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e\Corporate. Finance(As result)\Corporate Finance [12]\Excel\"/>
    </mc:Choice>
  </mc:AlternateContent>
  <xr:revisionPtr revIDLastSave="0" documentId="13_ncr:1_{F5583548-8090-4242-81F7-742129D75671}" xr6:coauthVersionLast="47" xr6:coauthVersionMax="47" xr10:uidLastSave="{00000000-0000-0000-0000-000000000000}"/>
  <bookViews>
    <workbookView xWindow="-113" yWindow="-113" windowWidth="17330" windowHeight="9842" firstSheet="57" activeTab="67" xr2:uid="{D01E87C9-1673-4768-9CD1-9E6202CEA834}"/>
  </bookViews>
  <sheets>
    <sheet name="1." sheetId="1" r:id="rId1"/>
    <sheet name="2 ." sheetId="2" r:id="rId2"/>
    <sheet name="3." sheetId="3" r:id="rId3"/>
    <sheet name="4." sheetId="4" r:id="rId4"/>
    <sheet name="5." sheetId="5" r:id="rId5"/>
    <sheet name="6." sheetId="6" r:id="rId6"/>
    <sheet name="7." sheetId="7" r:id="rId7"/>
    <sheet name="8." sheetId="8" r:id="rId8"/>
    <sheet name="9." sheetId="9" r:id="rId9"/>
    <sheet name="10." sheetId="10" r:id="rId10"/>
    <sheet name="11." sheetId="11" r:id="rId11"/>
    <sheet name="12." sheetId="12" r:id="rId12"/>
    <sheet name="13." sheetId="13" r:id="rId13"/>
    <sheet name="14," sheetId="55" r:id="rId14"/>
    <sheet name="15." sheetId="14" r:id="rId15"/>
    <sheet name="16." sheetId="15" r:id="rId16"/>
    <sheet name="17." sheetId="16" r:id="rId17"/>
    <sheet name="18." sheetId="60" r:id="rId18"/>
    <sheet name="19." sheetId="62" r:id="rId19"/>
    <sheet name="20." sheetId="17" r:id="rId20"/>
    <sheet name="21." sheetId="18" r:id="rId21"/>
    <sheet name="22." sheetId="138" r:id="rId22"/>
    <sheet name="23." sheetId="19" r:id="rId23"/>
    <sheet name="24." sheetId="68" r:id="rId24"/>
    <sheet name="25." sheetId="20" r:id="rId25"/>
    <sheet name="26." sheetId="21" r:id="rId26"/>
    <sheet name="27 ." sheetId="22" r:id="rId27"/>
    <sheet name="28 ." sheetId="23" r:id="rId28"/>
    <sheet name="29." sheetId="24" r:id="rId29"/>
    <sheet name="30." sheetId="25" r:id="rId30"/>
    <sheet name="31." sheetId="76" r:id="rId31"/>
    <sheet name="32." sheetId="78" r:id="rId32"/>
    <sheet name="33." sheetId="80" r:id="rId33"/>
    <sheet name="34." sheetId="26" r:id="rId34"/>
    <sheet name="35." sheetId="83" r:id="rId35"/>
    <sheet name="36." sheetId="27" r:id="rId36"/>
    <sheet name="37." sheetId="28" r:id="rId37"/>
    <sheet name="38." sheetId="29" r:id="rId38"/>
    <sheet name="39." sheetId="30" r:id="rId39"/>
    <sheet name="40." sheetId="89" r:id="rId40"/>
    <sheet name="41." sheetId="31" r:id="rId41"/>
    <sheet name="42." sheetId="92" r:id="rId42"/>
    <sheet name="43." sheetId="32" r:id="rId43"/>
    <sheet name="44." sheetId="33" r:id="rId44"/>
    <sheet name="45." sheetId="96" r:id="rId45"/>
    <sheet name="46." sheetId="98" r:id="rId46"/>
    <sheet name="47." sheetId="34" r:id="rId47"/>
    <sheet name="48." sheetId="101" r:id="rId48"/>
    <sheet name="49." sheetId="103" r:id="rId49"/>
    <sheet name="50." sheetId="105" r:id="rId50"/>
    <sheet name="51." sheetId="35" r:id="rId51"/>
    <sheet name="52." sheetId="36" r:id="rId52"/>
    <sheet name="53." sheetId="37" r:id="rId53"/>
    <sheet name="54." sheetId="110" r:id="rId54"/>
    <sheet name="55." sheetId="38" r:id="rId55"/>
    <sheet name="56." sheetId="39" r:id="rId56"/>
    <sheet name="57." sheetId="40" r:id="rId57"/>
    <sheet name="58." sheetId="116" r:id="rId58"/>
    <sheet name="59." sheetId="118" r:id="rId59"/>
    <sheet name="60." sheetId="120" r:id="rId60"/>
    <sheet name="62." sheetId="123" r:id="rId61"/>
    <sheet name="63." sheetId="124" r:id="rId62"/>
    <sheet name="64." sheetId="127" r:id="rId63"/>
    <sheet name="65." sheetId="129" r:id="rId64"/>
    <sheet name="67." sheetId="131" r:id="rId65"/>
    <sheet name="68." sheetId="133" r:id="rId66"/>
    <sheet name="69." sheetId="139" r:id="rId67"/>
    <sheet name="70." sheetId="140" r:id="rId68"/>
    <sheet name="72." sheetId="136" r:id="rId69"/>
    <sheet name="THE MBA DECISION" sheetId="137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40" l="1"/>
  <c r="B5" i="140"/>
  <c r="B4" i="140"/>
  <c r="B3" i="140"/>
  <c r="B5" i="139"/>
  <c r="B4" i="139"/>
  <c r="B5" i="138"/>
  <c r="B4" i="138"/>
  <c r="A4" i="15"/>
  <c r="A3" i="15"/>
  <c r="A2" i="15"/>
  <c r="B5" i="15"/>
  <c r="B4" i="15"/>
  <c r="B3" i="15"/>
  <c r="B2" i="15"/>
  <c r="B27" i="137"/>
  <c r="B25" i="137"/>
  <c r="B24" i="137"/>
  <c r="B23" i="137"/>
  <c r="B20" i="137"/>
  <c r="B19" i="137"/>
  <c r="B18" i="137"/>
  <c r="B17" i="137"/>
  <c r="B16" i="137"/>
  <c r="B15" i="137"/>
  <c r="B12" i="137"/>
  <c r="B11" i="137"/>
  <c r="B10" i="137"/>
  <c r="B9" i="137"/>
  <c r="B8" i="137"/>
  <c r="B7" i="137"/>
  <c r="B3" i="137"/>
  <c r="B4" i="137"/>
  <c r="B13" i="136"/>
  <c r="B12" i="136"/>
  <c r="B11" i="136"/>
  <c r="B8" i="136"/>
  <c r="B7" i="136"/>
  <c r="B6" i="136"/>
  <c r="B3" i="136"/>
  <c r="B2" i="136"/>
  <c r="D2" i="136"/>
  <c r="B1" i="133"/>
  <c r="B4" i="131"/>
  <c r="B3" i="131"/>
  <c r="B2" i="131"/>
  <c r="B1" i="131"/>
  <c r="B5" i="129"/>
  <c r="B4" i="129"/>
  <c r="B3" i="129"/>
  <c r="B2" i="129"/>
  <c r="B1" i="129"/>
  <c r="B3" i="127"/>
  <c r="B1" i="127"/>
  <c r="B2" i="127"/>
  <c r="B8" i="124"/>
  <c r="B7" i="124"/>
  <c r="B4" i="124"/>
  <c r="B3" i="124"/>
  <c r="B2" i="124"/>
  <c r="B1" i="124"/>
  <c r="B6" i="123"/>
  <c r="B5" i="123"/>
  <c r="B3" i="123"/>
  <c r="B2" i="123"/>
  <c r="B1" i="123"/>
  <c r="B1" i="120"/>
  <c r="B14" i="118"/>
  <c r="B7" i="123" l="1"/>
  <c r="B15" i="118"/>
  <c r="E14" i="118"/>
  <c r="D14" i="118"/>
  <c r="B13" i="118"/>
  <c r="B12" i="118"/>
  <c r="B11" i="118"/>
  <c r="B10" i="118"/>
  <c r="B5" i="116"/>
  <c r="B4" i="116"/>
  <c r="B3" i="116"/>
  <c r="B2" i="116"/>
  <c r="B1" i="116"/>
  <c r="C9" i="40"/>
  <c r="B10" i="40"/>
  <c r="B9" i="40"/>
  <c r="B8" i="40"/>
  <c r="B7" i="40"/>
  <c r="B6" i="40"/>
  <c r="C5" i="40"/>
  <c r="B3" i="40"/>
  <c r="B5" i="40"/>
  <c r="B4" i="40"/>
  <c r="B2" i="40"/>
  <c r="B1" i="40"/>
  <c r="B4" i="39"/>
  <c r="B3" i="39"/>
  <c r="B2" i="39"/>
  <c r="B1" i="39"/>
  <c r="B3" i="38"/>
  <c r="B2" i="38"/>
  <c r="B1" i="38"/>
  <c r="C5" i="110"/>
  <c r="C4" i="110"/>
  <c r="C2" i="110"/>
  <c r="C1" i="110"/>
  <c r="B4" i="37"/>
  <c r="B3" i="37"/>
  <c r="B2" i="37"/>
  <c r="B1" i="37"/>
  <c r="B3" i="36"/>
  <c r="B2" i="36"/>
  <c r="B4" i="36"/>
  <c r="B5" i="36" s="1"/>
  <c r="B1" i="36"/>
  <c r="B3" i="35"/>
  <c r="B1" i="105"/>
  <c r="B4" i="103"/>
  <c r="B3" i="103"/>
  <c r="B2" i="103"/>
  <c r="B1" i="103"/>
  <c r="B6" i="101"/>
  <c r="B5" i="101"/>
  <c r="B4" i="101"/>
  <c r="B3" i="101"/>
  <c r="B2" i="101"/>
  <c r="B1" i="101"/>
  <c r="B7" i="34"/>
  <c r="B5" i="34"/>
  <c r="B6" i="34"/>
  <c r="B4" i="34"/>
  <c r="B3" i="34"/>
  <c r="B2" i="98"/>
  <c r="B1" i="98"/>
  <c r="B2" i="96"/>
  <c r="B1" i="96"/>
  <c r="B2" i="33"/>
  <c r="B1" i="33"/>
  <c r="B2" i="32"/>
  <c r="B1" i="32"/>
  <c r="B3" i="92"/>
  <c r="B2" i="92"/>
  <c r="B1" i="92"/>
  <c r="B4" i="31"/>
  <c r="B3" i="31"/>
  <c r="B2" i="31"/>
  <c r="B1" i="31"/>
  <c r="B1" i="89"/>
  <c r="B3" i="30"/>
  <c r="C3" i="30"/>
  <c r="C5" i="30"/>
  <c r="C4" i="30"/>
  <c r="C2" i="30"/>
  <c r="B5" i="29"/>
  <c r="B4" i="29"/>
  <c r="B3" i="29"/>
  <c r="B2" i="29"/>
  <c r="B1" i="29"/>
  <c r="B3" i="28"/>
  <c r="B4" i="28" s="1"/>
  <c r="B4" i="27"/>
  <c r="B3" i="83"/>
  <c r="B2" i="83"/>
  <c r="B1" i="83"/>
  <c r="B4" i="26"/>
  <c r="B3" i="26"/>
  <c r="B2" i="26"/>
  <c r="B1" i="26"/>
  <c r="B1" i="80"/>
  <c r="B1" i="78"/>
  <c r="B1" i="76"/>
  <c r="B3" i="25"/>
  <c r="B2" i="25"/>
  <c r="B1" i="25"/>
  <c r="B2" i="24"/>
  <c r="B1" i="24"/>
  <c r="B2" i="23"/>
  <c r="B1" i="23"/>
  <c r="B2" i="22"/>
  <c r="B1" i="22"/>
  <c r="B2" i="21"/>
  <c r="B1" i="21"/>
  <c r="C3" i="20"/>
  <c r="C2" i="20"/>
  <c r="B1" i="68"/>
  <c r="B4" i="19"/>
  <c r="B3" i="19"/>
  <c r="B2" i="19"/>
  <c r="B1" i="19"/>
  <c r="A5" i="18"/>
  <c r="A4" i="18"/>
  <c r="A3" i="18"/>
  <c r="A2" i="18"/>
  <c r="B3" i="17"/>
  <c r="B2" i="17"/>
  <c r="B1" i="17"/>
  <c r="B3" i="62"/>
  <c r="B4" i="60" l="1"/>
  <c r="B3" i="60"/>
  <c r="B2" i="60"/>
  <c r="B1" i="60" l="1"/>
  <c r="C3" i="16"/>
  <c r="C2" i="16"/>
  <c r="D4" i="14"/>
  <c r="D3" i="14"/>
  <c r="D2" i="14"/>
  <c r="C5" i="14"/>
  <c r="C4" i="14"/>
  <c r="C3" i="14"/>
  <c r="C2" i="14"/>
  <c r="B2" i="55"/>
  <c r="B1" i="55"/>
  <c r="H3" i="13"/>
  <c r="H4" i="13"/>
  <c r="H2" i="13"/>
  <c r="G5" i="13"/>
  <c r="G3" i="13"/>
  <c r="G4" i="13"/>
  <c r="G2" i="13"/>
  <c r="E6" i="12"/>
  <c r="F6" i="12"/>
  <c r="F5" i="12"/>
  <c r="E5" i="12"/>
  <c r="C6" i="12"/>
  <c r="D6" i="12"/>
  <c r="D5" i="12"/>
  <c r="C5" i="12"/>
  <c r="C7" i="11"/>
  <c r="C8" i="11"/>
  <c r="C6" i="11"/>
  <c r="B7" i="11"/>
  <c r="B8" i="11"/>
  <c r="B6" i="11"/>
  <c r="C3" i="10"/>
  <c r="C4" i="10"/>
  <c r="C5" i="10"/>
  <c r="C2" i="10"/>
  <c r="B1" i="9"/>
  <c r="B3" i="8"/>
  <c r="B2" i="7"/>
  <c r="G2" i="6"/>
  <c r="G1" i="6"/>
  <c r="F2" i="6"/>
  <c r="F1" i="6"/>
  <c r="C3" i="5"/>
  <c r="C4" i="5"/>
  <c r="C5" i="5"/>
  <c r="C2" i="5"/>
  <c r="B3" i="5"/>
  <c r="B4" i="5"/>
  <c r="B5" i="5"/>
  <c r="B2" i="5"/>
  <c r="D3" i="4"/>
  <c r="D4" i="4"/>
  <c r="D5" i="4"/>
  <c r="D2" i="4"/>
  <c r="C3" i="4"/>
  <c r="C4" i="4"/>
  <c r="C5" i="4"/>
  <c r="C2" i="4"/>
  <c r="B3" i="3"/>
  <c r="B4" i="3"/>
  <c r="B5" i="3"/>
  <c r="B2" i="3"/>
  <c r="A3" i="3"/>
  <c r="A4" i="3"/>
  <c r="A5" i="3"/>
  <c r="A2" i="3"/>
  <c r="D5" i="2"/>
  <c r="D6" i="2"/>
  <c r="D4" i="2"/>
  <c r="C5" i="2"/>
  <c r="C6" i="2"/>
  <c r="C4" i="2"/>
  <c r="B8" i="1"/>
  <c r="B6" i="1"/>
  <c r="B7" i="1"/>
  <c r="E7" i="39" l="1"/>
  <c r="E6" i="39"/>
  <c r="E5" i="39"/>
  <c r="E4" i="39"/>
  <c r="E3" i="39"/>
  <c r="E2" i="39"/>
  <c r="E1" i="26"/>
  <c r="F4" i="15"/>
  <c r="B1" i="7" l="1"/>
</calcChain>
</file>

<file path=xl/sharedStrings.xml><?xml version="1.0" encoding="utf-8"?>
<sst xmlns="http://schemas.openxmlformats.org/spreadsheetml/2006/main" count="335" uniqueCount="221">
  <si>
    <t>First City Bank</t>
  </si>
  <si>
    <t>Second City Bank</t>
  </si>
  <si>
    <t>Deposit</t>
  </si>
  <si>
    <t>Maturity</t>
  </si>
  <si>
    <t>years</t>
  </si>
  <si>
    <t>C</t>
  </si>
  <si>
    <t>Earn on SCB</t>
  </si>
  <si>
    <t>Earn on FCB</t>
  </si>
  <si>
    <t>Difference</t>
  </si>
  <si>
    <t>Present Value</t>
  </si>
  <si>
    <t>Years</t>
  </si>
  <si>
    <t>Interest Rate</t>
  </si>
  <si>
    <t>Future Value</t>
  </si>
  <si>
    <t>The length of time to double your money is:</t>
  </si>
  <si>
    <t xml:space="preserve">Interest Rate </t>
  </si>
  <si>
    <t>The length of time to quadruple your money is:</t>
  </si>
  <si>
    <t>PV</t>
  </si>
  <si>
    <t>Arkie under the Shower costs - 2010</t>
  </si>
  <si>
    <t>Arkie under the Shower sold - 2013</t>
  </si>
  <si>
    <t xml:space="preserve">Annual Rate of Return </t>
  </si>
  <si>
    <t>Price British consol</t>
  </si>
  <si>
    <t>APR</t>
  </si>
  <si>
    <t>Year</t>
  </si>
  <si>
    <t>Cash Flow</t>
  </si>
  <si>
    <t>Continuous Compounding Of FV</t>
  </si>
  <si>
    <t>Investment X offers to pay you</t>
  </si>
  <si>
    <t>Investment Y offers to pay you</t>
  </si>
  <si>
    <t>Discount rate</t>
  </si>
  <si>
    <t>X</t>
  </si>
  <si>
    <t>Y</t>
  </si>
  <si>
    <t>An investment offers</t>
  </si>
  <si>
    <t>per year for 15 years</t>
  </si>
  <si>
    <t>per year for 40 years</t>
  </si>
  <si>
    <t>per year for 75 years</t>
  </si>
  <si>
    <t>forever</t>
  </si>
  <si>
    <t>Required return is</t>
  </si>
  <si>
    <t>PVA</t>
  </si>
  <si>
    <t>Number of Times Compounded</t>
  </si>
  <si>
    <t>EAR</t>
  </si>
  <si>
    <t>Quarterly</t>
  </si>
  <si>
    <t>Monthly</t>
  </si>
  <si>
    <t>Daily</t>
  </si>
  <si>
    <t>Infinite</t>
  </si>
  <si>
    <t>Semiannually</t>
  </si>
  <si>
    <t>Weekly</t>
  </si>
  <si>
    <t>FNB</t>
  </si>
  <si>
    <t>FUB</t>
  </si>
  <si>
    <t>compounded monthly</t>
  </si>
  <si>
    <t>compounded semiannually</t>
  </si>
  <si>
    <t>APR (Weekly)</t>
  </si>
  <si>
    <t xml:space="preserve">APR </t>
  </si>
  <si>
    <t>Annualy</t>
  </si>
  <si>
    <t>Compounded continuously</t>
  </si>
  <si>
    <t>FV</t>
  </si>
  <si>
    <t xml:space="preserve">Total </t>
  </si>
  <si>
    <t>You withdraw each month for 25 - years</t>
  </si>
  <si>
    <r>
      <rPr>
        <b/>
        <sz val="12"/>
        <color theme="1"/>
        <rFont val="Arial Narrow"/>
        <family val="2"/>
      </rPr>
      <t>FVA</t>
    </r>
    <r>
      <rPr>
        <sz val="12"/>
        <color theme="1"/>
        <rFont val="Arial Narrow"/>
        <family val="2"/>
      </rPr>
      <t xml:space="preserve"> Of Stock account</t>
    </r>
  </si>
  <si>
    <r>
      <rPr>
        <b/>
        <sz val="12"/>
        <color theme="1"/>
        <rFont val="Arial Narrow"/>
        <family val="2"/>
      </rPr>
      <t>FVA</t>
    </r>
    <r>
      <rPr>
        <sz val="12"/>
        <color theme="1"/>
        <rFont val="Arial Narrow"/>
        <family val="2"/>
      </rPr>
      <t xml:space="preserve"> Of Bond account</t>
    </r>
  </si>
  <si>
    <t>Up-front costs</t>
  </si>
  <si>
    <t>Investment G returns</t>
  </si>
  <si>
    <t>Investment H returns</t>
  </si>
  <si>
    <t>Rate Of Return</t>
  </si>
  <si>
    <t>PVGP (1 year)</t>
  </si>
  <si>
    <t>PVGP (0 year)</t>
  </si>
  <si>
    <t>Quarterly rate</t>
  </si>
  <si>
    <t>Price of the security</t>
  </si>
  <si>
    <t>PVA (Year 2)</t>
  </si>
  <si>
    <t>PVA (Year 0)</t>
  </si>
  <si>
    <t>PVA (Year 5)</t>
  </si>
  <si>
    <t>Amount borrowed</t>
  </si>
  <si>
    <t>The monthly payments is :</t>
  </si>
  <si>
    <t>The balloon payment will be:</t>
  </si>
  <si>
    <t>g</t>
  </si>
  <si>
    <t>Rate of return</t>
  </si>
  <si>
    <t>PVAG</t>
  </si>
  <si>
    <t>Next year’s salary</t>
  </si>
  <si>
    <t>Next year’s deposit</t>
  </si>
  <si>
    <t>The value of your savings in 40 years is :</t>
  </si>
  <si>
    <t>Monthly payments</t>
  </si>
  <si>
    <t>Account balance reaches</t>
  </si>
  <si>
    <t>Number of Payments</t>
  </si>
  <si>
    <t>payments</t>
  </si>
  <si>
    <t>You want to borrow</t>
  </si>
  <si>
    <t>monthly compounding</t>
  </si>
  <si>
    <t>60-month loan</t>
  </si>
  <si>
    <t>You can afford to make 
monthly payments of :</t>
  </si>
  <si>
    <t>The amount of principal you will still owe is:</t>
  </si>
  <si>
    <t xml:space="preserve">Balloon payment </t>
  </si>
  <si>
    <t>PV Of CFO</t>
  </si>
  <si>
    <t>Interest Rate (Monthly)</t>
  </si>
  <si>
    <t>You borrow</t>
  </si>
  <si>
    <t>interest rate</t>
  </si>
  <si>
    <t>Company requires you to pay</t>
  </si>
  <si>
    <t>interest rate (Monthly)</t>
  </si>
  <si>
    <t>Total over the next 12 months</t>
  </si>
  <si>
    <t>Set of golf clubs costs</t>
  </si>
  <si>
    <t>retail</t>
  </si>
  <si>
    <t>Your monthly lease payments will be :</t>
  </si>
  <si>
    <t>The cost of each child’s college expenses will be :</t>
  </si>
  <si>
    <t>The cost of the oldest child’s college expenses today will be:</t>
  </si>
  <si>
    <t>The cost of the youngest child’s college expenses today will be:</t>
  </si>
  <si>
    <t>The amount you must save each year will be:</t>
  </si>
  <si>
    <t>The value of the salary offer today is:</t>
  </si>
  <si>
    <t>Next year’s bonus</t>
  </si>
  <si>
    <t>Present value of the annual bonuses is:</t>
  </si>
  <si>
    <t>The total value of the offer is:</t>
  </si>
  <si>
    <t>The present value of the desired amount at retirement is:</t>
  </si>
  <si>
    <t>This is the amount you need to save next year is :</t>
  </si>
  <si>
    <t>Percentage of salary</t>
  </si>
  <si>
    <t>The monthly payments will be:</t>
  </si>
  <si>
    <t>The remaining principal owed on the loan is:</t>
  </si>
  <si>
    <t>oct</t>
  </si>
  <si>
    <t>nov</t>
  </si>
  <si>
    <t>Total payment</t>
  </si>
  <si>
    <t>The pre-retirement APR is:</t>
  </si>
  <si>
    <t>The post-retirement APR is:</t>
  </si>
  <si>
    <t>The amount needed at retirement is :</t>
  </si>
  <si>
    <t>The PV of the inheritance</t>
  </si>
  <si>
    <t>Total After 20 years</t>
  </si>
  <si>
    <t>The value of his savings after 10 years will be:</t>
  </si>
  <si>
    <t>After he purchases the cabin, the amount he will have left is:</t>
  </si>
  <si>
    <t>When he is ready to retire, this amount will have grown to</t>
  </si>
  <si>
    <t>His current savings, he will be short:</t>
  </si>
  <si>
    <t>His monthly savings will need to be:</t>
  </si>
  <si>
    <t>Unfunded pension liability</t>
  </si>
  <si>
    <t>PVA at t = 5</t>
  </si>
  <si>
    <t>PVA at t = 0</t>
  </si>
  <si>
    <t>PVA at t = 8</t>
  </si>
  <si>
    <t>Total Cost today</t>
  </si>
  <si>
    <t>PVP of policy</t>
  </si>
  <si>
    <t>Rate of fair deal</t>
  </si>
  <si>
    <t>Cost of case</t>
  </si>
  <si>
    <t>Rate per week</t>
  </si>
  <si>
    <t>Rate</t>
  </si>
  <si>
    <t>Balance</t>
  </si>
  <si>
    <t>NPER</t>
  </si>
  <si>
    <t>months</t>
  </si>
  <si>
    <t>Interest  expense</t>
  </si>
  <si>
    <t>PVA_ @10%</t>
  </si>
  <si>
    <t>PVA_ @5%</t>
  </si>
  <si>
    <t>PVA_ @15%</t>
  </si>
  <si>
    <t>The highest rate is :</t>
  </si>
  <si>
    <t>monthly</t>
  </si>
  <si>
    <t>Profit</t>
  </si>
  <si>
    <t>Rate of break-even</t>
  </si>
  <si>
    <t>FVA_A</t>
  </si>
  <si>
    <t>PVP_14</t>
  </si>
  <si>
    <t>PVP_7</t>
  </si>
  <si>
    <t>Monthly rate</t>
  </si>
  <si>
    <t>EAR_semiannual</t>
  </si>
  <si>
    <t>PVA_9</t>
  </si>
  <si>
    <t>PVA_5</t>
  </si>
  <si>
    <t>PVA_3</t>
  </si>
  <si>
    <t>PVA_0</t>
  </si>
  <si>
    <t>PVADue</t>
  </si>
  <si>
    <t>FVA</t>
  </si>
  <si>
    <t>FVADue</t>
  </si>
  <si>
    <t>PMT</t>
  </si>
  <si>
    <t>a.</t>
  </si>
  <si>
    <t>b.</t>
  </si>
  <si>
    <t>After-tax CFO</t>
  </si>
  <si>
    <t>The PV of leasing is:</t>
  </si>
  <si>
    <t>The PV of the resale price is:</t>
  </si>
  <si>
    <t>The PV of the decision to purchase is:</t>
  </si>
  <si>
    <t>The PV of the decision to buy should be:</t>
  </si>
  <si>
    <t>Break-even resale price</t>
  </si>
  <si>
    <t>Time</t>
  </si>
  <si>
    <t>Salary</t>
  </si>
  <si>
    <t>PV +</t>
  </si>
  <si>
    <t>PV -</t>
  </si>
  <si>
    <t>Effective quarterly rate</t>
  </si>
  <si>
    <t>PMT_quarterly</t>
  </si>
  <si>
    <t>Loan repayment amount</t>
  </si>
  <si>
    <t>Amount received</t>
  </si>
  <si>
    <t>PMT_with the refundable fee</t>
  </si>
  <si>
    <t>Rate per month</t>
  </si>
  <si>
    <t>PMT_with the nonrefundable fee</t>
  </si>
  <si>
    <t>Interest Rate per month</t>
  </si>
  <si>
    <t>NPER_Without fee</t>
  </si>
  <si>
    <t>NPER_With fee</t>
  </si>
  <si>
    <t>months quicker</t>
  </si>
  <si>
    <t>NPER_With fee and annual rate</t>
  </si>
  <si>
    <t>Effective six-month rate</t>
  </si>
  <si>
    <t>The value today is:</t>
  </si>
  <si>
    <t>Value of winnings today</t>
  </si>
  <si>
    <t>IRR</t>
  </si>
  <si>
    <t>weeks</t>
  </si>
  <si>
    <t>c.</t>
  </si>
  <si>
    <t>Remain at current job :</t>
  </si>
  <si>
    <t>Aftertax salary</t>
  </si>
  <si>
    <t>Wilton MBA:</t>
  </si>
  <si>
    <t>PV of direct expenses</t>
  </si>
  <si>
    <t>PV of aftertax bonus paid in 2 years</t>
  </si>
  <si>
    <t>PVAG_2</t>
  </si>
  <si>
    <t>PVAG_0</t>
  </si>
  <si>
    <t>Total Value</t>
  </si>
  <si>
    <t>Mount Perry MBA :</t>
  </si>
  <si>
    <t>Total direct costs</t>
  </si>
  <si>
    <t>PV of aftertax bonus paid in 1 year</t>
  </si>
  <si>
    <t>PVAG_1</t>
  </si>
  <si>
    <t>Value in 2 years</t>
  </si>
  <si>
    <t>Pretax salary</t>
  </si>
  <si>
    <t>5_</t>
  </si>
  <si>
    <t>3_</t>
  </si>
  <si>
    <t>FSB</t>
  </si>
  <si>
    <t>FCB</t>
  </si>
  <si>
    <t>FV_FSB</t>
  </si>
  <si>
    <t>FV_FCB</t>
  </si>
  <si>
    <t>compounded annually</t>
  </si>
  <si>
    <t>Plan X</t>
  </si>
  <si>
    <t>annual perpetuity</t>
  </si>
  <si>
    <t>Plan Y</t>
  </si>
  <si>
    <t>10-year annuity</t>
  </si>
  <si>
    <t>r</t>
  </si>
  <si>
    <t>1.Step</t>
  </si>
  <si>
    <t>2.Step</t>
  </si>
  <si>
    <t>Investment</t>
  </si>
  <si>
    <t>R</t>
  </si>
  <si>
    <t>compounded daily</t>
  </si>
  <si>
    <t>Effective 2-year rate</t>
  </si>
  <si>
    <t>PVP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</si>
</sst>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164" formatCode="&quot;$&quot;\ #,##0.00"/>
    <numFmt numFmtId="165" formatCode="&quot;$&quot;#,##0"/>
    <numFmt numFmtId="166" formatCode="&quot;$&quot;#,##0.00"/>
    <numFmt numFmtId="167" formatCode="0.0%"/>
    <numFmt numFmtId="168" formatCode="0.000%"/>
    <numFmt numFmtId="169" formatCode="0.0000%"/>
    <numFmt numFmtId="173" formatCode="#,##0.00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2"/>
      <color indexed="9"/>
      <name val="Arial Narrow"/>
      <family val="2"/>
    </font>
    <font>
      <sz val="12"/>
      <color indexed="63"/>
      <name val="Arial Narrow"/>
      <family val="2"/>
    </font>
    <font>
      <b/>
      <sz val="12"/>
      <color indexed="63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5622A"/>
        <bgColor indexed="64"/>
      </patternFill>
    </fill>
    <fill>
      <patternFill patternType="solid">
        <fgColor rgb="FFFFF0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6" fontId="0" fillId="0" borderId="0" xfId="0" applyNumberFormat="1"/>
    <xf numFmtId="0" fontId="3" fillId="0" borderId="0" xfId="0" applyFont="1"/>
    <xf numFmtId="10" fontId="3" fillId="0" borderId="0" xfId="0" applyNumberFormat="1" applyFont="1"/>
    <xf numFmtId="6" fontId="3" fillId="0" borderId="0" xfId="0" applyNumberFormat="1" applyFont="1"/>
    <xf numFmtId="8" fontId="3" fillId="0" borderId="0" xfId="0" applyNumberFormat="1" applyFont="1"/>
    <xf numFmtId="8" fontId="3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left" vertical="top" wrapText="1" indent="2"/>
    </xf>
    <xf numFmtId="0" fontId="6" fillId="2" borderId="0" xfId="0" applyFont="1" applyFill="1" applyAlignment="1">
      <alignment horizontal="left" vertical="top" wrapText="1" indent="1"/>
    </xf>
    <xf numFmtId="1" fontId="7" fillId="3" borderId="0" xfId="0" applyNumberFormat="1" applyFont="1" applyFill="1" applyAlignment="1">
      <alignment horizontal="center" vertical="top" shrinkToFit="1"/>
    </xf>
    <xf numFmtId="9" fontId="7" fillId="3" borderId="0" xfId="0" applyNumberFormat="1" applyFont="1" applyFill="1" applyAlignment="1">
      <alignment horizontal="center" vertical="top" shrinkToFit="1"/>
    </xf>
    <xf numFmtId="164" fontId="7" fillId="3" borderId="0" xfId="0" applyNumberFormat="1" applyFont="1" applyFill="1" applyAlignment="1">
      <alignment horizontal="left" vertical="top" indent="2" shrinkToFit="1"/>
    </xf>
    <xf numFmtId="6" fontId="7" fillId="3" borderId="0" xfId="0" applyNumberFormat="1" applyFont="1" applyFill="1" applyAlignment="1">
      <alignment horizontal="right" vertical="center" shrinkToFit="1"/>
    </xf>
    <xf numFmtId="1" fontId="7" fillId="3" borderId="0" xfId="0" applyNumberFormat="1" applyFont="1" applyFill="1" applyAlignment="1">
      <alignment vertical="top" shrinkToFit="1"/>
    </xf>
    <xf numFmtId="8" fontId="7" fillId="3" borderId="0" xfId="0" applyNumberFormat="1" applyFont="1" applyFill="1" applyAlignment="1">
      <alignment horizontal="right" vertical="center" shrinkToFit="1"/>
    </xf>
    <xf numFmtId="0" fontId="6" fillId="2" borderId="0" xfId="0" applyFont="1" applyFill="1" applyAlignment="1">
      <alignment horizontal="center" wrapText="1"/>
    </xf>
    <xf numFmtId="1" fontId="7" fillId="3" borderId="0" xfId="0" applyNumberFormat="1" applyFont="1" applyFill="1" applyAlignment="1">
      <alignment horizontal="right" vertical="top" shrinkToFit="1"/>
    </xf>
    <xf numFmtId="6" fontId="7" fillId="3" borderId="0" xfId="0" applyNumberFormat="1" applyFont="1" applyFill="1" applyAlignment="1">
      <alignment horizontal="right" vertical="top" shrinkToFit="1"/>
    </xf>
    <xf numFmtId="9" fontId="7" fillId="3" borderId="0" xfId="0" applyNumberFormat="1" applyFont="1" applyFill="1" applyAlignment="1">
      <alignment horizontal="right" vertical="top" shrinkToFit="1"/>
    </xf>
    <xf numFmtId="10" fontId="7" fillId="3" borderId="0" xfId="0" applyNumberFormat="1" applyFont="1" applyFill="1" applyAlignment="1">
      <alignment horizontal="right" vertical="top" shrinkToFit="1"/>
    </xf>
    <xf numFmtId="4" fontId="7" fillId="3" borderId="0" xfId="0" applyNumberFormat="1" applyFont="1" applyFill="1" applyAlignment="1">
      <alignment horizontal="right" vertical="top" shrinkToFit="1"/>
    </xf>
    <xf numFmtId="0" fontId="3" fillId="4" borderId="0" xfId="0" applyFont="1" applyFill="1"/>
    <xf numFmtId="0" fontId="3" fillId="5" borderId="0" xfId="0" applyFont="1" applyFill="1"/>
    <xf numFmtId="10" fontId="0" fillId="0" borderId="0" xfId="0" applyNumberFormat="1"/>
    <xf numFmtId="8" fontId="0" fillId="0" borderId="0" xfId="0" applyNumberFormat="1"/>
    <xf numFmtId="4" fontId="0" fillId="0" borderId="0" xfId="0" applyNumberFormat="1"/>
    <xf numFmtId="3" fontId="0" fillId="0" borderId="0" xfId="0" applyNumberFormat="1"/>
    <xf numFmtId="3" fontId="7" fillId="3" borderId="0" xfId="0" applyNumberFormat="1" applyFont="1" applyFill="1" applyAlignment="1">
      <alignment horizontal="center" vertical="top" shrinkToFit="1"/>
    </xf>
    <xf numFmtId="9" fontId="8" fillId="3" borderId="0" xfId="0" applyNumberFormat="1" applyFont="1" applyFill="1" applyAlignment="1">
      <alignment horizontal="center" vertical="top" shrinkToFit="1"/>
    </xf>
    <xf numFmtId="3" fontId="7" fillId="3" borderId="2" xfId="0" applyNumberFormat="1" applyFont="1" applyFill="1" applyBorder="1" applyAlignment="1">
      <alignment horizontal="center" vertical="top" shrinkToFit="1"/>
    </xf>
    <xf numFmtId="6" fontId="7" fillId="3" borderId="2" xfId="0" applyNumberFormat="1" applyFont="1" applyFill="1" applyBorder="1" applyAlignment="1">
      <alignment horizontal="right" vertical="top" shrinkToFit="1"/>
    </xf>
    <xf numFmtId="8" fontId="7" fillId="3" borderId="0" xfId="0" applyNumberFormat="1" applyFont="1" applyFill="1" applyAlignment="1">
      <alignment horizontal="right" vertical="top" shrinkToFit="1"/>
    </xf>
    <xf numFmtId="8" fontId="7" fillId="0" borderId="0" xfId="0" applyNumberFormat="1" applyFont="1" applyFill="1" applyAlignment="1">
      <alignment horizontal="right" vertical="top" shrinkToFit="1"/>
    </xf>
    <xf numFmtId="166" fontId="3" fillId="0" borderId="0" xfId="0" applyNumberFormat="1" applyFont="1"/>
    <xf numFmtId="3" fontId="3" fillId="0" borderId="3" xfId="0" applyNumberFormat="1" applyFont="1" applyBorder="1" applyAlignment="1">
      <alignment horizontal="center"/>
    </xf>
    <xf numFmtId="8" fontId="3" fillId="0" borderId="3" xfId="0" applyNumberFormat="1" applyFont="1" applyBorder="1"/>
    <xf numFmtId="10" fontId="7" fillId="3" borderId="0" xfId="0" applyNumberFormat="1" applyFont="1" applyFill="1" applyAlignment="1">
      <alignment horizontal="left" vertical="top" indent="2" shrinkToFit="1"/>
    </xf>
    <xf numFmtId="0" fontId="7" fillId="3" borderId="0" xfId="0" applyFont="1" applyFill="1" applyAlignment="1">
      <alignment horizontal="center" vertical="top" wrapText="1"/>
    </xf>
    <xf numFmtId="10" fontId="7" fillId="3" borderId="0" xfId="0" applyNumberFormat="1" applyFont="1" applyFill="1" applyAlignment="1">
      <alignment horizontal="left" vertical="top" indent="1" shrinkToFit="1"/>
    </xf>
    <xf numFmtId="10" fontId="9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 vertical="top" wrapText="1" indent="9"/>
    </xf>
    <xf numFmtId="167" fontId="7" fillId="3" borderId="0" xfId="0" applyNumberFormat="1" applyFont="1" applyFill="1" applyAlignment="1">
      <alignment vertical="top" shrinkToFit="1"/>
    </xf>
    <xf numFmtId="10" fontId="7" fillId="3" borderId="0" xfId="0" applyNumberFormat="1" applyFont="1" applyFill="1" applyAlignment="1">
      <alignment vertical="top" shrinkToFit="1"/>
    </xf>
    <xf numFmtId="0" fontId="10" fillId="0" borderId="0" xfId="0" applyFont="1"/>
    <xf numFmtId="10" fontId="3" fillId="0" borderId="3" xfId="0" applyNumberFormat="1" applyFont="1" applyBorder="1"/>
    <xf numFmtId="0" fontId="4" fillId="0" borderId="3" xfId="0" applyFont="1" applyBorder="1"/>
    <xf numFmtId="8" fontId="7" fillId="3" borderId="0" xfId="0" applyNumberFormat="1" applyFont="1" applyFill="1" applyAlignment="1">
      <alignment vertical="top" shrinkToFit="1"/>
    </xf>
    <xf numFmtId="0" fontId="7" fillId="3" borderId="0" xfId="0" applyFont="1" applyFill="1" applyAlignment="1">
      <alignment horizontal="left" vertical="top" indent="2"/>
    </xf>
    <xf numFmtId="8" fontId="7" fillId="3" borderId="0" xfId="0" applyNumberFormat="1" applyFont="1" applyFill="1" applyAlignment="1">
      <alignment horizontal="right" vertical="top"/>
    </xf>
    <xf numFmtId="0" fontId="6" fillId="2" borderId="0" xfId="0" applyFont="1" applyFill="1" applyAlignment="1">
      <alignment horizontal="center" vertical="top"/>
    </xf>
    <xf numFmtId="0" fontId="3" fillId="0" borderId="3" xfId="0" applyFont="1" applyBorder="1"/>
    <xf numFmtId="6" fontId="3" fillId="0" borderId="3" xfId="0" applyNumberFormat="1" applyFont="1" applyBorder="1"/>
    <xf numFmtId="0" fontId="5" fillId="0" borderId="3" xfId="0" applyFont="1" applyBorder="1"/>
    <xf numFmtId="165" fontId="3" fillId="0" borderId="3" xfId="0" applyNumberFormat="1" applyFont="1" applyBorder="1"/>
    <xf numFmtId="9" fontId="3" fillId="0" borderId="3" xfId="0" applyNumberFormat="1" applyFont="1" applyBorder="1" applyAlignment="1">
      <alignment horizontal="center"/>
    </xf>
    <xf numFmtId="8" fontId="3" fillId="0" borderId="3" xfId="0" applyNumberFormat="1" applyFont="1" applyFill="1" applyBorder="1" applyAlignment="1">
      <alignment horizontal="right"/>
    </xf>
    <xf numFmtId="0" fontId="3" fillId="0" borderId="4" xfId="0" applyFont="1" applyBorder="1"/>
    <xf numFmtId="0" fontId="4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6" xfId="0" applyFont="1" applyBorder="1"/>
    <xf numFmtId="9" fontId="3" fillId="0" borderId="3" xfId="0" applyNumberFormat="1" applyFont="1" applyBorder="1"/>
    <xf numFmtId="8" fontId="3" fillId="0" borderId="8" xfId="0" applyNumberFormat="1" applyFont="1" applyBorder="1"/>
    <xf numFmtId="0" fontId="4" fillId="0" borderId="3" xfId="0" applyFont="1" applyBorder="1" applyAlignment="1">
      <alignment horizontal="center"/>
    </xf>
    <xf numFmtId="0" fontId="3" fillId="0" borderId="9" xfId="0" applyFont="1" applyBorder="1"/>
    <xf numFmtId="167" fontId="3" fillId="0" borderId="3" xfId="0" applyNumberFormat="1" applyFont="1" applyBorder="1"/>
    <xf numFmtId="6" fontId="3" fillId="0" borderId="10" xfId="0" applyNumberFormat="1" applyFont="1" applyBorder="1"/>
    <xf numFmtId="6" fontId="4" fillId="0" borderId="3" xfId="0" applyNumberFormat="1" applyFont="1" applyBorder="1" applyAlignment="1">
      <alignment horizontal="center"/>
    </xf>
    <xf numFmtId="3" fontId="3" fillId="0" borderId="3" xfId="0" applyNumberFormat="1" applyFont="1" applyBorder="1"/>
    <xf numFmtId="10" fontId="3" fillId="0" borderId="3" xfId="0" applyNumberFormat="1" applyFont="1" applyFill="1" applyBorder="1"/>
    <xf numFmtId="9" fontId="0" fillId="0" borderId="0" xfId="0" applyNumberFormat="1"/>
    <xf numFmtId="6" fontId="3" fillId="0" borderId="3" xfId="0" applyNumberFormat="1" applyFont="1" applyBorder="1" applyAlignment="1">
      <alignment horizontal="right"/>
    </xf>
    <xf numFmtId="8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wrapText="1"/>
    </xf>
    <xf numFmtId="4" fontId="3" fillId="0" borderId="3" xfId="0" applyNumberFormat="1" applyFont="1" applyBorder="1"/>
    <xf numFmtId="168" fontId="0" fillId="0" borderId="0" xfId="0" applyNumberFormat="1"/>
    <xf numFmtId="168" fontId="3" fillId="0" borderId="3" xfId="0" applyNumberFormat="1" applyFont="1" applyBorder="1"/>
    <xf numFmtId="8" fontId="4" fillId="0" borderId="3" xfId="0" applyNumberFormat="1" applyFont="1" applyBorder="1"/>
    <xf numFmtId="10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2" fontId="3" fillId="0" borderId="3" xfId="0" applyNumberFormat="1" applyFont="1" applyBorder="1"/>
    <xf numFmtId="0" fontId="3" fillId="0" borderId="2" xfId="0" applyFont="1" applyBorder="1"/>
    <xf numFmtId="8" fontId="7" fillId="0" borderId="3" xfId="0" applyNumberFormat="1" applyFont="1" applyFill="1" applyBorder="1" applyAlignment="1">
      <alignment horizontal="right" vertical="top" shrinkToFit="1"/>
    </xf>
    <xf numFmtId="0" fontId="3" fillId="0" borderId="5" xfId="0" applyFont="1" applyBorder="1"/>
    <xf numFmtId="8" fontId="3" fillId="0" borderId="0" xfId="0" applyNumberFormat="1" applyFont="1" applyFill="1"/>
    <xf numFmtId="8" fontId="3" fillId="0" borderId="3" xfId="0" applyNumberFormat="1" applyFont="1" applyFill="1" applyBorder="1"/>
    <xf numFmtId="0" fontId="6" fillId="2" borderId="0" xfId="0" applyFont="1" applyFill="1" applyAlignment="1">
      <alignment horizontal="left" vertical="top" wrapText="1" indent="4"/>
    </xf>
    <xf numFmtId="1" fontId="7" fillId="3" borderId="0" xfId="0" applyNumberFormat="1" applyFont="1" applyFill="1" applyAlignment="1">
      <alignment horizontal="left" vertical="top" indent="2" shrinkToFit="1"/>
    </xf>
    <xf numFmtId="6" fontId="7" fillId="3" borderId="0" xfId="0" applyNumberFormat="1" applyFont="1" applyFill="1" applyAlignment="1">
      <alignment horizontal="right" vertical="top" indent="2" shrinkToFit="1"/>
    </xf>
    <xf numFmtId="2" fontId="0" fillId="0" borderId="0" xfId="0" applyNumberFormat="1"/>
    <xf numFmtId="169" fontId="3" fillId="0" borderId="3" xfId="0" applyNumberFormat="1" applyFont="1" applyBorder="1"/>
    <xf numFmtId="0" fontId="4" fillId="0" borderId="0" xfId="0" applyFont="1" applyAlignment="1">
      <alignment horizontal="left"/>
    </xf>
    <xf numFmtId="0" fontId="2" fillId="0" borderId="3" xfId="0" applyFont="1" applyBorder="1"/>
    <xf numFmtId="167" fontId="2" fillId="0" borderId="3" xfId="0" applyNumberFormat="1" applyFont="1" applyBorder="1"/>
    <xf numFmtId="0" fontId="2" fillId="0" borderId="0" xfId="0" applyFont="1"/>
    <xf numFmtId="10" fontId="2" fillId="0" borderId="3" xfId="0" applyNumberFormat="1" applyFont="1" applyBorder="1"/>
    <xf numFmtId="8" fontId="2" fillId="0" borderId="3" xfId="0" applyNumberFormat="1" applyFont="1" applyBorder="1"/>
    <xf numFmtId="0" fontId="12" fillId="0" borderId="0" xfId="0" applyFont="1"/>
    <xf numFmtId="0" fontId="1" fillId="0" borderId="0" xfId="0" applyFont="1"/>
    <xf numFmtId="6" fontId="1" fillId="0" borderId="0" xfId="0" applyNumberFormat="1" applyFont="1"/>
    <xf numFmtId="0" fontId="1" fillId="0" borderId="3" xfId="0" applyFont="1" applyBorder="1"/>
    <xf numFmtId="6" fontId="1" fillId="0" borderId="3" xfId="0" applyNumberFormat="1" applyFont="1" applyBorder="1"/>
    <xf numFmtId="173" fontId="1" fillId="0" borderId="3" xfId="0" applyNumberFormat="1" applyFont="1" applyBorder="1"/>
    <xf numFmtId="0" fontId="13" fillId="0" borderId="3" xfId="0" applyFont="1" applyBorder="1"/>
    <xf numFmtId="10" fontId="1" fillId="0" borderId="3" xfId="0" applyNumberFormat="1" applyFont="1" applyBorder="1"/>
    <xf numFmtId="9" fontId="1" fillId="0" borderId="3" xfId="0" applyNumberFormat="1" applyFont="1" applyBorder="1"/>
    <xf numFmtId="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FD26-7E3D-4B32-BC36-6626EBF4F173}">
  <dimension ref="A1:D8"/>
  <sheetViews>
    <sheetView showGridLines="0" zoomScale="130" zoomScaleNormal="130" workbookViewId="0">
      <selection activeCell="D5" sqref="D5"/>
    </sheetView>
  </sheetViews>
  <sheetFormatPr defaultRowHeight="15.05" x14ac:dyDescent="0.3"/>
  <cols>
    <col min="1" max="1" width="16.21875" bestFit="1" customWidth="1"/>
    <col min="2" max="4" width="11.5546875" bestFit="1" customWidth="1"/>
  </cols>
  <sheetData>
    <row r="1" spans="1:4" ht="15.65" x14ac:dyDescent="0.3">
      <c r="A1" s="53" t="s">
        <v>0</v>
      </c>
      <c r="B1" s="47">
        <v>7.6999999999999999E-2</v>
      </c>
      <c r="C1" s="7"/>
    </row>
    <row r="2" spans="1:4" ht="15.65" x14ac:dyDescent="0.3">
      <c r="A2" s="53" t="s">
        <v>1</v>
      </c>
      <c r="B2" s="47">
        <v>7.6999999999999999E-2</v>
      </c>
      <c r="C2" s="7"/>
    </row>
    <row r="3" spans="1:4" ht="15.65" x14ac:dyDescent="0.3">
      <c r="A3" s="53" t="s">
        <v>2</v>
      </c>
      <c r="B3" s="54">
        <v>7800</v>
      </c>
      <c r="C3" s="2"/>
    </row>
    <row r="4" spans="1:4" ht="15.65" x14ac:dyDescent="0.3">
      <c r="A4" s="53" t="s">
        <v>3</v>
      </c>
      <c r="B4" s="53">
        <v>10</v>
      </c>
      <c r="C4" s="7" t="s">
        <v>4</v>
      </c>
    </row>
    <row r="5" spans="1:4" ht="15.65" x14ac:dyDescent="0.3">
      <c r="A5" s="2"/>
      <c r="B5" s="2"/>
      <c r="C5" s="2"/>
    </row>
    <row r="6" spans="1:4" ht="15.65" x14ac:dyDescent="0.3">
      <c r="A6" s="53" t="s">
        <v>7</v>
      </c>
      <c r="B6" s="54">
        <f>B3+(B3*B1)*B4</f>
        <v>13806</v>
      </c>
      <c r="C6" s="5"/>
      <c r="D6" s="27"/>
    </row>
    <row r="7" spans="1:4" ht="15.65" x14ac:dyDescent="0.3">
      <c r="A7" s="53" t="s">
        <v>6</v>
      </c>
      <c r="B7" s="38">
        <f>FV(B2,B4,,-B3)</f>
        <v>16377.651882595783</v>
      </c>
      <c r="C7" s="5"/>
    </row>
    <row r="8" spans="1:4" ht="15.65" x14ac:dyDescent="0.3">
      <c r="A8" s="55" t="s">
        <v>8</v>
      </c>
      <c r="B8" s="38">
        <f>B7-B6</f>
        <v>2571.6518825957828</v>
      </c>
      <c r="C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421D-446D-40B8-9595-4213F5552ECF}">
  <dimension ref="A1:E5"/>
  <sheetViews>
    <sheetView showGridLines="0" zoomScale="130" zoomScaleNormal="130" workbookViewId="0">
      <selection activeCell="B2" sqref="B2"/>
    </sheetView>
  </sheetViews>
  <sheetFormatPr defaultRowHeight="15.05" x14ac:dyDescent="0.3"/>
  <cols>
    <col min="2" max="2" width="19.44140625" customWidth="1"/>
    <col min="3" max="3" width="31.77734375" bestFit="1" customWidth="1"/>
    <col min="4" max="5" width="10.44140625" bestFit="1" customWidth="1"/>
  </cols>
  <sheetData>
    <row r="1" spans="1:5" x14ac:dyDescent="0.3">
      <c r="A1" s="9" t="s">
        <v>10</v>
      </c>
      <c r="B1" s="9" t="s">
        <v>21</v>
      </c>
      <c r="C1" s="9" t="s">
        <v>24</v>
      </c>
      <c r="E1" s="86">
        <v>2350</v>
      </c>
    </row>
    <row r="2" spans="1:5" x14ac:dyDescent="0.3">
      <c r="A2" s="23">
        <v>9</v>
      </c>
      <c r="B2" s="22">
        <v>0.12</v>
      </c>
      <c r="C2" s="34">
        <f>$E$1*EXP($B2*$A2)</f>
        <v>6919.9969450039816</v>
      </c>
      <c r="D2" s="27"/>
      <c r="E2" s="27"/>
    </row>
    <row r="3" spans="1:5" x14ac:dyDescent="0.3">
      <c r="A3" s="23">
        <v>5</v>
      </c>
      <c r="B3" s="22">
        <v>0.08</v>
      </c>
      <c r="C3" s="34">
        <f t="shared" ref="C3:C5" si="0">$E$1*EXP($B3*$A3)</f>
        <v>3505.7880394569852</v>
      </c>
    </row>
    <row r="4" spans="1:5" x14ac:dyDescent="0.3">
      <c r="A4" s="23">
        <v>17</v>
      </c>
      <c r="B4" s="22">
        <v>0.05</v>
      </c>
      <c r="C4" s="34">
        <f t="shared" si="0"/>
        <v>5498.1701020260789</v>
      </c>
    </row>
    <row r="5" spans="1:5" x14ac:dyDescent="0.3">
      <c r="A5" s="23">
        <v>10</v>
      </c>
      <c r="B5" s="22">
        <v>0.09</v>
      </c>
      <c r="C5" s="34">
        <f t="shared" si="0"/>
        <v>5780.0673112188315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FFDD-BADF-4358-AF89-611C46A19CE6}">
  <dimension ref="A1:C8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0" bestFit="1" customWidth="1"/>
    <col min="2" max="2" width="16.21875" bestFit="1" customWidth="1"/>
    <col min="3" max="3" width="10.44140625" bestFit="1" customWidth="1"/>
  </cols>
  <sheetData>
    <row r="1" spans="1:3" x14ac:dyDescent="0.3">
      <c r="A1" s="9" t="s">
        <v>22</v>
      </c>
      <c r="B1" s="9" t="s">
        <v>23</v>
      </c>
    </row>
    <row r="2" spans="1:3" x14ac:dyDescent="0.3">
      <c r="A2" s="30">
        <v>1</v>
      </c>
      <c r="B2" s="20">
        <v>795</v>
      </c>
    </row>
    <row r="3" spans="1:3" x14ac:dyDescent="0.3">
      <c r="A3" s="30">
        <v>2</v>
      </c>
      <c r="B3" s="20">
        <v>945</v>
      </c>
    </row>
    <row r="4" spans="1:3" x14ac:dyDescent="0.3">
      <c r="A4" s="30">
        <v>3</v>
      </c>
      <c r="B4" s="20">
        <v>1325</v>
      </c>
    </row>
    <row r="5" spans="1:3" x14ac:dyDescent="0.3">
      <c r="A5" s="32">
        <v>4</v>
      </c>
      <c r="B5" s="33">
        <v>1860</v>
      </c>
    </row>
    <row r="6" spans="1:3" x14ac:dyDescent="0.3">
      <c r="A6" s="31">
        <v>0.1</v>
      </c>
      <c r="B6" s="34">
        <f>NPV($A6,$B$2:$B$5)</f>
        <v>3769.6161464380843</v>
      </c>
      <c r="C6" s="35">
        <f>$B$2/(1+$A6)^$A$2+$B$3/(1+$A6)^$A$3+$B$4/(1+$A6)^$A$4+$B$5/(1+$A6)^$A$5</f>
        <v>3769.6161464380839</v>
      </c>
    </row>
    <row r="7" spans="1:3" x14ac:dyDescent="0.3">
      <c r="A7" s="31">
        <v>0.18</v>
      </c>
      <c r="B7" s="34">
        <f t="shared" ref="B7:B8" si="0">NPV($A7,$B$2:$B$5)</f>
        <v>3118.2163137666694</v>
      </c>
      <c r="C7" s="35">
        <f t="shared" ref="C7:C8" si="1">$B$2/(1+$A7)^$A$2+$B$3/(1+$A7)^$A$3+$B$4/(1+$A7)^$A$4+$B$5/(1+$A7)^$A$5</f>
        <v>3118.2163137666694</v>
      </c>
    </row>
    <row r="8" spans="1:3" x14ac:dyDescent="0.3">
      <c r="A8" s="31">
        <v>0.24</v>
      </c>
      <c r="B8" s="34">
        <f t="shared" si="0"/>
        <v>2737.3997180356482</v>
      </c>
      <c r="C8" s="35">
        <f t="shared" si="1"/>
        <v>2737.3997180356482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31FC-570E-44BE-8B74-61C77F3FB342}">
  <dimension ref="A1:H6"/>
  <sheetViews>
    <sheetView showGridLines="0" zoomScale="130" zoomScaleNormal="130" workbookViewId="0">
      <selection activeCell="B2" sqref="B2"/>
    </sheetView>
  </sheetViews>
  <sheetFormatPr defaultRowHeight="15.05" x14ac:dyDescent="0.3"/>
  <cols>
    <col min="3" max="4" width="11.5546875" bestFit="1" customWidth="1"/>
    <col min="5" max="5" width="10.77734375" bestFit="1" customWidth="1"/>
    <col min="6" max="6" width="11.5546875" bestFit="1" customWidth="1"/>
  </cols>
  <sheetData>
    <row r="1" spans="1:8" ht="15.65" x14ac:dyDescent="0.3">
      <c r="A1" s="61" t="s">
        <v>25</v>
      </c>
      <c r="B1" s="67"/>
      <c r="C1" s="62"/>
      <c r="D1" s="54">
        <v>4350</v>
      </c>
      <c r="E1" s="48">
        <v>9</v>
      </c>
      <c r="F1" s="4" t="s">
        <v>4</v>
      </c>
      <c r="G1" s="4"/>
      <c r="H1" s="4"/>
    </row>
    <row r="2" spans="1:8" ht="15.65" x14ac:dyDescent="0.3">
      <c r="A2" s="87" t="s">
        <v>26</v>
      </c>
      <c r="B2" s="85"/>
      <c r="C2" s="59"/>
      <c r="D2" s="54">
        <v>6900</v>
      </c>
      <c r="E2" s="48">
        <v>5</v>
      </c>
      <c r="F2" s="4" t="s">
        <v>4</v>
      </c>
    </row>
    <row r="3" spans="1:8" ht="15.65" x14ac:dyDescent="0.3">
      <c r="A3" s="2"/>
      <c r="B3" s="2"/>
      <c r="C3" s="2"/>
      <c r="D3" s="2"/>
    </row>
    <row r="4" spans="1:8" ht="15.65" x14ac:dyDescent="0.3">
      <c r="A4" s="61" t="s">
        <v>27</v>
      </c>
      <c r="B4" s="62"/>
      <c r="C4" s="57">
        <v>0.05</v>
      </c>
      <c r="D4" s="57">
        <v>0.22</v>
      </c>
    </row>
    <row r="5" spans="1:8" ht="15.65" x14ac:dyDescent="0.3">
      <c r="A5" s="63" t="s">
        <v>28</v>
      </c>
      <c r="B5" s="62"/>
      <c r="C5" s="58">
        <f>PV(C$4,$E1,-$D1)</f>
        <v>30919.024289051638</v>
      </c>
      <c r="D5" s="58">
        <f>PV(D$4,$E1,-$D1)</f>
        <v>16470.339253288221</v>
      </c>
      <c r="E5" s="58">
        <f>$D1*((1-(1/(1+C$4))^$E1)/C$4)</f>
        <v>30919.024289051646</v>
      </c>
      <c r="F5" s="58">
        <f>$D1*((1-(1/(1+D$4))^$E1)/D$4)</f>
        <v>16470.339253288221</v>
      </c>
    </row>
    <row r="6" spans="1:8" ht="15.65" x14ac:dyDescent="0.3">
      <c r="A6" s="60" t="s">
        <v>29</v>
      </c>
      <c r="B6" s="59"/>
      <c r="C6" s="58">
        <f>PV(C$4,$E2,-$D2)</f>
        <v>29873.389027352663</v>
      </c>
      <c r="D6" s="58">
        <f>PV(D$4,$E2,-$D2)</f>
        <v>19759.1143546815</v>
      </c>
      <c r="E6" s="58">
        <f>$D2*((1-(1/(1+C$4))^$E2)/C$4)</f>
        <v>29873.389027352674</v>
      </c>
      <c r="F6" s="58">
        <f>$D2*((1-(1/(1+D$4))^$E2)/D$4)</f>
        <v>19759.1143546815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97FE-EEDA-4065-8723-5468786CE4E0}">
  <dimension ref="A1:H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0" bestFit="1" customWidth="1"/>
    <col min="2" max="2" width="10.44140625" bestFit="1" customWidth="1"/>
    <col min="5" max="5" width="11" customWidth="1"/>
    <col min="7" max="8" width="11.5546875" bestFit="1" customWidth="1"/>
  </cols>
  <sheetData>
    <row r="1" spans="1:8" ht="15.65" x14ac:dyDescent="0.3">
      <c r="A1" s="2"/>
      <c r="B1" s="2"/>
      <c r="C1" s="2"/>
      <c r="D1" s="2"/>
      <c r="E1" s="2"/>
      <c r="F1" s="2"/>
      <c r="G1" s="66" t="s">
        <v>36</v>
      </c>
    </row>
    <row r="2" spans="1:8" ht="15.65" x14ac:dyDescent="0.3">
      <c r="A2" s="53" t="s">
        <v>30</v>
      </c>
      <c r="B2" s="54">
        <v>5200</v>
      </c>
      <c r="C2" s="2"/>
      <c r="D2" s="48" t="s">
        <v>31</v>
      </c>
      <c r="E2" s="53"/>
      <c r="F2" s="37">
        <v>15</v>
      </c>
      <c r="G2" s="38">
        <f>PV($B$3,$F2,-$B$2)</f>
        <v>47361.152826567566</v>
      </c>
      <c r="H2" s="38">
        <f>$B$2*((1-(1/(1+$B$3))^$F2)/$B$3)</f>
        <v>47361.152826567552</v>
      </c>
    </row>
    <row r="3" spans="1:8" ht="15.65" x14ac:dyDescent="0.3">
      <c r="A3" s="53" t="s">
        <v>35</v>
      </c>
      <c r="B3" s="64">
        <v>7.0000000000000007E-2</v>
      </c>
      <c r="C3" s="2"/>
      <c r="D3" s="48" t="s">
        <v>32</v>
      </c>
      <c r="E3" s="53"/>
      <c r="F3" s="37">
        <v>40</v>
      </c>
      <c r="G3" s="38">
        <f t="shared" ref="G3:G4" si="0">PV($B$3,$F3,-$B$2)</f>
        <v>69324.885981719504</v>
      </c>
      <c r="H3" s="38">
        <f t="shared" ref="H3:H4" si="1">$B$2*((1-(1/(1+$B$3))^$F3)/$B$3)</f>
        <v>69324.885981719504</v>
      </c>
    </row>
    <row r="4" spans="1:8" ht="15.65" x14ac:dyDescent="0.3">
      <c r="A4" s="2"/>
      <c r="B4" s="2"/>
      <c r="C4" s="2"/>
      <c r="D4" s="48" t="s">
        <v>33</v>
      </c>
      <c r="E4" s="53"/>
      <c r="F4" s="37">
        <v>75</v>
      </c>
      <c r="G4" s="38">
        <f t="shared" si="0"/>
        <v>73821.068527037394</v>
      </c>
      <c r="H4" s="38">
        <f t="shared" si="1"/>
        <v>73821.06852703738</v>
      </c>
    </row>
    <row r="5" spans="1:8" ht="15.65" x14ac:dyDescent="0.3">
      <c r="A5" s="2"/>
      <c r="B5" s="2"/>
      <c r="C5" s="2"/>
      <c r="D5" s="63" t="s">
        <v>34</v>
      </c>
      <c r="E5" s="67"/>
      <c r="F5" s="62"/>
      <c r="G5" s="65">
        <f>B2/B3</f>
        <v>74285.714285714275</v>
      </c>
      <c r="H5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35C1-B827-477C-BB9E-AFAE36B367DB}">
  <dimension ref="A1:B2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4.109375" bestFit="1" customWidth="1"/>
    <col min="2" max="2" width="11.77734375" bestFit="1" customWidth="1"/>
  </cols>
  <sheetData>
    <row r="1" spans="1:2" ht="15.65" x14ac:dyDescent="0.3">
      <c r="A1" s="53" t="s">
        <v>129</v>
      </c>
      <c r="B1" s="38">
        <f>15000/0.038</f>
        <v>394736.84210526315</v>
      </c>
    </row>
    <row r="2" spans="1:2" ht="15.65" x14ac:dyDescent="0.3">
      <c r="A2" s="53" t="s">
        <v>130</v>
      </c>
      <c r="B2" s="47">
        <f>15000/325000</f>
        <v>4.6153846153846156E-2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850B-482C-4324-A296-194CAD24EC03}">
  <dimension ref="A1:E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9.5546875" bestFit="1" customWidth="1"/>
    <col min="2" max="2" width="35.21875" customWidth="1"/>
    <col min="3" max="3" width="8" bestFit="1" customWidth="1"/>
    <col min="4" max="4" width="8" customWidth="1"/>
    <col min="5" max="5" width="7.5546875" bestFit="1" customWidth="1"/>
  </cols>
  <sheetData>
    <row r="1" spans="1:5" x14ac:dyDescent="0.3">
      <c r="A1" s="9" t="s">
        <v>21</v>
      </c>
      <c r="B1" s="9" t="s">
        <v>37</v>
      </c>
      <c r="C1" s="9" t="s">
        <v>38</v>
      </c>
      <c r="D1" s="9" t="s">
        <v>38</v>
      </c>
    </row>
    <row r="2" spans="1:5" ht="15.65" x14ac:dyDescent="0.3">
      <c r="A2" s="39">
        <v>7.0999999999999994E-2</v>
      </c>
      <c r="B2" s="40" t="s">
        <v>39</v>
      </c>
      <c r="C2" s="42">
        <f>EFFECT($A2,4)</f>
        <v>7.2912843701878449E-2</v>
      </c>
      <c r="D2" s="42">
        <f>(1+($A2/4))^4-1</f>
        <v>7.2912843701878449E-2</v>
      </c>
      <c r="E2" s="26"/>
    </row>
    <row r="3" spans="1:5" ht="15.65" x14ac:dyDescent="0.3">
      <c r="A3" s="41">
        <v>0.13200000000000001</v>
      </c>
      <c r="B3" s="40" t="s">
        <v>40</v>
      </c>
      <c r="C3" s="42">
        <f>EFFECT($A3,12)</f>
        <v>0.14028619649985408</v>
      </c>
      <c r="D3" s="42">
        <f>(1+($A3/12))^12-1</f>
        <v>0.14028619649985408</v>
      </c>
      <c r="E3" s="26"/>
    </row>
    <row r="4" spans="1:5" ht="15.65" x14ac:dyDescent="0.3">
      <c r="A4" s="39">
        <v>8.8999999999999996E-2</v>
      </c>
      <c r="B4" s="40" t="s">
        <v>41</v>
      </c>
      <c r="C4" s="42">
        <f>EFFECT($A4,365)</f>
        <v>9.3068797644494383E-2</v>
      </c>
      <c r="D4" s="42">
        <f>(1+($A4/365))^365-1</f>
        <v>9.3068797644494383E-2</v>
      </c>
      <c r="E4" s="26"/>
    </row>
    <row r="5" spans="1:5" ht="15.65" x14ac:dyDescent="0.3">
      <c r="A5" s="39">
        <v>8.1000000000000003E-2</v>
      </c>
      <c r="B5" s="40" t="s">
        <v>42</v>
      </c>
      <c r="C5" s="42">
        <f>EXP(A5)-1</f>
        <v>8.4370896566760445E-2</v>
      </c>
      <c r="D5" s="42"/>
      <c r="E5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FAD6-46D5-493C-A609-4F3756FFA355}">
  <dimension ref="A1:F5"/>
  <sheetViews>
    <sheetView showGridLines="0" zoomScale="160" zoomScaleNormal="160" workbookViewId="0">
      <selection activeCell="A5" sqref="A5"/>
    </sheetView>
  </sheetViews>
  <sheetFormatPr defaultRowHeight="15.05" x14ac:dyDescent="0.3"/>
  <cols>
    <col min="1" max="2" width="11.21875" customWidth="1"/>
    <col min="3" max="3" width="37.21875" customWidth="1"/>
    <col min="4" max="4" width="10.44140625" customWidth="1"/>
  </cols>
  <sheetData>
    <row r="1" spans="1:6" x14ac:dyDescent="0.3">
      <c r="A1" s="9" t="s">
        <v>21</v>
      </c>
      <c r="B1" s="9" t="s">
        <v>21</v>
      </c>
      <c r="C1" s="9" t="s">
        <v>37</v>
      </c>
      <c r="D1" s="9" t="s">
        <v>38</v>
      </c>
    </row>
    <row r="2" spans="1:6" x14ac:dyDescent="0.3">
      <c r="A2" s="45">
        <f>2*((1+$D2)^(1/2)-1)</f>
        <v>9.8570942331948075E-2</v>
      </c>
      <c r="B2" s="45">
        <f>NOMINAL($D2,2)</f>
        <v>9.8570942331948075E-2</v>
      </c>
      <c r="C2" s="43" t="s">
        <v>43</v>
      </c>
      <c r="D2" s="44">
        <v>0.10100000000000001</v>
      </c>
      <c r="E2" s="26"/>
    </row>
    <row r="3" spans="1:6" x14ac:dyDescent="0.3">
      <c r="A3" s="45">
        <f>12*((1+$D3)^(1/12)-1)</f>
        <v>0.16149374548341555</v>
      </c>
      <c r="B3" s="45">
        <f>NOMINAL($D3,12)</f>
        <v>0.16149374548341555</v>
      </c>
      <c r="C3" s="40" t="s">
        <v>40</v>
      </c>
      <c r="D3" s="44">
        <v>0.17399999999999999</v>
      </c>
      <c r="E3" s="26"/>
    </row>
    <row r="4" spans="1:6" x14ac:dyDescent="0.3">
      <c r="A4" s="45">
        <f>F4*((1+$D4)^(1/F4)-1)</f>
        <v>8.2566523291325786E-2</v>
      </c>
      <c r="B4" s="45">
        <f>NOMINAL($D4,F4)</f>
        <v>8.256670278672118E-2</v>
      </c>
      <c r="C4" s="40" t="s">
        <v>44</v>
      </c>
      <c r="D4" s="44">
        <v>8.5999999999999993E-2</v>
      </c>
      <c r="E4" s="26"/>
      <c r="F4" s="28">
        <f>365/7</f>
        <v>52.142857142857146</v>
      </c>
    </row>
    <row r="5" spans="1:6" x14ac:dyDescent="0.3">
      <c r="A5" s="45"/>
      <c r="B5" s="45">
        <f>LN(1+D5)</f>
        <v>0.10705907229340778</v>
      </c>
      <c r="C5" s="40" t="s">
        <v>42</v>
      </c>
      <c r="D5" s="44">
        <v>0.113</v>
      </c>
      <c r="E5" s="2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03CE-5FBE-454C-93E6-BB97AF7412E8}">
  <dimension ref="A1:E4"/>
  <sheetViews>
    <sheetView showGridLines="0" zoomScale="130" zoomScaleNormal="130" workbookViewId="0">
      <selection activeCell="B2" sqref="B2"/>
    </sheetView>
  </sheetViews>
  <sheetFormatPr defaultRowHeight="15.05" x14ac:dyDescent="0.3"/>
  <cols>
    <col min="4" max="4" width="26.5546875" bestFit="1" customWidth="1"/>
  </cols>
  <sheetData>
    <row r="1" spans="1:5" ht="15.65" x14ac:dyDescent="0.3">
      <c r="A1" s="2"/>
      <c r="B1" s="66" t="s">
        <v>21</v>
      </c>
      <c r="C1" s="66" t="s">
        <v>38</v>
      </c>
      <c r="D1" s="2"/>
    </row>
    <row r="2" spans="1:5" ht="15.65" x14ac:dyDescent="0.3">
      <c r="A2" s="48" t="s">
        <v>45</v>
      </c>
      <c r="B2" s="68">
        <v>0.114</v>
      </c>
      <c r="C2" s="47">
        <f>EFFECT($B2,12)</f>
        <v>0.12014921627417685</v>
      </c>
      <c r="D2" s="7" t="s">
        <v>47</v>
      </c>
      <c r="E2" s="26"/>
    </row>
    <row r="3" spans="1:5" ht="15.65" x14ac:dyDescent="0.3">
      <c r="A3" s="48" t="s">
        <v>46</v>
      </c>
      <c r="B3" s="68">
        <v>0.11600000000000001</v>
      </c>
      <c r="C3" s="47">
        <f>EFFECT($B3,2)</f>
        <v>0.11936400000000003</v>
      </c>
      <c r="D3" s="7" t="s">
        <v>48</v>
      </c>
      <c r="E3" s="26"/>
    </row>
    <row r="4" spans="1:5" x14ac:dyDescent="0.3">
      <c r="C4" s="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0E77-F1AB-4624-8626-0E264F61C979}">
  <dimension ref="A1:B4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2.6640625" bestFit="1" customWidth="1"/>
  </cols>
  <sheetData>
    <row r="1" spans="1:2" ht="15.65" x14ac:dyDescent="0.3">
      <c r="A1" s="53" t="s">
        <v>131</v>
      </c>
      <c r="B1" s="54">
        <f>(12*10)*(1-0.1)</f>
        <v>108</v>
      </c>
    </row>
    <row r="2" spans="1:2" ht="15.65" x14ac:dyDescent="0.3">
      <c r="A2" s="53" t="s">
        <v>132</v>
      </c>
      <c r="B2" s="47">
        <f>RATE(12,10,-B1,,1)</f>
        <v>1.976398925470475E-2</v>
      </c>
    </row>
    <row r="3" spans="1:2" ht="15.65" x14ac:dyDescent="0.3">
      <c r="A3" s="53" t="s">
        <v>21</v>
      </c>
      <c r="B3" s="47">
        <f>B2*52</f>
        <v>1.0277274412446469</v>
      </c>
    </row>
    <row r="4" spans="1:2" ht="15.65" x14ac:dyDescent="0.3">
      <c r="A4" s="53" t="s">
        <v>38</v>
      </c>
      <c r="B4" s="47">
        <f>EFFECT(B3,52)</f>
        <v>1.7668328949643275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D16C-C11E-4142-9B3C-CD38C8D793A1}">
  <dimension ref="A1:C3"/>
  <sheetViews>
    <sheetView showGridLines="0" zoomScale="130" zoomScaleNormal="130" workbookViewId="0">
      <selection activeCell="B2" sqref="B2"/>
    </sheetView>
  </sheetViews>
  <sheetFormatPr defaultRowHeight="15.05" x14ac:dyDescent="0.3"/>
  <cols>
    <col min="2" max="2" width="10.77734375" bestFit="1" customWidth="1"/>
  </cols>
  <sheetData>
    <row r="1" spans="1:3" ht="15.65" x14ac:dyDescent="0.3">
      <c r="A1" s="53" t="s">
        <v>133</v>
      </c>
      <c r="B1" s="68">
        <v>1.0999999999999999E-2</v>
      </c>
      <c r="C1" s="2"/>
    </row>
    <row r="2" spans="1:3" ht="15.65" x14ac:dyDescent="0.3">
      <c r="A2" s="53" t="s">
        <v>134</v>
      </c>
      <c r="B2" s="54">
        <v>16450</v>
      </c>
      <c r="C2" s="2"/>
    </row>
    <row r="3" spans="1:3" ht="15.65" x14ac:dyDescent="0.3">
      <c r="A3" s="53" t="s">
        <v>135</v>
      </c>
      <c r="B3" s="77">
        <f>NPER(B1,400,-B2)</f>
        <v>55.042763556111886</v>
      </c>
      <c r="C3" s="2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363D-4158-49A7-8997-86E9AE73D416}">
  <dimension ref="A1:D6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7.77734375" bestFit="1" customWidth="1"/>
    <col min="2" max="2" width="17.77734375" customWidth="1"/>
    <col min="3" max="3" width="14.21875" bestFit="1" customWidth="1"/>
    <col min="4" max="4" width="14.77734375" customWidth="1"/>
  </cols>
  <sheetData>
    <row r="1" spans="1:4" ht="15.65" x14ac:dyDescent="0.3">
      <c r="A1" s="54">
        <v>1250</v>
      </c>
    </row>
    <row r="3" spans="1:4" x14ac:dyDescent="0.3">
      <c r="A3" s="9" t="s">
        <v>10</v>
      </c>
      <c r="B3" s="10" t="s">
        <v>11</v>
      </c>
      <c r="C3" s="11" t="s">
        <v>12</v>
      </c>
      <c r="D3" s="11" t="s">
        <v>12</v>
      </c>
    </row>
    <row r="4" spans="1:4" x14ac:dyDescent="0.3">
      <c r="A4" s="12">
        <v>10</v>
      </c>
      <c r="B4" s="13">
        <v>0.05</v>
      </c>
      <c r="C4" s="14">
        <f>FV($B4,$A4,,-$A$1)</f>
        <v>2036.118283471802</v>
      </c>
      <c r="D4" s="14">
        <f>$A$1*(1+$B4)^$A4</f>
        <v>2036.118283471802</v>
      </c>
    </row>
    <row r="5" spans="1:4" x14ac:dyDescent="0.3">
      <c r="A5" s="12">
        <v>10</v>
      </c>
      <c r="B5" s="13">
        <v>0.1</v>
      </c>
      <c r="C5" s="14">
        <f t="shared" ref="C5:C6" si="0">FV($B5,$A5,,-$A$1)</f>
        <v>3242.1780751250021</v>
      </c>
      <c r="D5" s="14">
        <f t="shared" ref="D5:D6" si="1">$A$1*(1+$B5)^$A5</f>
        <v>3242.1780751250021</v>
      </c>
    </row>
    <row r="6" spans="1:4" x14ac:dyDescent="0.3">
      <c r="A6" s="12">
        <v>20</v>
      </c>
      <c r="B6" s="13">
        <v>0.05</v>
      </c>
      <c r="C6" s="14">
        <f t="shared" si="0"/>
        <v>3316.6221314305262</v>
      </c>
      <c r="D6" s="14">
        <f t="shared" si="1"/>
        <v>3316.6221314305262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E9D8-13EC-4200-8454-EB8344D17BEA}">
  <dimension ref="A1:D3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3.44140625" bestFit="1" customWidth="1"/>
    <col min="2" max="2" width="15.77734375" customWidth="1"/>
    <col min="4" max="4" width="15.21875" bestFit="1" customWidth="1"/>
  </cols>
  <sheetData>
    <row r="1" spans="1:4" ht="15.65" x14ac:dyDescent="0.3">
      <c r="A1" s="48" t="s">
        <v>49</v>
      </c>
      <c r="B1" s="47">
        <f>RATE(1,,-3,4)</f>
        <v>0.33333333333333343</v>
      </c>
      <c r="D1" s="26"/>
    </row>
    <row r="2" spans="1:4" ht="15.65" x14ac:dyDescent="0.3">
      <c r="A2" s="48" t="s">
        <v>50</v>
      </c>
      <c r="B2" s="47">
        <f>B1*52</f>
        <v>17.333333333333339</v>
      </c>
      <c r="D2" s="26"/>
    </row>
    <row r="3" spans="1:4" ht="15.65" x14ac:dyDescent="0.3">
      <c r="A3" s="48" t="s">
        <v>38</v>
      </c>
      <c r="B3" s="47">
        <f>EFFECT(B2,52)</f>
        <v>3139165.1569049344</v>
      </c>
      <c r="D3" s="2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F106-E0B0-42F3-BBE5-592A4C4CF1B1}">
  <dimension ref="A1:E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0.44140625" bestFit="1" customWidth="1"/>
    <col min="2" max="2" width="30.44140625" bestFit="1" customWidth="1"/>
    <col min="3" max="3" width="10.44140625" bestFit="1" customWidth="1"/>
    <col min="4" max="4" width="7.77734375" bestFit="1" customWidth="1"/>
  </cols>
  <sheetData>
    <row r="1" spans="1:5" ht="15.65" x14ac:dyDescent="0.3">
      <c r="A1" s="9" t="s">
        <v>53</v>
      </c>
      <c r="B1" s="9" t="s">
        <v>37</v>
      </c>
      <c r="D1" s="69">
        <v>1000</v>
      </c>
      <c r="E1" s="2"/>
    </row>
    <row r="2" spans="1:5" ht="15.65" x14ac:dyDescent="0.3">
      <c r="A2" s="49">
        <f>FV($D$3,$D$2,,-$D$1)</f>
        <v>2554.5045308449066</v>
      </c>
      <c r="B2" s="40" t="s">
        <v>51</v>
      </c>
      <c r="D2" s="53">
        <v>11</v>
      </c>
      <c r="E2" s="48" t="s">
        <v>4</v>
      </c>
    </row>
    <row r="3" spans="1:5" ht="15.65" x14ac:dyDescent="0.3">
      <c r="A3" s="49">
        <f>FV($D$3/2,$D$2*2,,-$D$1)</f>
        <v>2606.0681884873393</v>
      </c>
      <c r="B3" s="40" t="s">
        <v>43</v>
      </c>
      <c r="D3" s="47">
        <v>8.8999999999999996E-2</v>
      </c>
      <c r="E3" s="48" t="s">
        <v>21</v>
      </c>
    </row>
    <row r="4" spans="1:5" x14ac:dyDescent="0.3">
      <c r="A4" s="49">
        <f>FV($D$3/12,$D$2*12,,-$D$1)</f>
        <v>2652.1944535751363</v>
      </c>
      <c r="B4" s="40" t="s">
        <v>40</v>
      </c>
    </row>
    <row r="5" spans="1:5" x14ac:dyDescent="0.3">
      <c r="A5" s="49">
        <f>D1*EXP(D3*D2)</f>
        <v>2661.7931174716432</v>
      </c>
      <c r="B5" s="40" t="s">
        <v>52</v>
      </c>
      <c r="C5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7316-CCC4-43C5-9C9B-88A5B1116B64}">
  <dimension ref="A1:D5"/>
  <sheetViews>
    <sheetView showGridLines="0" zoomScale="160" zoomScaleNormal="160" workbookViewId="0">
      <selection activeCell="E4" sqref="E4"/>
    </sheetView>
  </sheetViews>
  <sheetFormatPr defaultRowHeight="15.05" x14ac:dyDescent="0.3"/>
  <sheetData>
    <row r="1" spans="1:4" ht="15.65" x14ac:dyDescent="0.3">
      <c r="A1" s="96" t="s">
        <v>204</v>
      </c>
      <c r="B1" s="97">
        <v>5.2999999999999999E-2</v>
      </c>
      <c r="C1" s="98"/>
      <c r="D1" s="98"/>
    </row>
    <row r="2" spans="1:4" ht="15.65" x14ac:dyDescent="0.3">
      <c r="A2" s="96" t="s">
        <v>205</v>
      </c>
      <c r="B2" s="99">
        <v>4.3444149905302404E-2</v>
      </c>
      <c r="C2" s="98" t="s">
        <v>208</v>
      </c>
      <c r="D2" s="98"/>
    </row>
    <row r="3" spans="1:4" ht="15.65" x14ac:dyDescent="0.3">
      <c r="A3" s="96" t="s">
        <v>135</v>
      </c>
      <c r="B3" s="96">
        <v>10</v>
      </c>
      <c r="C3" s="98"/>
      <c r="D3" s="98"/>
    </row>
    <row r="4" spans="1:4" ht="15.65" x14ac:dyDescent="0.3">
      <c r="A4" s="96" t="s">
        <v>206</v>
      </c>
      <c r="B4" s="100">
        <f>100+((100*B1)*B3)</f>
        <v>153</v>
      </c>
      <c r="C4" s="98"/>
      <c r="D4" s="98"/>
    </row>
    <row r="5" spans="1:4" ht="15.65" x14ac:dyDescent="0.3">
      <c r="A5" s="96" t="s">
        <v>207</v>
      </c>
      <c r="B5" s="100">
        <f>FV(B2,B3,,-100)</f>
        <v>153.00023052520842</v>
      </c>
      <c r="C5" s="98"/>
      <c r="D5" s="98"/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2B0D-00B9-472F-BD66-FF16C7FBFC1C}">
  <dimension ref="A1:E6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36.5546875" bestFit="1" customWidth="1"/>
    <col min="2" max="3" width="14.44140625" bestFit="1" customWidth="1"/>
    <col min="5" max="5" width="14.44140625" bestFit="1" customWidth="1"/>
  </cols>
  <sheetData>
    <row r="1" spans="1:5" ht="15.65" x14ac:dyDescent="0.3">
      <c r="A1" s="53" t="s">
        <v>56</v>
      </c>
      <c r="B1" s="38">
        <f>FV(0.1/12,30*12,-850)</f>
        <v>1921414.7360766451</v>
      </c>
      <c r="C1" s="5"/>
    </row>
    <row r="2" spans="1:5" ht="15.65" x14ac:dyDescent="0.3">
      <c r="A2" s="53" t="s">
        <v>57</v>
      </c>
      <c r="B2" s="38">
        <f>FV(0.06/12,30*12,-350)</f>
        <v>351580.26485840214</v>
      </c>
      <c r="C2" s="5"/>
    </row>
    <row r="3" spans="1:5" ht="15.65" x14ac:dyDescent="0.3">
      <c r="A3" s="48" t="s">
        <v>54</v>
      </c>
      <c r="B3" s="54">
        <f>SUM(B1:B2)</f>
        <v>2272995.0009350474</v>
      </c>
      <c r="C3" s="5"/>
    </row>
    <row r="4" spans="1:5" ht="15.65" x14ac:dyDescent="0.3">
      <c r="A4" s="53" t="s">
        <v>55</v>
      </c>
      <c r="B4" s="38">
        <f>PMT(0.07/12,25*12,-B3)</f>
        <v>16065.055821711692</v>
      </c>
      <c r="C4" s="27"/>
      <c r="D4" s="46"/>
      <c r="E4" s="5"/>
    </row>
    <row r="6" spans="1:5" x14ac:dyDescent="0.3">
      <c r="B6" s="26"/>
      <c r="C6" s="2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86B5-5370-4EA1-9E44-816654916D43}">
  <dimension ref="A1:B1"/>
  <sheetViews>
    <sheetView showGridLines="0" zoomScale="130" zoomScaleNormal="130" workbookViewId="0">
      <selection activeCell="B2" sqref="B2"/>
    </sheetView>
  </sheetViews>
  <sheetFormatPr defaultRowHeight="15.05" x14ac:dyDescent="0.3"/>
  <sheetData>
    <row r="1" spans="1:2" ht="15.65" x14ac:dyDescent="0.3">
      <c r="A1" s="53" t="s">
        <v>133</v>
      </c>
      <c r="B1" s="47">
        <f>RATE(12/3,,-1,4)</f>
        <v>0.41421356237312013</v>
      </c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EDFB-920A-446D-A11E-E91B88B78AA5}">
  <dimension ref="A1:F3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0" bestFit="1" customWidth="1"/>
    <col min="2" max="2" width="12.77734375" bestFit="1" customWidth="1"/>
    <col min="3" max="3" width="15.5546875" bestFit="1" customWidth="1"/>
  </cols>
  <sheetData>
    <row r="1" spans="1:6" ht="15.65" x14ac:dyDescent="0.3">
      <c r="A1" s="53" t="s">
        <v>58</v>
      </c>
      <c r="B1" s="54">
        <v>65000</v>
      </c>
      <c r="C1" s="70" t="s">
        <v>61</v>
      </c>
      <c r="D1" s="2"/>
      <c r="E1" s="2"/>
    </row>
    <row r="2" spans="1:6" ht="15.65" x14ac:dyDescent="0.3">
      <c r="A2" s="53" t="s">
        <v>59</v>
      </c>
      <c r="B2" s="54">
        <v>125000</v>
      </c>
      <c r="C2" s="72">
        <f>RATE($D2,,-$B$1,$B2)</f>
        <v>0.11514868362859176</v>
      </c>
      <c r="D2" s="71">
        <v>6</v>
      </c>
      <c r="E2" s="48" t="s">
        <v>4</v>
      </c>
      <c r="F2" s="26"/>
    </row>
    <row r="3" spans="1:6" ht="15.65" x14ac:dyDescent="0.3">
      <c r="A3" s="53" t="s">
        <v>60</v>
      </c>
      <c r="B3" s="54">
        <v>205000</v>
      </c>
      <c r="C3" s="72">
        <f>RATE($D3,,-$B$1,$B3)</f>
        <v>0.12171893362038147</v>
      </c>
      <c r="D3" s="71">
        <v>10</v>
      </c>
      <c r="E3" s="48" t="s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19C6-DFCF-4BEA-8005-646CE2101CBC}">
  <dimension ref="A1:C2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3.77734375" bestFit="1" customWidth="1"/>
    <col min="2" max="3" width="14.44140625" bestFit="1" customWidth="1"/>
  </cols>
  <sheetData>
    <row r="1" spans="1:3" ht="15.65" x14ac:dyDescent="0.3">
      <c r="A1" s="48" t="s">
        <v>62</v>
      </c>
      <c r="B1" s="38">
        <f>175000/(0.097-0.038)</f>
        <v>2966101.6949152541</v>
      </c>
      <c r="C1" s="2"/>
    </row>
    <row r="2" spans="1:3" ht="15.65" x14ac:dyDescent="0.3">
      <c r="A2" s="48" t="s">
        <v>63</v>
      </c>
      <c r="B2" s="38">
        <f>PV(0.097,1,,-B1)</f>
        <v>2703830.168564498</v>
      </c>
      <c r="C2" s="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01DC-75FF-499C-A0DC-09C40028377C}">
  <dimension ref="A1:D2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8.77734375" bestFit="1" customWidth="1"/>
    <col min="2" max="2" width="10" bestFit="1" customWidth="1"/>
  </cols>
  <sheetData>
    <row r="1" spans="1:4" ht="15.65" x14ac:dyDescent="0.3">
      <c r="A1" s="53" t="s">
        <v>64</v>
      </c>
      <c r="B1" s="47">
        <f>0.038/4</f>
        <v>9.4999999999999998E-3</v>
      </c>
      <c r="D1" s="73"/>
    </row>
    <row r="2" spans="1:4" ht="15.65" x14ac:dyDescent="0.3">
      <c r="A2" s="53" t="s">
        <v>65</v>
      </c>
      <c r="B2" s="38">
        <f>2.25/B1</f>
        <v>236.84210526315789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8C0F-5ED0-4C3F-8901-87A9D8B5D062}">
  <dimension ref="A1:C2"/>
  <sheetViews>
    <sheetView showGridLines="0" zoomScale="160" zoomScaleNormal="160" workbookViewId="0">
      <selection activeCell="B1" sqref="B1"/>
    </sheetView>
  </sheetViews>
  <sheetFormatPr defaultRowHeight="15.05" x14ac:dyDescent="0.3"/>
  <cols>
    <col min="1" max="1" width="12.44140625" bestFit="1" customWidth="1"/>
    <col min="2" max="3" width="11.5546875" bestFit="1" customWidth="1"/>
  </cols>
  <sheetData>
    <row r="1" spans="1:3" ht="15.65" x14ac:dyDescent="0.3">
      <c r="A1" s="48" t="s">
        <v>66</v>
      </c>
      <c r="B1" s="38">
        <f>PV(0.07,30-2,-7300)</f>
        <v>88600.912132269761</v>
      </c>
      <c r="C1" s="27"/>
    </row>
    <row r="2" spans="1:3" ht="15.65" x14ac:dyDescent="0.3">
      <c r="A2" s="48" t="s">
        <v>67</v>
      </c>
      <c r="B2" s="38">
        <f>PV(0.07,2,,-B1)</f>
        <v>77387.468016656261</v>
      </c>
      <c r="C2" s="2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8689-C344-4EC9-AAAD-8ED99A863BE7}">
  <dimension ref="A1:C2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2.44140625" bestFit="1" customWidth="1"/>
    <col min="2" max="2" width="10.44140625" bestFit="1" customWidth="1"/>
    <col min="3" max="3" width="11.5546875" bestFit="1" customWidth="1"/>
  </cols>
  <sheetData>
    <row r="1" spans="1:3" ht="15.65" x14ac:dyDescent="0.3">
      <c r="A1" s="48" t="s">
        <v>68</v>
      </c>
      <c r="B1" s="38">
        <f>PV(0.11,15,-750)</f>
        <v>5393.1521819296458</v>
      </c>
      <c r="C1" s="5"/>
    </row>
    <row r="2" spans="1:3" ht="15.65" x14ac:dyDescent="0.3">
      <c r="A2" s="48" t="s">
        <v>67</v>
      </c>
      <c r="B2" s="38">
        <f>PV(0.08,5,,-B1)</f>
        <v>3670.4887540672389</v>
      </c>
      <c r="C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8321-13A6-4FC7-B45A-95C005E78D17}">
  <dimension ref="A1:E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5.21875" bestFit="1" customWidth="1"/>
    <col min="2" max="2" width="15.21875" customWidth="1"/>
    <col min="3" max="3" width="9" bestFit="1" customWidth="1"/>
    <col min="4" max="4" width="15.5546875" bestFit="1" customWidth="1"/>
    <col min="5" max="5" width="14.21875" bestFit="1" customWidth="1"/>
  </cols>
  <sheetData>
    <row r="1" spans="1:5" ht="15.65" x14ac:dyDescent="0.3">
      <c r="A1" s="18" t="s">
        <v>9</v>
      </c>
      <c r="B1" s="18" t="s">
        <v>9</v>
      </c>
      <c r="C1" s="18" t="s">
        <v>10</v>
      </c>
      <c r="D1" s="18" t="s">
        <v>11</v>
      </c>
      <c r="E1" s="18" t="s">
        <v>12</v>
      </c>
    </row>
    <row r="2" spans="1:5" x14ac:dyDescent="0.3">
      <c r="A2" s="17">
        <f>PV($D2,$C2,,-$E2)</f>
        <v>9213.5139287109196</v>
      </c>
      <c r="B2" s="17">
        <f>$E2/(1+$D2)^$C2</f>
        <v>9213.5139287109196</v>
      </c>
      <c r="C2" s="16">
        <v>6</v>
      </c>
      <c r="D2" s="13">
        <v>7.0000000000000007E-2</v>
      </c>
      <c r="E2" s="15">
        <v>13827</v>
      </c>
    </row>
    <row r="3" spans="1:5" x14ac:dyDescent="0.3">
      <c r="A3" s="17">
        <f t="shared" ref="A3:A5" si="0">PV($D3,$C3,,-$E3)</f>
        <v>9425.6902024835326</v>
      </c>
      <c r="B3" s="17">
        <f t="shared" ref="B3:B5" si="1">$E3/(1+$D3)^$C3</f>
        <v>9425.6902024835326</v>
      </c>
      <c r="C3" s="16">
        <v>11</v>
      </c>
      <c r="D3" s="13">
        <v>0.15</v>
      </c>
      <c r="E3" s="15">
        <v>43852</v>
      </c>
    </row>
    <row r="4" spans="1:5" x14ac:dyDescent="0.3">
      <c r="A4" s="17">
        <f t="shared" si="0"/>
        <v>99868.604232400598</v>
      </c>
      <c r="B4" s="17">
        <f t="shared" si="1"/>
        <v>99868.604232400598</v>
      </c>
      <c r="C4" s="16">
        <v>19</v>
      </c>
      <c r="D4" s="13">
        <v>0.11</v>
      </c>
      <c r="E4" s="15">
        <v>725380</v>
      </c>
    </row>
    <row r="5" spans="1:5" x14ac:dyDescent="0.3">
      <c r="A5" s="17">
        <f t="shared" si="0"/>
        <v>4861.7890496580567</v>
      </c>
      <c r="B5" s="17">
        <f t="shared" si="1"/>
        <v>4861.7890496580567</v>
      </c>
      <c r="C5" s="16">
        <v>29</v>
      </c>
      <c r="D5" s="13">
        <v>0.18</v>
      </c>
      <c r="E5" s="15">
        <v>590710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29F8-D1F8-4A03-840B-27AD13B10106}">
  <dimension ref="A1:C3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7.21875" bestFit="1" customWidth="1"/>
    <col min="2" max="2" width="12.77734375" bestFit="1" customWidth="1"/>
  </cols>
  <sheetData>
    <row r="1" spans="1:3" ht="15.65" x14ac:dyDescent="0.3">
      <c r="A1" s="53" t="s">
        <v>69</v>
      </c>
      <c r="B1" s="74">
        <f>725000*(1-0.2)</f>
        <v>580000</v>
      </c>
      <c r="C1" s="2"/>
    </row>
    <row r="2" spans="1:3" ht="15.65" x14ac:dyDescent="0.3">
      <c r="A2" s="53" t="s">
        <v>70</v>
      </c>
      <c r="B2" s="75">
        <f>PMT(0.054/12,30*12,-B1)</f>
        <v>3256.8785928437633</v>
      </c>
      <c r="C2" s="2"/>
    </row>
    <row r="3" spans="1:3" ht="15.65" x14ac:dyDescent="0.3">
      <c r="A3" s="53" t="s">
        <v>71</v>
      </c>
      <c r="B3" s="75">
        <f>PV(0.054/12,(30-8)*12,-B2)</f>
        <v>502540.8728629062</v>
      </c>
      <c r="C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19F0-CBDE-4A1E-820F-00ED5E373E47}">
  <dimension ref="A1:B1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4.44140625" bestFit="1" customWidth="1"/>
    <col min="2" max="2" width="11.44140625" bestFit="1" customWidth="1"/>
  </cols>
  <sheetData>
    <row r="1" spans="1:2" ht="15.65" x14ac:dyDescent="0.3">
      <c r="A1" s="53" t="s">
        <v>137</v>
      </c>
      <c r="B1" s="38">
        <f>FV(0.18/12,6,,-FV(0.0199/12,6,,-12400))-12400</f>
        <v>1294.1660513836214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7DFF-4CBD-460C-8204-C26B7675072B}">
  <dimension ref="A1:B1"/>
  <sheetViews>
    <sheetView showGridLines="0" zoomScale="130" zoomScaleNormal="130" workbookViewId="0">
      <selection activeCell="B2" sqref="B2"/>
    </sheetView>
  </sheetViews>
  <sheetFormatPr defaultRowHeight="15.05" x14ac:dyDescent="0.3"/>
  <sheetData>
    <row r="1" spans="1:2" ht="15.65" x14ac:dyDescent="0.3">
      <c r="A1" s="53" t="s">
        <v>133</v>
      </c>
      <c r="B1" s="47">
        <f>273000/2750000</f>
        <v>9.9272727272727276E-2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7449-AEA1-43FA-9A74-1E0AC3C6ED54}">
  <dimension ref="A1:B1"/>
  <sheetViews>
    <sheetView showGridLines="0" zoomScale="130" zoomScaleNormal="130" workbookViewId="0">
      <selection activeCell="B2" sqref="B2"/>
    </sheetView>
  </sheetViews>
  <sheetFormatPr defaultRowHeight="15.05" x14ac:dyDescent="0.3"/>
  <cols>
    <col min="2" max="2" width="11.77734375" bestFit="1" customWidth="1"/>
  </cols>
  <sheetData>
    <row r="1" spans="1:2" ht="15.65" x14ac:dyDescent="0.3">
      <c r="A1" s="53" t="s">
        <v>74</v>
      </c>
      <c r="B1" s="38">
        <f>41000*((1/(0.1-0.04))-(1/(0.1-0.04))*((1+0.04)/(1+0.1))^5)</f>
        <v>167112.08459432106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D58F-CA55-4C26-8817-F82309625DD2}">
  <dimension ref="A1:E4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37.5546875" bestFit="1" customWidth="1"/>
    <col min="2" max="2" width="14.44140625" bestFit="1" customWidth="1"/>
    <col min="3" max="3" width="11.5546875" bestFit="1" customWidth="1"/>
    <col min="4" max="4" width="13.44140625" bestFit="1" customWidth="1"/>
  </cols>
  <sheetData>
    <row r="1" spans="1:5" ht="15.65" x14ac:dyDescent="0.3">
      <c r="A1" s="53" t="s">
        <v>75</v>
      </c>
      <c r="B1" s="38">
        <f>74500*(1+E1)</f>
        <v>77256.5</v>
      </c>
      <c r="C1" s="2"/>
      <c r="D1" s="53" t="s">
        <v>72</v>
      </c>
      <c r="E1" s="47">
        <f>0.037</f>
        <v>3.6999999999999998E-2</v>
      </c>
    </row>
    <row r="2" spans="1:5" ht="15.65" x14ac:dyDescent="0.3">
      <c r="A2" s="53" t="s">
        <v>76</v>
      </c>
      <c r="B2" s="38">
        <f>B1*0.05</f>
        <v>3862.8250000000003</v>
      </c>
      <c r="C2" s="2"/>
      <c r="D2" s="53" t="s">
        <v>73</v>
      </c>
      <c r="E2" s="47">
        <v>9.4E-2</v>
      </c>
    </row>
    <row r="3" spans="1:5" ht="15.65" x14ac:dyDescent="0.3">
      <c r="A3" s="53" t="s">
        <v>74</v>
      </c>
      <c r="B3" s="38">
        <f>B2*((1/(E2-E1))-(1/(E2-E1))*((1+E1)/(1+E2))^E3)</f>
        <v>59798.323175720783</v>
      </c>
      <c r="C3" s="5"/>
      <c r="D3" s="53" t="s">
        <v>3</v>
      </c>
      <c r="E3" s="53">
        <v>40</v>
      </c>
    </row>
    <row r="4" spans="1:5" ht="15.65" x14ac:dyDescent="0.3">
      <c r="A4" s="53" t="s">
        <v>77</v>
      </c>
      <c r="B4" s="38">
        <f>FV(E2,E3,,-B3)</f>
        <v>2174612.5288887168</v>
      </c>
      <c r="C4" s="2"/>
      <c r="D4" s="2"/>
      <c r="E4" s="2"/>
    </row>
  </sheetData>
  <pageMargins left="0.7" right="0.7" top="0.75" bottom="0.75" header="0.3" footer="0.3"/>
  <pageSetup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1BE1-A904-456C-9FA1-D41EF67FE474}">
  <dimension ref="A1:B3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1" bestFit="1" customWidth="1"/>
    <col min="2" max="2" width="10.77734375" bestFit="1" customWidth="1"/>
  </cols>
  <sheetData>
    <row r="1" spans="1:2" ht="15.65" x14ac:dyDescent="0.3">
      <c r="A1" s="53" t="s">
        <v>138</v>
      </c>
      <c r="B1" s="38">
        <f>PV(0.1,20,-4700)</f>
        <v>40013.749482865256</v>
      </c>
    </row>
    <row r="2" spans="1:2" ht="15.65" x14ac:dyDescent="0.3">
      <c r="A2" s="53" t="s">
        <v>139</v>
      </c>
      <c r="B2" s="38">
        <f>PV(0.05,20,-4700)</f>
        <v>58572.388609937931</v>
      </c>
    </row>
    <row r="3" spans="1:2" ht="15.65" x14ac:dyDescent="0.3">
      <c r="A3" s="53" t="s">
        <v>140</v>
      </c>
      <c r="B3" s="38">
        <f>PV(0.15,20,-4700)</f>
        <v>29418.857926529334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7263-497D-4626-9D42-B42576E8568C}">
  <dimension ref="A1:C4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3.44140625" bestFit="1" customWidth="1"/>
    <col min="2" max="2" width="8.77734375" bestFit="1" customWidth="1"/>
  </cols>
  <sheetData>
    <row r="1" spans="1:3" ht="15.65" x14ac:dyDescent="0.3">
      <c r="A1" s="53" t="s">
        <v>78</v>
      </c>
      <c r="B1" s="54">
        <v>350</v>
      </c>
      <c r="C1" s="2"/>
    </row>
    <row r="2" spans="1:3" ht="15.65" x14ac:dyDescent="0.3">
      <c r="A2" s="53" t="s">
        <v>14</v>
      </c>
      <c r="B2" s="64">
        <v>0.1</v>
      </c>
      <c r="C2" s="7" t="s">
        <v>47</v>
      </c>
    </row>
    <row r="3" spans="1:3" ht="15.65" x14ac:dyDescent="0.3">
      <c r="A3" s="76" t="s">
        <v>79</v>
      </c>
      <c r="B3" s="54">
        <v>40000</v>
      </c>
      <c r="C3" s="2"/>
    </row>
    <row r="4" spans="1:3" ht="15.65" x14ac:dyDescent="0.3">
      <c r="A4" s="53" t="s">
        <v>80</v>
      </c>
      <c r="B4" s="77">
        <f>NPER(B2/12,B1,,-B3)</f>
        <v>80.620017600149311</v>
      </c>
      <c r="C4" s="2" t="s">
        <v>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6A21-FBEC-4C76-910D-F95A991F18CD}">
  <dimension ref="A1:F4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1.21875" customWidth="1"/>
    <col min="2" max="2" width="8.77734375" bestFit="1" customWidth="1"/>
  </cols>
  <sheetData>
    <row r="1" spans="1:6" ht="15.65" x14ac:dyDescent="0.3">
      <c r="A1" s="53" t="s">
        <v>82</v>
      </c>
      <c r="B1" s="54">
        <v>88000</v>
      </c>
      <c r="C1" s="7" t="s">
        <v>84</v>
      </c>
    </row>
    <row r="2" spans="1:6" ht="30.7" x14ac:dyDescent="0.3">
      <c r="A2" s="76" t="s">
        <v>85</v>
      </c>
      <c r="B2" s="54">
        <v>1725</v>
      </c>
      <c r="C2" s="2"/>
    </row>
    <row r="3" spans="1:6" ht="15.65" x14ac:dyDescent="0.3">
      <c r="A3" s="48" t="s">
        <v>21</v>
      </c>
      <c r="B3" s="79">
        <f>RATE(60,B2,-B1)</f>
        <v>5.4809002270808796E-3</v>
      </c>
      <c r="C3" s="7" t="s">
        <v>83</v>
      </c>
      <c r="F3" s="78"/>
    </row>
    <row r="4" spans="1:6" ht="15.65" x14ac:dyDescent="0.3">
      <c r="A4" s="48" t="s">
        <v>21</v>
      </c>
      <c r="B4" s="47">
        <f>B3*12</f>
        <v>6.5770802724970559E-2</v>
      </c>
      <c r="C4" s="7" t="s">
        <v>51</v>
      </c>
      <c r="F4" s="2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FC14-3B6C-4353-8CD2-5C204F900D0E}">
  <dimension ref="A1:F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35.21875" bestFit="1" customWidth="1"/>
    <col min="2" max="2" width="12.77734375" bestFit="1" customWidth="1"/>
    <col min="6" max="6" width="9.44140625" bestFit="1" customWidth="1"/>
  </cols>
  <sheetData>
    <row r="1" spans="1:6" ht="15.65" x14ac:dyDescent="0.3">
      <c r="A1" s="80" t="s">
        <v>36</v>
      </c>
      <c r="B1" s="38">
        <f>PV(0.048/12,30*12,-1025)</f>
        <v>195362.62334050785</v>
      </c>
      <c r="F1" s="27"/>
    </row>
    <row r="2" spans="1:6" ht="15.65" x14ac:dyDescent="0.3">
      <c r="A2" s="38" t="s">
        <v>86</v>
      </c>
      <c r="B2" s="38">
        <f>275000-B1</f>
        <v>79637.376659492147</v>
      </c>
    </row>
    <row r="3" spans="1:6" ht="15.65" x14ac:dyDescent="0.3">
      <c r="A3" s="48" t="s">
        <v>87</v>
      </c>
      <c r="B3" s="38">
        <f>FV(0.048/12,30*12,,-B2)</f>
        <v>335161.06110335205</v>
      </c>
    </row>
    <row r="4" spans="1:6" ht="15.65" x14ac:dyDescent="0.3">
      <c r="A4" s="53" t="s">
        <v>141</v>
      </c>
      <c r="B4" s="47">
        <f>RATE(30*12,1025,-275000)</f>
        <v>1.718327926598043E-3</v>
      </c>
      <c r="C4" s="7" t="s">
        <v>142</v>
      </c>
    </row>
    <row r="5" spans="1:6" ht="15.65" x14ac:dyDescent="0.3">
      <c r="A5" s="53" t="s">
        <v>21</v>
      </c>
      <c r="B5" s="47">
        <f>B4*12</f>
        <v>2.0619935119176515E-2</v>
      </c>
      <c r="C5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C7F3-8C6F-4C9F-8383-EDC0A9771F11}">
  <dimension ref="A1:F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5.44140625" customWidth="1"/>
    <col min="2" max="2" width="10.77734375" bestFit="1" customWidth="1"/>
    <col min="3" max="3" width="15.44140625" customWidth="1"/>
    <col min="4" max="6" width="10.44140625" bestFit="1" customWidth="1"/>
  </cols>
  <sheetData>
    <row r="1" spans="1:6" ht="15.85" customHeight="1" x14ac:dyDescent="0.3">
      <c r="A1" s="52" t="s">
        <v>22</v>
      </c>
      <c r="B1" s="52" t="s">
        <v>23</v>
      </c>
      <c r="C1" s="52" t="s">
        <v>88</v>
      </c>
    </row>
    <row r="2" spans="1:6" ht="15.85" customHeight="1" x14ac:dyDescent="0.3">
      <c r="A2" s="50">
        <v>1</v>
      </c>
      <c r="B2" s="51">
        <v>1400</v>
      </c>
      <c r="C2" s="51">
        <f>PV(0.071,$A2,,-$B2)</f>
        <v>1307.1895424836603</v>
      </c>
      <c r="D2" s="27"/>
    </row>
    <row r="3" spans="1:6" x14ac:dyDescent="0.3">
      <c r="A3" s="50">
        <v>2</v>
      </c>
      <c r="B3" s="51">
        <f>FV(0.071,A3,,-C3)</f>
        <v>1684.3662935001448</v>
      </c>
      <c r="C3" s="51">
        <f>6700-(C5+C4+C2)</f>
        <v>1468.4447142692761</v>
      </c>
      <c r="D3" s="27"/>
      <c r="E3" s="27"/>
      <c r="F3" s="27"/>
    </row>
    <row r="4" spans="1:6" x14ac:dyDescent="0.3">
      <c r="A4" s="50">
        <v>3</v>
      </c>
      <c r="B4" s="51">
        <v>2300</v>
      </c>
      <c r="C4" s="51">
        <f>PV(0.071,$A4,,-$B4)</f>
        <v>1872.2309637906944</v>
      </c>
      <c r="D4" s="27"/>
    </row>
    <row r="5" spans="1:6" x14ac:dyDescent="0.3">
      <c r="A5" s="50">
        <v>4</v>
      </c>
      <c r="B5" s="51">
        <v>2700</v>
      </c>
      <c r="C5" s="51">
        <f>PV(0.071,$A5,,-$B5)</f>
        <v>2052.1347794563694</v>
      </c>
      <c r="D5" s="27"/>
    </row>
  </sheetData>
  <phoneticPr fontId="11" type="noConversion"/>
  <pageMargins left="0.7" right="0.7" top="0.75" bottom="0.75" header="0.3" footer="0.3"/>
  <ignoredErrors>
    <ignoredError sqref="C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E27C-4880-4AAC-88D8-AF3649179EC0}">
  <dimension ref="A1:E10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6" customWidth="1"/>
    <col min="3" max="3" width="15.5546875" bestFit="1" customWidth="1"/>
    <col min="4" max="4" width="15.5546875" customWidth="1"/>
    <col min="5" max="5" width="14.21875" bestFit="1" customWidth="1"/>
  </cols>
  <sheetData>
    <row r="1" spans="1:5" x14ac:dyDescent="0.3">
      <c r="A1" s="9" t="s">
        <v>9</v>
      </c>
      <c r="B1" s="9" t="s">
        <v>10</v>
      </c>
      <c r="C1" s="9" t="s">
        <v>11</v>
      </c>
      <c r="D1" s="9" t="s">
        <v>11</v>
      </c>
      <c r="E1" s="9" t="s">
        <v>12</v>
      </c>
    </row>
    <row r="2" spans="1:5" x14ac:dyDescent="0.3">
      <c r="A2" s="20">
        <v>189</v>
      </c>
      <c r="B2" s="19">
        <v>4</v>
      </c>
      <c r="C2" s="22">
        <f>RATE($B2,,-$A2,$E2)</f>
        <v>0.11008190420594381</v>
      </c>
      <c r="D2" s="22">
        <f>($E2/$A2)^(1/$B2)-1</f>
        <v>0.11008190420594222</v>
      </c>
      <c r="E2" s="20">
        <v>287</v>
      </c>
    </row>
    <row r="3" spans="1:5" x14ac:dyDescent="0.3">
      <c r="A3" s="20">
        <v>410</v>
      </c>
      <c r="B3" s="19">
        <v>8</v>
      </c>
      <c r="C3" s="22">
        <f t="shared" ref="C3:C5" si="0">RATE($B3,,-$A3,$E3)</f>
        <v>0.10126660648669233</v>
      </c>
      <c r="D3" s="22">
        <f t="shared" ref="D3:D5" si="1">($E3/$A3)^(1/$B3)-1</f>
        <v>0.10126660648862273</v>
      </c>
      <c r="E3" s="20">
        <v>887</v>
      </c>
    </row>
    <row r="4" spans="1:5" x14ac:dyDescent="0.3">
      <c r="A4" s="20">
        <v>51700</v>
      </c>
      <c r="B4" s="19">
        <v>14</v>
      </c>
      <c r="C4" s="22">
        <f t="shared" si="0"/>
        <v>8.0168026945025145E-2</v>
      </c>
      <c r="D4" s="22">
        <f t="shared" si="1"/>
        <v>8.0168026945025339E-2</v>
      </c>
      <c r="E4" s="20">
        <v>152184</v>
      </c>
    </row>
    <row r="5" spans="1:5" x14ac:dyDescent="0.3">
      <c r="A5" s="20">
        <v>21400</v>
      </c>
      <c r="B5" s="19">
        <v>27</v>
      </c>
      <c r="C5" s="22">
        <f t="shared" si="0"/>
        <v>0.12689493977096983</v>
      </c>
      <c r="D5" s="22">
        <f t="shared" si="1"/>
        <v>0.12689493977096977</v>
      </c>
      <c r="E5" s="20">
        <v>538600</v>
      </c>
    </row>
    <row r="7" spans="1:5" x14ac:dyDescent="0.3">
      <c r="C7" s="1"/>
      <c r="D7" s="1"/>
    </row>
    <row r="8" spans="1:5" x14ac:dyDescent="0.3">
      <c r="C8" s="1"/>
      <c r="D8" s="1"/>
    </row>
    <row r="9" spans="1:5" x14ac:dyDescent="0.3">
      <c r="C9" s="1"/>
      <c r="D9" s="1"/>
    </row>
    <row r="10" spans="1:5" x14ac:dyDescent="0.3">
      <c r="C10" s="1"/>
      <c r="D10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4F2E-A610-4D87-9603-C77E5FAB924B}">
  <dimension ref="A1:E11"/>
  <sheetViews>
    <sheetView showGridLines="0" zoomScale="130" zoomScaleNormal="130" workbookViewId="0">
      <selection activeCell="B2" sqref="B2"/>
    </sheetView>
  </sheetViews>
  <sheetFormatPr defaultRowHeight="15.05" x14ac:dyDescent="0.3"/>
  <cols>
    <col min="2" max="2" width="14.44140625" bestFit="1" customWidth="1"/>
    <col min="5" max="5" width="13.44140625" bestFit="1" customWidth="1"/>
  </cols>
  <sheetData>
    <row r="1" spans="1:5" ht="15.65" x14ac:dyDescent="0.3">
      <c r="A1" s="53" t="s">
        <v>16</v>
      </c>
      <c r="B1" s="38">
        <f>NPV(0.058,E2:E11)+E1</f>
        <v>20969067.061303962</v>
      </c>
      <c r="E1" s="54">
        <v>1000000</v>
      </c>
    </row>
    <row r="2" spans="1:5" ht="15.65" x14ac:dyDescent="0.3">
      <c r="E2" s="54">
        <v>1335000</v>
      </c>
    </row>
    <row r="3" spans="1:5" ht="15.65" x14ac:dyDescent="0.3">
      <c r="E3" s="54">
        <v>1670000</v>
      </c>
    </row>
    <row r="4" spans="1:5" ht="15.65" x14ac:dyDescent="0.3">
      <c r="E4" s="54">
        <v>2005000</v>
      </c>
    </row>
    <row r="5" spans="1:5" ht="15.65" x14ac:dyDescent="0.3">
      <c r="E5" s="54">
        <v>2340000</v>
      </c>
    </row>
    <row r="6" spans="1:5" ht="15.65" x14ac:dyDescent="0.3">
      <c r="E6" s="54">
        <v>2675000</v>
      </c>
    </row>
    <row r="7" spans="1:5" ht="15.65" x14ac:dyDescent="0.3">
      <c r="E7" s="54">
        <v>3010000</v>
      </c>
    </row>
    <row r="8" spans="1:5" ht="15.65" x14ac:dyDescent="0.3">
      <c r="E8" s="54">
        <v>3345000</v>
      </c>
    </row>
    <row r="9" spans="1:5" ht="15.65" x14ac:dyDescent="0.3">
      <c r="E9" s="54">
        <v>3680000</v>
      </c>
    </row>
    <row r="10" spans="1:5" ht="15.65" x14ac:dyDescent="0.3">
      <c r="E10" s="54">
        <v>4015000</v>
      </c>
    </row>
    <row r="11" spans="1:5" ht="15.65" x14ac:dyDescent="0.3">
      <c r="E11" s="54">
        <v>4350000</v>
      </c>
    </row>
  </sheetData>
  <pageMargins left="0.7" right="0.7" top="0.75" bottom="0.75" header="0.3" footer="0.3"/>
  <pageSetup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4574-D784-4AB8-9B5F-A29033369393}">
  <dimension ref="A1:C4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2.21875" bestFit="1" customWidth="1"/>
    <col min="2" max="2" width="12" bestFit="1" customWidth="1"/>
  </cols>
  <sheetData>
    <row r="1" spans="1:3" ht="15.65" x14ac:dyDescent="0.3">
      <c r="A1" s="53" t="s">
        <v>69</v>
      </c>
      <c r="B1" s="54">
        <f>5500000*0.8</f>
        <v>4400000</v>
      </c>
    </row>
    <row r="2" spans="1:3" ht="15.65" x14ac:dyDescent="0.3">
      <c r="A2" s="53" t="s">
        <v>89</v>
      </c>
      <c r="B2" s="79">
        <f>RATE(30*12,26500,-B1)</f>
        <v>5.0352493868615379E-3</v>
      </c>
      <c r="C2" s="78"/>
    </row>
    <row r="3" spans="1:3" ht="15.65" x14ac:dyDescent="0.3">
      <c r="A3" s="48" t="s">
        <v>21</v>
      </c>
      <c r="B3" s="47">
        <f>B2*12</f>
        <v>6.0422992642338455E-2</v>
      </c>
      <c r="C3" s="26"/>
    </row>
    <row r="4" spans="1:3" ht="15.65" x14ac:dyDescent="0.3">
      <c r="A4" s="48" t="s">
        <v>38</v>
      </c>
      <c r="B4" s="47">
        <f>EFFECT(B3,12)</f>
        <v>6.2124745739291054E-2</v>
      </c>
      <c r="C4" s="2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79EB-D013-4EC0-B85E-8E5F90506FD6}">
  <dimension ref="A1:B3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6.6640625" bestFit="1" customWidth="1"/>
    <col min="2" max="2" width="11.77734375" bestFit="1" customWidth="1"/>
  </cols>
  <sheetData>
    <row r="1" spans="1:2" ht="15.65" x14ac:dyDescent="0.3">
      <c r="A1" s="53" t="s">
        <v>16</v>
      </c>
      <c r="B1" s="38">
        <f>PV(0.13,3,,-165000)</f>
        <v>114353.2767758198</v>
      </c>
    </row>
    <row r="2" spans="1:2" ht="15.65" x14ac:dyDescent="0.3">
      <c r="A2" s="53" t="s">
        <v>143</v>
      </c>
      <c r="B2" s="38">
        <f>B1-103000</f>
        <v>11353.276775819802</v>
      </c>
    </row>
    <row r="3" spans="1:2" ht="15.65" x14ac:dyDescent="0.3">
      <c r="A3" s="53" t="s">
        <v>144</v>
      </c>
      <c r="B3" s="47">
        <f>RATE(3,,-103000,165000)</f>
        <v>0.17008004604242738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FE2D-76D9-42E4-8A69-EFAC036E5547}">
  <dimension ref="A1:B2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2.21875" customWidth="1"/>
    <col min="2" max="2" width="11.5546875" bestFit="1" customWidth="1"/>
  </cols>
  <sheetData>
    <row r="1" spans="1:2" ht="15.65" x14ac:dyDescent="0.3">
      <c r="A1" s="48" t="s">
        <v>125</v>
      </c>
      <c r="B1" s="38">
        <f>PV(0.067,25-5,-8500)</f>
        <v>92187.536516181906</v>
      </c>
    </row>
    <row r="2" spans="1:2" ht="15.65" x14ac:dyDescent="0.3">
      <c r="A2" s="48" t="s">
        <v>126</v>
      </c>
      <c r="B2" s="38">
        <f>PV(0.067,5,,-B1)</f>
        <v>66657.667485030077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2864-C8E0-4751-B74C-C13691B98D29}">
  <dimension ref="A1:D2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2" customWidth="1"/>
    <col min="2" max="4" width="12.77734375" bestFit="1" customWidth="1"/>
  </cols>
  <sheetData>
    <row r="1" spans="1:4" ht="15.65" x14ac:dyDescent="0.3">
      <c r="A1" s="48" t="s">
        <v>127</v>
      </c>
      <c r="B1" s="38">
        <f>PV(0.06/12,(15-7)*12,-1940)</f>
        <v>147624.72341124306</v>
      </c>
      <c r="C1" s="5"/>
      <c r="D1" s="27"/>
    </row>
    <row r="2" spans="1:4" ht="15.65" x14ac:dyDescent="0.3">
      <c r="A2" s="48" t="s">
        <v>126</v>
      </c>
      <c r="B2" s="38">
        <f>PV(0.11/12,7*12,-1940,-B1)</f>
        <v>181893.99174587801</v>
      </c>
      <c r="C2" s="5"/>
      <c r="D2" s="2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2E90-44A2-4D9C-9586-8AA6A13CCA9C}">
  <dimension ref="A1:B3"/>
  <sheetViews>
    <sheetView showGridLines="0" zoomScale="130" zoomScaleNormal="130" workbookViewId="0">
      <selection activeCell="B2" sqref="B2"/>
    </sheetView>
  </sheetViews>
  <sheetFormatPr defaultRowHeight="15.05" x14ac:dyDescent="0.3"/>
  <cols>
    <col min="2" max="2" width="11.77734375" bestFit="1" customWidth="1"/>
  </cols>
  <sheetData>
    <row r="1" spans="1:2" ht="15.65" x14ac:dyDescent="0.3">
      <c r="A1" s="53" t="s">
        <v>145</v>
      </c>
      <c r="B1" s="38">
        <f>FV(0.064/12,15*12,-1175)</f>
        <v>353610.96946629049</v>
      </c>
    </row>
    <row r="2" spans="1:2" ht="15.65" x14ac:dyDescent="0.3">
      <c r="A2" s="53" t="s">
        <v>53</v>
      </c>
      <c r="B2" s="38">
        <f>B3*EXP(0.07*15)</f>
        <v>353610.97</v>
      </c>
    </row>
    <row r="3" spans="1:2" ht="15.65" x14ac:dyDescent="0.3">
      <c r="A3" s="53" t="s">
        <v>16</v>
      </c>
      <c r="B3" s="38">
        <v>123741.82690281227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59F3-1819-4580-86D1-2B7CC0B36B9E}">
  <dimension ref="A1:B2"/>
  <sheetViews>
    <sheetView showGridLines="0" zoomScale="130" zoomScaleNormal="130" workbookViewId="0">
      <selection activeCell="B2" sqref="B2"/>
    </sheetView>
  </sheetViews>
  <sheetFormatPr defaultRowHeight="15.05" x14ac:dyDescent="0.3"/>
  <cols>
    <col min="2" max="2" width="10.77734375" bestFit="1" customWidth="1"/>
  </cols>
  <sheetData>
    <row r="1" spans="1:2" ht="15.65" x14ac:dyDescent="0.3">
      <c r="A1" s="53" t="s">
        <v>146</v>
      </c>
      <c r="B1" s="38">
        <f>2350/0.063</f>
        <v>37301.5873015873</v>
      </c>
    </row>
    <row r="2" spans="1:2" ht="15.65" x14ac:dyDescent="0.3">
      <c r="A2" s="53" t="s">
        <v>147</v>
      </c>
      <c r="B2" s="38">
        <f>PV(0.063,14-7,,-B1)</f>
        <v>24321.729897643796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FCCC-12DF-40B5-9799-251D32B5DA9A}">
  <dimension ref="A1:D7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32.77734375" bestFit="1" customWidth="1"/>
    <col min="2" max="3" width="10.44140625" bestFit="1" customWidth="1"/>
    <col min="4" max="4" width="11.5546875" bestFit="1" customWidth="1"/>
  </cols>
  <sheetData>
    <row r="1" spans="1:4" ht="15.65" x14ac:dyDescent="0.3">
      <c r="A1" s="53" t="s">
        <v>90</v>
      </c>
      <c r="B1" s="54">
        <v>26000</v>
      </c>
    </row>
    <row r="2" spans="1:4" ht="15.65" x14ac:dyDescent="0.3">
      <c r="A2" s="53" t="s">
        <v>91</v>
      </c>
      <c r="B2" s="68">
        <v>0.16300000000000001</v>
      </c>
      <c r="D2" s="27"/>
    </row>
    <row r="3" spans="1:4" ht="15.65" x14ac:dyDescent="0.3">
      <c r="A3" s="53" t="s">
        <v>94</v>
      </c>
      <c r="B3" s="54">
        <f>FV(B2,1,,-B1)</f>
        <v>30238</v>
      </c>
      <c r="C3" s="27"/>
    </row>
    <row r="4" spans="1:4" ht="15.65" x14ac:dyDescent="0.3">
      <c r="A4" s="53" t="s">
        <v>92</v>
      </c>
      <c r="B4" s="38">
        <f>B3/12</f>
        <v>2519.8333333333335</v>
      </c>
      <c r="D4" s="27"/>
    </row>
    <row r="5" spans="1:4" ht="15.65" x14ac:dyDescent="0.3">
      <c r="A5" s="48" t="s">
        <v>93</v>
      </c>
      <c r="B5" s="79">
        <f>RATE(12,B4,-B1)</f>
        <v>2.4032046914135678E-2</v>
      </c>
      <c r="C5" s="26"/>
    </row>
    <row r="6" spans="1:4" ht="15.65" x14ac:dyDescent="0.3">
      <c r="A6" s="48" t="s">
        <v>21</v>
      </c>
      <c r="B6" s="47">
        <f>B5*12</f>
        <v>0.28838456296962811</v>
      </c>
      <c r="C6" s="26"/>
    </row>
    <row r="7" spans="1:4" ht="15.65" x14ac:dyDescent="0.3">
      <c r="A7" s="48" t="s">
        <v>38</v>
      </c>
      <c r="B7" s="47">
        <f>EFFECT(B6,12)</f>
        <v>0.32972727299294435</v>
      </c>
      <c r="C7" s="2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7EAF-7295-442A-A502-E6ED4D0D31CD}">
  <dimension ref="A1:B6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4.77734375" bestFit="1" customWidth="1"/>
    <col min="2" max="2" width="10.77734375" bestFit="1" customWidth="1"/>
  </cols>
  <sheetData>
    <row r="1" spans="1:2" ht="15.65" x14ac:dyDescent="0.3">
      <c r="A1" s="53" t="s">
        <v>148</v>
      </c>
      <c r="B1" s="47">
        <f>0.1/12</f>
        <v>8.3333333333333332E-3</v>
      </c>
    </row>
    <row r="2" spans="1:2" ht="15.65" x14ac:dyDescent="0.3">
      <c r="A2" s="53" t="s">
        <v>149</v>
      </c>
      <c r="B2" s="47">
        <f>(1+B1)^6-1</f>
        <v>5.1053313320164939E-2</v>
      </c>
    </row>
    <row r="3" spans="1:2" ht="15.65" x14ac:dyDescent="0.3">
      <c r="A3" s="53" t="s">
        <v>150</v>
      </c>
      <c r="B3" s="38">
        <f>PV(B2,10,-5230)</f>
        <v>40178.89404659492</v>
      </c>
    </row>
    <row r="4" spans="1:2" ht="15.65" x14ac:dyDescent="0.3">
      <c r="A4" s="53" t="s">
        <v>151</v>
      </c>
      <c r="B4" s="38">
        <f>PV(B2,2*4,,-B3)</f>
        <v>26977.395156846895</v>
      </c>
    </row>
    <row r="5" spans="1:2" ht="15.65" x14ac:dyDescent="0.3">
      <c r="A5" s="53" t="s">
        <v>152</v>
      </c>
      <c r="B5" s="38">
        <f>PV(B2,2*2,,-B4)</f>
        <v>22105.535038082733</v>
      </c>
    </row>
    <row r="6" spans="1:2" ht="15.65" x14ac:dyDescent="0.3">
      <c r="A6" s="53" t="s">
        <v>153</v>
      </c>
      <c r="B6" s="38">
        <f>PV(B2,2*3,,-B5)</f>
        <v>16396.55300387543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CF42-DD75-4628-AF99-6ACB3D52B981}">
  <dimension ref="A1:B4"/>
  <sheetViews>
    <sheetView showGridLines="0" zoomScale="130" zoomScaleNormal="130" workbookViewId="0">
      <selection activeCell="B2" sqref="B2"/>
    </sheetView>
  </sheetViews>
  <sheetFormatPr defaultRowHeight="15.05" x14ac:dyDescent="0.3"/>
  <cols>
    <col min="2" max="2" width="10.77734375" bestFit="1" customWidth="1"/>
  </cols>
  <sheetData>
    <row r="1" spans="1:2" ht="15.65" x14ac:dyDescent="0.3">
      <c r="A1" s="53" t="s">
        <v>36</v>
      </c>
      <c r="B1" s="38">
        <f>PV(0.078,5,-13250)</f>
        <v>53183.452269621157</v>
      </c>
    </row>
    <row r="2" spans="1:2" ht="15.65" x14ac:dyDescent="0.3">
      <c r="A2" s="53" t="s">
        <v>154</v>
      </c>
      <c r="B2" s="38">
        <f>PV(0.078,5,-13250,,1)</f>
        <v>57331.761546651607</v>
      </c>
    </row>
    <row r="3" spans="1:2" ht="15.65" x14ac:dyDescent="0.3">
      <c r="A3" s="53" t="s">
        <v>155</v>
      </c>
      <c r="B3" s="38">
        <f>FV(0.078,5,-13250)</f>
        <v>77423.059519492075</v>
      </c>
    </row>
    <row r="4" spans="1:2" ht="15.65" x14ac:dyDescent="0.3">
      <c r="A4" s="53" t="s">
        <v>156</v>
      </c>
      <c r="B4" s="38">
        <f>FV(0.078,5,-13250,,1)</f>
        <v>83462.058162012458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8B04-5AB4-4738-8638-ED1F12AAFFA8}">
  <dimension ref="A1:E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7.44140625" customWidth="1"/>
    <col min="4" max="4" width="15.5546875" bestFit="1" customWidth="1"/>
    <col min="5" max="5" width="14.21875" customWidth="1"/>
  </cols>
  <sheetData>
    <row r="1" spans="1:5" x14ac:dyDescent="0.3">
      <c r="A1" s="11" t="s">
        <v>9</v>
      </c>
      <c r="B1" s="10" t="s">
        <v>10</v>
      </c>
      <c r="C1" s="10" t="s">
        <v>10</v>
      </c>
      <c r="D1" s="10" t="s">
        <v>11</v>
      </c>
      <c r="E1" s="11" t="s">
        <v>12</v>
      </c>
    </row>
    <row r="2" spans="1:5" x14ac:dyDescent="0.3">
      <c r="A2" s="20">
        <v>625</v>
      </c>
      <c r="B2" s="23">
        <f>NPER($D2,,-$A2,$E2)</f>
        <v>8.4090295909595447</v>
      </c>
      <c r="C2" s="23">
        <f>LN($E2/$A2)/LN(1+$D2)</f>
        <v>8.4090295909595465</v>
      </c>
      <c r="D2" s="21">
        <v>7.0000000000000007E-2</v>
      </c>
      <c r="E2" s="20">
        <v>1104</v>
      </c>
    </row>
    <row r="3" spans="1:5" x14ac:dyDescent="0.3">
      <c r="A3" s="20">
        <v>810</v>
      </c>
      <c r="B3" s="23">
        <f t="shared" ref="B3:B5" si="0">NPER($D3,,-$A3,$E3)</f>
        <v>16.533322570556596</v>
      </c>
      <c r="C3" s="23">
        <f t="shared" ref="C3:C5" si="1">LN($E3/$A3)/LN(1+$D3)</f>
        <v>16.533322570556596</v>
      </c>
      <c r="D3" s="21">
        <v>0.12</v>
      </c>
      <c r="E3" s="20">
        <v>5275</v>
      </c>
    </row>
    <row r="4" spans="1:5" x14ac:dyDescent="0.3">
      <c r="A4" s="20">
        <v>16500</v>
      </c>
      <c r="B4" s="23">
        <f t="shared" si="0"/>
        <v>17.20519337726212</v>
      </c>
      <c r="C4" s="23">
        <f t="shared" si="1"/>
        <v>17.205193377262116</v>
      </c>
      <c r="D4" s="21">
        <v>0.17</v>
      </c>
      <c r="E4" s="20">
        <v>245830</v>
      </c>
    </row>
    <row r="5" spans="1:5" x14ac:dyDescent="0.3">
      <c r="A5" s="20">
        <v>21500</v>
      </c>
      <c r="B5" s="23">
        <f t="shared" si="0"/>
        <v>29.918840221005354</v>
      </c>
      <c r="C5" s="23">
        <f t="shared" si="1"/>
        <v>29.918840221005354</v>
      </c>
      <c r="D5" s="21">
        <v>0.08</v>
      </c>
      <c r="E5" s="20">
        <v>215000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63FE-F176-4915-84F7-27CC51A19064}">
  <dimension ref="A1:B1"/>
  <sheetViews>
    <sheetView showGridLines="0" zoomScale="130" zoomScaleNormal="130" workbookViewId="0">
      <selection activeCell="B2" sqref="B2"/>
    </sheetView>
  </sheetViews>
  <sheetFormatPr defaultRowHeight="15.05" x14ac:dyDescent="0.3"/>
  <cols>
    <col min="2" max="2" width="9.77734375" bestFit="1" customWidth="1"/>
  </cols>
  <sheetData>
    <row r="1" spans="1:2" ht="15.65" x14ac:dyDescent="0.3">
      <c r="A1" s="53" t="s">
        <v>157</v>
      </c>
      <c r="B1" s="38">
        <f>PMT(0.0608/12,60,-84000,,1)</f>
        <v>1618.8795552238262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7098-466E-4CE9-9DF8-F28481990BAF}">
  <dimension ref="A1:E4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35.44140625" bestFit="1" customWidth="1"/>
    <col min="2" max="2" width="10.33203125" bestFit="1" customWidth="1"/>
  </cols>
  <sheetData>
    <row r="1" spans="1:5" ht="15.65" x14ac:dyDescent="0.3">
      <c r="A1" s="48" t="s">
        <v>21</v>
      </c>
      <c r="B1" s="68">
        <v>0.107</v>
      </c>
      <c r="C1" s="7" t="s">
        <v>47</v>
      </c>
      <c r="E1" s="2"/>
    </row>
    <row r="2" spans="1:5" ht="15.65" x14ac:dyDescent="0.3">
      <c r="A2" s="53" t="s">
        <v>95</v>
      </c>
      <c r="B2" s="54">
        <v>3350</v>
      </c>
      <c r="C2" s="7" t="s">
        <v>96</v>
      </c>
      <c r="E2" s="2"/>
    </row>
    <row r="3" spans="1:5" ht="15.65" x14ac:dyDescent="0.3">
      <c r="A3" s="53" t="s">
        <v>97</v>
      </c>
      <c r="B3" s="38">
        <f>PMT(B1/12,24,-B2,,1)</f>
        <v>154.29428246090285</v>
      </c>
      <c r="C3" s="5"/>
      <c r="D3" s="2"/>
      <c r="E3" s="2"/>
    </row>
    <row r="4" spans="1:5" x14ac:dyDescent="0.3">
      <c r="B4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4643-5304-4822-9217-D51C150A2579}">
  <dimension ref="A1:E6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57.21875" customWidth="1"/>
    <col min="2" max="2" width="12.77734375" bestFit="1" customWidth="1"/>
    <col min="3" max="3" width="11.77734375" bestFit="1" customWidth="1"/>
    <col min="4" max="5" width="12.77734375" bestFit="1" customWidth="1"/>
  </cols>
  <sheetData>
    <row r="1" spans="1:5" ht="15.65" x14ac:dyDescent="0.3">
      <c r="A1" s="53" t="s">
        <v>98</v>
      </c>
      <c r="B1" s="38">
        <f>PV(0.079,4,-72000)</f>
        <v>239004.91233150125</v>
      </c>
    </row>
    <row r="2" spans="1:5" ht="15.65" x14ac:dyDescent="0.3">
      <c r="A2" s="53" t="s">
        <v>99</v>
      </c>
      <c r="B2" s="38">
        <f>PV(0.079,14,,-B1)</f>
        <v>82434.043226319031</v>
      </c>
    </row>
    <row r="3" spans="1:5" ht="15.65" x14ac:dyDescent="0.3">
      <c r="A3" s="53" t="s">
        <v>100</v>
      </c>
      <c r="B3" s="38">
        <f>PV(0.079,16,,-B1)</f>
        <v>70804.96497402087</v>
      </c>
    </row>
    <row r="4" spans="1:5" ht="15.65" x14ac:dyDescent="0.3">
      <c r="A4" s="48" t="s">
        <v>128</v>
      </c>
      <c r="B4" s="38">
        <f>SUM(B2:B3)</f>
        <v>153239.00820033991</v>
      </c>
      <c r="C4" s="27"/>
      <c r="D4" s="27"/>
      <c r="E4" s="27"/>
    </row>
    <row r="5" spans="1:5" ht="15.65" x14ac:dyDescent="0.3">
      <c r="A5" s="53" t="s">
        <v>101</v>
      </c>
      <c r="B5" s="38">
        <f>PMT(0.079,15,-B4)</f>
        <v>17793.678357272631</v>
      </c>
      <c r="C5" s="27"/>
      <c r="D5" s="28"/>
      <c r="E5" s="27"/>
    </row>
    <row r="6" spans="1:5" x14ac:dyDescent="0.3">
      <c r="B6" s="27"/>
      <c r="D6" s="2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2B81-D3F3-4E2D-8D79-24411A960771}">
  <dimension ref="A1:B4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36.21875" bestFit="1" customWidth="1"/>
    <col min="2" max="2" width="14.44140625" bestFit="1" customWidth="1"/>
  </cols>
  <sheetData>
    <row r="1" spans="1:2" ht="15.65" x14ac:dyDescent="0.3">
      <c r="A1" s="53" t="s">
        <v>102</v>
      </c>
      <c r="B1" s="38">
        <f>71000*((1/(0.071-0.038))-(1/(0.071-0.038))*((1+0.038)/(1+0.071))^25)</f>
        <v>1167636.6390293906</v>
      </c>
    </row>
    <row r="2" spans="1:2" ht="15.65" x14ac:dyDescent="0.3">
      <c r="A2" s="53" t="s">
        <v>103</v>
      </c>
      <c r="B2" s="54">
        <f>71000*0.1</f>
        <v>7100</v>
      </c>
    </row>
    <row r="3" spans="1:2" ht="15.65" x14ac:dyDescent="0.3">
      <c r="A3" s="53" t="s">
        <v>104</v>
      </c>
      <c r="B3" s="38">
        <f>7100*((1/(0.071-0.038))-(1/(0.071-0.038))*((1+0.038)/(1+0.071))^25)</f>
        <v>116763.66390293905</v>
      </c>
    </row>
    <row r="4" spans="1:2" ht="15.65" x14ac:dyDescent="0.3">
      <c r="A4" s="48" t="s">
        <v>105</v>
      </c>
      <c r="B4" s="38">
        <f>B1+B3+10000</f>
        <v>1294400.3029323297</v>
      </c>
    </row>
  </sheetData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FE92-FD3E-475B-AA28-D229255F29DD}">
  <dimension ref="A1:C5"/>
  <sheetViews>
    <sheetView showGridLines="0" zoomScale="130" zoomScaleNormal="130" workbookViewId="0">
      <selection activeCell="B2" sqref="B2"/>
    </sheetView>
  </sheetViews>
  <sheetFormatPr defaultRowHeight="15.05" x14ac:dyDescent="0.3"/>
  <cols>
    <col min="2" max="2" width="11.77734375" bestFit="1" customWidth="1"/>
    <col min="3" max="3" width="13.44140625" bestFit="1" customWidth="1"/>
  </cols>
  <sheetData>
    <row r="1" spans="1:3" ht="15.65" x14ac:dyDescent="0.3">
      <c r="A1" s="7" t="s">
        <v>158</v>
      </c>
      <c r="B1" s="53" t="s">
        <v>160</v>
      </c>
      <c r="C1" s="54">
        <f>250000*(1-0.28)</f>
        <v>180000</v>
      </c>
    </row>
    <row r="2" spans="1:3" ht="15.65" x14ac:dyDescent="0.3">
      <c r="A2" s="2"/>
      <c r="B2" s="53" t="s">
        <v>36</v>
      </c>
      <c r="C2" s="38">
        <f>PV(0.0585,31,-C1,,1)</f>
        <v>2697950.157192078</v>
      </c>
    </row>
    <row r="3" spans="1:3" ht="15.65" x14ac:dyDescent="0.3">
      <c r="A3" s="2"/>
      <c r="B3" s="2"/>
      <c r="C3" s="2"/>
    </row>
    <row r="4" spans="1:3" ht="15.65" x14ac:dyDescent="0.3">
      <c r="A4" s="7" t="s">
        <v>159</v>
      </c>
      <c r="B4" s="53" t="s">
        <v>160</v>
      </c>
      <c r="C4" s="54">
        <f>200000*(1-0.28)</f>
        <v>144000</v>
      </c>
    </row>
    <row r="5" spans="1:3" ht="15.65" x14ac:dyDescent="0.3">
      <c r="A5" s="2"/>
      <c r="B5" s="53" t="s">
        <v>36</v>
      </c>
      <c r="C5" s="38">
        <f>PV(0.0585,30,-C4,,)+530000</f>
        <v>2544360.1257536625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6225-997F-4366-B6F3-8F35E5A1191F}">
  <dimension ref="A1:I3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51.44140625" bestFit="1" customWidth="1"/>
    <col min="2" max="2" width="14.44140625" bestFit="1" customWidth="1"/>
    <col min="5" max="5" width="10.33203125" bestFit="1" customWidth="1"/>
    <col min="6" max="6" width="12.77734375" bestFit="1" customWidth="1"/>
    <col min="9" max="9" width="11.5546875" bestFit="1" customWidth="1"/>
  </cols>
  <sheetData>
    <row r="1" spans="1:9" ht="16.3" thickBot="1" x14ac:dyDescent="0.35">
      <c r="A1" s="53" t="s">
        <v>106</v>
      </c>
      <c r="B1" s="38">
        <f>PV(0.094,30,,-2500000)</f>
        <v>168818.62113570425</v>
      </c>
      <c r="C1" s="2"/>
      <c r="D1" s="8" t="s">
        <v>5</v>
      </c>
      <c r="E1" s="6">
        <v>12922.473493502042</v>
      </c>
      <c r="F1" s="5"/>
      <c r="G1" s="2"/>
    </row>
    <row r="2" spans="1:9" ht="15.65" x14ac:dyDescent="0.3">
      <c r="A2" s="53" t="s">
        <v>107</v>
      </c>
      <c r="B2" s="38">
        <f>E1*((1/(0.094-0.03))-((1/(0.094-0.03)))*((1+0.03)/(1+0.094))^30)</f>
        <v>168818.62</v>
      </c>
      <c r="C2" s="2"/>
      <c r="D2" s="2"/>
      <c r="E2" s="2"/>
      <c r="F2" s="5"/>
      <c r="G2" s="2"/>
      <c r="H2" s="2"/>
      <c r="I2" s="2"/>
    </row>
    <row r="3" spans="1:9" ht="15.65" x14ac:dyDescent="0.3">
      <c r="A3" s="48" t="s">
        <v>108</v>
      </c>
      <c r="B3" s="47">
        <f>E1/86000</f>
        <v>0.15026131969188422</v>
      </c>
      <c r="C3" s="2"/>
      <c r="D3" s="2"/>
      <c r="E3" s="2"/>
      <c r="F3" s="81"/>
      <c r="G3" s="2"/>
      <c r="H3" s="2"/>
      <c r="I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3A56-B4B1-4406-AF02-BAF2EDFFF01D}">
  <dimension ref="A1:F7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41.21875" bestFit="1" customWidth="1"/>
    <col min="2" max="2" width="11.5546875" bestFit="1" customWidth="1"/>
  </cols>
  <sheetData>
    <row r="1" spans="1:6" ht="15.65" x14ac:dyDescent="0.3">
      <c r="A1" s="53" t="s">
        <v>69</v>
      </c>
      <c r="B1" s="54">
        <f>17000-1500</f>
        <v>15500</v>
      </c>
    </row>
    <row r="2" spans="1:6" ht="15.65" x14ac:dyDescent="0.3">
      <c r="A2" s="53" t="s">
        <v>109</v>
      </c>
      <c r="B2" s="38">
        <f>PMT(0.068/12,5*12,-B1)</f>
        <v>305.45810042385176</v>
      </c>
      <c r="E2">
        <f>YEARFRAC(DATE(2018,10,1),DATE(2020,10,1))</f>
        <v>2</v>
      </c>
    </row>
    <row r="3" spans="1:6" ht="15.65" x14ac:dyDescent="0.3">
      <c r="A3" s="53" t="s">
        <v>110</v>
      </c>
      <c r="B3" s="38">
        <f>PV(0.068/12,(3*12)-2,-B2)</f>
        <v>9422.1874530637306</v>
      </c>
      <c r="E3">
        <f>E2*12</f>
        <v>24</v>
      </c>
    </row>
    <row r="4" spans="1:6" ht="15.65" x14ac:dyDescent="0.3">
      <c r="A4" s="48" t="s">
        <v>113</v>
      </c>
      <c r="B4" s="38">
        <f>B3*(1+0.01)+B2</f>
        <v>9821.8674280182204</v>
      </c>
      <c r="E4">
        <f>5*12</f>
        <v>60</v>
      </c>
    </row>
    <row r="5" spans="1:6" x14ac:dyDescent="0.3">
      <c r="E5">
        <f>E4-E3</f>
        <v>36</v>
      </c>
    </row>
    <row r="6" spans="1:6" x14ac:dyDescent="0.3">
      <c r="E6">
        <f>E5-1</f>
        <v>35</v>
      </c>
      <c r="F6" t="s">
        <v>111</v>
      </c>
    </row>
    <row r="7" spans="1:6" x14ac:dyDescent="0.3">
      <c r="E7">
        <f>E6-1</f>
        <v>34</v>
      </c>
      <c r="F7" t="s">
        <v>112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1BB0-F38D-41B0-BD0F-50117A0E6E7D}">
  <dimension ref="A1:E10"/>
  <sheetViews>
    <sheetView showGridLines="0" zoomScale="130" zoomScaleNormal="130" workbookViewId="0">
      <selection activeCell="B10" sqref="B10"/>
    </sheetView>
  </sheetViews>
  <sheetFormatPr defaultRowHeight="15.05" x14ac:dyDescent="0.3"/>
  <cols>
    <col min="1" max="1" width="48.77734375" bestFit="1" customWidth="1"/>
    <col min="2" max="2" width="14.44140625" bestFit="1" customWidth="1"/>
    <col min="3" max="3" width="14.88671875" bestFit="1" customWidth="1"/>
  </cols>
  <sheetData>
    <row r="1" spans="1:5" ht="15.65" x14ac:dyDescent="0.3">
      <c r="A1" s="53" t="s">
        <v>114</v>
      </c>
      <c r="B1" s="47">
        <f>NOMINAL(0.11,12)</f>
        <v>0.10481512588262287</v>
      </c>
      <c r="C1" s="2"/>
    </row>
    <row r="2" spans="1:5" ht="15.65" x14ac:dyDescent="0.3">
      <c r="A2" s="53" t="s">
        <v>115</v>
      </c>
      <c r="B2" s="47">
        <f>NOMINAL(0.08,12)</f>
        <v>7.7208361320041163E-2</v>
      </c>
      <c r="C2" s="2"/>
    </row>
    <row r="3" spans="1:5" ht="15.65" x14ac:dyDescent="0.3">
      <c r="A3" s="53" t="s">
        <v>116</v>
      </c>
      <c r="B3" s="38">
        <f>PV(B2/12,20*12,-17500)</f>
        <v>2136360.2804808239</v>
      </c>
      <c r="C3" s="88"/>
    </row>
    <row r="4" spans="1:5" ht="15.65" x14ac:dyDescent="0.3">
      <c r="A4" s="53" t="s">
        <v>117</v>
      </c>
      <c r="B4" s="89">
        <f>PV(B2/12,20*12,,-1500000)</f>
        <v>321822.31110608613</v>
      </c>
      <c r="C4" s="2"/>
    </row>
    <row r="5" spans="1:5" ht="15.65" x14ac:dyDescent="0.3">
      <c r="A5" s="48" t="s">
        <v>118</v>
      </c>
      <c r="B5" s="89">
        <f>SUM(B3:B4)</f>
        <v>2458182.5915869102</v>
      </c>
      <c r="C5" s="5">
        <f>PV(B2/12,20*12,-17500,-1500000)</f>
        <v>2458182.5915869102</v>
      </c>
      <c r="E5" s="26"/>
    </row>
    <row r="6" spans="1:5" ht="15.65" x14ac:dyDescent="0.3">
      <c r="A6" s="53" t="s">
        <v>119</v>
      </c>
      <c r="B6" s="38">
        <f>FV(B1/12,10*12,-1800)</f>
        <v>379062.59201161301</v>
      </c>
      <c r="C6" s="2"/>
    </row>
    <row r="7" spans="1:5" ht="15.65" x14ac:dyDescent="0.3">
      <c r="A7" s="53" t="s">
        <v>120</v>
      </c>
      <c r="B7" s="38">
        <f>B6-350000</f>
        <v>29062.592011613015</v>
      </c>
      <c r="C7" s="2"/>
    </row>
    <row r="8" spans="1:5" ht="15.65" x14ac:dyDescent="0.3">
      <c r="A8" s="53" t="s">
        <v>121</v>
      </c>
      <c r="B8" s="38">
        <f>FV(B1/12,20*12,,-B7)</f>
        <v>234311.67084504067</v>
      </c>
      <c r="C8" s="2"/>
    </row>
    <row r="9" spans="1:5" ht="15.65" x14ac:dyDescent="0.3">
      <c r="A9" s="53" t="s">
        <v>122</v>
      </c>
      <c r="B9" s="38">
        <f>B5-B8</f>
        <v>2223870.9207418696</v>
      </c>
      <c r="C9" s="5">
        <f>FV(B1/12,20*12,-B10)</f>
        <v>2223870.920741851</v>
      </c>
    </row>
    <row r="10" spans="1:5" ht="15.65" x14ac:dyDescent="0.3">
      <c r="A10" s="48" t="s">
        <v>123</v>
      </c>
      <c r="B10" s="38">
        <f>PMT(B1/12,20*12,,-B9)</f>
        <v>2750.4605410447889</v>
      </c>
      <c r="C10" s="2"/>
    </row>
  </sheetData>
  <pageMargins left="0.7" right="0.7" top="0.75" bottom="0.75" header="0.3" footer="0.3"/>
  <pageSetup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1886-3968-43EC-850C-E25571348BD7}">
  <dimension ref="A1:B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34.21875" bestFit="1" customWidth="1"/>
    <col min="2" max="2" width="10.77734375" bestFit="1" customWidth="1"/>
  </cols>
  <sheetData>
    <row r="1" spans="1:2" ht="15.65" x14ac:dyDescent="0.3">
      <c r="A1" s="53" t="s">
        <v>161</v>
      </c>
      <c r="B1" s="38">
        <f>PV(0.06/12,3*12,-580)+2400</f>
        <v>21465.189418773691</v>
      </c>
    </row>
    <row r="2" spans="1:2" ht="15.65" x14ac:dyDescent="0.3">
      <c r="A2" s="53" t="s">
        <v>162</v>
      </c>
      <c r="B2" s="38">
        <f>PV(0.06/12,3*12,,-22000)</f>
        <v>18384.188213680853</v>
      </c>
    </row>
    <row r="3" spans="1:2" ht="15.65" x14ac:dyDescent="0.3">
      <c r="A3" s="53" t="s">
        <v>163</v>
      </c>
      <c r="B3" s="38">
        <f>37000-B2</f>
        <v>18615.811786319147</v>
      </c>
    </row>
    <row r="4" spans="1:2" ht="15.65" x14ac:dyDescent="0.3">
      <c r="A4" s="53" t="s">
        <v>164</v>
      </c>
      <c r="B4" s="38">
        <f>37000-B1</f>
        <v>15534.810581226309</v>
      </c>
    </row>
    <row r="5" spans="1:2" ht="15.65" x14ac:dyDescent="0.3">
      <c r="A5" s="53" t="s">
        <v>165</v>
      </c>
      <c r="B5" s="38">
        <f>FV(0.06/12,3*12,,-B4)</f>
        <v>18590.205279374204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B3C7-FF61-4FA9-8CAA-7D59AD1105EA}">
  <dimension ref="A1:E1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0" bestFit="1" customWidth="1"/>
    <col min="2" max="2" width="17.33203125" customWidth="1"/>
  </cols>
  <sheetData>
    <row r="1" spans="1:5" x14ac:dyDescent="0.3">
      <c r="A1" s="11" t="s">
        <v>166</v>
      </c>
      <c r="B1" s="90" t="s">
        <v>167</v>
      </c>
    </row>
    <row r="2" spans="1:5" x14ac:dyDescent="0.3">
      <c r="A2" s="91">
        <v>0</v>
      </c>
      <c r="B2" s="92">
        <v>7900000</v>
      </c>
    </row>
    <row r="3" spans="1:5" x14ac:dyDescent="0.3">
      <c r="A3" s="91">
        <v>1</v>
      </c>
      <c r="B3" s="92">
        <v>4300000</v>
      </c>
    </row>
    <row r="4" spans="1:5" x14ac:dyDescent="0.3">
      <c r="A4" s="91">
        <v>2</v>
      </c>
      <c r="B4" s="92">
        <v>4900000</v>
      </c>
    </row>
    <row r="5" spans="1:5" x14ac:dyDescent="0.3">
      <c r="A5" s="91">
        <v>3</v>
      </c>
      <c r="B5" s="92">
        <v>5700000</v>
      </c>
    </row>
    <row r="6" spans="1:5" x14ac:dyDescent="0.3">
      <c r="A6" s="91">
        <v>4</v>
      </c>
      <c r="B6" s="92">
        <v>6700000</v>
      </c>
    </row>
    <row r="7" spans="1:5" x14ac:dyDescent="0.3">
      <c r="A7" s="91">
        <v>5</v>
      </c>
      <c r="B7" s="92">
        <v>7300000</v>
      </c>
    </row>
    <row r="8" spans="1:5" x14ac:dyDescent="0.3">
      <c r="A8" s="91">
        <v>6</v>
      </c>
      <c r="B8" s="92">
        <v>8400000</v>
      </c>
    </row>
    <row r="10" spans="1:5" ht="15.65" x14ac:dyDescent="0.3">
      <c r="A10" s="53" t="s">
        <v>38</v>
      </c>
      <c r="B10" s="47">
        <f>EFFECT(0.057,365)</f>
        <v>5.8651099153008701E-2</v>
      </c>
    </row>
    <row r="11" spans="1:5" ht="15.65" x14ac:dyDescent="0.3">
      <c r="A11" s="53" t="s">
        <v>16</v>
      </c>
      <c r="B11" s="38">
        <f>NPV(B10,B3:B8)+B2</f>
        <v>37929060.526899375</v>
      </c>
    </row>
    <row r="12" spans="1:5" ht="15.65" x14ac:dyDescent="0.3">
      <c r="A12" s="53" t="s">
        <v>168</v>
      </c>
      <c r="B12" s="38">
        <f>B11+3500000</f>
        <v>41429060.526899375</v>
      </c>
    </row>
    <row r="13" spans="1:5" ht="15.65" x14ac:dyDescent="0.3">
      <c r="A13" s="53" t="s">
        <v>169</v>
      </c>
      <c r="B13" s="38">
        <f>B12-10000000</f>
        <v>31429060.526899375</v>
      </c>
    </row>
    <row r="14" spans="1:5" ht="15.65" x14ac:dyDescent="0.3">
      <c r="A14" s="53" t="s">
        <v>170</v>
      </c>
      <c r="B14" s="79">
        <f>(1+(0.057/365))^D14-1</f>
        <v>1.4350886724258549E-2</v>
      </c>
      <c r="D14" s="93">
        <f>365/4</f>
        <v>91.25</v>
      </c>
      <c r="E14">
        <f>24/4</f>
        <v>6</v>
      </c>
    </row>
    <row r="15" spans="1:5" ht="15.65" x14ac:dyDescent="0.3">
      <c r="A15" s="53" t="s">
        <v>171</v>
      </c>
      <c r="B15" s="38">
        <f>PMT(B14,6*4,-B13)</f>
        <v>1557264.3850615399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A123-E019-47C1-BD60-5E33D1814895}">
  <dimension ref="A1:L3"/>
  <sheetViews>
    <sheetView showGridLines="0" zoomScale="130" zoomScaleNormal="130" workbookViewId="0">
      <selection activeCell="B2" sqref="B2"/>
    </sheetView>
  </sheetViews>
  <sheetFormatPr defaultRowHeight="15.05" x14ac:dyDescent="0.3"/>
  <cols>
    <col min="5" max="5" width="5.21875" customWidth="1"/>
    <col min="9" max="9" width="9.21875" hidden="1" customWidth="1"/>
    <col min="10" max="11" width="11.33203125" bestFit="1" customWidth="1"/>
  </cols>
  <sheetData>
    <row r="1" spans="1:12" ht="15.65" x14ac:dyDescent="0.3">
      <c r="A1" s="24" t="s">
        <v>13</v>
      </c>
      <c r="B1" s="24"/>
      <c r="C1" s="24"/>
      <c r="D1" s="24"/>
      <c r="E1" s="24"/>
      <c r="F1" s="84">
        <f>NPER($L$1,,-1,2)</f>
        <v>11.433426878252934</v>
      </c>
      <c r="G1" s="84">
        <f>LN(2/1)/LN(1+$L$1)</f>
        <v>11.433426878252934</v>
      </c>
      <c r="H1" s="82" t="s">
        <v>4</v>
      </c>
      <c r="I1" s="82"/>
      <c r="J1" s="83"/>
      <c r="K1" s="53" t="s">
        <v>14</v>
      </c>
      <c r="L1" s="47">
        <v>6.25E-2</v>
      </c>
    </row>
    <row r="2" spans="1:12" ht="15.65" x14ac:dyDescent="0.3">
      <c r="A2" s="25" t="s">
        <v>15</v>
      </c>
      <c r="B2" s="25"/>
      <c r="C2" s="25"/>
      <c r="D2" s="25"/>
      <c r="E2" s="25"/>
      <c r="F2" s="84">
        <f>NPER($L$1,,-1,4)</f>
        <v>22.866853756505868</v>
      </c>
      <c r="G2" s="84">
        <f>LN(4/1)/LN(1+$L$1)</f>
        <v>22.866853756505868</v>
      </c>
      <c r="H2" s="82" t="s">
        <v>4</v>
      </c>
      <c r="I2" s="82"/>
      <c r="J2" s="82"/>
      <c r="K2" s="2"/>
      <c r="L2" s="2"/>
    </row>
    <row r="3" spans="1:12" ht="15.65" x14ac:dyDescent="0.3">
      <c r="H3" s="82"/>
      <c r="I3" s="83"/>
      <c r="J3" s="8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F0D2-EE81-45EB-BFC7-50FA9341A913}">
  <dimension ref="A1:B1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1.44140625" bestFit="1" customWidth="1"/>
  </cols>
  <sheetData>
    <row r="1" spans="1:2" ht="15.65" x14ac:dyDescent="0.3">
      <c r="A1" s="53" t="s">
        <v>11</v>
      </c>
      <c r="B1" s="47">
        <f>RATE(1,,-16720,20000)</f>
        <v>0.19617224880382789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2A8B-CE1C-4EBD-9369-3D895CE7C9F1}">
  <dimension ref="A1:B7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1.6640625" bestFit="1" customWidth="1"/>
    <col min="2" max="2" width="10.77734375" bestFit="1" customWidth="1"/>
  </cols>
  <sheetData>
    <row r="1" spans="1:2" ht="15.65" x14ac:dyDescent="0.3">
      <c r="A1" s="53" t="s">
        <v>172</v>
      </c>
      <c r="B1" s="54">
        <f>FV(0.08,1,,-10000)</f>
        <v>10800</v>
      </c>
    </row>
    <row r="2" spans="1:2" ht="15.65" x14ac:dyDescent="0.3">
      <c r="A2" s="53" t="s">
        <v>173</v>
      </c>
      <c r="B2" s="54">
        <f>10000*(1-0.03)</f>
        <v>9700</v>
      </c>
    </row>
    <row r="3" spans="1:2" ht="15.65" x14ac:dyDescent="0.3">
      <c r="A3" s="53" t="s">
        <v>11</v>
      </c>
      <c r="B3" s="47">
        <f>RATE(1,,-B2,B1)</f>
        <v>0.11340206185567024</v>
      </c>
    </row>
    <row r="5" spans="1:2" ht="15.65" x14ac:dyDescent="0.3">
      <c r="A5" s="53" t="s">
        <v>172</v>
      </c>
      <c r="B5" s="54">
        <f>FV(0.11,1,,-10000)</f>
        <v>11100.000000000002</v>
      </c>
    </row>
    <row r="6" spans="1:2" ht="15.65" x14ac:dyDescent="0.3">
      <c r="A6" s="53" t="s">
        <v>173</v>
      </c>
      <c r="B6" s="54">
        <f>10000*(1-0.02)</f>
        <v>9800</v>
      </c>
    </row>
    <row r="7" spans="1:2" ht="15.65" x14ac:dyDescent="0.3">
      <c r="A7" s="53" t="s">
        <v>11</v>
      </c>
      <c r="B7" s="47">
        <f>RATE(1,,-B6,B5)</f>
        <v>0.13265306122449011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A0A9-A9B3-45FD-A86F-F40FFC7805B3}">
  <dimension ref="A1:B8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8.77734375" bestFit="1" customWidth="1"/>
    <col min="2" max="2" width="9.77734375" bestFit="1" customWidth="1"/>
  </cols>
  <sheetData>
    <row r="1" spans="1:2" ht="15.65" x14ac:dyDescent="0.3">
      <c r="A1" s="53" t="s">
        <v>174</v>
      </c>
      <c r="B1" s="38">
        <f>PMT(0.053/12,30*12,-(300000+2900))</f>
        <v>1682.0177921121374</v>
      </c>
    </row>
    <row r="2" spans="1:2" ht="15.65" x14ac:dyDescent="0.3">
      <c r="A2" s="53" t="s">
        <v>175</v>
      </c>
      <c r="B2" s="94">
        <f>RATE(30*12,B1,-300000)</f>
        <v>4.4885391023834096E-3</v>
      </c>
    </row>
    <row r="3" spans="1:2" ht="15.65" x14ac:dyDescent="0.3">
      <c r="A3" s="53" t="s">
        <v>21</v>
      </c>
      <c r="B3" s="47">
        <f>B2*12</f>
        <v>5.3862469228600912E-2</v>
      </c>
    </row>
    <row r="4" spans="1:2" ht="15.65" x14ac:dyDescent="0.3">
      <c r="A4" s="53" t="s">
        <v>38</v>
      </c>
      <c r="B4" s="47">
        <f>EFFECT(B3,12)</f>
        <v>5.5212267211043775E-2</v>
      </c>
    </row>
    <row r="5" spans="1:2" ht="15.65" x14ac:dyDescent="0.3">
      <c r="A5" s="2"/>
      <c r="B5" s="2"/>
    </row>
    <row r="6" spans="1:2" ht="15.65" x14ac:dyDescent="0.3">
      <c r="A6" s="53" t="s">
        <v>176</v>
      </c>
      <c r="B6" s="2"/>
    </row>
    <row r="7" spans="1:2" ht="15.65" x14ac:dyDescent="0.3">
      <c r="A7" s="53" t="s">
        <v>21</v>
      </c>
      <c r="B7" s="47">
        <f>0.053</f>
        <v>5.2999999999999999E-2</v>
      </c>
    </row>
    <row r="8" spans="1:2" ht="15.65" x14ac:dyDescent="0.3">
      <c r="A8" s="53" t="s">
        <v>38</v>
      </c>
      <c r="B8" s="47">
        <f>EFFECT(B7,12)</f>
        <v>5.4306602276802618E-2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4C6-0E03-45B8-BB50-8EA12D7718DA}">
  <dimension ref="A1:B3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9.44140625" bestFit="1" customWidth="1"/>
  </cols>
  <sheetData>
    <row r="1" spans="1:2" ht="15.65" x14ac:dyDescent="0.3">
      <c r="A1" s="53" t="s">
        <v>177</v>
      </c>
      <c r="B1" s="47">
        <f>RATE(3*12,46.11,-1000)</f>
        <v>3.0447283282561053E-2</v>
      </c>
    </row>
    <row r="2" spans="1:2" ht="15.65" x14ac:dyDescent="0.3">
      <c r="A2" s="53" t="s">
        <v>21</v>
      </c>
      <c r="B2" s="47">
        <f>B1*12</f>
        <v>0.36536739939073265</v>
      </c>
    </row>
    <row r="3" spans="1:2" ht="15.65" x14ac:dyDescent="0.3">
      <c r="A3" s="53" t="s">
        <v>38</v>
      </c>
      <c r="B3" s="47">
        <f>EFFECT(B2,12)</f>
        <v>0.43320839381741183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0C95-8438-406F-86EC-AEB2ADBD5542}">
  <dimension ref="A1:C5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6.44140625" bestFit="1" customWidth="1"/>
  </cols>
  <sheetData>
    <row r="1" spans="1:3" ht="15.65" x14ac:dyDescent="0.3">
      <c r="A1" s="53" t="s">
        <v>178</v>
      </c>
      <c r="B1" s="77">
        <f>NPER(0.186/12,250,-12000)</f>
        <v>88.587789815674483</v>
      </c>
      <c r="C1" s="2" t="s">
        <v>136</v>
      </c>
    </row>
    <row r="2" spans="1:3" ht="15.65" x14ac:dyDescent="0.3">
      <c r="A2" s="53" t="s">
        <v>179</v>
      </c>
      <c r="B2" s="77">
        <f>NPER(0.082/12,250,-12000)</f>
        <v>58.368806563771919</v>
      </c>
      <c r="C2" s="2" t="s">
        <v>136</v>
      </c>
    </row>
    <row r="3" spans="1:3" ht="15.65" x14ac:dyDescent="0.3">
      <c r="A3" s="53" t="s">
        <v>8</v>
      </c>
      <c r="B3" s="77">
        <f>B1-B2</f>
        <v>30.218983251902564</v>
      </c>
      <c r="C3" s="2" t="s">
        <v>180</v>
      </c>
    </row>
    <row r="4" spans="1:3" ht="15.65" x14ac:dyDescent="0.3">
      <c r="A4" s="53" t="s">
        <v>181</v>
      </c>
      <c r="B4" s="77">
        <f>NPER(0.082/12,250,-(12000*(1+0.02)))</f>
        <v>59.809295859874261</v>
      </c>
      <c r="C4" s="2" t="s">
        <v>136</v>
      </c>
    </row>
    <row r="5" spans="1:3" ht="15.65" x14ac:dyDescent="0.3">
      <c r="A5" s="53" t="s">
        <v>8</v>
      </c>
      <c r="B5" s="77">
        <f>B1-B4</f>
        <v>28.778493955800222</v>
      </c>
      <c r="C5" s="2" t="s">
        <v>180</v>
      </c>
    </row>
  </sheetData>
  <pageMargins left="0.7" right="0.7" top="0.75" bottom="0.75" header="0.3" footer="0.3"/>
  <pageSetup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FD07-BB1F-4595-A577-59FEAED32B84}">
  <dimension ref="A1:B4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0.77734375" bestFit="1" customWidth="1"/>
    <col min="2" max="2" width="15.109375" bestFit="1" customWidth="1"/>
  </cols>
  <sheetData>
    <row r="1" spans="1:2" ht="15.65" x14ac:dyDescent="0.3">
      <c r="A1" s="53" t="s">
        <v>182</v>
      </c>
      <c r="B1" s="47">
        <f>(1+(0.09/360))^180-1</f>
        <v>4.6021976999032876E-2</v>
      </c>
    </row>
    <row r="2" spans="1:2" ht="15.65" x14ac:dyDescent="0.3">
      <c r="A2" s="53" t="s">
        <v>36</v>
      </c>
      <c r="B2" s="38">
        <f>PV(B1,40,-1900000)</f>
        <v>34458785.874525927</v>
      </c>
    </row>
    <row r="3" spans="1:2" ht="15.65" x14ac:dyDescent="0.3">
      <c r="A3" s="53" t="s">
        <v>183</v>
      </c>
      <c r="B3" s="38">
        <f>PV(B1,1,,-B2)</f>
        <v>32942697.794348337</v>
      </c>
    </row>
    <row r="4" spans="1:2" ht="15.65" x14ac:dyDescent="0.3">
      <c r="A4" s="53" t="s">
        <v>184</v>
      </c>
      <c r="B4" s="38">
        <f>B3+5500000</f>
        <v>38442697.794348337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DED7-CEC4-4918-AF42-268F6580F6C1}">
  <dimension ref="A1:C10"/>
  <sheetViews>
    <sheetView showGridLines="0" zoomScale="130" zoomScaleNormal="130" workbookViewId="0">
      <selection activeCell="B2" sqref="B2"/>
    </sheetView>
  </sheetViews>
  <sheetFormatPr defaultRowHeight="15.05" x14ac:dyDescent="0.3"/>
  <cols>
    <col min="3" max="3" width="11.44140625" bestFit="1" customWidth="1"/>
  </cols>
  <sheetData>
    <row r="1" spans="1:3" ht="15.65" x14ac:dyDescent="0.3">
      <c r="A1" s="53" t="s">
        <v>185</v>
      </c>
      <c r="B1" s="47">
        <f>IRR(C1:C10)</f>
        <v>8.0698197576829278E-2</v>
      </c>
      <c r="C1" s="1">
        <v>9000</v>
      </c>
    </row>
    <row r="2" spans="1:3" x14ac:dyDescent="0.3">
      <c r="B2" s="73"/>
      <c r="C2" s="1">
        <v>9000</v>
      </c>
    </row>
    <row r="3" spans="1:3" x14ac:dyDescent="0.3">
      <c r="C3" s="1">
        <v>9000</v>
      </c>
    </row>
    <row r="4" spans="1:3" x14ac:dyDescent="0.3">
      <c r="C4" s="1">
        <v>9000</v>
      </c>
    </row>
    <row r="5" spans="1:3" x14ac:dyDescent="0.3">
      <c r="C5" s="1">
        <v>9000</v>
      </c>
    </row>
    <row r="6" spans="1:3" x14ac:dyDescent="0.3">
      <c r="C6" s="1">
        <v>9000</v>
      </c>
    </row>
    <row r="7" spans="1:3" x14ac:dyDescent="0.3">
      <c r="C7" s="1">
        <v>-20000</v>
      </c>
    </row>
    <row r="8" spans="1:3" x14ac:dyDescent="0.3">
      <c r="C8" s="1">
        <v>-20000</v>
      </c>
    </row>
    <row r="9" spans="1:3" x14ac:dyDescent="0.3">
      <c r="C9" s="1">
        <v>-20000</v>
      </c>
    </row>
    <row r="10" spans="1:3" x14ac:dyDescent="0.3">
      <c r="C10" s="1">
        <v>-20000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1A10-AC2F-4E6C-9D06-EA01500BE842}">
  <dimension ref="A1:C7"/>
  <sheetViews>
    <sheetView showGridLines="0" zoomScale="160" zoomScaleNormal="160" workbookViewId="0">
      <selection activeCell="B1" sqref="B1"/>
    </sheetView>
  </sheetViews>
  <sheetFormatPr defaultRowHeight="15.05" x14ac:dyDescent="0.3"/>
  <cols>
    <col min="2" max="2" width="10.5546875" bestFit="1" customWidth="1"/>
  </cols>
  <sheetData>
    <row r="1" spans="1:3" ht="15.65" x14ac:dyDescent="0.3">
      <c r="A1" s="104" t="s">
        <v>209</v>
      </c>
      <c r="B1" s="105">
        <v>25000</v>
      </c>
      <c r="C1" s="103" t="s">
        <v>210</v>
      </c>
    </row>
    <row r="2" spans="1:3" ht="15.65" x14ac:dyDescent="0.3">
      <c r="A2" s="104" t="s">
        <v>211</v>
      </c>
      <c r="B2" s="105">
        <v>51000</v>
      </c>
      <c r="C2" s="103" t="s">
        <v>212</v>
      </c>
    </row>
    <row r="3" spans="1:3" ht="15.65" x14ac:dyDescent="0.3">
      <c r="A3" s="104" t="s">
        <v>135</v>
      </c>
      <c r="B3" s="104">
        <v>10</v>
      </c>
    </row>
    <row r="4" spans="1:3" ht="15.65" x14ac:dyDescent="0.3">
      <c r="A4" s="104" t="s">
        <v>214</v>
      </c>
      <c r="B4" s="106">
        <f>B1/B2</f>
        <v>0.49019607843137253</v>
      </c>
    </row>
    <row r="5" spans="1:3" ht="15.65" x14ac:dyDescent="0.3">
      <c r="A5" s="104" t="s">
        <v>215</v>
      </c>
      <c r="B5" s="106">
        <f>1-(1/(1+B6))^B3</f>
        <v>0.49019999999999886</v>
      </c>
    </row>
    <row r="6" spans="1:3" ht="15.65" x14ac:dyDescent="0.3">
      <c r="A6" s="107" t="s">
        <v>213</v>
      </c>
      <c r="B6" s="108">
        <v>6.9695125788341195E-2</v>
      </c>
    </row>
    <row r="7" spans="1:3" x14ac:dyDescent="0.3">
      <c r="A7" s="101"/>
      <c r="B7" s="26"/>
    </row>
  </sheetData>
  <pageMargins left="0.7" right="0.7" top="0.75" bottom="0.75" header="0.3" footer="0.3"/>
  <pageSetup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47F6-5F99-4ACC-B889-C044191EFAD5}">
  <dimension ref="A1:C6"/>
  <sheetViews>
    <sheetView showGridLines="0" tabSelected="1" zoomScale="160" zoomScaleNormal="160" workbookViewId="0">
      <selection sqref="A1:B6"/>
    </sheetView>
  </sheetViews>
  <sheetFormatPr defaultRowHeight="15.05" x14ac:dyDescent="0.3"/>
  <cols>
    <col min="1" max="1" width="16.6640625" bestFit="1" customWidth="1"/>
    <col min="2" max="2" width="11.5546875" bestFit="1" customWidth="1"/>
  </cols>
  <sheetData>
    <row r="1" spans="1:3" ht="15.65" x14ac:dyDescent="0.3">
      <c r="A1" s="104" t="s">
        <v>216</v>
      </c>
      <c r="B1" s="105">
        <v>50000</v>
      </c>
      <c r="C1" s="102" t="s">
        <v>34</v>
      </c>
    </row>
    <row r="2" spans="1:3" ht="15.65" x14ac:dyDescent="0.3">
      <c r="A2" s="104" t="s">
        <v>217</v>
      </c>
      <c r="B2" s="109">
        <v>0.09</v>
      </c>
      <c r="C2" s="102" t="s">
        <v>218</v>
      </c>
    </row>
    <row r="3" spans="1:3" ht="15.65" x14ac:dyDescent="0.3">
      <c r="A3" s="104" t="s">
        <v>219</v>
      </c>
      <c r="B3" s="108">
        <f>(1+(B2/365))^(365*2)-1</f>
        <v>0.19719079939789519</v>
      </c>
      <c r="C3" s="102"/>
    </row>
    <row r="4" spans="1:3" ht="15.65" x14ac:dyDescent="0.3">
      <c r="A4" s="104" t="s">
        <v>220</v>
      </c>
      <c r="B4" s="110">
        <f>B1/B3</f>
        <v>253561.5259569443</v>
      </c>
      <c r="C4" s="102"/>
    </row>
    <row r="5" spans="1:3" ht="15.65" x14ac:dyDescent="0.3">
      <c r="A5" s="104" t="s">
        <v>53</v>
      </c>
      <c r="B5" s="110">
        <f>FV(B2/365,365,,-B4)</f>
        <v>277437.42311278288</v>
      </c>
      <c r="C5" s="102"/>
    </row>
    <row r="6" spans="1:3" ht="15.65" x14ac:dyDescent="0.3">
      <c r="A6" s="104" t="s">
        <v>16</v>
      </c>
      <c r="B6" s="110">
        <f>PV(B2/365,365*2,,-B4)</f>
        <v>211797.08872175458</v>
      </c>
      <c r="C6" s="10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8DF-803B-49DC-A602-A5E1A0C34A61}">
  <dimension ref="A1:E13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12.6640625" bestFit="1" customWidth="1"/>
    <col min="2" max="2" width="11.21875" bestFit="1" customWidth="1"/>
  </cols>
  <sheetData>
    <row r="1" spans="1:5" ht="15.65" x14ac:dyDescent="0.3">
      <c r="A1" s="7" t="s">
        <v>158</v>
      </c>
      <c r="B1" s="2"/>
    </row>
    <row r="2" spans="1:5" ht="15.65" x14ac:dyDescent="0.3">
      <c r="A2" s="53" t="s">
        <v>21</v>
      </c>
      <c r="B2" s="47">
        <f>0.071*52</f>
        <v>3.6919999999999997</v>
      </c>
      <c r="D2">
        <f>365/7</f>
        <v>52.142857142857146</v>
      </c>
      <c r="E2" t="s">
        <v>186</v>
      </c>
    </row>
    <row r="3" spans="1:5" ht="15.65" x14ac:dyDescent="0.3">
      <c r="A3" s="53" t="s">
        <v>38</v>
      </c>
      <c r="B3" s="47">
        <f>EFFECT(B2,52)</f>
        <v>34.40401232431784</v>
      </c>
    </row>
    <row r="4" spans="1:5" ht="15.65" x14ac:dyDescent="0.3">
      <c r="A4" s="2"/>
      <c r="B4" s="2"/>
    </row>
    <row r="5" spans="1:5" ht="15.65" x14ac:dyDescent="0.3">
      <c r="A5" s="7" t="s">
        <v>159</v>
      </c>
      <c r="B5" s="2"/>
    </row>
    <row r="6" spans="1:5" ht="15.65" x14ac:dyDescent="0.3">
      <c r="A6" s="53" t="s">
        <v>132</v>
      </c>
      <c r="B6" s="47">
        <f>RATE(1,,-(10*(1-0.071)),10)</f>
        <v>7.6426264800861052E-2</v>
      </c>
    </row>
    <row r="7" spans="1:5" ht="15.65" x14ac:dyDescent="0.3">
      <c r="A7" s="53" t="s">
        <v>21</v>
      </c>
      <c r="B7" s="47">
        <f>B6*52</f>
        <v>3.9741657696447747</v>
      </c>
    </row>
    <row r="8" spans="1:5" ht="15.65" x14ac:dyDescent="0.3">
      <c r="A8" s="53" t="s">
        <v>38</v>
      </c>
      <c r="B8" s="47">
        <f>EFFECT(B7,52)</f>
        <v>45.045041881546958</v>
      </c>
    </row>
    <row r="9" spans="1:5" ht="15.65" x14ac:dyDescent="0.3">
      <c r="A9" s="2"/>
      <c r="B9" s="2"/>
    </row>
    <row r="10" spans="1:5" ht="15.65" x14ac:dyDescent="0.3">
      <c r="A10" s="7" t="s">
        <v>187</v>
      </c>
      <c r="B10" s="2"/>
    </row>
    <row r="11" spans="1:5" ht="15.65" x14ac:dyDescent="0.3">
      <c r="A11" s="53" t="s">
        <v>132</v>
      </c>
      <c r="B11" s="47">
        <f>RATE(4,25,-68.43)</f>
        <v>0.17111868136871039</v>
      </c>
    </row>
    <row r="12" spans="1:5" ht="15.65" x14ac:dyDescent="0.3">
      <c r="A12" s="53" t="s">
        <v>21</v>
      </c>
      <c r="B12" s="47">
        <f>B11*52</f>
        <v>8.8981714311729405</v>
      </c>
    </row>
    <row r="13" spans="1:5" ht="15.65" x14ac:dyDescent="0.3">
      <c r="A13" s="53" t="s">
        <v>38</v>
      </c>
      <c r="B13" s="47">
        <f>EFFECT(B12,52)</f>
        <v>3690.8772813251226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221A-3ABB-425C-A4EA-E5389070ECB0}">
  <dimension ref="A1:CP2003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5.77734375" bestFit="1" customWidth="1"/>
    <col min="2" max="2" width="16.5546875" bestFit="1" customWidth="1"/>
    <col min="3" max="3" width="16" bestFit="1" customWidth="1"/>
    <col min="4" max="4" width="14.77734375" customWidth="1"/>
    <col min="5" max="10" width="15.21875" bestFit="1" customWidth="1"/>
    <col min="11" max="12" width="16.77734375" bestFit="1" customWidth="1"/>
    <col min="13" max="13" width="15" bestFit="1" customWidth="1"/>
    <col min="14" max="50" width="14.77734375" bestFit="1" customWidth="1"/>
    <col min="51" max="51" width="15.77734375" bestFit="1" customWidth="1"/>
    <col min="52" max="75" width="14.77734375" bestFit="1" customWidth="1"/>
    <col min="76" max="92" width="16.5546875" bestFit="1" customWidth="1"/>
  </cols>
  <sheetData>
    <row r="1" spans="1:94" ht="15.65" x14ac:dyDescent="0.3">
      <c r="A1" s="48" t="s">
        <v>124</v>
      </c>
      <c r="B1" s="56">
        <f>425000000</f>
        <v>425000000</v>
      </c>
      <c r="C1" s="2"/>
      <c r="D1" s="2"/>
    </row>
    <row r="2" spans="1:94" ht="15.65" x14ac:dyDescent="0.3">
      <c r="A2" s="48" t="s">
        <v>16</v>
      </c>
      <c r="B2" s="38">
        <f>PV(0.059,20,,-B1)</f>
        <v>135042269.45963413</v>
      </c>
      <c r="C2" s="36"/>
      <c r="D2" s="2"/>
    </row>
    <row r="3" spans="1:94" ht="15.65" x14ac:dyDescent="0.3">
      <c r="A3" s="2"/>
      <c r="B3" s="2"/>
      <c r="C3" s="2"/>
      <c r="D3" s="2"/>
      <c r="E3" s="28"/>
    </row>
    <row r="4" spans="1:94" x14ac:dyDescent="0.3">
      <c r="C4" s="29"/>
      <c r="D4" s="29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7"/>
      <c r="CP4" s="27"/>
    </row>
    <row r="5" spans="1:94" x14ac:dyDescent="0.3">
      <c r="C5" s="29"/>
      <c r="D5" s="29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7"/>
      <c r="CP5" s="27"/>
    </row>
    <row r="6" spans="1:94" x14ac:dyDescent="0.3">
      <c r="C6" s="29"/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7"/>
      <c r="CP6" s="27"/>
    </row>
    <row r="7" spans="1:94" x14ac:dyDescent="0.3">
      <c r="C7" s="29"/>
      <c r="D7" s="29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7"/>
      <c r="CP7" s="27"/>
    </row>
    <row r="8" spans="1:94" x14ac:dyDescent="0.3">
      <c r="C8" s="29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7"/>
      <c r="CP8" s="27"/>
    </row>
    <row r="9" spans="1:94" x14ac:dyDescent="0.3">
      <c r="C9" s="29"/>
      <c r="D9" s="29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7"/>
      <c r="CP9" s="27"/>
    </row>
    <row r="10" spans="1:94" x14ac:dyDescent="0.3">
      <c r="C10" s="29"/>
      <c r="D10" s="29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7"/>
      <c r="CP10" s="27"/>
    </row>
    <row r="11" spans="1:94" x14ac:dyDescent="0.3">
      <c r="C11" s="29"/>
      <c r="D11" s="29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7"/>
      <c r="CP11" s="27"/>
    </row>
    <row r="12" spans="1:94" x14ac:dyDescent="0.3">
      <c r="C12" s="29"/>
      <c r="D12" s="29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7"/>
      <c r="CP12" s="27"/>
    </row>
    <row r="13" spans="1:94" x14ac:dyDescent="0.3">
      <c r="C13" s="29"/>
      <c r="D13" s="29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7"/>
      <c r="CP13" s="27"/>
    </row>
    <row r="14" spans="1:94" x14ac:dyDescent="0.3">
      <c r="C14" s="29"/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7"/>
      <c r="CP14" s="27"/>
    </row>
    <row r="15" spans="1:94" x14ac:dyDescent="0.3">
      <c r="C15" s="29"/>
      <c r="D15" s="29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7"/>
      <c r="CP15" s="27"/>
    </row>
    <row r="16" spans="1:94" x14ac:dyDescent="0.3">
      <c r="C16" s="29"/>
      <c r="D16" s="29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7"/>
      <c r="CP16" s="27"/>
    </row>
    <row r="17" spans="3:94" x14ac:dyDescent="0.3">
      <c r="C17" s="29"/>
      <c r="D17" s="29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7"/>
      <c r="CP17" s="27"/>
    </row>
    <row r="18" spans="3:94" x14ac:dyDescent="0.3">
      <c r="C18" s="29"/>
      <c r="D18" s="29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7"/>
      <c r="CP18" s="27"/>
    </row>
    <row r="19" spans="3:94" x14ac:dyDescent="0.3">
      <c r="C19" s="29"/>
      <c r="D19" s="29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7"/>
      <c r="CP19" s="27"/>
    </row>
    <row r="20" spans="3:94" x14ac:dyDescent="0.3">
      <c r="C20" s="29"/>
      <c r="D20" s="29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7"/>
      <c r="CP20" s="27"/>
    </row>
    <row r="21" spans="3:94" x14ac:dyDescent="0.3">
      <c r="C21" s="29"/>
      <c r="D21" s="29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7"/>
      <c r="CP21" s="27"/>
    </row>
    <row r="22" spans="3:94" x14ac:dyDescent="0.3">
      <c r="C22" s="29"/>
      <c r="D22" s="29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7"/>
      <c r="CP22" s="27"/>
    </row>
    <row r="23" spans="3:94" x14ac:dyDescent="0.3"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7"/>
      <c r="CP23" s="27"/>
    </row>
    <row r="24" spans="3:94" x14ac:dyDescent="0.3"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7"/>
      <c r="CP24" s="27"/>
    </row>
    <row r="25" spans="3:94" x14ac:dyDescent="0.3"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7"/>
      <c r="CP25" s="27"/>
    </row>
    <row r="26" spans="3:94" x14ac:dyDescent="0.3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7"/>
      <c r="CP26" s="27"/>
    </row>
    <row r="27" spans="3:94" x14ac:dyDescent="0.3"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7"/>
      <c r="CP27" s="27"/>
    </row>
    <row r="28" spans="3:94" x14ac:dyDescent="0.3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7"/>
      <c r="CP28" s="27"/>
    </row>
    <row r="29" spans="3:94" x14ac:dyDescent="0.3"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7"/>
      <c r="CP29" s="27"/>
    </row>
    <row r="30" spans="3:94" x14ac:dyDescent="0.3"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7"/>
      <c r="CP30" s="27"/>
    </row>
    <row r="31" spans="3:94" x14ac:dyDescent="0.3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7"/>
      <c r="CP31" s="27"/>
    </row>
    <row r="32" spans="3:94" x14ac:dyDescent="0.3"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7"/>
      <c r="CP32" s="27"/>
    </row>
    <row r="33" spans="3:94" x14ac:dyDescent="0.3"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7"/>
      <c r="CP33" s="27"/>
    </row>
    <row r="34" spans="3:94" x14ac:dyDescent="0.3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7"/>
      <c r="CP34" s="27"/>
    </row>
    <row r="35" spans="3:94" x14ac:dyDescent="0.3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7"/>
      <c r="CP35" s="27"/>
    </row>
    <row r="36" spans="3:94" x14ac:dyDescent="0.3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7"/>
      <c r="CP36" s="27"/>
    </row>
    <row r="37" spans="3:94" x14ac:dyDescent="0.3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7"/>
      <c r="CP37" s="27"/>
    </row>
    <row r="38" spans="3:94" x14ac:dyDescent="0.3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7"/>
      <c r="CP38" s="27"/>
    </row>
    <row r="39" spans="3:94" x14ac:dyDescent="0.3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7"/>
      <c r="CP39" s="27"/>
    </row>
    <row r="40" spans="3:94" x14ac:dyDescent="0.3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7"/>
      <c r="CP40" s="27"/>
    </row>
    <row r="41" spans="3:94" x14ac:dyDescent="0.3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7"/>
      <c r="CP41" s="27"/>
    </row>
    <row r="42" spans="3:94" x14ac:dyDescent="0.3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7"/>
      <c r="CP42" s="27"/>
    </row>
    <row r="43" spans="3:94" x14ac:dyDescent="0.3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7"/>
      <c r="CP43" s="27"/>
    </row>
    <row r="44" spans="3:94" x14ac:dyDescent="0.3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7"/>
      <c r="CP44" s="27"/>
    </row>
    <row r="45" spans="3:94" x14ac:dyDescent="0.3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7"/>
      <c r="CP45" s="27"/>
    </row>
    <row r="46" spans="3:94" x14ac:dyDescent="0.3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7"/>
      <c r="CP46" s="27"/>
    </row>
    <row r="47" spans="3:94" x14ac:dyDescent="0.3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7"/>
      <c r="CP47" s="27"/>
    </row>
    <row r="48" spans="3:94" x14ac:dyDescent="0.3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7"/>
      <c r="CP48" s="27"/>
    </row>
    <row r="49" spans="3:94" x14ac:dyDescent="0.3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7"/>
      <c r="CP49" s="27"/>
    </row>
    <row r="50" spans="3:94" x14ac:dyDescent="0.3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7"/>
      <c r="CP50" s="27"/>
    </row>
    <row r="51" spans="3:94" x14ac:dyDescent="0.3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7"/>
      <c r="CP51" s="27"/>
    </row>
    <row r="52" spans="3:94" x14ac:dyDescent="0.3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7"/>
      <c r="CP52" s="27"/>
    </row>
    <row r="53" spans="3:94" x14ac:dyDescent="0.3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7"/>
      <c r="CP53" s="27"/>
    </row>
    <row r="54" spans="3:94" x14ac:dyDescent="0.3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7"/>
      <c r="CP54" s="27"/>
    </row>
    <row r="55" spans="3:94" x14ac:dyDescent="0.3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7"/>
      <c r="CP55" s="27"/>
    </row>
    <row r="56" spans="3:94" x14ac:dyDescent="0.3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7"/>
      <c r="CP56" s="27"/>
    </row>
    <row r="57" spans="3:94" x14ac:dyDescent="0.3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7"/>
      <c r="CP57" s="27"/>
    </row>
    <row r="58" spans="3:94" x14ac:dyDescent="0.3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7"/>
      <c r="CP58" s="27"/>
    </row>
    <row r="59" spans="3:94" x14ac:dyDescent="0.3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7"/>
      <c r="CP59" s="27"/>
    </row>
    <row r="60" spans="3:94" x14ac:dyDescent="0.3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7"/>
      <c r="CP60" s="27"/>
    </row>
    <row r="61" spans="3:94" x14ac:dyDescent="0.3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7"/>
      <c r="CP61" s="27"/>
    </row>
    <row r="62" spans="3:94" x14ac:dyDescent="0.3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7"/>
      <c r="CP62" s="27"/>
    </row>
    <row r="63" spans="3:94" x14ac:dyDescent="0.3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7"/>
      <c r="CP63" s="27"/>
    </row>
    <row r="64" spans="3:94" x14ac:dyDescent="0.3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7"/>
      <c r="CP64" s="27"/>
    </row>
    <row r="65" spans="3:94" x14ac:dyDescent="0.3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7"/>
      <c r="CP65" s="27"/>
    </row>
    <row r="66" spans="3:94" x14ac:dyDescent="0.3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7"/>
      <c r="CP66" s="27"/>
    </row>
    <row r="67" spans="3:94" x14ac:dyDescent="0.3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7"/>
      <c r="CP67" s="27"/>
    </row>
    <row r="68" spans="3:94" x14ac:dyDescent="0.3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7"/>
      <c r="CP68" s="27"/>
    </row>
    <row r="69" spans="3:94" x14ac:dyDescent="0.3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7"/>
      <c r="CP69" s="27"/>
    </row>
    <row r="70" spans="3:94" x14ac:dyDescent="0.3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7"/>
      <c r="CP70" s="27"/>
    </row>
    <row r="71" spans="3:94" x14ac:dyDescent="0.3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7"/>
      <c r="CP71" s="27"/>
    </row>
    <row r="72" spans="3:94" x14ac:dyDescent="0.3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7"/>
      <c r="CP72" s="27"/>
    </row>
    <row r="73" spans="3:94" x14ac:dyDescent="0.3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7"/>
      <c r="CP73" s="27"/>
    </row>
    <row r="74" spans="3:94" x14ac:dyDescent="0.3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7"/>
      <c r="CP74" s="27"/>
    </row>
    <row r="75" spans="3:94" x14ac:dyDescent="0.3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7"/>
      <c r="CP75" s="27"/>
    </row>
    <row r="76" spans="3:94" x14ac:dyDescent="0.3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7"/>
      <c r="CP76" s="27"/>
    </row>
    <row r="77" spans="3:94" x14ac:dyDescent="0.3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7"/>
      <c r="CP77" s="27"/>
    </row>
    <row r="78" spans="3:94" x14ac:dyDescent="0.3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7"/>
      <c r="CP78" s="27"/>
    </row>
    <row r="79" spans="3:94" x14ac:dyDescent="0.3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7"/>
      <c r="CP79" s="27"/>
    </row>
    <row r="80" spans="3:94" x14ac:dyDescent="0.3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7"/>
      <c r="CP80" s="27"/>
    </row>
    <row r="81" spans="3:94" x14ac:dyDescent="0.3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7"/>
      <c r="CP81" s="27"/>
    </row>
    <row r="82" spans="3:94" x14ac:dyDescent="0.3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7"/>
      <c r="CP82" s="27"/>
    </row>
    <row r="83" spans="3:94" x14ac:dyDescent="0.3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7"/>
      <c r="CP83" s="27"/>
    </row>
    <row r="84" spans="3:94" x14ac:dyDescent="0.3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7"/>
      <c r="CP84" s="27"/>
    </row>
    <row r="85" spans="3:94" x14ac:dyDescent="0.3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7"/>
      <c r="CP85" s="27"/>
    </row>
    <row r="86" spans="3:94" x14ac:dyDescent="0.3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7"/>
      <c r="CP86" s="27"/>
    </row>
    <row r="87" spans="3:94" x14ac:dyDescent="0.3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7"/>
      <c r="CP87" s="27"/>
    </row>
    <row r="88" spans="3:94" x14ac:dyDescent="0.3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7"/>
      <c r="CP88" s="27"/>
    </row>
    <row r="89" spans="3:94" x14ac:dyDescent="0.3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7"/>
      <c r="CP89" s="27"/>
    </row>
    <row r="90" spans="3:94" x14ac:dyDescent="0.3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</row>
    <row r="91" spans="3:94" x14ac:dyDescent="0.3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</row>
    <row r="92" spans="3:94" x14ac:dyDescent="0.3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</row>
    <row r="93" spans="3:94" x14ac:dyDescent="0.3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</row>
    <row r="94" spans="3:94" x14ac:dyDescent="0.3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</row>
    <row r="95" spans="3:94" x14ac:dyDescent="0.3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</row>
    <row r="96" spans="3:94" x14ac:dyDescent="0.3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</row>
    <row r="97" spans="3:92" x14ac:dyDescent="0.3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</row>
    <row r="98" spans="3:92" x14ac:dyDescent="0.3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</row>
    <row r="99" spans="3:92" x14ac:dyDescent="0.3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</row>
    <row r="100" spans="3:92" x14ac:dyDescent="0.3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</row>
    <row r="101" spans="3:92" x14ac:dyDescent="0.3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</row>
    <row r="102" spans="3:92" x14ac:dyDescent="0.3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</row>
    <row r="103" spans="3:92" x14ac:dyDescent="0.3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</row>
    <row r="104" spans="3:92" x14ac:dyDescent="0.3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</row>
    <row r="105" spans="3:92" x14ac:dyDescent="0.3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</row>
    <row r="106" spans="3:92" x14ac:dyDescent="0.3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</row>
    <row r="107" spans="3:92" x14ac:dyDescent="0.3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</row>
    <row r="108" spans="3:92" x14ac:dyDescent="0.3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</row>
    <row r="109" spans="3:92" x14ac:dyDescent="0.3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</row>
    <row r="110" spans="3:92" x14ac:dyDescent="0.3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</row>
    <row r="111" spans="3:92" x14ac:dyDescent="0.3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</row>
    <row r="112" spans="3:92" x14ac:dyDescent="0.3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</row>
    <row r="113" spans="3:92" x14ac:dyDescent="0.3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</row>
    <row r="114" spans="3:92" x14ac:dyDescent="0.3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</row>
    <row r="115" spans="3:92" x14ac:dyDescent="0.3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</row>
    <row r="116" spans="3:92" x14ac:dyDescent="0.3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</row>
    <row r="117" spans="3:92" x14ac:dyDescent="0.3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</row>
    <row r="118" spans="3:92" x14ac:dyDescent="0.3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</row>
    <row r="119" spans="3:92" x14ac:dyDescent="0.3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</row>
    <row r="120" spans="3:92" x14ac:dyDescent="0.3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</row>
    <row r="121" spans="3:92" x14ac:dyDescent="0.3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</row>
    <row r="122" spans="3:92" x14ac:dyDescent="0.3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</row>
    <row r="123" spans="3:92" x14ac:dyDescent="0.3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</row>
    <row r="124" spans="3:92" x14ac:dyDescent="0.3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</row>
    <row r="125" spans="3:92" x14ac:dyDescent="0.3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</row>
    <row r="126" spans="3:92" x14ac:dyDescent="0.3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</row>
    <row r="127" spans="3:92" x14ac:dyDescent="0.3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</row>
    <row r="128" spans="3:92" x14ac:dyDescent="0.3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</row>
    <row r="129" spans="3:92" x14ac:dyDescent="0.3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</row>
    <row r="130" spans="3:92" x14ac:dyDescent="0.3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</row>
    <row r="131" spans="3:92" x14ac:dyDescent="0.3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</row>
    <row r="132" spans="3:92" x14ac:dyDescent="0.3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</row>
    <row r="133" spans="3:92" x14ac:dyDescent="0.3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</row>
    <row r="134" spans="3:92" x14ac:dyDescent="0.3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</row>
    <row r="135" spans="3:92" x14ac:dyDescent="0.3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</row>
    <row r="136" spans="3:92" x14ac:dyDescent="0.3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</row>
    <row r="137" spans="3:92" x14ac:dyDescent="0.3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</row>
    <row r="138" spans="3:92" x14ac:dyDescent="0.3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</row>
    <row r="139" spans="3:92" x14ac:dyDescent="0.3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</row>
    <row r="140" spans="3:92" x14ac:dyDescent="0.3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</row>
    <row r="141" spans="3:92" x14ac:dyDescent="0.3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</row>
    <row r="142" spans="3:92" x14ac:dyDescent="0.3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</row>
    <row r="143" spans="3:92" x14ac:dyDescent="0.3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</row>
    <row r="144" spans="3:92" x14ac:dyDescent="0.3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</row>
    <row r="145" spans="3:92" x14ac:dyDescent="0.3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</row>
    <row r="146" spans="3:92" x14ac:dyDescent="0.3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</row>
    <row r="147" spans="3:92" x14ac:dyDescent="0.3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</row>
    <row r="148" spans="3:92" x14ac:dyDescent="0.3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</row>
    <row r="149" spans="3:92" x14ac:dyDescent="0.3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</row>
    <row r="150" spans="3:92" x14ac:dyDescent="0.3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</row>
    <row r="151" spans="3:92" x14ac:dyDescent="0.3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</row>
    <row r="152" spans="3:92" x14ac:dyDescent="0.3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</row>
    <row r="153" spans="3:92" x14ac:dyDescent="0.3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</row>
    <row r="154" spans="3:92" x14ac:dyDescent="0.3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</row>
    <row r="155" spans="3:92" x14ac:dyDescent="0.3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</row>
    <row r="156" spans="3:92" x14ac:dyDescent="0.3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</row>
    <row r="157" spans="3:92" x14ac:dyDescent="0.3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</row>
    <row r="158" spans="3:92" x14ac:dyDescent="0.3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</row>
    <row r="159" spans="3:92" x14ac:dyDescent="0.3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</row>
    <row r="160" spans="3:92" x14ac:dyDescent="0.3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</row>
    <row r="161" spans="3:92" x14ac:dyDescent="0.3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</row>
    <row r="162" spans="3:92" x14ac:dyDescent="0.3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</row>
    <row r="163" spans="3:92" x14ac:dyDescent="0.3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</row>
    <row r="164" spans="3:92" x14ac:dyDescent="0.3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</row>
    <row r="165" spans="3:92" x14ac:dyDescent="0.3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</row>
    <row r="166" spans="3:92" x14ac:dyDescent="0.3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</row>
    <row r="167" spans="3:92" x14ac:dyDescent="0.3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</row>
    <row r="168" spans="3:92" x14ac:dyDescent="0.3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</row>
    <row r="169" spans="3:92" x14ac:dyDescent="0.3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</row>
    <row r="170" spans="3:92" x14ac:dyDescent="0.3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</row>
    <row r="171" spans="3:92" x14ac:dyDescent="0.3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</row>
    <row r="172" spans="3:92" x14ac:dyDescent="0.3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</row>
    <row r="173" spans="3:92" x14ac:dyDescent="0.3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</row>
    <row r="174" spans="3:92" x14ac:dyDescent="0.3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</row>
    <row r="175" spans="3:92" x14ac:dyDescent="0.3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</row>
    <row r="176" spans="3:92" x14ac:dyDescent="0.3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</row>
    <row r="177" spans="3:92" x14ac:dyDescent="0.3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</row>
    <row r="178" spans="3:92" x14ac:dyDescent="0.3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</row>
    <row r="179" spans="3:92" x14ac:dyDescent="0.3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</row>
    <row r="180" spans="3:92" x14ac:dyDescent="0.3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</row>
    <row r="181" spans="3:92" x14ac:dyDescent="0.3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</row>
    <row r="182" spans="3:92" x14ac:dyDescent="0.3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</row>
    <row r="183" spans="3:92" x14ac:dyDescent="0.3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</row>
    <row r="184" spans="3:92" x14ac:dyDescent="0.3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</row>
    <row r="185" spans="3:92" x14ac:dyDescent="0.3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</row>
    <row r="186" spans="3:92" x14ac:dyDescent="0.3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</row>
    <row r="187" spans="3:92" x14ac:dyDescent="0.3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</row>
    <row r="188" spans="3:92" x14ac:dyDescent="0.3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</row>
    <row r="189" spans="3:92" x14ac:dyDescent="0.3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</row>
    <row r="190" spans="3:92" x14ac:dyDescent="0.3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</row>
    <row r="191" spans="3:92" x14ac:dyDescent="0.3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</row>
    <row r="192" spans="3:92" x14ac:dyDescent="0.3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</row>
    <row r="193" spans="3:92" x14ac:dyDescent="0.3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</row>
    <row r="194" spans="3:92" x14ac:dyDescent="0.3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</row>
    <row r="195" spans="3:92" x14ac:dyDescent="0.3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</row>
    <row r="196" spans="3:92" x14ac:dyDescent="0.3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</row>
    <row r="197" spans="3:92" x14ac:dyDescent="0.3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</row>
    <row r="198" spans="3:92" x14ac:dyDescent="0.3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</row>
    <row r="199" spans="3:92" x14ac:dyDescent="0.3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</row>
    <row r="200" spans="3:92" x14ac:dyDescent="0.3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</row>
    <row r="201" spans="3:92" x14ac:dyDescent="0.3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</row>
    <row r="202" spans="3:92" x14ac:dyDescent="0.3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</row>
    <row r="203" spans="3:92" x14ac:dyDescent="0.3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</row>
    <row r="204" spans="3:92" x14ac:dyDescent="0.3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</row>
    <row r="205" spans="3:92" x14ac:dyDescent="0.3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</row>
    <row r="206" spans="3:92" x14ac:dyDescent="0.3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</row>
    <row r="207" spans="3:92" x14ac:dyDescent="0.3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</row>
    <row r="208" spans="3:92" x14ac:dyDescent="0.3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</row>
    <row r="209" spans="3:92" x14ac:dyDescent="0.3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</row>
    <row r="210" spans="3:92" x14ac:dyDescent="0.3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</row>
    <row r="211" spans="3:92" x14ac:dyDescent="0.3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</row>
    <row r="212" spans="3:92" x14ac:dyDescent="0.3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</row>
    <row r="213" spans="3:92" x14ac:dyDescent="0.3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</row>
    <row r="214" spans="3:92" x14ac:dyDescent="0.3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</row>
    <row r="215" spans="3:92" x14ac:dyDescent="0.3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</row>
    <row r="216" spans="3:92" x14ac:dyDescent="0.3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</row>
    <row r="217" spans="3:92" x14ac:dyDescent="0.3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</row>
    <row r="218" spans="3:92" x14ac:dyDescent="0.3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</row>
    <row r="219" spans="3:92" x14ac:dyDescent="0.3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</row>
    <row r="220" spans="3:92" x14ac:dyDescent="0.3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</row>
    <row r="221" spans="3:92" x14ac:dyDescent="0.3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</row>
    <row r="222" spans="3:92" x14ac:dyDescent="0.3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</row>
    <row r="223" spans="3:92" x14ac:dyDescent="0.3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</row>
    <row r="224" spans="3:92" x14ac:dyDescent="0.3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</row>
    <row r="225" spans="3:92" x14ac:dyDescent="0.3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</row>
    <row r="226" spans="3:92" x14ac:dyDescent="0.3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</row>
    <row r="227" spans="3:92" x14ac:dyDescent="0.3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</row>
    <row r="228" spans="3:92" x14ac:dyDescent="0.3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</row>
    <row r="229" spans="3:92" x14ac:dyDescent="0.3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</row>
    <row r="230" spans="3:92" x14ac:dyDescent="0.3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</row>
    <row r="231" spans="3:92" x14ac:dyDescent="0.3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</row>
    <row r="232" spans="3:92" x14ac:dyDescent="0.3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</row>
    <row r="233" spans="3:92" x14ac:dyDescent="0.3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</row>
    <row r="234" spans="3:92" x14ac:dyDescent="0.3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</row>
    <row r="235" spans="3:92" x14ac:dyDescent="0.3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</row>
    <row r="236" spans="3:92" x14ac:dyDescent="0.3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</row>
    <row r="237" spans="3:92" x14ac:dyDescent="0.3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</row>
    <row r="238" spans="3:92" x14ac:dyDescent="0.3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</row>
    <row r="239" spans="3:92" x14ac:dyDescent="0.3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</row>
    <row r="240" spans="3:92" x14ac:dyDescent="0.3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</row>
    <row r="241" spans="3:92" x14ac:dyDescent="0.3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</row>
    <row r="242" spans="3:92" x14ac:dyDescent="0.3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</row>
    <row r="243" spans="3:92" x14ac:dyDescent="0.3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</row>
    <row r="244" spans="3:92" x14ac:dyDescent="0.3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</row>
    <row r="245" spans="3:92" x14ac:dyDescent="0.3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</row>
    <row r="246" spans="3:92" x14ac:dyDescent="0.3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</row>
    <row r="247" spans="3:92" x14ac:dyDescent="0.3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</row>
    <row r="248" spans="3:92" x14ac:dyDescent="0.3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</row>
    <row r="249" spans="3:92" x14ac:dyDescent="0.3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</row>
    <row r="250" spans="3:92" x14ac:dyDescent="0.3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</row>
    <row r="251" spans="3:92" x14ac:dyDescent="0.3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</row>
    <row r="252" spans="3:92" x14ac:dyDescent="0.3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</row>
    <row r="253" spans="3:92" x14ac:dyDescent="0.3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</row>
    <row r="254" spans="3:92" x14ac:dyDescent="0.3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</row>
    <row r="255" spans="3:92" x14ac:dyDescent="0.3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</row>
    <row r="256" spans="3:92" x14ac:dyDescent="0.3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</row>
    <row r="257" spans="3:92" x14ac:dyDescent="0.3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</row>
    <row r="258" spans="3:92" x14ac:dyDescent="0.3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</row>
    <row r="259" spans="3:92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</row>
    <row r="260" spans="3:92" x14ac:dyDescent="0.3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</row>
    <row r="261" spans="3:92" x14ac:dyDescent="0.3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</row>
    <row r="262" spans="3:92" x14ac:dyDescent="0.3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</row>
    <row r="263" spans="3:92" x14ac:dyDescent="0.3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</row>
    <row r="264" spans="3:92" x14ac:dyDescent="0.3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</row>
    <row r="265" spans="3:92" x14ac:dyDescent="0.3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</row>
    <row r="266" spans="3:92" x14ac:dyDescent="0.3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</row>
    <row r="267" spans="3:92" x14ac:dyDescent="0.3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</row>
    <row r="268" spans="3:92" x14ac:dyDescent="0.3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</row>
    <row r="269" spans="3:92" x14ac:dyDescent="0.3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</row>
    <row r="270" spans="3:92" x14ac:dyDescent="0.3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</row>
    <row r="271" spans="3:92" x14ac:dyDescent="0.3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</row>
    <row r="272" spans="3:92" x14ac:dyDescent="0.3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</row>
    <row r="273" spans="3:92" x14ac:dyDescent="0.3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</row>
    <row r="274" spans="3:92" x14ac:dyDescent="0.3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</row>
    <row r="275" spans="3:92" x14ac:dyDescent="0.3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</row>
    <row r="276" spans="3:92" x14ac:dyDescent="0.3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</row>
    <row r="277" spans="3:92" x14ac:dyDescent="0.3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</row>
    <row r="278" spans="3:92" x14ac:dyDescent="0.3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</row>
    <row r="279" spans="3:92" x14ac:dyDescent="0.3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</row>
    <row r="280" spans="3:92" x14ac:dyDescent="0.3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</row>
    <row r="281" spans="3:92" x14ac:dyDescent="0.3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</row>
    <row r="282" spans="3:92" x14ac:dyDescent="0.3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</row>
    <row r="283" spans="3:92" x14ac:dyDescent="0.3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</row>
    <row r="284" spans="3:92" x14ac:dyDescent="0.3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</row>
    <row r="285" spans="3:92" x14ac:dyDescent="0.3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</row>
    <row r="286" spans="3:92" x14ac:dyDescent="0.3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</row>
    <row r="287" spans="3:92" x14ac:dyDescent="0.3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</row>
    <row r="288" spans="3:92" x14ac:dyDescent="0.3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</row>
    <row r="289" spans="3:92" x14ac:dyDescent="0.3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</row>
    <row r="290" spans="3:92" x14ac:dyDescent="0.3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</row>
    <row r="291" spans="3:92" x14ac:dyDescent="0.3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</row>
    <row r="292" spans="3:92" x14ac:dyDescent="0.3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</row>
    <row r="293" spans="3:92" x14ac:dyDescent="0.3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</row>
    <row r="294" spans="3:92" x14ac:dyDescent="0.3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</row>
    <row r="295" spans="3:92" x14ac:dyDescent="0.3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</row>
    <row r="296" spans="3:92" x14ac:dyDescent="0.3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</row>
    <row r="297" spans="3:92" x14ac:dyDescent="0.3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</row>
    <row r="298" spans="3:92" x14ac:dyDescent="0.3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</row>
    <row r="299" spans="3:92" x14ac:dyDescent="0.3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</row>
    <row r="300" spans="3:92" x14ac:dyDescent="0.3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</row>
    <row r="301" spans="3:92" x14ac:dyDescent="0.3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</row>
    <row r="302" spans="3:92" x14ac:dyDescent="0.3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</row>
    <row r="303" spans="3:92" x14ac:dyDescent="0.3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</row>
    <row r="304" spans="3:92" x14ac:dyDescent="0.3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</row>
    <row r="305" spans="3:92" x14ac:dyDescent="0.3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</row>
    <row r="306" spans="3:92" x14ac:dyDescent="0.3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</row>
    <row r="307" spans="3:92" x14ac:dyDescent="0.3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</row>
    <row r="308" spans="3:92" x14ac:dyDescent="0.3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</row>
    <row r="309" spans="3:92" x14ac:dyDescent="0.3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</row>
    <row r="310" spans="3:92" x14ac:dyDescent="0.3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</row>
    <row r="311" spans="3:92" x14ac:dyDescent="0.3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</row>
    <row r="312" spans="3:92" x14ac:dyDescent="0.3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</row>
    <row r="313" spans="3:92" x14ac:dyDescent="0.3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</row>
    <row r="314" spans="3:92" x14ac:dyDescent="0.3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</row>
    <row r="315" spans="3:92" x14ac:dyDescent="0.3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</row>
    <row r="316" spans="3:92" x14ac:dyDescent="0.3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</row>
    <row r="317" spans="3:92" x14ac:dyDescent="0.3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</row>
    <row r="318" spans="3:92" x14ac:dyDescent="0.3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</row>
    <row r="319" spans="3:92" x14ac:dyDescent="0.3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</row>
    <row r="320" spans="3:92" x14ac:dyDescent="0.3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</row>
    <row r="321" spans="3:92" x14ac:dyDescent="0.3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</row>
    <row r="322" spans="3:92" x14ac:dyDescent="0.3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</row>
    <row r="323" spans="3:92" x14ac:dyDescent="0.3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</row>
    <row r="324" spans="3:92" x14ac:dyDescent="0.3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</row>
    <row r="325" spans="3:92" x14ac:dyDescent="0.3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</row>
    <row r="326" spans="3:92" x14ac:dyDescent="0.3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</row>
    <row r="327" spans="3:92" x14ac:dyDescent="0.3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</row>
    <row r="328" spans="3:92" x14ac:dyDescent="0.3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</row>
    <row r="329" spans="3:92" x14ac:dyDescent="0.3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</row>
    <row r="330" spans="3:92" x14ac:dyDescent="0.3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</row>
    <row r="331" spans="3:92" x14ac:dyDescent="0.3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</row>
    <row r="332" spans="3:92" x14ac:dyDescent="0.3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</row>
    <row r="333" spans="3:92" x14ac:dyDescent="0.3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</row>
    <row r="334" spans="3:92" x14ac:dyDescent="0.3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</row>
    <row r="335" spans="3:92" x14ac:dyDescent="0.3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</row>
    <row r="336" spans="3:92" x14ac:dyDescent="0.3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</row>
    <row r="337" spans="3:92" x14ac:dyDescent="0.3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</row>
    <row r="338" spans="3:92" x14ac:dyDescent="0.3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</row>
    <row r="339" spans="3:92" x14ac:dyDescent="0.3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</row>
    <row r="340" spans="3:92" x14ac:dyDescent="0.3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</row>
    <row r="341" spans="3:92" x14ac:dyDescent="0.3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</row>
    <row r="342" spans="3:92" x14ac:dyDescent="0.3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</row>
    <row r="343" spans="3:92" x14ac:dyDescent="0.3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</row>
    <row r="344" spans="3:92" x14ac:dyDescent="0.3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</row>
    <row r="345" spans="3:92" x14ac:dyDescent="0.3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</row>
    <row r="346" spans="3:92" x14ac:dyDescent="0.3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</row>
    <row r="347" spans="3:92" x14ac:dyDescent="0.3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</row>
    <row r="348" spans="3:92" x14ac:dyDescent="0.3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</row>
    <row r="349" spans="3:92" x14ac:dyDescent="0.3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</row>
    <row r="350" spans="3:92" x14ac:dyDescent="0.3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</row>
    <row r="351" spans="3:92" x14ac:dyDescent="0.3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</row>
    <row r="352" spans="3:92" x14ac:dyDescent="0.3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</row>
    <row r="353" spans="3:92" x14ac:dyDescent="0.3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</row>
    <row r="354" spans="3:92" x14ac:dyDescent="0.3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</row>
    <row r="355" spans="3:92" x14ac:dyDescent="0.3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</row>
    <row r="356" spans="3:92" x14ac:dyDescent="0.3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</row>
    <row r="357" spans="3:92" x14ac:dyDescent="0.3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</row>
    <row r="358" spans="3:92" x14ac:dyDescent="0.3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</row>
    <row r="359" spans="3:92" x14ac:dyDescent="0.3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</row>
    <row r="360" spans="3:92" x14ac:dyDescent="0.3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</row>
    <row r="361" spans="3:92" x14ac:dyDescent="0.3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</row>
    <row r="362" spans="3:92" x14ac:dyDescent="0.3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</row>
    <row r="363" spans="3:92" x14ac:dyDescent="0.3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</row>
    <row r="364" spans="3:92" x14ac:dyDescent="0.3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</row>
    <row r="365" spans="3:92" x14ac:dyDescent="0.3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</row>
    <row r="366" spans="3:92" x14ac:dyDescent="0.3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</row>
    <row r="367" spans="3:92" x14ac:dyDescent="0.3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</row>
    <row r="368" spans="3:92" x14ac:dyDescent="0.3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</row>
    <row r="369" spans="3:92" x14ac:dyDescent="0.3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</row>
    <row r="370" spans="3:92" x14ac:dyDescent="0.3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</row>
    <row r="371" spans="3:92" x14ac:dyDescent="0.3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</row>
    <row r="372" spans="3:92" x14ac:dyDescent="0.3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</row>
    <row r="373" spans="3:92" x14ac:dyDescent="0.3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</row>
    <row r="374" spans="3:92" x14ac:dyDescent="0.3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</row>
    <row r="375" spans="3:92" x14ac:dyDescent="0.3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</row>
    <row r="376" spans="3:92" x14ac:dyDescent="0.3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</row>
    <row r="377" spans="3:92" x14ac:dyDescent="0.3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</row>
    <row r="378" spans="3:92" x14ac:dyDescent="0.3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</row>
    <row r="379" spans="3:92" x14ac:dyDescent="0.3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</row>
    <row r="380" spans="3:92" x14ac:dyDescent="0.3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</row>
    <row r="381" spans="3:92" x14ac:dyDescent="0.3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</row>
    <row r="382" spans="3:92" x14ac:dyDescent="0.3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</row>
    <row r="383" spans="3:92" x14ac:dyDescent="0.3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</row>
    <row r="384" spans="3:92" x14ac:dyDescent="0.3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</row>
    <row r="385" spans="3:92" x14ac:dyDescent="0.3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</row>
    <row r="386" spans="3:92" x14ac:dyDescent="0.3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</row>
    <row r="387" spans="3:92" x14ac:dyDescent="0.3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</row>
    <row r="388" spans="3:92" x14ac:dyDescent="0.3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</row>
    <row r="389" spans="3:92" x14ac:dyDescent="0.3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</row>
    <row r="390" spans="3:92" x14ac:dyDescent="0.3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</row>
    <row r="391" spans="3:92" x14ac:dyDescent="0.3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</row>
    <row r="392" spans="3:92" x14ac:dyDescent="0.3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</row>
    <row r="393" spans="3:92" x14ac:dyDescent="0.3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</row>
    <row r="394" spans="3:92" x14ac:dyDescent="0.3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</row>
    <row r="395" spans="3:92" x14ac:dyDescent="0.3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</row>
    <row r="396" spans="3:92" x14ac:dyDescent="0.3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</row>
    <row r="397" spans="3:92" x14ac:dyDescent="0.3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</row>
    <row r="398" spans="3:92" x14ac:dyDescent="0.3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</row>
    <row r="399" spans="3:92" x14ac:dyDescent="0.3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</row>
    <row r="400" spans="3:92" x14ac:dyDescent="0.3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</row>
    <row r="401" spans="3:92" x14ac:dyDescent="0.3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</row>
    <row r="402" spans="3:92" x14ac:dyDescent="0.3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</row>
    <row r="403" spans="3:92" x14ac:dyDescent="0.3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</row>
    <row r="404" spans="3:92" x14ac:dyDescent="0.3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</row>
    <row r="405" spans="3:92" x14ac:dyDescent="0.3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</row>
    <row r="406" spans="3:92" x14ac:dyDescent="0.3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</row>
    <row r="407" spans="3:92" x14ac:dyDescent="0.3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</row>
    <row r="408" spans="3:92" x14ac:dyDescent="0.3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</row>
    <row r="409" spans="3:92" x14ac:dyDescent="0.3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</row>
    <row r="410" spans="3:92" x14ac:dyDescent="0.3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</row>
    <row r="411" spans="3:92" x14ac:dyDescent="0.3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</row>
    <row r="412" spans="3:92" x14ac:dyDescent="0.3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</row>
    <row r="413" spans="3:92" x14ac:dyDescent="0.3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</row>
    <row r="414" spans="3:92" x14ac:dyDescent="0.3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</row>
    <row r="415" spans="3:92" x14ac:dyDescent="0.3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</row>
    <row r="416" spans="3:92" x14ac:dyDescent="0.3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</row>
    <row r="417" spans="3:92" x14ac:dyDescent="0.3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</row>
    <row r="418" spans="3:92" x14ac:dyDescent="0.3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</row>
    <row r="419" spans="3:92" x14ac:dyDescent="0.3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</row>
    <row r="420" spans="3:92" x14ac:dyDescent="0.3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</row>
    <row r="421" spans="3:92" x14ac:dyDescent="0.3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</row>
    <row r="422" spans="3:92" x14ac:dyDescent="0.3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</row>
    <row r="423" spans="3:92" x14ac:dyDescent="0.3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</row>
    <row r="424" spans="3:92" x14ac:dyDescent="0.3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</row>
    <row r="425" spans="3:92" x14ac:dyDescent="0.3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</row>
    <row r="426" spans="3:92" x14ac:dyDescent="0.3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</row>
    <row r="427" spans="3:92" x14ac:dyDescent="0.3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</row>
    <row r="428" spans="3:92" x14ac:dyDescent="0.3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</row>
    <row r="429" spans="3:92" x14ac:dyDescent="0.3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</row>
    <row r="430" spans="3:92" x14ac:dyDescent="0.3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</row>
    <row r="431" spans="3:92" x14ac:dyDescent="0.3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</row>
    <row r="432" spans="3:92" x14ac:dyDescent="0.3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</row>
    <row r="433" spans="3:92" x14ac:dyDescent="0.3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</row>
    <row r="434" spans="3:92" x14ac:dyDescent="0.3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</row>
    <row r="435" spans="3:92" x14ac:dyDescent="0.3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</row>
    <row r="436" spans="3:92" x14ac:dyDescent="0.3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</row>
    <row r="437" spans="3:92" x14ac:dyDescent="0.3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</row>
    <row r="438" spans="3:92" x14ac:dyDescent="0.3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</row>
    <row r="439" spans="3:92" x14ac:dyDescent="0.3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</row>
    <row r="440" spans="3:92" x14ac:dyDescent="0.3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</row>
    <row r="441" spans="3:92" x14ac:dyDescent="0.3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</row>
    <row r="442" spans="3:92" x14ac:dyDescent="0.3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</row>
    <row r="443" spans="3:92" x14ac:dyDescent="0.3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</row>
    <row r="444" spans="3:92" x14ac:dyDescent="0.3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</row>
    <row r="445" spans="3:92" x14ac:dyDescent="0.3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</row>
    <row r="446" spans="3:92" x14ac:dyDescent="0.3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</row>
    <row r="447" spans="3:92" x14ac:dyDescent="0.3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</row>
    <row r="448" spans="3:92" x14ac:dyDescent="0.3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</row>
    <row r="449" spans="3:92" x14ac:dyDescent="0.3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</row>
    <row r="450" spans="3:92" x14ac:dyDescent="0.3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</row>
    <row r="451" spans="3:92" x14ac:dyDescent="0.3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</row>
    <row r="452" spans="3:92" x14ac:dyDescent="0.3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</row>
    <row r="453" spans="3:92" x14ac:dyDescent="0.3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</row>
    <row r="454" spans="3:92" x14ac:dyDescent="0.3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</row>
    <row r="455" spans="3:92" x14ac:dyDescent="0.3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</row>
    <row r="456" spans="3:92" x14ac:dyDescent="0.3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</row>
    <row r="457" spans="3:92" x14ac:dyDescent="0.3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</row>
    <row r="458" spans="3:92" x14ac:dyDescent="0.3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</row>
    <row r="459" spans="3:92" x14ac:dyDescent="0.3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</row>
    <row r="460" spans="3:92" x14ac:dyDescent="0.3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</row>
    <row r="461" spans="3:92" x14ac:dyDescent="0.3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</row>
    <row r="462" spans="3:92" x14ac:dyDescent="0.3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</row>
    <row r="463" spans="3:92" x14ac:dyDescent="0.3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</row>
    <row r="464" spans="3:92" x14ac:dyDescent="0.3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</row>
    <row r="465" spans="3:92" x14ac:dyDescent="0.3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</row>
    <row r="466" spans="3:92" x14ac:dyDescent="0.3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</row>
    <row r="467" spans="3:92" x14ac:dyDescent="0.3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</row>
    <row r="468" spans="3:92" x14ac:dyDescent="0.3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</row>
    <row r="469" spans="3:92" x14ac:dyDescent="0.3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</row>
    <row r="470" spans="3:92" x14ac:dyDescent="0.3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</row>
    <row r="471" spans="3:92" x14ac:dyDescent="0.3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</row>
    <row r="472" spans="3:92" x14ac:dyDescent="0.3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</row>
    <row r="473" spans="3:92" x14ac:dyDescent="0.3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</row>
    <row r="474" spans="3:92" x14ac:dyDescent="0.3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</row>
    <row r="475" spans="3:92" x14ac:dyDescent="0.3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</row>
    <row r="476" spans="3:92" x14ac:dyDescent="0.3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</row>
    <row r="477" spans="3:92" x14ac:dyDescent="0.3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</row>
    <row r="478" spans="3:92" x14ac:dyDescent="0.3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</row>
    <row r="479" spans="3:92" x14ac:dyDescent="0.3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</row>
    <row r="480" spans="3:92" x14ac:dyDescent="0.3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</row>
    <row r="481" spans="3:92" x14ac:dyDescent="0.3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</row>
    <row r="482" spans="3:92" x14ac:dyDescent="0.3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28"/>
      <c r="CF482" s="28"/>
      <c r="CG482" s="28"/>
      <c r="CH482" s="28"/>
      <c r="CI482" s="28"/>
      <c r="CJ482" s="28"/>
      <c r="CK482" s="28"/>
      <c r="CL482" s="28"/>
      <c r="CM482" s="28"/>
      <c r="CN482" s="28"/>
    </row>
    <row r="483" spans="3:92" x14ac:dyDescent="0.3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28"/>
      <c r="CF483" s="28"/>
      <c r="CG483" s="28"/>
      <c r="CH483" s="28"/>
      <c r="CI483" s="28"/>
      <c r="CJ483" s="28"/>
      <c r="CK483" s="28"/>
      <c r="CL483" s="28"/>
      <c r="CM483" s="28"/>
      <c r="CN483" s="28"/>
    </row>
    <row r="484" spans="3:92" x14ac:dyDescent="0.3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28"/>
      <c r="CF484" s="28"/>
      <c r="CG484" s="28"/>
      <c r="CH484" s="28"/>
      <c r="CI484" s="28"/>
      <c r="CJ484" s="28"/>
      <c r="CK484" s="28"/>
      <c r="CL484" s="28"/>
      <c r="CM484" s="28"/>
      <c r="CN484" s="28"/>
    </row>
    <row r="485" spans="3:92" x14ac:dyDescent="0.3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  <c r="CC485" s="28"/>
      <c r="CD485" s="28"/>
      <c r="CE485" s="28"/>
      <c r="CF485" s="28"/>
      <c r="CG485" s="28"/>
      <c r="CH485" s="28"/>
      <c r="CI485" s="28"/>
      <c r="CJ485" s="28"/>
      <c r="CK485" s="28"/>
      <c r="CL485" s="28"/>
      <c r="CM485" s="28"/>
      <c r="CN485" s="28"/>
    </row>
    <row r="486" spans="3:92" x14ac:dyDescent="0.3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  <c r="CN486" s="28"/>
    </row>
    <row r="487" spans="3:92" x14ac:dyDescent="0.3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  <c r="CG487" s="28"/>
      <c r="CH487" s="28"/>
      <c r="CI487" s="28"/>
      <c r="CJ487" s="28"/>
      <c r="CK487" s="28"/>
      <c r="CL487" s="28"/>
      <c r="CM487" s="28"/>
      <c r="CN487" s="28"/>
    </row>
    <row r="488" spans="3:92" x14ac:dyDescent="0.3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  <c r="CC488" s="28"/>
      <c r="CD488" s="28"/>
      <c r="CE488" s="28"/>
      <c r="CF488" s="28"/>
      <c r="CG488" s="28"/>
      <c r="CH488" s="28"/>
      <c r="CI488" s="28"/>
      <c r="CJ488" s="28"/>
      <c r="CK488" s="28"/>
      <c r="CL488" s="28"/>
      <c r="CM488" s="28"/>
      <c r="CN488" s="28"/>
    </row>
    <row r="489" spans="3:92" x14ac:dyDescent="0.3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28"/>
      <c r="CF489" s="28"/>
      <c r="CG489" s="28"/>
      <c r="CH489" s="28"/>
      <c r="CI489" s="28"/>
      <c r="CJ489" s="28"/>
      <c r="CK489" s="28"/>
      <c r="CL489" s="28"/>
      <c r="CM489" s="28"/>
      <c r="CN489" s="28"/>
    </row>
    <row r="490" spans="3:92" x14ac:dyDescent="0.3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28"/>
      <c r="CF490" s="28"/>
      <c r="CG490" s="28"/>
      <c r="CH490" s="28"/>
      <c r="CI490" s="28"/>
      <c r="CJ490" s="28"/>
      <c r="CK490" s="28"/>
      <c r="CL490" s="28"/>
      <c r="CM490" s="28"/>
      <c r="CN490" s="28"/>
    </row>
    <row r="491" spans="3:92" x14ac:dyDescent="0.3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  <c r="CC491" s="28"/>
      <c r="CD491" s="28"/>
      <c r="CE491" s="28"/>
      <c r="CF491" s="28"/>
      <c r="CG491" s="28"/>
      <c r="CH491" s="28"/>
      <c r="CI491" s="28"/>
      <c r="CJ491" s="28"/>
      <c r="CK491" s="28"/>
      <c r="CL491" s="28"/>
      <c r="CM491" s="28"/>
      <c r="CN491" s="28"/>
    </row>
    <row r="492" spans="3:92" x14ac:dyDescent="0.3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28"/>
      <c r="CE492" s="28"/>
      <c r="CF492" s="28"/>
      <c r="CG492" s="28"/>
      <c r="CH492" s="28"/>
      <c r="CI492" s="28"/>
      <c r="CJ492" s="28"/>
      <c r="CK492" s="28"/>
      <c r="CL492" s="28"/>
      <c r="CM492" s="28"/>
      <c r="CN492" s="28"/>
    </row>
    <row r="493" spans="3:92" x14ac:dyDescent="0.3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  <c r="CC493" s="28"/>
      <c r="CD493" s="28"/>
      <c r="CE493" s="28"/>
      <c r="CF493" s="28"/>
      <c r="CG493" s="28"/>
      <c r="CH493" s="28"/>
      <c r="CI493" s="28"/>
      <c r="CJ493" s="28"/>
      <c r="CK493" s="28"/>
      <c r="CL493" s="28"/>
      <c r="CM493" s="28"/>
      <c r="CN493" s="28"/>
    </row>
    <row r="494" spans="3:92" x14ac:dyDescent="0.3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  <c r="CC494" s="28"/>
      <c r="CD494" s="28"/>
      <c r="CE494" s="28"/>
      <c r="CF494" s="28"/>
      <c r="CG494" s="28"/>
      <c r="CH494" s="28"/>
      <c r="CI494" s="28"/>
      <c r="CJ494" s="28"/>
      <c r="CK494" s="28"/>
      <c r="CL494" s="28"/>
      <c r="CM494" s="28"/>
      <c r="CN494" s="28"/>
    </row>
    <row r="495" spans="3:92" x14ac:dyDescent="0.3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  <c r="CC495" s="28"/>
      <c r="CD495" s="28"/>
      <c r="CE495" s="28"/>
      <c r="CF495" s="28"/>
      <c r="CG495" s="28"/>
      <c r="CH495" s="28"/>
      <c r="CI495" s="28"/>
      <c r="CJ495" s="28"/>
      <c r="CK495" s="28"/>
      <c r="CL495" s="28"/>
      <c r="CM495" s="28"/>
      <c r="CN495" s="28"/>
    </row>
    <row r="496" spans="3:92" x14ac:dyDescent="0.3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  <c r="CC496" s="28"/>
      <c r="CD496" s="28"/>
      <c r="CE496" s="28"/>
      <c r="CF496" s="28"/>
      <c r="CG496" s="28"/>
      <c r="CH496" s="28"/>
      <c r="CI496" s="28"/>
      <c r="CJ496" s="28"/>
      <c r="CK496" s="28"/>
      <c r="CL496" s="28"/>
      <c r="CM496" s="28"/>
      <c r="CN496" s="28"/>
    </row>
    <row r="497" spans="3:92" x14ac:dyDescent="0.3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  <c r="CC497" s="28"/>
      <c r="CD497" s="28"/>
      <c r="CE497" s="28"/>
      <c r="CF497" s="28"/>
      <c r="CG497" s="28"/>
      <c r="CH497" s="28"/>
      <c r="CI497" s="28"/>
      <c r="CJ497" s="28"/>
      <c r="CK497" s="28"/>
      <c r="CL497" s="28"/>
      <c r="CM497" s="28"/>
      <c r="CN497" s="28"/>
    </row>
    <row r="498" spans="3:92" x14ac:dyDescent="0.3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28"/>
      <c r="CF498" s="28"/>
      <c r="CG498" s="28"/>
      <c r="CH498" s="28"/>
      <c r="CI498" s="28"/>
      <c r="CJ498" s="28"/>
      <c r="CK498" s="28"/>
      <c r="CL498" s="28"/>
      <c r="CM498" s="28"/>
      <c r="CN498" s="28"/>
    </row>
    <row r="499" spans="3:92" x14ac:dyDescent="0.3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28"/>
      <c r="CF499" s="28"/>
      <c r="CG499" s="28"/>
      <c r="CH499" s="28"/>
      <c r="CI499" s="28"/>
      <c r="CJ499" s="28"/>
      <c r="CK499" s="28"/>
      <c r="CL499" s="28"/>
      <c r="CM499" s="28"/>
      <c r="CN499" s="28"/>
    </row>
    <row r="500" spans="3:92" x14ac:dyDescent="0.3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  <c r="CC500" s="28"/>
      <c r="CD500" s="28"/>
      <c r="CE500" s="28"/>
      <c r="CF500" s="28"/>
      <c r="CG500" s="28"/>
      <c r="CH500" s="28"/>
      <c r="CI500" s="28"/>
      <c r="CJ500" s="28"/>
      <c r="CK500" s="28"/>
      <c r="CL500" s="28"/>
      <c r="CM500" s="28"/>
      <c r="CN500" s="28"/>
    </row>
    <row r="501" spans="3:92" x14ac:dyDescent="0.3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  <c r="CC501" s="28"/>
      <c r="CD501" s="28"/>
      <c r="CE501" s="28"/>
      <c r="CF501" s="28"/>
      <c r="CG501" s="28"/>
      <c r="CH501" s="28"/>
      <c r="CI501" s="28"/>
      <c r="CJ501" s="28"/>
      <c r="CK501" s="28"/>
      <c r="CL501" s="28"/>
      <c r="CM501" s="28"/>
      <c r="CN501" s="28"/>
    </row>
    <row r="502" spans="3:92" x14ac:dyDescent="0.3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28"/>
      <c r="CF502" s="28"/>
      <c r="CG502" s="28"/>
      <c r="CH502" s="28"/>
      <c r="CI502" s="28"/>
      <c r="CJ502" s="28"/>
      <c r="CK502" s="28"/>
      <c r="CL502" s="28"/>
      <c r="CM502" s="28"/>
      <c r="CN502" s="28"/>
    </row>
    <row r="503" spans="3:92" x14ac:dyDescent="0.3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28"/>
      <c r="CF503" s="28"/>
      <c r="CG503" s="28"/>
      <c r="CH503" s="28"/>
      <c r="CI503" s="28"/>
      <c r="CJ503" s="28"/>
      <c r="CK503" s="28"/>
      <c r="CL503" s="28"/>
      <c r="CM503" s="28"/>
      <c r="CN503" s="28"/>
    </row>
    <row r="504" spans="3:92" x14ac:dyDescent="0.3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28"/>
      <c r="CF504" s="28"/>
      <c r="CG504" s="28"/>
      <c r="CH504" s="28"/>
      <c r="CI504" s="28"/>
      <c r="CJ504" s="28"/>
      <c r="CK504" s="28"/>
      <c r="CL504" s="28"/>
      <c r="CM504" s="28"/>
      <c r="CN504" s="28"/>
    </row>
    <row r="505" spans="3:92" x14ac:dyDescent="0.3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  <c r="CC505" s="28"/>
      <c r="CD505" s="28"/>
      <c r="CE505" s="28"/>
      <c r="CF505" s="28"/>
      <c r="CG505" s="28"/>
      <c r="CH505" s="28"/>
      <c r="CI505" s="28"/>
      <c r="CJ505" s="28"/>
      <c r="CK505" s="28"/>
      <c r="CL505" s="28"/>
      <c r="CM505" s="28"/>
      <c r="CN505" s="28"/>
    </row>
    <row r="506" spans="3:92" x14ac:dyDescent="0.3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  <c r="CC506" s="28"/>
      <c r="CD506" s="28"/>
      <c r="CE506" s="28"/>
      <c r="CF506" s="28"/>
      <c r="CG506" s="28"/>
      <c r="CH506" s="28"/>
      <c r="CI506" s="28"/>
      <c r="CJ506" s="28"/>
      <c r="CK506" s="28"/>
      <c r="CL506" s="28"/>
      <c r="CM506" s="28"/>
      <c r="CN506" s="28"/>
    </row>
    <row r="507" spans="3:92" x14ac:dyDescent="0.3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  <c r="CC507" s="28"/>
      <c r="CD507" s="28"/>
      <c r="CE507" s="28"/>
      <c r="CF507" s="28"/>
      <c r="CG507" s="28"/>
      <c r="CH507" s="28"/>
      <c r="CI507" s="28"/>
      <c r="CJ507" s="28"/>
      <c r="CK507" s="28"/>
      <c r="CL507" s="28"/>
      <c r="CM507" s="28"/>
      <c r="CN507" s="28"/>
    </row>
    <row r="508" spans="3:92" x14ac:dyDescent="0.3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  <c r="CC508" s="28"/>
      <c r="CD508" s="28"/>
      <c r="CE508" s="28"/>
      <c r="CF508" s="28"/>
      <c r="CG508" s="28"/>
      <c r="CH508" s="28"/>
      <c r="CI508" s="28"/>
      <c r="CJ508" s="28"/>
      <c r="CK508" s="28"/>
      <c r="CL508" s="28"/>
      <c r="CM508" s="28"/>
      <c r="CN508" s="28"/>
    </row>
    <row r="509" spans="3:92" x14ac:dyDescent="0.3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  <c r="CC509" s="28"/>
      <c r="CD509" s="28"/>
      <c r="CE509" s="28"/>
      <c r="CF509" s="28"/>
      <c r="CG509" s="28"/>
      <c r="CH509" s="28"/>
      <c r="CI509" s="28"/>
      <c r="CJ509" s="28"/>
      <c r="CK509" s="28"/>
      <c r="CL509" s="28"/>
      <c r="CM509" s="28"/>
      <c r="CN509" s="28"/>
    </row>
    <row r="510" spans="3:92" x14ac:dyDescent="0.3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  <c r="CC510" s="28"/>
      <c r="CD510" s="28"/>
      <c r="CE510" s="28"/>
      <c r="CF510" s="28"/>
      <c r="CG510" s="28"/>
      <c r="CH510" s="28"/>
      <c r="CI510" s="28"/>
      <c r="CJ510" s="28"/>
      <c r="CK510" s="28"/>
      <c r="CL510" s="28"/>
      <c r="CM510" s="28"/>
      <c r="CN510" s="28"/>
    </row>
    <row r="511" spans="3:92" x14ac:dyDescent="0.3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  <c r="CC511" s="28"/>
      <c r="CD511" s="28"/>
      <c r="CE511" s="28"/>
      <c r="CF511" s="28"/>
      <c r="CG511" s="28"/>
      <c r="CH511" s="28"/>
      <c r="CI511" s="28"/>
      <c r="CJ511" s="28"/>
      <c r="CK511" s="28"/>
      <c r="CL511" s="28"/>
      <c r="CM511" s="28"/>
      <c r="CN511" s="28"/>
    </row>
    <row r="512" spans="3:92" x14ac:dyDescent="0.3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  <c r="CC512" s="28"/>
      <c r="CD512" s="28"/>
      <c r="CE512" s="28"/>
      <c r="CF512" s="28"/>
      <c r="CG512" s="28"/>
      <c r="CH512" s="28"/>
      <c r="CI512" s="28"/>
      <c r="CJ512" s="28"/>
      <c r="CK512" s="28"/>
      <c r="CL512" s="28"/>
      <c r="CM512" s="28"/>
      <c r="CN512" s="28"/>
    </row>
    <row r="513" spans="3:92" x14ac:dyDescent="0.3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  <c r="CC513" s="28"/>
      <c r="CD513" s="28"/>
      <c r="CE513" s="28"/>
      <c r="CF513" s="28"/>
      <c r="CG513" s="28"/>
      <c r="CH513" s="28"/>
      <c r="CI513" s="28"/>
      <c r="CJ513" s="28"/>
      <c r="CK513" s="28"/>
      <c r="CL513" s="28"/>
      <c r="CM513" s="28"/>
      <c r="CN513" s="28"/>
    </row>
    <row r="514" spans="3:92" x14ac:dyDescent="0.3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  <c r="CC514" s="28"/>
      <c r="CD514" s="28"/>
      <c r="CE514" s="28"/>
      <c r="CF514" s="28"/>
      <c r="CG514" s="28"/>
      <c r="CH514" s="28"/>
      <c r="CI514" s="28"/>
      <c r="CJ514" s="28"/>
      <c r="CK514" s="28"/>
      <c r="CL514" s="28"/>
      <c r="CM514" s="28"/>
      <c r="CN514" s="28"/>
    </row>
    <row r="515" spans="3:92" x14ac:dyDescent="0.3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28"/>
      <c r="CF515" s="28"/>
      <c r="CG515" s="28"/>
      <c r="CH515" s="28"/>
      <c r="CI515" s="28"/>
      <c r="CJ515" s="28"/>
      <c r="CK515" s="28"/>
      <c r="CL515" s="28"/>
      <c r="CM515" s="28"/>
      <c r="CN515" s="28"/>
    </row>
    <row r="516" spans="3:92" x14ac:dyDescent="0.3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  <c r="CC516" s="28"/>
      <c r="CD516" s="28"/>
      <c r="CE516" s="28"/>
      <c r="CF516" s="28"/>
      <c r="CG516" s="28"/>
      <c r="CH516" s="28"/>
      <c r="CI516" s="28"/>
      <c r="CJ516" s="28"/>
      <c r="CK516" s="28"/>
      <c r="CL516" s="28"/>
      <c r="CM516" s="28"/>
      <c r="CN516" s="28"/>
    </row>
    <row r="517" spans="3:92" x14ac:dyDescent="0.3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28"/>
      <c r="CF517" s="28"/>
      <c r="CG517" s="28"/>
      <c r="CH517" s="28"/>
      <c r="CI517" s="28"/>
      <c r="CJ517" s="28"/>
      <c r="CK517" s="28"/>
      <c r="CL517" s="28"/>
      <c r="CM517" s="28"/>
      <c r="CN517" s="28"/>
    </row>
    <row r="518" spans="3:92" x14ac:dyDescent="0.3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  <c r="CC518" s="28"/>
      <c r="CD518" s="28"/>
      <c r="CE518" s="28"/>
      <c r="CF518" s="28"/>
      <c r="CG518" s="28"/>
      <c r="CH518" s="28"/>
      <c r="CI518" s="28"/>
      <c r="CJ518" s="28"/>
      <c r="CK518" s="28"/>
      <c r="CL518" s="28"/>
      <c r="CM518" s="28"/>
      <c r="CN518" s="28"/>
    </row>
    <row r="519" spans="3:92" x14ac:dyDescent="0.3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  <c r="CC519" s="28"/>
      <c r="CD519" s="28"/>
      <c r="CE519" s="28"/>
      <c r="CF519" s="28"/>
      <c r="CG519" s="28"/>
      <c r="CH519" s="28"/>
      <c r="CI519" s="28"/>
      <c r="CJ519" s="28"/>
      <c r="CK519" s="28"/>
      <c r="CL519" s="28"/>
      <c r="CM519" s="28"/>
      <c r="CN519" s="28"/>
    </row>
    <row r="520" spans="3:92" x14ac:dyDescent="0.3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28"/>
      <c r="CF520" s="28"/>
      <c r="CG520" s="28"/>
      <c r="CH520" s="28"/>
      <c r="CI520" s="28"/>
      <c r="CJ520" s="28"/>
      <c r="CK520" s="28"/>
      <c r="CL520" s="28"/>
      <c r="CM520" s="28"/>
      <c r="CN520" s="28"/>
    </row>
    <row r="521" spans="3:92" x14ac:dyDescent="0.3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  <c r="CC521" s="28"/>
      <c r="CD521" s="28"/>
      <c r="CE521" s="28"/>
      <c r="CF521" s="28"/>
      <c r="CG521" s="28"/>
      <c r="CH521" s="28"/>
      <c r="CI521" s="28"/>
      <c r="CJ521" s="28"/>
      <c r="CK521" s="28"/>
      <c r="CL521" s="28"/>
      <c r="CM521" s="28"/>
      <c r="CN521" s="28"/>
    </row>
    <row r="522" spans="3:92" x14ac:dyDescent="0.3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28"/>
      <c r="CF522" s="28"/>
      <c r="CG522" s="28"/>
      <c r="CH522" s="28"/>
      <c r="CI522" s="28"/>
      <c r="CJ522" s="28"/>
      <c r="CK522" s="28"/>
      <c r="CL522" s="28"/>
      <c r="CM522" s="28"/>
      <c r="CN522" s="28"/>
    </row>
    <row r="523" spans="3:92" x14ac:dyDescent="0.3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28"/>
      <c r="CE523" s="28"/>
      <c r="CF523" s="28"/>
      <c r="CG523" s="28"/>
      <c r="CH523" s="28"/>
      <c r="CI523" s="28"/>
      <c r="CJ523" s="28"/>
      <c r="CK523" s="28"/>
      <c r="CL523" s="28"/>
      <c r="CM523" s="28"/>
      <c r="CN523" s="28"/>
    </row>
    <row r="524" spans="3:92" x14ac:dyDescent="0.3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  <c r="CC524" s="28"/>
      <c r="CD524" s="28"/>
      <c r="CE524" s="28"/>
      <c r="CF524" s="28"/>
      <c r="CG524" s="28"/>
      <c r="CH524" s="28"/>
      <c r="CI524" s="28"/>
      <c r="CJ524" s="28"/>
      <c r="CK524" s="28"/>
      <c r="CL524" s="28"/>
      <c r="CM524" s="28"/>
      <c r="CN524" s="28"/>
    </row>
    <row r="525" spans="3:92" x14ac:dyDescent="0.3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  <c r="CC525" s="28"/>
      <c r="CD525" s="28"/>
      <c r="CE525" s="28"/>
      <c r="CF525" s="28"/>
      <c r="CG525" s="28"/>
      <c r="CH525" s="28"/>
      <c r="CI525" s="28"/>
      <c r="CJ525" s="28"/>
      <c r="CK525" s="28"/>
      <c r="CL525" s="28"/>
      <c r="CM525" s="28"/>
      <c r="CN525" s="28"/>
    </row>
    <row r="526" spans="3:92" x14ac:dyDescent="0.3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  <c r="CC526" s="28"/>
      <c r="CD526" s="28"/>
      <c r="CE526" s="28"/>
      <c r="CF526" s="28"/>
      <c r="CG526" s="28"/>
      <c r="CH526" s="28"/>
      <c r="CI526" s="28"/>
      <c r="CJ526" s="28"/>
      <c r="CK526" s="28"/>
      <c r="CL526" s="28"/>
      <c r="CM526" s="28"/>
      <c r="CN526" s="28"/>
    </row>
    <row r="527" spans="3:92" x14ac:dyDescent="0.3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28"/>
      <c r="CF527" s="28"/>
      <c r="CG527" s="28"/>
      <c r="CH527" s="28"/>
      <c r="CI527" s="28"/>
      <c r="CJ527" s="28"/>
      <c r="CK527" s="28"/>
      <c r="CL527" s="28"/>
      <c r="CM527" s="28"/>
      <c r="CN527" s="28"/>
    </row>
    <row r="528" spans="3:92" x14ac:dyDescent="0.3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  <c r="CC528" s="28"/>
      <c r="CD528" s="28"/>
      <c r="CE528" s="28"/>
      <c r="CF528" s="28"/>
      <c r="CG528" s="28"/>
      <c r="CH528" s="28"/>
      <c r="CI528" s="28"/>
      <c r="CJ528" s="28"/>
      <c r="CK528" s="28"/>
      <c r="CL528" s="28"/>
      <c r="CM528" s="28"/>
      <c r="CN528" s="28"/>
    </row>
    <row r="529" spans="3:92" x14ac:dyDescent="0.3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28"/>
      <c r="CF529" s="28"/>
      <c r="CG529" s="28"/>
      <c r="CH529" s="28"/>
      <c r="CI529" s="28"/>
      <c r="CJ529" s="28"/>
      <c r="CK529" s="28"/>
      <c r="CL529" s="28"/>
      <c r="CM529" s="28"/>
      <c r="CN529" s="28"/>
    </row>
    <row r="530" spans="3:92" x14ac:dyDescent="0.3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  <c r="CC530" s="28"/>
      <c r="CD530" s="28"/>
      <c r="CE530" s="28"/>
      <c r="CF530" s="28"/>
      <c r="CG530" s="28"/>
      <c r="CH530" s="28"/>
      <c r="CI530" s="28"/>
      <c r="CJ530" s="28"/>
      <c r="CK530" s="28"/>
      <c r="CL530" s="28"/>
      <c r="CM530" s="28"/>
      <c r="CN530" s="28"/>
    </row>
    <row r="531" spans="3:92" x14ac:dyDescent="0.3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  <c r="CC531" s="28"/>
      <c r="CD531" s="28"/>
      <c r="CE531" s="28"/>
      <c r="CF531" s="28"/>
      <c r="CG531" s="28"/>
      <c r="CH531" s="28"/>
      <c r="CI531" s="28"/>
      <c r="CJ531" s="28"/>
      <c r="CK531" s="28"/>
      <c r="CL531" s="28"/>
      <c r="CM531" s="28"/>
      <c r="CN531" s="28"/>
    </row>
    <row r="532" spans="3:92" x14ac:dyDescent="0.3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28"/>
      <c r="CF532" s="28"/>
      <c r="CG532" s="28"/>
      <c r="CH532" s="28"/>
      <c r="CI532" s="28"/>
      <c r="CJ532" s="28"/>
      <c r="CK532" s="28"/>
      <c r="CL532" s="28"/>
      <c r="CM532" s="28"/>
      <c r="CN532" s="28"/>
    </row>
    <row r="533" spans="3:92" x14ac:dyDescent="0.3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  <c r="CC533" s="28"/>
      <c r="CD533" s="28"/>
      <c r="CE533" s="28"/>
      <c r="CF533" s="28"/>
      <c r="CG533" s="28"/>
      <c r="CH533" s="28"/>
      <c r="CI533" s="28"/>
      <c r="CJ533" s="28"/>
      <c r="CK533" s="28"/>
      <c r="CL533" s="28"/>
      <c r="CM533" s="28"/>
      <c r="CN533" s="28"/>
    </row>
    <row r="534" spans="3:92" x14ac:dyDescent="0.3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  <c r="CC534" s="28"/>
      <c r="CD534" s="28"/>
      <c r="CE534" s="28"/>
      <c r="CF534" s="28"/>
      <c r="CG534" s="28"/>
      <c r="CH534" s="28"/>
      <c r="CI534" s="28"/>
      <c r="CJ534" s="28"/>
      <c r="CK534" s="28"/>
      <c r="CL534" s="28"/>
      <c r="CM534" s="28"/>
      <c r="CN534" s="28"/>
    </row>
    <row r="535" spans="3:92" x14ac:dyDescent="0.3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  <c r="CC535" s="28"/>
      <c r="CD535" s="28"/>
      <c r="CE535" s="28"/>
      <c r="CF535" s="28"/>
      <c r="CG535" s="28"/>
      <c r="CH535" s="28"/>
      <c r="CI535" s="28"/>
      <c r="CJ535" s="28"/>
      <c r="CK535" s="28"/>
      <c r="CL535" s="28"/>
      <c r="CM535" s="28"/>
      <c r="CN535" s="28"/>
    </row>
    <row r="536" spans="3:92" x14ac:dyDescent="0.3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  <c r="CC536" s="28"/>
      <c r="CD536" s="28"/>
      <c r="CE536" s="28"/>
      <c r="CF536" s="28"/>
      <c r="CG536" s="28"/>
      <c r="CH536" s="28"/>
      <c r="CI536" s="28"/>
      <c r="CJ536" s="28"/>
      <c r="CK536" s="28"/>
      <c r="CL536" s="28"/>
      <c r="CM536" s="28"/>
      <c r="CN536" s="28"/>
    </row>
    <row r="537" spans="3:92" x14ac:dyDescent="0.3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28"/>
      <c r="CF537" s="28"/>
      <c r="CG537" s="28"/>
      <c r="CH537" s="28"/>
      <c r="CI537" s="28"/>
      <c r="CJ537" s="28"/>
      <c r="CK537" s="28"/>
      <c r="CL537" s="28"/>
      <c r="CM537" s="28"/>
      <c r="CN537" s="28"/>
    </row>
    <row r="538" spans="3:92" x14ac:dyDescent="0.3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  <c r="CC538" s="28"/>
      <c r="CD538" s="28"/>
      <c r="CE538" s="28"/>
      <c r="CF538" s="28"/>
      <c r="CG538" s="28"/>
      <c r="CH538" s="28"/>
      <c r="CI538" s="28"/>
      <c r="CJ538" s="28"/>
      <c r="CK538" s="28"/>
      <c r="CL538" s="28"/>
      <c r="CM538" s="28"/>
      <c r="CN538" s="28"/>
    </row>
    <row r="539" spans="3:92" x14ac:dyDescent="0.3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  <c r="CC539" s="28"/>
      <c r="CD539" s="28"/>
      <c r="CE539" s="28"/>
      <c r="CF539" s="28"/>
      <c r="CG539" s="28"/>
      <c r="CH539" s="28"/>
      <c r="CI539" s="28"/>
      <c r="CJ539" s="28"/>
      <c r="CK539" s="28"/>
      <c r="CL539" s="28"/>
      <c r="CM539" s="28"/>
      <c r="CN539" s="28"/>
    </row>
    <row r="540" spans="3:92" x14ac:dyDescent="0.3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  <c r="CC540" s="28"/>
      <c r="CD540" s="28"/>
      <c r="CE540" s="28"/>
      <c r="CF540" s="28"/>
      <c r="CG540" s="28"/>
      <c r="CH540" s="28"/>
      <c r="CI540" s="28"/>
      <c r="CJ540" s="28"/>
      <c r="CK540" s="28"/>
      <c r="CL540" s="28"/>
      <c r="CM540" s="28"/>
      <c r="CN540" s="28"/>
    </row>
    <row r="541" spans="3:92" x14ac:dyDescent="0.3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  <c r="CC541" s="28"/>
      <c r="CD541" s="28"/>
      <c r="CE541" s="28"/>
      <c r="CF541" s="28"/>
      <c r="CG541" s="28"/>
      <c r="CH541" s="28"/>
      <c r="CI541" s="28"/>
      <c r="CJ541" s="28"/>
      <c r="CK541" s="28"/>
      <c r="CL541" s="28"/>
      <c r="CM541" s="28"/>
      <c r="CN541" s="28"/>
    </row>
    <row r="542" spans="3:92" x14ac:dyDescent="0.3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  <c r="CC542" s="28"/>
      <c r="CD542" s="28"/>
      <c r="CE542" s="28"/>
      <c r="CF542" s="28"/>
      <c r="CG542" s="28"/>
      <c r="CH542" s="28"/>
      <c r="CI542" s="28"/>
      <c r="CJ542" s="28"/>
      <c r="CK542" s="28"/>
      <c r="CL542" s="28"/>
      <c r="CM542" s="28"/>
      <c r="CN542" s="28"/>
    </row>
    <row r="543" spans="3:92" x14ac:dyDescent="0.3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28"/>
      <c r="CF543" s="28"/>
      <c r="CG543" s="28"/>
      <c r="CH543" s="28"/>
      <c r="CI543" s="28"/>
      <c r="CJ543" s="28"/>
      <c r="CK543" s="28"/>
      <c r="CL543" s="28"/>
      <c r="CM543" s="28"/>
      <c r="CN543" s="28"/>
    </row>
    <row r="544" spans="3:92" x14ac:dyDescent="0.3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28"/>
      <c r="CF544" s="28"/>
      <c r="CG544" s="28"/>
      <c r="CH544" s="28"/>
      <c r="CI544" s="28"/>
      <c r="CJ544" s="28"/>
      <c r="CK544" s="28"/>
      <c r="CL544" s="28"/>
      <c r="CM544" s="28"/>
      <c r="CN544" s="28"/>
    </row>
    <row r="545" spans="3:92" x14ac:dyDescent="0.3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28"/>
      <c r="CF545" s="28"/>
      <c r="CG545" s="28"/>
      <c r="CH545" s="28"/>
      <c r="CI545" s="28"/>
      <c r="CJ545" s="28"/>
      <c r="CK545" s="28"/>
      <c r="CL545" s="28"/>
      <c r="CM545" s="28"/>
      <c r="CN545" s="28"/>
    </row>
    <row r="546" spans="3:92" x14ac:dyDescent="0.3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  <c r="CC546" s="28"/>
      <c r="CD546" s="28"/>
      <c r="CE546" s="28"/>
      <c r="CF546" s="28"/>
      <c r="CG546" s="28"/>
      <c r="CH546" s="28"/>
      <c r="CI546" s="28"/>
      <c r="CJ546" s="28"/>
      <c r="CK546" s="28"/>
      <c r="CL546" s="28"/>
      <c r="CM546" s="28"/>
      <c r="CN546" s="28"/>
    </row>
    <row r="547" spans="3:92" x14ac:dyDescent="0.3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28"/>
      <c r="CF547" s="28"/>
      <c r="CG547" s="28"/>
      <c r="CH547" s="28"/>
      <c r="CI547" s="28"/>
      <c r="CJ547" s="28"/>
      <c r="CK547" s="28"/>
      <c r="CL547" s="28"/>
      <c r="CM547" s="28"/>
      <c r="CN547" s="28"/>
    </row>
    <row r="548" spans="3:92" x14ac:dyDescent="0.3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28"/>
      <c r="CF548" s="28"/>
      <c r="CG548" s="28"/>
      <c r="CH548" s="28"/>
      <c r="CI548" s="28"/>
      <c r="CJ548" s="28"/>
      <c r="CK548" s="28"/>
      <c r="CL548" s="28"/>
      <c r="CM548" s="28"/>
      <c r="CN548" s="28"/>
    </row>
    <row r="549" spans="3:92" x14ac:dyDescent="0.3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  <c r="CG549" s="28"/>
      <c r="CH549" s="28"/>
      <c r="CI549" s="28"/>
      <c r="CJ549" s="28"/>
      <c r="CK549" s="28"/>
      <c r="CL549" s="28"/>
      <c r="CM549" s="28"/>
      <c r="CN549" s="28"/>
    </row>
    <row r="550" spans="3:92" x14ac:dyDescent="0.3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  <c r="CJ550" s="28"/>
      <c r="CK550" s="28"/>
      <c r="CL550" s="28"/>
      <c r="CM550" s="28"/>
      <c r="CN550" s="28"/>
    </row>
    <row r="551" spans="3:92" x14ac:dyDescent="0.3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  <c r="CC551" s="28"/>
      <c r="CD551" s="28"/>
      <c r="CE551" s="28"/>
      <c r="CF551" s="28"/>
      <c r="CG551" s="28"/>
      <c r="CH551" s="28"/>
      <c r="CI551" s="28"/>
      <c r="CJ551" s="28"/>
      <c r="CK551" s="28"/>
      <c r="CL551" s="28"/>
      <c r="CM551" s="28"/>
      <c r="CN551" s="28"/>
    </row>
    <row r="552" spans="3:92" x14ac:dyDescent="0.3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</row>
    <row r="553" spans="3:92" x14ac:dyDescent="0.3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28"/>
      <c r="CF553" s="28"/>
      <c r="CG553" s="28"/>
      <c r="CH553" s="28"/>
      <c r="CI553" s="28"/>
      <c r="CJ553" s="28"/>
      <c r="CK553" s="28"/>
      <c r="CL553" s="28"/>
      <c r="CM553" s="28"/>
      <c r="CN553" s="28"/>
    </row>
    <row r="554" spans="3:92" x14ac:dyDescent="0.3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  <c r="CC554" s="28"/>
      <c r="CD554" s="28"/>
      <c r="CE554" s="28"/>
      <c r="CF554" s="28"/>
      <c r="CG554" s="28"/>
      <c r="CH554" s="28"/>
      <c r="CI554" s="28"/>
      <c r="CJ554" s="28"/>
      <c r="CK554" s="28"/>
      <c r="CL554" s="28"/>
      <c r="CM554" s="28"/>
      <c r="CN554" s="28"/>
    </row>
    <row r="555" spans="3:92" x14ac:dyDescent="0.3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  <c r="CN555" s="28"/>
    </row>
    <row r="556" spans="3:92" x14ac:dyDescent="0.3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</row>
    <row r="557" spans="3:92" x14ac:dyDescent="0.3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28"/>
      <c r="CF557" s="28"/>
      <c r="CG557" s="28"/>
      <c r="CH557" s="28"/>
      <c r="CI557" s="28"/>
      <c r="CJ557" s="28"/>
      <c r="CK557" s="28"/>
      <c r="CL557" s="28"/>
      <c r="CM557" s="28"/>
      <c r="CN557" s="28"/>
    </row>
    <row r="558" spans="3:92" x14ac:dyDescent="0.3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  <c r="CC558" s="28"/>
      <c r="CD558" s="28"/>
      <c r="CE558" s="28"/>
      <c r="CF558" s="28"/>
      <c r="CG558" s="28"/>
      <c r="CH558" s="28"/>
      <c r="CI558" s="28"/>
      <c r="CJ558" s="28"/>
      <c r="CK558" s="28"/>
      <c r="CL558" s="28"/>
      <c r="CM558" s="28"/>
      <c r="CN558" s="28"/>
    </row>
    <row r="559" spans="3:92" x14ac:dyDescent="0.3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28"/>
      <c r="CE559" s="28"/>
      <c r="CF559" s="28"/>
      <c r="CG559" s="28"/>
      <c r="CH559" s="28"/>
      <c r="CI559" s="28"/>
      <c r="CJ559" s="28"/>
      <c r="CK559" s="28"/>
      <c r="CL559" s="28"/>
      <c r="CM559" s="28"/>
      <c r="CN559" s="28"/>
    </row>
    <row r="560" spans="3:92" x14ac:dyDescent="0.3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  <c r="CC560" s="28"/>
      <c r="CD560" s="28"/>
      <c r="CE560" s="28"/>
      <c r="CF560" s="28"/>
      <c r="CG560" s="28"/>
      <c r="CH560" s="28"/>
      <c r="CI560" s="28"/>
      <c r="CJ560" s="28"/>
      <c r="CK560" s="28"/>
      <c r="CL560" s="28"/>
      <c r="CM560" s="28"/>
      <c r="CN560" s="28"/>
    </row>
    <row r="561" spans="3:92" x14ac:dyDescent="0.3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  <c r="CC561" s="28"/>
      <c r="CD561" s="28"/>
      <c r="CE561" s="28"/>
      <c r="CF561" s="28"/>
      <c r="CG561" s="28"/>
      <c r="CH561" s="28"/>
      <c r="CI561" s="28"/>
      <c r="CJ561" s="28"/>
      <c r="CK561" s="28"/>
      <c r="CL561" s="28"/>
      <c r="CM561" s="28"/>
      <c r="CN561" s="28"/>
    </row>
    <row r="562" spans="3:92" x14ac:dyDescent="0.3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  <c r="CC562" s="28"/>
      <c r="CD562" s="28"/>
      <c r="CE562" s="28"/>
      <c r="CF562" s="28"/>
      <c r="CG562" s="28"/>
      <c r="CH562" s="28"/>
      <c r="CI562" s="28"/>
      <c r="CJ562" s="28"/>
      <c r="CK562" s="28"/>
      <c r="CL562" s="28"/>
      <c r="CM562" s="28"/>
      <c r="CN562" s="28"/>
    </row>
    <row r="563" spans="3:92" x14ac:dyDescent="0.3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  <c r="CC563" s="28"/>
      <c r="CD563" s="28"/>
      <c r="CE563" s="28"/>
      <c r="CF563" s="28"/>
      <c r="CG563" s="28"/>
      <c r="CH563" s="28"/>
      <c r="CI563" s="28"/>
      <c r="CJ563" s="28"/>
      <c r="CK563" s="28"/>
      <c r="CL563" s="28"/>
      <c r="CM563" s="28"/>
      <c r="CN563" s="28"/>
    </row>
    <row r="564" spans="3:92" x14ac:dyDescent="0.3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28"/>
      <c r="CF564" s="28"/>
      <c r="CG564" s="28"/>
      <c r="CH564" s="28"/>
      <c r="CI564" s="28"/>
      <c r="CJ564" s="28"/>
      <c r="CK564" s="28"/>
      <c r="CL564" s="28"/>
      <c r="CM564" s="28"/>
      <c r="CN564" s="28"/>
    </row>
    <row r="565" spans="3:92" x14ac:dyDescent="0.3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  <c r="CC565" s="28"/>
      <c r="CD565" s="28"/>
      <c r="CE565" s="28"/>
      <c r="CF565" s="28"/>
      <c r="CG565" s="28"/>
      <c r="CH565" s="28"/>
      <c r="CI565" s="28"/>
      <c r="CJ565" s="28"/>
      <c r="CK565" s="28"/>
      <c r="CL565" s="28"/>
      <c r="CM565" s="28"/>
      <c r="CN565" s="28"/>
    </row>
    <row r="566" spans="3:92" x14ac:dyDescent="0.3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  <c r="CC566" s="28"/>
      <c r="CD566" s="28"/>
      <c r="CE566" s="28"/>
      <c r="CF566" s="28"/>
      <c r="CG566" s="28"/>
      <c r="CH566" s="28"/>
      <c r="CI566" s="28"/>
      <c r="CJ566" s="28"/>
      <c r="CK566" s="28"/>
      <c r="CL566" s="28"/>
      <c r="CM566" s="28"/>
      <c r="CN566" s="28"/>
    </row>
    <row r="567" spans="3:92" x14ac:dyDescent="0.3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  <c r="CC567" s="28"/>
      <c r="CD567" s="28"/>
      <c r="CE567" s="28"/>
      <c r="CF567" s="28"/>
      <c r="CG567" s="28"/>
      <c r="CH567" s="28"/>
      <c r="CI567" s="28"/>
      <c r="CJ567" s="28"/>
      <c r="CK567" s="28"/>
      <c r="CL567" s="28"/>
      <c r="CM567" s="28"/>
      <c r="CN567" s="28"/>
    </row>
    <row r="568" spans="3:92" x14ac:dyDescent="0.3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  <c r="CC568" s="28"/>
      <c r="CD568" s="28"/>
      <c r="CE568" s="28"/>
      <c r="CF568" s="28"/>
      <c r="CG568" s="28"/>
      <c r="CH568" s="28"/>
      <c r="CI568" s="28"/>
      <c r="CJ568" s="28"/>
      <c r="CK568" s="28"/>
      <c r="CL568" s="28"/>
      <c r="CM568" s="28"/>
      <c r="CN568" s="28"/>
    </row>
    <row r="569" spans="3:92" x14ac:dyDescent="0.3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28"/>
      <c r="CF569" s="28"/>
      <c r="CG569" s="28"/>
      <c r="CH569" s="28"/>
      <c r="CI569" s="28"/>
      <c r="CJ569" s="28"/>
      <c r="CK569" s="28"/>
      <c r="CL569" s="28"/>
      <c r="CM569" s="28"/>
      <c r="CN569" s="28"/>
    </row>
    <row r="570" spans="3:92" x14ac:dyDescent="0.3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  <c r="CC570" s="28"/>
      <c r="CD570" s="28"/>
      <c r="CE570" s="28"/>
      <c r="CF570" s="28"/>
      <c r="CG570" s="28"/>
      <c r="CH570" s="28"/>
      <c r="CI570" s="28"/>
      <c r="CJ570" s="28"/>
      <c r="CK570" s="28"/>
      <c r="CL570" s="28"/>
      <c r="CM570" s="28"/>
      <c r="CN570" s="28"/>
    </row>
    <row r="571" spans="3:92" x14ac:dyDescent="0.3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28"/>
      <c r="CE571" s="28"/>
      <c r="CF571" s="28"/>
      <c r="CG571" s="28"/>
      <c r="CH571" s="28"/>
      <c r="CI571" s="28"/>
      <c r="CJ571" s="28"/>
      <c r="CK571" s="28"/>
      <c r="CL571" s="28"/>
      <c r="CM571" s="28"/>
      <c r="CN571" s="28"/>
    </row>
    <row r="572" spans="3:92" x14ac:dyDescent="0.3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  <c r="CC572" s="28"/>
      <c r="CD572" s="28"/>
      <c r="CE572" s="28"/>
      <c r="CF572" s="28"/>
      <c r="CG572" s="28"/>
      <c r="CH572" s="28"/>
      <c r="CI572" s="28"/>
      <c r="CJ572" s="28"/>
      <c r="CK572" s="28"/>
      <c r="CL572" s="28"/>
      <c r="CM572" s="28"/>
      <c r="CN572" s="28"/>
    </row>
    <row r="573" spans="3:92" x14ac:dyDescent="0.3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  <c r="CC573" s="28"/>
      <c r="CD573" s="28"/>
      <c r="CE573" s="28"/>
      <c r="CF573" s="28"/>
      <c r="CG573" s="28"/>
      <c r="CH573" s="28"/>
      <c r="CI573" s="28"/>
      <c r="CJ573" s="28"/>
      <c r="CK573" s="28"/>
      <c r="CL573" s="28"/>
      <c r="CM573" s="28"/>
      <c r="CN573" s="28"/>
    </row>
    <row r="574" spans="3:92" x14ac:dyDescent="0.3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  <c r="CC574" s="28"/>
      <c r="CD574" s="28"/>
      <c r="CE574" s="28"/>
      <c r="CF574" s="28"/>
      <c r="CG574" s="28"/>
      <c r="CH574" s="28"/>
      <c r="CI574" s="28"/>
      <c r="CJ574" s="28"/>
      <c r="CK574" s="28"/>
      <c r="CL574" s="28"/>
      <c r="CM574" s="28"/>
      <c r="CN574" s="28"/>
    </row>
    <row r="575" spans="3:92" x14ac:dyDescent="0.3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  <c r="CC575" s="28"/>
      <c r="CD575" s="28"/>
      <c r="CE575" s="28"/>
      <c r="CF575" s="28"/>
      <c r="CG575" s="28"/>
      <c r="CH575" s="28"/>
      <c r="CI575" s="28"/>
      <c r="CJ575" s="28"/>
      <c r="CK575" s="28"/>
      <c r="CL575" s="28"/>
      <c r="CM575" s="28"/>
      <c r="CN575" s="28"/>
    </row>
    <row r="576" spans="3:92" x14ac:dyDescent="0.3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</row>
    <row r="577" spans="3:92" x14ac:dyDescent="0.3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28"/>
      <c r="CF577" s="28"/>
      <c r="CG577" s="28"/>
      <c r="CH577" s="28"/>
      <c r="CI577" s="28"/>
      <c r="CJ577" s="28"/>
      <c r="CK577" s="28"/>
      <c r="CL577" s="28"/>
      <c r="CM577" s="28"/>
      <c r="CN577" s="28"/>
    </row>
    <row r="578" spans="3:92" x14ac:dyDescent="0.3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  <c r="CC578" s="28"/>
      <c r="CD578" s="28"/>
      <c r="CE578" s="28"/>
      <c r="CF578" s="28"/>
      <c r="CG578" s="28"/>
      <c r="CH578" s="28"/>
      <c r="CI578" s="28"/>
      <c r="CJ578" s="28"/>
      <c r="CK578" s="28"/>
      <c r="CL578" s="28"/>
      <c r="CM578" s="28"/>
      <c r="CN578" s="28"/>
    </row>
    <row r="579" spans="3:92" x14ac:dyDescent="0.3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  <c r="CC579" s="28"/>
      <c r="CD579" s="28"/>
      <c r="CE579" s="28"/>
      <c r="CF579" s="28"/>
      <c r="CG579" s="28"/>
      <c r="CH579" s="28"/>
      <c r="CI579" s="28"/>
      <c r="CJ579" s="28"/>
      <c r="CK579" s="28"/>
      <c r="CL579" s="28"/>
      <c r="CM579" s="28"/>
      <c r="CN579" s="28"/>
    </row>
    <row r="580" spans="3:92" x14ac:dyDescent="0.3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</row>
    <row r="581" spans="3:92" x14ac:dyDescent="0.3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28"/>
      <c r="CF581" s="28"/>
      <c r="CG581" s="28"/>
      <c r="CH581" s="28"/>
      <c r="CI581" s="28"/>
      <c r="CJ581" s="28"/>
      <c r="CK581" s="28"/>
      <c r="CL581" s="28"/>
      <c r="CM581" s="28"/>
      <c r="CN581" s="28"/>
    </row>
    <row r="582" spans="3:92" x14ac:dyDescent="0.3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  <c r="CC582" s="28"/>
      <c r="CD582" s="28"/>
      <c r="CE582" s="28"/>
      <c r="CF582" s="28"/>
      <c r="CG582" s="28"/>
      <c r="CH582" s="28"/>
      <c r="CI582" s="28"/>
      <c r="CJ582" s="28"/>
      <c r="CK582" s="28"/>
      <c r="CL582" s="28"/>
      <c r="CM582" s="28"/>
      <c r="CN582" s="28"/>
    </row>
    <row r="583" spans="3:92" x14ac:dyDescent="0.3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  <c r="CC583" s="28"/>
      <c r="CD583" s="28"/>
      <c r="CE583" s="28"/>
      <c r="CF583" s="28"/>
      <c r="CG583" s="28"/>
      <c r="CH583" s="28"/>
      <c r="CI583" s="28"/>
      <c r="CJ583" s="28"/>
      <c r="CK583" s="28"/>
      <c r="CL583" s="28"/>
      <c r="CM583" s="28"/>
      <c r="CN583" s="28"/>
    </row>
    <row r="584" spans="3:92" x14ac:dyDescent="0.3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28"/>
      <c r="CF584" s="28"/>
      <c r="CG584" s="28"/>
      <c r="CH584" s="28"/>
      <c r="CI584" s="28"/>
      <c r="CJ584" s="28"/>
      <c r="CK584" s="28"/>
      <c r="CL584" s="28"/>
      <c r="CM584" s="28"/>
      <c r="CN584" s="28"/>
    </row>
    <row r="585" spans="3:92" x14ac:dyDescent="0.3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28"/>
      <c r="CF585" s="28"/>
      <c r="CG585" s="28"/>
      <c r="CH585" s="28"/>
      <c r="CI585" s="28"/>
      <c r="CJ585" s="28"/>
      <c r="CK585" s="28"/>
      <c r="CL585" s="28"/>
      <c r="CM585" s="28"/>
      <c r="CN585" s="28"/>
    </row>
    <row r="586" spans="3:92" x14ac:dyDescent="0.3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  <c r="CC586" s="28"/>
      <c r="CD586" s="28"/>
      <c r="CE586" s="28"/>
      <c r="CF586" s="28"/>
      <c r="CG586" s="28"/>
      <c r="CH586" s="28"/>
      <c r="CI586" s="28"/>
      <c r="CJ586" s="28"/>
      <c r="CK586" s="28"/>
      <c r="CL586" s="28"/>
      <c r="CM586" s="28"/>
      <c r="CN586" s="28"/>
    </row>
    <row r="587" spans="3:92" x14ac:dyDescent="0.3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  <c r="CC587" s="28"/>
      <c r="CD587" s="28"/>
      <c r="CE587" s="28"/>
      <c r="CF587" s="28"/>
      <c r="CG587" s="28"/>
      <c r="CH587" s="28"/>
      <c r="CI587" s="28"/>
      <c r="CJ587" s="28"/>
      <c r="CK587" s="28"/>
      <c r="CL587" s="28"/>
      <c r="CM587" s="28"/>
      <c r="CN587" s="28"/>
    </row>
    <row r="588" spans="3:92" x14ac:dyDescent="0.3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  <c r="CC588" s="28"/>
      <c r="CD588" s="28"/>
      <c r="CE588" s="28"/>
      <c r="CF588" s="28"/>
      <c r="CG588" s="28"/>
      <c r="CH588" s="28"/>
      <c r="CI588" s="28"/>
      <c r="CJ588" s="28"/>
      <c r="CK588" s="28"/>
      <c r="CL588" s="28"/>
      <c r="CM588" s="28"/>
      <c r="CN588" s="28"/>
    </row>
    <row r="589" spans="3:92" x14ac:dyDescent="0.3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  <c r="CC589" s="28"/>
      <c r="CD589" s="28"/>
      <c r="CE589" s="28"/>
      <c r="CF589" s="28"/>
      <c r="CG589" s="28"/>
      <c r="CH589" s="28"/>
      <c r="CI589" s="28"/>
      <c r="CJ589" s="28"/>
      <c r="CK589" s="28"/>
      <c r="CL589" s="28"/>
      <c r="CM589" s="28"/>
      <c r="CN589" s="28"/>
    </row>
    <row r="590" spans="3:92" x14ac:dyDescent="0.3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  <c r="CC590" s="28"/>
      <c r="CD590" s="28"/>
      <c r="CE590" s="28"/>
      <c r="CF590" s="28"/>
      <c r="CG590" s="28"/>
      <c r="CH590" s="28"/>
      <c r="CI590" s="28"/>
      <c r="CJ590" s="28"/>
      <c r="CK590" s="28"/>
      <c r="CL590" s="28"/>
      <c r="CM590" s="28"/>
      <c r="CN590" s="28"/>
    </row>
    <row r="591" spans="3:92" x14ac:dyDescent="0.3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  <c r="CC591" s="28"/>
      <c r="CD591" s="28"/>
      <c r="CE591" s="28"/>
      <c r="CF591" s="28"/>
      <c r="CG591" s="28"/>
      <c r="CH591" s="28"/>
      <c r="CI591" s="28"/>
      <c r="CJ591" s="28"/>
      <c r="CK591" s="28"/>
      <c r="CL591" s="28"/>
      <c r="CM591" s="28"/>
      <c r="CN591" s="28"/>
    </row>
    <row r="592" spans="3:92" x14ac:dyDescent="0.3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  <c r="CC592" s="28"/>
      <c r="CD592" s="28"/>
      <c r="CE592" s="28"/>
      <c r="CF592" s="28"/>
      <c r="CG592" s="28"/>
      <c r="CH592" s="28"/>
      <c r="CI592" s="28"/>
      <c r="CJ592" s="28"/>
      <c r="CK592" s="28"/>
      <c r="CL592" s="28"/>
      <c r="CM592" s="28"/>
      <c r="CN592" s="28"/>
    </row>
    <row r="593" spans="3:92" x14ac:dyDescent="0.3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  <c r="CC593" s="28"/>
      <c r="CD593" s="28"/>
      <c r="CE593" s="28"/>
      <c r="CF593" s="28"/>
      <c r="CG593" s="28"/>
      <c r="CH593" s="28"/>
      <c r="CI593" s="28"/>
      <c r="CJ593" s="28"/>
      <c r="CK593" s="28"/>
      <c r="CL593" s="28"/>
      <c r="CM593" s="28"/>
      <c r="CN593" s="28"/>
    </row>
    <row r="594" spans="3:92" x14ac:dyDescent="0.3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  <c r="CC594" s="28"/>
      <c r="CD594" s="28"/>
      <c r="CE594" s="28"/>
      <c r="CF594" s="28"/>
      <c r="CG594" s="28"/>
      <c r="CH594" s="28"/>
      <c r="CI594" s="28"/>
      <c r="CJ594" s="28"/>
      <c r="CK594" s="28"/>
      <c r="CL594" s="28"/>
      <c r="CM594" s="28"/>
      <c r="CN594" s="28"/>
    </row>
    <row r="595" spans="3:92" x14ac:dyDescent="0.3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28"/>
      <c r="CF595" s="28"/>
      <c r="CG595" s="28"/>
      <c r="CH595" s="28"/>
      <c r="CI595" s="28"/>
      <c r="CJ595" s="28"/>
      <c r="CK595" s="28"/>
      <c r="CL595" s="28"/>
      <c r="CM595" s="28"/>
      <c r="CN595" s="28"/>
    </row>
    <row r="596" spans="3:92" x14ac:dyDescent="0.3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28"/>
      <c r="CF596" s="28"/>
      <c r="CG596" s="28"/>
      <c r="CH596" s="28"/>
      <c r="CI596" s="28"/>
      <c r="CJ596" s="28"/>
      <c r="CK596" s="28"/>
      <c r="CL596" s="28"/>
      <c r="CM596" s="28"/>
      <c r="CN596" s="28"/>
    </row>
    <row r="597" spans="3:92" x14ac:dyDescent="0.3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  <c r="CC597" s="28"/>
      <c r="CD597" s="28"/>
      <c r="CE597" s="28"/>
      <c r="CF597" s="28"/>
      <c r="CG597" s="28"/>
      <c r="CH597" s="28"/>
      <c r="CI597" s="28"/>
      <c r="CJ597" s="28"/>
      <c r="CK597" s="28"/>
      <c r="CL597" s="28"/>
      <c r="CM597" s="28"/>
      <c r="CN597" s="28"/>
    </row>
    <row r="598" spans="3:92" x14ac:dyDescent="0.3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28"/>
      <c r="CF598" s="28"/>
      <c r="CG598" s="28"/>
      <c r="CH598" s="28"/>
      <c r="CI598" s="28"/>
      <c r="CJ598" s="28"/>
      <c r="CK598" s="28"/>
      <c r="CL598" s="28"/>
      <c r="CM598" s="28"/>
      <c r="CN598" s="28"/>
    </row>
    <row r="599" spans="3:92" x14ac:dyDescent="0.3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  <c r="CC599" s="28"/>
      <c r="CD599" s="28"/>
      <c r="CE599" s="28"/>
      <c r="CF599" s="28"/>
      <c r="CG599" s="28"/>
      <c r="CH599" s="28"/>
      <c r="CI599" s="28"/>
      <c r="CJ599" s="28"/>
      <c r="CK599" s="28"/>
      <c r="CL599" s="28"/>
      <c r="CM599" s="28"/>
      <c r="CN599" s="28"/>
    </row>
    <row r="600" spans="3:92" x14ac:dyDescent="0.3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  <c r="CC600" s="28"/>
      <c r="CD600" s="28"/>
      <c r="CE600" s="28"/>
      <c r="CF600" s="28"/>
      <c r="CG600" s="28"/>
      <c r="CH600" s="28"/>
      <c r="CI600" s="28"/>
      <c r="CJ600" s="28"/>
      <c r="CK600" s="28"/>
      <c r="CL600" s="28"/>
      <c r="CM600" s="28"/>
      <c r="CN600" s="28"/>
    </row>
    <row r="601" spans="3:92" x14ac:dyDescent="0.3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  <c r="CC601" s="28"/>
      <c r="CD601" s="28"/>
      <c r="CE601" s="28"/>
      <c r="CF601" s="28"/>
      <c r="CG601" s="28"/>
      <c r="CH601" s="28"/>
      <c r="CI601" s="28"/>
      <c r="CJ601" s="28"/>
      <c r="CK601" s="28"/>
      <c r="CL601" s="28"/>
      <c r="CM601" s="28"/>
      <c r="CN601" s="28"/>
    </row>
    <row r="602" spans="3:92" x14ac:dyDescent="0.3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  <c r="CC602" s="28"/>
      <c r="CD602" s="28"/>
      <c r="CE602" s="28"/>
      <c r="CF602" s="28"/>
      <c r="CG602" s="28"/>
      <c r="CH602" s="28"/>
      <c r="CI602" s="28"/>
      <c r="CJ602" s="28"/>
      <c r="CK602" s="28"/>
      <c r="CL602" s="28"/>
      <c r="CM602" s="28"/>
      <c r="CN602" s="28"/>
    </row>
    <row r="603" spans="3:92" x14ac:dyDescent="0.3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  <c r="CC603" s="28"/>
      <c r="CD603" s="28"/>
      <c r="CE603" s="28"/>
      <c r="CF603" s="28"/>
      <c r="CG603" s="28"/>
      <c r="CH603" s="28"/>
      <c r="CI603" s="28"/>
      <c r="CJ603" s="28"/>
      <c r="CK603" s="28"/>
      <c r="CL603" s="28"/>
      <c r="CM603" s="28"/>
      <c r="CN603" s="28"/>
    </row>
    <row r="604" spans="3:92" x14ac:dyDescent="0.3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  <c r="CC604" s="28"/>
      <c r="CD604" s="28"/>
      <c r="CE604" s="28"/>
      <c r="CF604" s="28"/>
      <c r="CG604" s="28"/>
      <c r="CH604" s="28"/>
      <c r="CI604" s="28"/>
      <c r="CJ604" s="28"/>
      <c r="CK604" s="28"/>
      <c r="CL604" s="28"/>
      <c r="CM604" s="28"/>
      <c r="CN604" s="28"/>
    </row>
    <row r="605" spans="3:92" x14ac:dyDescent="0.3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  <c r="CC605" s="28"/>
      <c r="CD605" s="28"/>
      <c r="CE605" s="28"/>
      <c r="CF605" s="28"/>
      <c r="CG605" s="28"/>
      <c r="CH605" s="28"/>
      <c r="CI605" s="28"/>
      <c r="CJ605" s="28"/>
      <c r="CK605" s="28"/>
      <c r="CL605" s="28"/>
      <c r="CM605" s="28"/>
      <c r="CN605" s="28"/>
    </row>
    <row r="606" spans="3:92" x14ac:dyDescent="0.3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28"/>
      <c r="CF606" s="28"/>
      <c r="CG606" s="28"/>
      <c r="CH606" s="28"/>
      <c r="CI606" s="28"/>
      <c r="CJ606" s="28"/>
      <c r="CK606" s="28"/>
      <c r="CL606" s="28"/>
      <c r="CM606" s="28"/>
      <c r="CN606" s="28"/>
    </row>
    <row r="607" spans="3:92" x14ac:dyDescent="0.3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28"/>
      <c r="CF607" s="28"/>
      <c r="CG607" s="28"/>
      <c r="CH607" s="28"/>
      <c r="CI607" s="28"/>
      <c r="CJ607" s="28"/>
      <c r="CK607" s="28"/>
      <c r="CL607" s="28"/>
      <c r="CM607" s="28"/>
      <c r="CN607" s="28"/>
    </row>
    <row r="608" spans="3:92" x14ac:dyDescent="0.3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  <c r="CC608" s="28"/>
      <c r="CD608" s="28"/>
      <c r="CE608" s="28"/>
      <c r="CF608" s="28"/>
      <c r="CG608" s="28"/>
      <c r="CH608" s="28"/>
      <c r="CI608" s="28"/>
      <c r="CJ608" s="28"/>
      <c r="CK608" s="28"/>
      <c r="CL608" s="28"/>
      <c r="CM608" s="28"/>
      <c r="CN608" s="28"/>
    </row>
    <row r="609" spans="3:92" x14ac:dyDescent="0.3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  <c r="CC609" s="28"/>
      <c r="CD609" s="28"/>
      <c r="CE609" s="28"/>
      <c r="CF609" s="28"/>
      <c r="CG609" s="28"/>
      <c r="CH609" s="28"/>
      <c r="CI609" s="28"/>
      <c r="CJ609" s="28"/>
      <c r="CK609" s="28"/>
      <c r="CL609" s="28"/>
      <c r="CM609" s="28"/>
      <c r="CN609" s="28"/>
    </row>
    <row r="610" spans="3:92" x14ac:dyDescent="0.3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  <c r="BY610" s="28"/>
      <c r="BZ610" s="28"/>
      <c r="CA610" s="28"/>
      <c r="CB610" s="28"/>
      <c r="CC610" s="28"/>
      <c r="CD610" s="28"/>
      <c r="CE610" s="28"/>
      <c r="CF610" s="28"/>
      <c r="CG610" s="28"/>
      <c r="CH610" s="28"/>
      <c r="CI610" s="28"/>
      <c r="CJ610" s="28"/>
      <c r="CK610" s="28"/>
      <c r="CL610" s="28"/>
      <c r="CM610" s="28"/>
      <c r="CN610" s="28"/>
    </row>
    <row r="611" spans="3:92" x14ac:dyDescent="0.3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28"/>
      <c r="CE611" s="28"/>
      <c r="CF611" s="28"/>
      <c r="CG611" s="28"/>
      <c r="CH611" s="28"/>
      <c r="CI611" s="28"/>
      <c r="CJ611" s="28"/>
      <c r="CK611" s="28"/>
      <c r="CL611" s="28"/>
      <c r="CM611" s="28"/>
      <c r="CN611" s="28"/>
    </row>
    <row r="612" spans="3:92" x14ac:dyDescent="0.3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  <c r="CC612" s="28"/>
      <c r="CD612" s="28"/>
      <c r="CE612" s="28"/>
      <c r="CF612" s="28"/>
      <c r="CG612" s="28"/>
      <c r="CH612" s="28"/>
      <c r="CI612" s="28"/>
      <c r="CJ612" s="28"/>
      <c r="CK612" s="28"/>
      <c r="CL612" s="28"/>
      <c r="CM612" s="28"/>
      <c r="CN612" s="28"/>
    </row>
    <row r="613" spans="3:92" x14ac:dyDescent="0.3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  <c r="CC613" s="28"/>
      <c r="CD613" s="28"/>
      <c r="CE613" s="28"/>
      <c r="CF613" s="28"/>
      <c r="CG613" s="28"/>
      <c r="CH613" s="28"/>
      <c r="CI613" s="28"/>
      <c r="CJ613" s="28"/>
      <c r="CK613" s="28"/>
      <c r="CL613" s="28"/>
      <c r="CM613" s="28"/>
      <c r="CN613" s="28"/>
    </row>
    <row r="614" spans="3:92" x14ac:dyDescent="0.3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28"/>
      <c r="CF614" s="28"/>
      <c r="CG614" s="28"/>
      <c r="CH614" s="28"/>
      <c r="CI614" s="28"/>
      <c r="CJ614" s="28"/>
      <c r="CK614" s="28"/>
      <c r="CL614" s="28"/>
      <c r="CM614" s="28"/>
      <c r="CN614" s="28"/>
    </row>
    <row r="615" spans="3:92" x14ac:dyDescent="0.3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28"/>
      <c r="CF615" s="28"/>
      <c r="CG615" s="28"/>
      <c r="CH615" s="28"/>
      <c r="CI615" s="28"/>
      <c r="CJ615" s="28"/>
      <c r="CK615" s="28"/>
      <c r="CL615" s="28"/>
      <c r="CM615" s="28"/>
      <c r="CN615" s="28"/>
    </row>
    <row r="616" spans="3:92" x14ac:dyDescent="0.3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  <c r="CC616" s="28"/>
      <c r="CD616" s="28"/>
      <c r="CE616" s="28"/>
      <c r="CF616" s="28"/>
      <c r="CG616" s="28"/>
      <c r="CH616" s="28"/>
      <c r="CI616" s="28"/>
      <c r="CJ616" s="28"/>
      <c r="CK616" s="28"/>
      <c r="CL616" s="28"/>
      <c r="CM616" s="28"/>
      <c r="CN616" s="28"/>
    </row>
    <row r="617" spans="3:92" x14ac:dyDescent="0.3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  <c r="CC617" s="28"/>
      <c r="CD617" s="28"/>
      <c r="CE617" s="28"/>
      <c r="CF617" s="28"/>
      <c r="CG617" s="28"/>
      <c r="CH617" s="28"/>
      <c r="CI617" s="28"/>
      <c r="CJ617" s="28"/>
      <c r="CK617" s="28"/>
      <c r="CL617" s="28"/>
      <c r="CM617" s="28"/>
      <c r="CN617" s="28"/>
    </row>
    <row r="618" spans="3:92" x14ac:dyDescent="0.3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  <c r="CC618" s="28"/>
      <c r="CD618" s="28"/>
      <c r="CE618" s="28"/>
      <c r="CF618" s="28"/>
      <c r="CG618" s="28"/>
      <c r="CH618" s="28"/>
      <c r="CI618" s="28"/>
      <c r="CJ618" s="28"/>
      <c r="CK618" s="28"/>
      <c r="CL618" s="28"/>
      <c r="CM618" s="28"/>
      <c r="CN618" s="28"/>
    </row>
    <row r="619" spans="3:92" x14ac:dyDescent="0.3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  <c r="CC619" s="28"/>
      <c r="CD619" s="28"/>
      <c r="CE619" s="28"/>
      <c r="CF619" s="28"/>
      <c r="CG619" s="28"/>
      <c r="CH619" s="28"/>
      <c r="CI619" s="28"/>
      <c r="CJ619" s="28"/>
      <c r="CK619" s="28"/>
      <c r="CL619" s="28"/>
      <c r="CM619" s="28"/>
      <c r="CN619" s="28"/>
    </row>
    <row r="620" spans="3:92" x14ac:dyDescent="0.3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  <c r="CC620" s="28"/>
      <c r="CD620" s="28"/>
      <c r="CE620" s="28"/>
      <c r="CF620" s="28"/>
      <c r="CG620" s="28"/>
      <c r="CH620" s="28"/>
      <c r="CI620" s="28"/>
      <c r="CJ620" s="28"/>
      <c r="CK620" s="28"/>
      <c r="CL620" s="28"/>
      <c r="CM620" s="28"/>
      <c r="CN620" s="28"/>
    </row>
    <row r="621" spans="3:92" x14ac:dyDescent="0.3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  <c r="CC621" s="28"/>
      <c r="CD621" s="28"/>
      <c r="CE621" s="28"/>
      <c r="CF621" s="28"/>
      <c r="CG621" s="28"/>
      <c r="CH621" s="28"/>
      <c r="CI621" s="28"/>
      <c r="CJ621" s="28"/>
      <c r="CK621" s="28"/>
      <c r="CL621" s="28"/>
      <c r="CM621" s="28"/>
      <c r="CN621" s="28"/>
    </row>
    <row r="622" spans="3:92" x14ac:dyDescent="0.3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  <c r="CC622" s="28"/>
      <c r="CD622" s="28"/>
      <c r="CE622" s="28"/>
      <c r="CF622" s="28"/>
      <c r="CG622" s="28"/>
      <c r="CH622" s="28"/>
      <c r="CI622" s="28"/>
      <c r="CJ622" s="28"/>
      <c r="CK622" s="28"/>
      <c r="CL622" s="28"/>
      <c r="CM622" s="28"/>
      <c r="CN622" s="28"/>
    </row>
    <row r="623" spans="3:92" x14ac:dyDescent="0.3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  <c r="CC623" s="28"/>
      <c r="CD623" s="28"/>
      <c r="CE623" s="28"/>
      <c r="CF623" s="28"/>
      <c r="CG623" s="28"/>
      <c r="CH623" s="28"/>
      <c r="CI623" s="28"/>
      <c r="CJ623" s="28"/>
      <c r="CK623" s="28"/>
      <c r="CL623" s="28"/>
      <c r="CM623" s="28"/>
      <c r="CN623" s="28"/>
    </row>
    <row r="624" spans="3:92" x14ac:dyDescent="0.3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  <c r="CC624" s="28"/>
      <c r="CD624" s="28"/>
      <c r="CE624" s="28"/>
      <c r="CF624" s="28"/>
      <c r="CG624" s="28"/>
      <c r="CH624" s="28"/>
      <c r="CI624" s="28"/>
      <c r="CJ624" s="28"/>
      <c r="CK624" s="28"/>
      <c r="CL624" s="28"/>
      <c r="CM624" s="28"/>
      <c r="CN624" s="28"/>
    </row>
    <row r="625" spans="3:92" x14ac:dyDescent="0.3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28"/>
      <c r="CF625" s="28"/>
      <c r="CG625" s="28"/>
      <c r="CH625" s="28"/>
      <c r="CI625" s="28"/>
      <c r="CJ625" s="28"/>
      <c r="CK625" s="28"/>
      <c r="CL625" s="28"/>
      <c r="CM625" s="28"/>
      <c r="CN625" s="28"/>
    </row>
    <row r="626" spans="3:92" x14ac:dyDescent="0.3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  <c r="CC626" s="28"/>
      <c r="CD626" s="28"/>
      <c r="CE626" s="28"/>
      <c r="CF626" s="28"/>
      <c r="CG626" s="28"/>
      <c r="CH626" s="28"/>
      <c r="CI626" s="28"/>
      <c r="CJ626" s="28"/>
      <c r="CK626" s="28"/>
      <c r="CL626" s="28"/>
      <c r="CM626" s="28"/>
      <c r="CN626" s="28"/>
    </row>
    <row r="627" spans="3:92" x14ac:dyDescent="0.3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  <c r="CC627" s="28"/>
      <c r="CD627" s="28"/>
      <c r="CE627" s="28"/>
      <c r="CF627" s="28"/>
      <c r="CG627" s="28"/>
      <c r="CH627" s="28"/>
      <c r="CI627" s="28"/>
      <c r="CJ627" s="28"/>
      <c r="CK627" s="28"/>
      <c r="CL627" s="28"/>
      <c r="CM627" s="28"/>
      <c r="CN627" s="28"/>
    </row>
    <row r="628" spans="3:92" x14ac:dyDescent="0.3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  <c r="CG628" s="28"/>
      <c r="CH628" s="28"/>
      <c r="CI628" s="28"/>
      <c r="CJ628" s="28"/>
      <c r="CK628" s="28"/>
      <c r="CL628" s="28"/>
      <c r="CM628" s="28"/>
      <c r="CN628" s="28"/>
    </row>
    <row r="629" spans="3:92" x14ac:dyDescent="0.3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  <c r="CC629" s="28"/>
      <c r="CD629" s="28"/>
      <c r="CE629" s="28"/>
      <c r="CF629" s="28"/>
      <c r="CG629" s="28"/>
      <c r="CH629" s="28"/>
      <c r="CI629" s="28"/>
      <c r="CJ629" s="28"/>
      <c r="CK629" s="28"/>
      <c r="CL629" s="28"/>
      <c r="CM629" s="28"/>
      <c r="CN629" s="28"/>
    </row>
    <row r="630" spans="3:92" x14ac:dyDescent="0.3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  <c r="CC630" s="28"/>
      <c r="CD630" s="28"/>
      <c r="CE630" s="28"/>
      <c r="CF630" s="28"/>
      <c r="CG630" s="28"/>
      <c r="CH630" s="28"/>
      <c r="CI630" s="28"/>
      <c r="CJ630" s="28"/>
      <c r="CK630" s="28"/>
      <c r="CL630" s="28"/>
      <c r="CM630" s="28"/>
      <c r="CN630" s="28"/>
    </row>
    <row r="631" spans="3:92" x14ac:dyDescent="0.3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  <c r="CC631" s="28"/>
      <c r="CD631" s="28"/>
      <c r="CE631" s="28"/>
      <c r="CF631" s="28"/>
      <c r="CG631" s="28"/>
      <c r="CH631" s="28"/>
      <c r="CI631" s="28"/>
      <c r="CJ631" s="28"/>
      <c r="CK631" s="28"/>
      <c r="CL631" s="28"/>
      <c r="CM631" s="28"/>
      <c r="CN631" s="28"/>
    </row>
    <row r="632" spans="3:92" x14ac:dyDescent="0.3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  <c r="CC632" s="28"/>
      <c r="CD632" s="28"/>
      <c r="CE632" s="28"/>
      <c r="CF632" s="28"/>
      <c r="CG632" s="28"/>
      <c r="CH632" s="28"/>
      <c r="CI632" s="28"/>
      <c r="CJ632" s="28"/>
      <c r="CK632" s="28"/>
      <c r="CL632" s="28"/>
      <c r="CM632" s="28"/>
      <c r="CN632" s="28"/>
    </row>
    <row r="633" spans="3:92" x14ac:dyDescent="0.3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28"/>
      <c r="CF633" s="28"/>
      <c r="CG633" s="28"/>
      <c r="CH633" s="28"/>
      <c r="CI633" s="28"/>
      <c r="CJ633" s="28"/>
      <c r="CK633" s="28"/>
      <c r="CL633" s="28"/>
      <c r="CM633" s="28"/>
      <c r="CN633" s="28"/>
    </row>
    <row r="634" spans="3:92" x14ac:dyDescent="0.3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28"/>
      <c r="CF634" s="28"/>
      <c r="CG634" s="28"/>
      <c r="CH634" s="28"/>
      <c r="CI634" s="28"/>
      <c r="CJ634" s="28"/>
      <c r="CK634" s="28"/>
      <c r="CL634" s="28"/>
      <c r="CM634" s="28"/>
      <c r="CN634" s="28"/>
    </row>
    <row r="635" spans="3:92" x14ac:dyDescent="0.3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28"/>
      <c r="CF635" s="28"/>
      <c r="CG635" s="28"/>
      <c r="CH635" s="28"/>
      <c r="CI635" s="28"/>
      <c r="CJ635" s="28"/>
      <c r="CK635" s="28"/>
      <c r="CL635" s="28"/>
      <c r="CM635" s="28"/>
      <c r="CN635" s="28"/>
    </row>
    <row r="636" spans="3:92" x14ac:dyDescent="0.3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  <c r="CE636" s="28"/>
      <c r="CF636" s="28"/>
      <c r="CG636" s="28"/>
      <c r="CH636" s="28"/>
      <c r="CI636" s="28"/>
      <c r="CJ636" s="28"/>
      <c r="CK636" s="28"/>
      <c r="CL636" s="28"/>
      <c r="CM636" s="28"/>
      <c r="CN636" s="28"/>
    </row>
    <row r="637" spans="3:92" x14ac:dyDescent="0.3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  <c r="CC637" s="28"/>
      <c r="CD637" s="28"/>
      <c r="CE637" s="28"/>
      <c r="CF637" s="28"/>
      <c r="CG637" s="28"/>
      <c r="CH637" s="28"/>
      <c r="CI637" s="28"/>
      <c r="CJ637" s="28"/>
      <c r="CK637" s="28"/>
      <c r="CL637" s="28"/>
      <c r="CM637" s="28"/>
      <c r="CN637" s="28"/>
    </row>
    <row r="638" spans="3:92" x14ac:dyDescent="0.3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  <c r="CC638" s="28"/>
      <c r="CD638" s="28"/>
      <c r="CE638" s="28"/>
      <c r="CF638" s="28"/>
      <c r="CG638" s="28"/>
      <c r="CH638" s="28"/>
      <c r="CI638" s="28"/>
      <c r="CJ638" s="28"/>
      <c r="CK638" s="28"/>
      <c r="CL638" s="28"/>
      <c r="CM638" s="28"/>
      <c r="CN638" s="28"/>
    </row>
    <row r="639" spans="3:92" x14ac:dyDescent="0.3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28"/>
      <c r="CF639" s="28"/>
      <c r="CG639" s="28"/>
      <c r="CH639" s="28"/>
      <c r="CI639" s="28"/>
      <c r="CJ639" s="28"/>
      <c r="CK639" s="28"/>
      <c r="CL639" s="28"/>
      <c r="CM639" s="28"/>
      <c r="CN639" s="28"/>
    </row>
    <row r="640" spans="3:92" x14ac:dyDescent="0.3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  <c r="CC640" s="28"/>
      <c r="CD640" s="28"/>
      <c r="CE640" s="28"/>
      <c r="CF640" s="28"/>
      <c r="CG640" s="28"/>
      <c r="CH640" s="28"/>
      <c r="CI640" s="28"/>
      <c r="CJ640" s="28"/>
      <c r="CK640" s="28"/>
      <c r="CL640" s="28"/>
      <c r="CM640" s="28"/>
      <c r="CN640" s="28"/>
    </row>
    <row r="641" spans="3:92" x14ac:dyDescent="0.3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  <c r="CC641" s="28"/>
      <c r="CD641" s="28"/>
      <c r="CE641" s="28"/>
      <c r="CF641" s="28"/>
      <c r="CG641" s="28"/>
      <c r="CH641" s="28"/>
      <c r="CI641" s="28"/>
      <c r="CJ641" s="28"/>
      <c r="CK641" s="28"/>
      <c r="CL641" s="28"/>
      <c r="CM641" s="28"/>
      <c r="CN641" s="28"/>
    </row>
    <row r="642" spans="3:92" x14ac:dyDescent="0.3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  <c r="CC642" s="28"/>
      <c r="CD642" s="28"/>
      <c r="CE642" s="28"/>
      <c r="CF642" s="28"/>
      <c r="CG642" s="28"/>
      <c r="CH642" s="28"/>
      <c r="CI642" s="28"/>
      <c r="CJ642" s="28"/>
      <c r="CK642" s="28"/>
      <c r="CL642" s="28"/>
      <c r="CM642" s="28"/>
      <c r="CN642" s="28"/>
    </row>
    <row r="643" spans="3:92" x14ac:dyDescent="0.3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28"/>
      <c r="CF643" s="28"/>
      <c r="CG643" s="28"/>
      <c r="CH643" s="28"/>
      <c r="CI643" s="28"/>
      <c r="CJ643" s="28"/>
      <c r="CK643" s="28"/>
      <c r="CL643" s="28"/>
      <c r="CM643" s="28"/>
      <c r="CN643" s="28"/>
    </row>
    <row r="644" spans="3:92" x14ac:dyDescent="0.3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  <c r="CC644" s="28"/>
      <c r="CD644" s="28"/>
      <c r="CE644" s="28"/>
      <c r="CF644" s="28"/>
      <c r="CG644" s="28"/>
      <c r="CH644" s="28"/>
      <c r="CI644" s="28"/>
      <c r="CJ644" s="28"/>
      <c r="CK644" s="28"/>
      <c r="CL644" s="28"/>
      <c r="CM644" s="28"/>
      <c r="CN644" s="28"/>
    </row>
    <row r="645" spans="3:92" x14ac:dyDescent="0.3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  <c r="CC645" s="28"/>
      <c r="CD645" s="28"/>
      <c r="CE645" s="28"/>
      <c r="CF645" s="28"/>
      <c r="CG645" s="28"/>
      <c r="CH645" s="28"/>
      <c r="CI645" s="28"/>
      <c r="CJ645" s="28"/>
      <c r="CK645" s="28"/>
      <c r="CL645" s="28"/>
      <c r="CM645" s="28"/>
      <c r="CN645" s="28"/>
    </row>
    <row r="646" spans="3:92" x14ac:dyDescent="0.3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  <c r="CG646" s="28"/>
      <c r="CH646" s="28"/>
      <c r="CI646" s="28"/>
      <c r="CJ646" s="28"/>
      <c r="CK646" s="28"/>
      <c r="CL646" s="28"/>
      <c r="CM646" s="28"/>
      <c r="CN646" s="28"/>
    </row>
    <row r="647" spans="3:92" x14ac:dyDescent="0.3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  <c r="CC647" s="28"/>
      <c r="CD647" s="28"/>
      <c r="CE647" s="28"/>
      <c r="CF647" s="28"/>
      <c r="CG647" s="28"/>
      <c r="CH647" s="28"/>
      <c r="CI647" s="28"/>
      <c r="CJ647" s="28"/>
      <c r="CK647" s="28"/>
      <c r="CL647" s="28"/>
      <c r="CM647" s="28"/>
      <c r="CN647" s="28"/>
    </row>
    <row r="648" spans="3:92" x14ac:dyDescent="0.3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  <c r="CC648" s="28"/>
      <c r="CD648" s="28"/>
      <c r="CE648" s="28"/>
      <c r="CF648" s="28"/>
      <c r="CG648" s="28"/>
      <c r="CH648" s="28"/>
      <c r="CI648" s="28"/>
      <c r="CJ648" s="28"/>
      <c r="CK648" s="28"/>
      <c r="CL648" s="28"/>
      <c r="CM648" s="28"/>
      <c r="CN648" s="28"/>
    </row>
    <row r="649" spans="3:92" x14ac:dyDescent="0.3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  <c r="CC649" s="28"/>
      <c r="CD649" s="28"/>
      <c r="CE649" s="28"/>
      <c r="CF649" s="28"/>
      <c r="CG649" s="28"/>
      <c r="CH649" s="28"/>
      <c r="CI649" s="28"/>
      <c r="CJ649" s="28"/>
      <c r="CK649" s="28"/>
      <c r="CL649" s="28"/>
      <c r="CM649" s="28"/>
      <c r="CN649" s="28"/>
    </row>
    <row r="650" spans="3:92" x14ac:dyDescent="0.3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</row>
    <row r="651" spans="3:92" x14ac:dyDescent="0.3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</row>
    <row r="652" spans="3:92" x14ac:dyDescent="0.3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28"/>
      <c r="CA652" s="28"/>
      <c r="CB652" s="28"/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</row>
    <row r="653" spans="3:92" x14ac:dyDescent="0.3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</row>
    <row r="654" spans="3:92" x14ac:dyDescent="0.3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</row>
    <row r="655" spans="3:92" x14ac:dyDescent="0.3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</row>
    <row r="656" spans="3:92" x14ac:dyDescent="0.3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  <c r="CC656" s="28"/>
      <c r="CD656" s="28"/>
      <c r="CE656" s="28"/>
      <c r="CF656" s="28"/>
      <c r="CG656" s="28"/>
      <c r="CH656" s="28"/>
      <c r="CI656" s="28"/>
      <c r="CJ656" s="28"/>
      <c r="CK656" s="28"/>
      <c r="CL656" s="28"/>
      <c r="CM656" s="28"/>
      <c r="CN656" s="28"/>
    </row>
    <row r="657" spans="3:92" x14ac:dyDescent="0.3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  <c r="CC657" s="28"/>
      <c r="CD657" s="28"/>
      <c r="CE657" s="28"/>
      <c r="CF657" s="28"/>
      <c r="CG657" s="28"/>
      <c r="CH657" s="28"/>
      <c r="CI657" s="28"/>
      <c r="CJ657" s="28"/>
      <c r="CK657" s="28"/>
      <c r="CL657" s="28"/>
      <c r="CM657" s="28"/>
      <c r="CN657" s="28"/>
    </row>
    <row r="658" spans="3:92" x14ac:dyDescent="0.3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  <c r="CC658" s="28"/>
      <c r="CD658" s="28"/>
      <c r="CE658" s="28"/>
      <c r="CF658" s="28"/>
      <c r="CG658" s="28"/>
      <c r="CH658" s="28"/>
      <c r="CI658" s="28"/>
      <c r="CJ658" s="28"/>
      <c r="CK658" s="28"/>
      <c r="CL658" s="28"/>
      <c r="CM658" s="28"/>
      <c r="CN658" s="28"/>
    </row>
    <row r="659" spans="3:92" x14ac:dyDescent="0.3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  <c r="CC659" s="28"/>
      <c r="CD659" s="28"/>
      <c r="CE659" s="28"/>
      <c r="CF659" s="28"/>
      <c r="CG659" s="28"/>
      <c r="CH659" s="28"/>
      <c r="CI659" s="28"/>
      <c r="CJ659" s="28"/>
      <c r="CK659" s="28"/>
      <c r="CL659" s="28"/>
      <c r="CM659" s="28"/>
      <c r="CN659" s="28"/>
    </row>
    <row r="660" spans="3:92" x14ac:dyDescent="0.3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28"/>
      <c r="CF660" s="28"/>
      <c r="CG660" s="28"/>
      <c r="CH660" s="28"/>
      <c r="CI660" s="28"/>
      <c r="CJ660" s="28"/>
      <c r="CK660" s="28"/>
      <c r="CL660" s="28"/>
      <c r="CM660" s="28"/>
      <c r="CN660" s="28"/>
    </row>
    <row r="661" spans="3:92" x14ac:dyDescent="0.3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28"/>
      <c r="CF661" s="28"/>
      <c r="CG661" s="28"/>
      <c r="CH661" s="28"/>
      <c r="CI661" s="28"/>
      <c r="CJ661" s="28"/>
      <c r="CK661" s="28"/>
      <c r="CL661" s="28"/>
      <c r="CM661" s="28"/>
      <c r="CN661" s="28"/>
    </row>
    <row r="662" spans="3:92" x14ac:dyDescent="0.3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  <c r="CC662" s="28"/>
      <c r="CD662" s="28"/>
      <c r="CE662" s="28"/>
      <c r="CF662" s="28"/>
      <c r="CG662" s="28"/>
      <c r="CH662" s="28"/>
      <c r="CI662" s="28"/>
      <c r="CJ662" s="28"/>
      <c r="CK662" s="28"/>
      <c r="CL662" s="28"/>
      <c r="CM662" s="28"/>
      <c r="CN662" s="28"/>
    </row>
    <row r="663" spans="3:92" x14ac:dyDescent="0.3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28"/>
      <c r="CF663" s="28"/>
      <c r="CG663" s="28"/>
      <c r="CH663" s="28"/>
      <c r="CI663" s="28"/>
      <c r="CJ663" s="28"/>
      <c r="CK663" s="28"/>
      <c r="CL663" s="28"/>
      <c r="CM663" s="28"/>
      <c r="CN663" s="28"/>
    </row>
    <row r="664" spans="3:92" x14ac:dyDescent="0.3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28"/>
      <c r="CF664" s="28"/>
      <c r="CG664" s="28"/>
      <c r="CH664" s="28"/>
      <c r="CI664" s="28"/>
      <c r="CJ664" s="28"/>
      <c r="CK664" s="28"/>
      <c r="CL664" s="28"/>
      <c r="CM664" s="28"/>
      <c r="CN664" s="28"/>
    </row>
    <row r="665" spans="3:92" x14ac:dyDescent="0.3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28"/>
      <c r="CF665" s="28"/>
      <c r="CG665" s="28"/>
      <c r="CH665" s="28"/>
      <c r="CI665" s="28"/>
      <c r="CJ665" s="28"/>
      <c r="CK665" s="28"/>
      <c r="CL665" s="28"/>
      <c r="CM665" s="28"/>
      <c r="CN665" s="28"/>
    </row>
    <row r="666" spans="3:92" x14ac:dyDescent="0.3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28"/>
      <c r="CF666" s="28"/>
      <c r="CG666" s="28"/>
      <c r="CH666" s="28"/>
      <c r="CI666" s="28"/>
      <c r="CJ666" s="28"/>
      <c r="CK666" s="28"/>
      <c r="CL666" s="28"/>
      <c r="CM666" s="28"/>
      <c r="CN666" s="28"/>
    </row>
    <row r="667" spans="3:92" x14ac:dyDescent="0.3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  <c r="CE667" s="28"/>
      <c r="CF667" s="28"/>
      <c r="CG667" s="28"/>
      <c r="CH667" s="28"/>
      <c r="CI667" s="28"/>
      <c r="CJ667" s="28"/>
      <c r="CK667" s="28"/>
      <c r="CL667" s="28"/>
      <c r="CM667" s="28"/>
      <c r="CN667" s="28"/>
    </row>
    <row r="668" spans="3:92" x14ac:dyDescent="0.3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  <c r="CC668" s="28"/>
      <c r="CD668" s="28"/>
      <c r="CE668" s="28"/>
      <c r="CF668" s="28"/>
      <c r="CG668" s="28"/>
      <c r="CH668" s="28"/>
      <c r="CI668" s="28"/>
      <c r="CJ668" s="28"/>
      <c r="CK668" s="28"/>
      <c r="CL668" s="28"/>
      <c r="CM668" s="28"/>
      <c r="CN668" s="28"/>
    </row>
    <row r="669" spans="3:92" x14ac:dyDescent="0.3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  <c r="CC669" s="28"/>
      <c r="CD669" s="28"/>
      <c r="CE669" s="28"/>
      <c r="CF669" s="28"/>
      <c r="CG669" s="28"/>
      <c r="CH669" s="28"/>
      <c r="CI669" s="28"/>
      <c r="CJ669" s="28"/>
      <c r="CK669" s="28"/>
      <c r="CL669" s="28"/>
      <c r="CM669" s="28"/>
      <c r="CN669" s="28"/>
    </row>
    <row r="670" spans="3:92" x14ac:dyDescent="0.3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  <c r="CC670" s="28"/>
      <c r="CD670" s="28"/>
      <c r="CE670" s="28"/>
      <c r="CF670" s="28"/>
      <c r="CG670" s="28"/>
      <c r="CH670" s="28"/>
      <c r="CI670" s="28"/>
      <c r="CJ670" s="28"/>
      <c r="CK670" s="28"/>
      <c r="CL670" s="28"/>
      <c r="CM670" s="28"/>
      <c r="CN670" s="28"/>
    </row>
    <row r="671" spans="3:92" x14ac:dyDescent="0.3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28"/>
      <c r="CE671" s="28"/>
      <c r="CF671" s="28"/>
      <c r="CG671" s="28"/>
      <c r="CH671" s="28"/>
      <c r="CI671" s="28"/>
      <c r="CJ671" s="28"/>
      <c r="CK671" s="28"/>
      <c r="CL671" s="28"/>
      <c r="CM671" s="28"/>
      <c r="CN671" s="28"/>
    </row>
    <row r="672" spans="3:92" x14ac:dyDescent="0.3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  <c r="CC672" s="28"/>
      <c r="CD672" s="28"/>
      <c r="CE672" s="28"/>
      <c r="CF672" s="28"/>
      <c r="CG672" s="28"/>
      <c r="CH672" s="28"/>
      <c r="CI672" s="28"/>
      <c r="CJ672" s="28"/>
      <c r="CK672" s="28"/>
      <c r="CL672" s="28"/>
      <c r="CM672" s="28"/>
      <c r="CN672" s="28"/>
    </row>
    <row r="673" spans="3:92" x14ac:dyDescent="0.3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28"/>
      <c r="CF673" s="28"/>
      <c r="CG673" s="28"/>
      <c r="CH673" s="28"/>
      <c r="CI673" s="28"/>
      <c r="CJ673" s="28"/>
      <c r="CK673" s="28"/>
      <c r="CL673" s="28"/>
      <c r="CM673" s="28"/>
      <c r="CN673" s="28"/>
    </row>
    <row r="674" spans="3:92" x14ac:dyDescent="0.3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28"/>
      <c r="CF674" s="28"/>
      <c r="CG674" s="28"/>
      <c r="CH674" s="28"/>
      <c r="CI674" s="28"/>
      <c r="CJ674" s="28"/>
      <c r="CK674" s="28"/>
      <c r="CL674" s="28"/>
      <c r="CM674" s="28"/>
      <c r="CN674" s="28"/>
    </row>
    <row r="675" spans="3:92" x14ac:dyDescent="0.3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28"/>
      <c r="CF675" s="28"/>
      <c r="CG675" s="28"/>
      <c r="CH675" s="28"/>
      <c r="CI675" s="28"/>
      <c r="CJ675" s="28"/>
      <c r="CK675" s="28"/>
      <c r="CL675" s="28"/>
      <c r="CM675" s="28"/>
      <c r="CN675" s="28"/>
    </row>
    <row r="676" spans="3:92" x14ac:dyDescent="0.3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  <c r="CC676" s="28"/>
      <c r="CD676" s="28"/>
      <c r="CE676" s="28"/>
      <c r="CF676" s="28"/>
      <c r="CG676" s="28"/>
      <c r="CH676" s="28"/>
      <c r="CI676" s="28"/>
      <c r="CJ676" s="28"/>
      <c r="CK676" s="28"/>
      <c r="CL676" s="28"/>
      <c r="CM676" s="28"/>
      <c r="CN676" s="28"/>
    </row>
    <row r="677" spans="3:92" x14ac:dyDescent="0.3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  <c r="CC677" s="28"/>
      <c r="CD677" s="28"/>
      <c r="CE677" s="28"/>
      <c r="CF677" s="28"/>
      <c r="CG677" s="28"/>
      <c r="CH677" s="28"/>
      <c r="CI677" s="28"/>
      <c r="CJ677" s="28"/>
      <c r="CK677" s="28"/>
      <c r="CL677" s="28"/>
      <c r="CM677" s="28"/>
      <c r="CN677" s="28"/>
    </row>
    <row r="678" spans="3:92" x14ac:dyDescent="0.3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  <c r="CC678" s="28"/>
      <c r="CD678" s="28"/>
      <c r="CE678" s="28"/>
      <c r="CF678" s="28"/>
      <c r="CG678" s="28"/>
      <c r="CH678" s="28"/>
      <c r="CI678" s="28"/>
      <c r="CJ678" s="28"/>
      <c r="CK678" s="28"/>
      <c r="CL678" s="28"/>
      <c r="CM678" s="28"/>
      <c r="CN678" s="28"/>
    </row>
    <row r="679" spans="3:92" x14ac:dyDescent="0.3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  <c r="CE679" s="28"/>
      <c r="CF679" s="28"/>
      <c r="CG679" s="28"/>
      <c r="CH679" s="28"/>
      <c r="CI679" s="28"/>
      <c r="CJ679" s="28"/>
      <c r="CK679" s="28"/>
      <c r="CL679" s="28"/>
      <c r="CM679" s="28"/>
      <c r="CN679" s="28"/>
    </row>
    <row r="680" spans="3:92" x14ac:dyDescent="0.3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  <c r="CC680" s="28"/>
      <c r="CD680" s="28"/>
      <c r="CE680" s="28"/>
      <c r="CF680" s="28"/>
      <c r="CG680" s="28"/>
      <c r="CH680" s="28"/>
      <c r="CI680" s="28"/>
      <c r="CJ680" s="28"/>
      <c r="CK680" s="28"/>
      <c r="CL680" s="28"/>
      <c r="CM680" s="28"/>
      <c r="CN680" s="28"/>
    </row>
    <row r="681" spans="3:92" x14ac:dyDescent="0.3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</row>
    <row r="682" spans="3:92" x14ac:dyDescent="0.3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</row>
    <row r="683" spans="3:92" x14ac:dyDescent="0.3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</row>
    <row r="684" spans="3:92" x14ac:dyDescent="0.3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</row>
    <row r="685" spans="3:92" x14ac:dyDescent="0.3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  <c r="BY685" s="28"/>
      <c r="BZ685" s="28"/>
      <c r="CA685" s="28"/>
      <c r="CB685" s="28"/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</row>
    <row r="686" spans="3:92" x14ac:dyDescent="0.3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  <c r="BY686" s="28"/>
      <c r="BZ686" s="28"/>
      <c r="CA686" s="28"/>
      <c r="CB686" s="28"/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</row>
    <row r="687" spans="3:92" x14ac:dyDescent="0.3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</row>
    <row r="688" spans="3:92" x14ac:dyDescent="0.3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</row>
    <row r="689" spans="3:92" x14ac:dyDescent="0.3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</row>
    <row r="690" spans="3:92" x14ac:dyDescent="0.3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</row>
    <row r="691" spans="3:92" x14ac:dyDescent="0.3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</row>
    <row r="692" spans="3:92" x14ac:dyDescent="0.3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  <c r="BY692" s="28"/>
      <c r="BZ692" s="28"/>
      <c r="CA692" s="28"/>
      <c r="CB692" s="28"/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</row>
    <row r="693" spans="3:92" x14ac:dyDescent="0.3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  <c r="BY693" s="28"/>
      <c r="BZ693" s="28"/>
      <c r="CA693" s="28"/>
      <c r="CB693" s="28"/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</row>
    <row r="694" spans="3:92" x14ac:dyDescent="0.3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  <c r="BY694" s="28"/>
      <c r="BZ694" s="28"/>
      <c r="CA694" s="28"/>
      <c r="CB694" s="28"/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</row>
    <row r="695" spans="3:92" x14ac:dyDescent="0.3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8"/>
      <c r="BW695" s="28"/>
      <c r="BX695" s="28"/>
      <c r="BY695" s="28"/>
      <c r="BZ695" s="28"/>
      <c r="CA695" s="28"/>
      <c r="CB695" s="28"/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  <c r="CN695" s="28"/>
    </row>
    <row r="696" spans="3:92" x14ac:dyDescent="0.3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  <c r="BY696" s="28"/>
      <c r="BZ696" s="28"/>
      <c r="CA696" s="28"/>
      <c r="CB696" s="28"/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  <c r="CN696" s="28"/>
    </row>
    <row r="697" spans="3:92" x14ac:dyDescent="0.3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</row>
    <row r="698" spans="3:92" x14ac:dyDescent="0.3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</row>
    <row r="699" spans="3:92" x14ac:dyDescent="0.3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</row>
    <row r="700" spans="3:92" x14ac:dyDescent="0.3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</row>
    <row r="701" spans="3:92" x14ac:dyDescent="0.3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</row>
    <row r="702" spans="3:92" x14ac:dyDescent="0.3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</row>
    <row r="703" spans="3:92" x14ac:dyDescent="0.3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</row>
    <row r="704" spans="3:92" x14ac:dyDescent="0.3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  <c r="CC704" s="28"/>
      <c r="CD704" s="28"/>
      <c r="CE704" s="28"/>
      <c r="CF704" s="28"/>
      <c r="CG704" s="28"/>
      <c r="CH704" s="28"/>
      <c r="CI704" s="28"/>
      <c r="CJ704" s="28"/>
      <c r="CK704" s="28"/>
      <c r="CL704" s="28"/>
      <c r="CM704" s="28"/>
      <c r="CN704" s="28"/>
    </row>
    <row r="705" spans="3:92" x14ac:dyDescent="0.3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  <c r="CC705" s="28"/>
      <c r="CD705" s="28"/>
      <c r="CE705" s="28"/>
      <c r="CF705" s="28"/>
      <c r="CG705" s="28"/>
      <c r="CH705" s="28"/>
      <c r="CI705" s="28"/>
      <c r="CJ705" s="28"/>
      <c r="CK705" s="28"/>
      <c r="CL705" s="28"/>
      <c r="CM705" s="28"/>
      <c r="CN705" s="28"/>
    </row>
    <row r="706" spans="3:92" x14ac:dyDescent="0.3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28"/>
      <c r="CE706" s="28"/>
      <c r="CF706" s="28"/>
      <c r="CG706" s="28"/>
      <c r="CH706" s="28"/>
      <c r="CI706" s="28"/>
      <c r="CJ706" s="28"/>
      <c r="CK706" s="28"/>
      <c r="CL706" s="28"/>
      <c r="CM706" s="28"/>
      <c r="CN706" s="28"/>
    </row>
    <row r="707" spans="3:92" x14ac:dyDescent="0.3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  <c r="CC707" s="28"/>
      <c r="CD707" s="28"/>
      <c r="CE707" s="28"/>
      <c r="CF707" s="28"/>
      <c r="CG707" s="28"/>
      <c r="CH707" s="28"/>
      <c r="CI707" s="28"/>
      <c r="CJ707" s="28"/>
      <c r="CK707" s="28"/>
      <c r="CL707" s="28"/>
      <c r="CM707" s="28"/>
      <c r="CN707" s="28"/>
    </row>
    <row r="708" spans="3:92" x14ac:dyDescent="0.3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  <c r="CC708" s="28"/>
      <c r="CD708" s="28"/>
      <c r="CE708" s="28"/>
      <c r="CF708" s="28"/>
      <c r="CG708" s="28"/>
      <c r="CH708" s="28"/>
      <c r="CI708" s="28"/>
      <c r="CJ708" s="28"/>
      <c r="CK708" s="28"/>
      <c r="CL708" s="28"/>
      <c r="CM708" s="28"/>
      <c r="CN708" s="28"/>
    </row>
    <row r="709" spans="3:92" x14ac:dyDescent="0.3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  <c r="CC709" s="28"/>
      <c r="CD709" s="28"/>
      <c r="CE709" s="28"/>
      <c r="CF709" s="28"/>
      <c r="CG709" s="28"/>
      <c r="CH709" s="28"/>
      <c r="CI709" s="28"/>
      <c r="CJ709" s="28"/>
      <c r="CK709" s="28"/>
      <c r="CL709" s="28"/>
      <c r="CM709" s="28"/>
      <c r="CN709" s="28"/>
    </row>
    <row r="710" spans="3:92" x14ac:dyDescent="0.3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  <c r="CC710" s="28"/>
      <c r="CD710" s="28"/>
      <c r="CE710" s="28"/>
      <c r="CF710" s="28"/>
      <c r="CG710" s="28"/>
      <c r="CH710" s="28"/>
      <c r="CI710" s="28"/>
      <c r="CJ710" s="28"/>
      <c r="CK710" s="28"/>
      <c r="CL710" s="28"/>
      <c r="CM710" s="28"/>
      <c r="CN710" s="28"/>
    </row>
    <row r="711" spans="3:92" x14ac:dyDescent="0.3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  <c r="CC711" s="28"/>
      <c r="CD711" s="28"/>
      <c r="CE711" s="28"/>
      <c r="CF711" s="28"/>
      <c r="CG711" s="28"/>
      <c r="CH711" s="28"/>
      <c r="CI711" s="28"/>
      <c r="CJ711" s="28"/>
      <c r="CK711" s="28"/>
      <c r="CL711" s="28"/>
      <c r="CM711" s="28"/>
      <c r="CN711" s="28"/>
    </row>
    <row r="712" spans="3:92" x14ac:dyDescent="0.3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  <c r="BY712" s="28"/>
      <c r="BZ712" s="28"/>
      <c r="CA712" s="28"/>
      <c r="CB712" s="28"/>
      <c r="CC712" s="28"/>
      <c r="CD712" s="28"/>
      <c r="CE712" s="28"/>
      <c r="CF712" s="28"/>
      <c r="CG712" s="28"/>
      <c r="CH712" s="28"/>
      <c r="CI712" s="28"/>
      <c r="CJ712" s="28"/>
      <c r="CK712" s="28"/>
      <c r="CL712" s="28"/>
      <c r="CM712" s="28"/>
      <c r="CN712" s="28"/>
    </row>
    <row r="713" spans="3:92" x14ac:dyDescent="0.3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  <c r="BY713" s="28"/>
      <c r="BZ713" s="28"/>
      <c r="CA713" s="28"/>
      <c r="CB713" s="28"/>
      <c r="CC713" s="28"/>
      <c r="CD713" s="28"/>
      <c r="CE713" s="28"/>
      <c r="CF713" s="28"/>
      <c r="CG713" s="28"/>
      <c r="CH713" s="28"/>
      <c r="CI713" s="28"/>
      <c r="CJ713" s="28"/>
      <c r="CK713" s="28"/>
      <c r="CL713" s="28"/>
      <c r="CM713" s="28"/>
      <c r="CN713" s="28"/>
    </row>
    <row r="714" spans="3:92" x14ac:dyDescent="0.3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  <c r="CC714" s="28"/>
      <c r="CD714" s="28"/>
      <c r="CE714" s="28"/>
      <c r="CF714" s="28"/>
      <c r="CG714" s="28"/>
      <c r="CH714" s="28"/>
      <c r="CI714" s="28"/>
      <c r="CJ714" s="28"/>
      <c r="CK714" s="28"/>
      <c r="CL714" s="28"/>
      <c r="CM714" s="28"/>
      <c r="CN714" s="28"/>
    </row>
    <row r="715" spans="3:92" x14ac:dyDescent="0.3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  <c r="CC715" s="28"/>
      <c r="CD715" s="28"/>
      <c r="CE715" s="28"/>
      <c r="CF715" s="28"/>
      <c r="CG715" s="28"/>
      <c r="CH715" s="28"/>
      <c r="CI715" s="28"/>
      <c r="CJ715" s="28"/>
      <c r="CK715" s="28"/>
      <c r="CL715" s="28"/>
      <c r="CM715" s="28"/>
      <c r="CN715" s="28"/>
    </row>
    <row r="716" spans="3:92" x14ac:dyDescent="0.3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  <c r="CC716" s="28"/>
      <c r="CD716" s="28"/>
      <c r="CE716" s="28"/>
      <c r="CF716" s="28"/>
      <c r="CG716" s="28"/>
      <c r="CH716" s="28"/>
      <c r="CI716" s="28"/>
      <c r="CJ716" s="28"/>
      <c r="CK716" s="28"/>
      <c r="CL716" s="28"/>
      <c r="CM716" s="28"/>
      <c r="CN716" s="28"/>
    </row>
    <row r="717" spans="3:92" x14ac:dyDescent="0.3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  <c r="CC717" s="28"/>
      <c r="CD717" s="28"/>
      <c r="CE717" s="28"/>
      <c r="CF717" s="28"/>
      <c r="CG717" s="28"/>
      <c r="CH717" s="28"/>
      <c r="CI717" s="28"/>
      <c r="CJ717" s="28"/>
      <c r="CK717" s="28"/>
      <c r="CL717" s="28"/>
      <c r="CM717" s="28"/>
      <c r="CN717" s="28"/>
    </row>
    <row r="718" spans="3:92" x14ac:dyDescent="0.3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  <c r="CC718" s="28"/>
      <c r="CD718" s="28"/>
      <c r="CE718" s="28"/>
      <c r="CF718" s="28"/>
      <c r="CG718" s="28"/>
      <c r="CH718" s="28"/>
      <c r="CI718" s="28"/>
      <c r="CJ718" s="28"/>
      <c r="CK718" s="28"/>
      <c r="CL718" s="28"/>
      <c r="CM718" s="28"/>
      <c r="CN718" s="28"/>
    </row>
    <row r="719" spans="3:92" x14ac:dyDescent="0.3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  <c r="BY719" s="28"/>
      <c r="BZ719" s="28"/>
      <c r="CA719" s="28"/>
      <c r="CB719" s="28"/>
      <c r="CC719" s="28"/>
      <c r="CD719" s="28"/>
      <c r="CE719" s="28"/>
      <c r="CF719" s="28"/>
      <c r="CG719" s="28"/>
      <c r="CH719" s="28"/>
      <c r="CI719" s="28"/>
      <c r="CJ719" s="28"/>
      <c r="CK719" s="28"/>
      <c r="CL719" s="28"/>
      <c r="CM719" s="28"/>
      <c r="CN719" s="28"/>
    </row>
    <row r="720" spans="3:92" x14ac:dyDescent="0.3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  <c r="BY720" s="28"/>
      <c r="BZ720" s="28"/>
      <c r="CA720" s="28"/>
      <c r="CB720" s="28"/>
      <c r="CC720" s="28"/>
      <c r="CD720" s="28"/>
      <c r="CE720" s="28"/>
      <c r="CF720" s="28"/>
      <c r="CG720" s="28"/>
      <c r="CH720" s="28"/>
      <c r="CI720" s="28"/>
      <c r="CJ720" s="28"/>
      <c r="CK720" s="28"/>
      <c r="CL720" s="28"/>
      <c r="CM720" s="28"/>
      <c r="CN720" s="28"/>
    </row>
    <row r="721" spans="3:92" x14ac:dyDescent="0.3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  <c r="BY721" s="28"/>
      <c r="BZ721" s="28"/>
      <c r="CA721" s="28"/>
      <c r="CB721" s="28"/>
      <c r="CC721" s="28"/>
      <c r="CD721" s="28"/>
      <c r="CE721" s="28"/>
      <c r="CF721" s="28"/>
      <c r="CG721" s="28"/>
      <c r="CH721" s="28"/>
      <c r="CI721" s="28"/>
      <c r="CJ721" s="28"/>
      <c r="CK721" s="28"/>
      <c r="CL721" s="28"/>
      <c r="CM721" s="28"/>
      <c r="CN721" s="28"/>
    </row>
    <row r="722" spans="3:92" x14ac:dyDescent="0.3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  <c r="CC722" s="28"/>
      <c r="CD722" s="28"/>
      <c r="CE722" s="28"/>
      <c r="CF722" s="28"/>
      <c r="CG722" s="28"/>
      <c r="CH722" s="28"/>
      <c r="CI722" s="28"/>
      <c r="CJ722" s="28"/>
      <c r="CK722" s="28"/>
      <c r="CL722" s="28"/>
      <c r="CM722" s="28"/>
      <c r="CN722" s="28"/>
    </row>
    <row r="723" spans="3:92" x14ac:dyDescent="0.3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  <c r="CE723" s="28"/>
      <c r="CF723" s="28"/>
      <c r="CG723" s="28"/>
      <c r="CH723" s="28"/>
      <c r="CI723" s="28"/>
      <c r="CJ723" s="28"/>
      <c r="CK723" s="28"/>
      <c r="CL723" s="28"/>
      <c r="CM723" s="28"/>
      <c r="CN723" s="28"/>
    </row>
    <row r="724" spans="3:92" x14ac:dyDescent="0.3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  <c r="CC724" s="28"/>
      <c r="CD724" s="28"/>
      <c r="CE724" s="28"/>
      <c r="CF724" s="28"/>
      <c r="CG724" s="28"/>
      <c r="CH724" s="28"/>
      <c r="CI724" s="28"/>
      <c r="CJ724" s="28"/>
      <c r="CK724" s="28"/>
      <c r="CL724" s="28"/>
      <c r="CM724" s="28"/>
      <c r="CN724" s="28"/>
    </row>
    <row r="725" spans="3:92" x14ac:dyDescent="0.3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  <c r="BY725" s="28"/>
      <c r="BZ725" s="28"/>
      <c r="CA725" s="28"/>
      <c r="CB725" s="28"/>
      <c r="CC725" s="28"/>
      <c r="CD725" s="28"/>
      <c r="CE725" s="28"/>
      <c r="CF725" s="28"/>
      <c r="CG725" s="28"/>
      <c r="CH725" s="28"/>
      <c r="CI725" s="28"/>
      <c r="CJ725" s="28"/>
      <c r="CK725" s="28"/>
      <c r="CL725" s="28"/>
      <c r="CM725" s="28"/>
      <c r="CN725" s="28"/>
    </row>
    <row r="726" spans="3:92" x14ac:dyDescent="0.3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  <c r="BY726" s="28"/>
      <c r="BZ726" s="28"/>
      <c r="CA726" s="28"/>
      <c r="CB726" s="28"/>
      <c r="CC726" s="28"/>
      <c r="CD726" s="28"/>
      <c r="CE726" s="28"/>
      <c r="CF726" s="28"/>
      <c r="CG726" s="28"/>
      <c r="CH726" s="28"/>
      <c r="CI726" s="28"/>
      <c r="CJ726" s="28"/>
      <c r="CK726" s="28"/>
      <c r="CL726" s="28"/>
      <c r="CM726" s="28"/>
      <c r="CN726" s="28"/>
    </row>
    <row r="727" spans="3:92" x14ac:dyDescent="0.3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  <c r="BY727" s="28"/>
      <c r="BZ727" s="28"/>
      <c r="CA727" s="28"/>
      <c r="CB727" s="28"/>
      <c r="CC727" s="28"/>
      <c r="CD727" s="28"/>
      <c r="CE727" s="28"/>
      <c r="CF727" s="28"/>
      <c r="CG727" s="28"/>
      <c r="CH727" s="28"/>
      <c r="CI727" s="28"/>
      <c r="CJ727" s="28"/>
      <c r="CK727" s="28"/>
      <c r="CL727" s="28"/>
      <c r="CM727" s="28"/>
      <c r="CN727" s="28"/>
    </row>
    <row r="728" spans="3:92" x14ac:dyDescent="0.3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  <c r="BY728" s="28"/>
      <c r="BZ728" s="28"/>
      <c r="CA728" s="28"/>
      <c r="CB728" s="28"/>
      <c r="CC728" s="28"/>
      <c r="CD728" s="28"/>
      <c r="CE728" s="28"/>
      <c r="CF728" s="28"/>
      <c r="CG728" s="28"/>
      <c r="CH728" s="28"/>
      <c r="CI728" s="28"/>
      <c r="CJ728" s="28"/>
      <c r="CK728" s="28"/>
      <c r="CL728" s="28"/>
      <c r="CM728" s="28"/>
      <c r="CN728" s="28"/>
    </row>
    <row r="729" spans="3:92" x14ac:dyDescent="0.3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</row>
    <row r="730" spans="3:92" x14ac:dyDescent="0.3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</row>
    <row r="731" spans="3:92" x14ac:dyDescent="0.3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</row>
    <row r="732" spans="3:92" x14ac:dyDescent="0.3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</row>
    <row r="733" spans="3:92" x14ac:dyDescent="0.3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</row>
    <row r="734" spans="3:92" x14ac:dyDescent="0.3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</row>
    <row r="735" spans="3:92" x14ac:dyDescent="0.3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  <c r="CN735" s="28"/>
    </row>
    <row r="736" spans="3:92" x14ac:dyDescent="0.3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  <c r="CN736" s="28"/>
    </row>
    <row r="737" spans="3:92" x14ac:dyDescent="0.3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  <c r="CN737" s="28"/>
    </row>
    <row r="738" spans="3:92" x14ac:dyDescent="0.3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  <c r="CN738" s="28"/>
    </row>
    <row r="739" spans="3:92" x14ac:dyDescent="0.3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  <c r="CN739" s="28"/>
    </row>
    <row r="740" spans="3:92" x14ac:dyDescent="0.3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  <c r="BY740" s="28"/>
      <c r="BZ740" s="28"/>
      <c r="CA740" s="28"/>
      <c r="CB740" s="28"/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  <c r="CN740" s="28"/>
    </row>
    <row r="741" spans="3:92" x14ac:dyDescent="0.3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  <c r="CN741" s="28"/>
    </row>
    <row r="742" spans="3:92" x14ac:dyDescent="0.3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  <c r="BY742" s="28"/>
      <c r="BZ742" s="28"/>
      <c r="CA742" s="28"/>
      <c r="CB742" s="28"/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  <c r="CN742" s="28"/>
    </row>
    <row r="743" spans="3:92" x14ac:dyDescent="0.3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  <c r="CC743" s="28"/>
      <c r="CD743" s="28"/>
      <c r="CE743" s="28"/>
      <c r="CF743" s="28"/>
      <c r="CG743" s="28"/>
      <c r="CH743" s="28"/>
      <c r="CI743" s="28"/>
      <c r="CJ743" s="28"/>
      <c r="CK743" s="28"/>
      <c r="CL743" s="28"/>
      <c r="CM743" s="28"/>
      <c r="CN743" s="28"/>
    </row>
    <row r="744" spans="3:92" x14ac:dyDescent="0.3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  <c r="CC744" s="28"/>
      <c r="CD744" s="28"/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</row>
    <row r="745" spans="3:92" x14ac:dyDescent="0.3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  <c r="CC745" s="28"/>
      <c r="CD745" s="28"/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</row>
    <row r="746" spans="3:92" x14ac:dyDescent="0.3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  <c r="CC746" s="28"/>
      <c r="CD746" s="28"/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</row>
    <row r="747" spans="3:92" x14ac:dyDescent="0.3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  <c r="CN747" s="28"/>
    </row>
    <row r="748" spans="3:92" x14ac:dyDescent="0.3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  <c r="BY748" s="28"/>
      <c r="BZ748" s="28"/>
      <c r="CA748" s="28"/>
      <c r="CB748" s="28"/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  <c r="CN748" s="28"/>
    </row>
    <row r="749" spans="3:92" x14ac:dyDescent="0.3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  <c r="CN749" s="28"/>
    </row>
    <row r="750" spans="3:92" x14ac:dyDescent="0.3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  <c r="CN750" s="28"/>
    </row>
    <row r="751" spans="3:92" x14ac:dyDescent="0.3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  <c r="CN751" s="28"/>
    </row>
    <row r="752" spans="3:92" x14ac:dyDescent="0.3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  <c r="BY752" s="28"/>
      <c r="BZ752" s="28"/>
      <c r="CA752" s="28"/>
      <c r="CB752" s="28"/>
      <c r="CC752" s="28"/>
      <c r="CD752" s="28"/>
      <c r="CE752" s="28"/>
      <c r="CF752" s="28"/>
      <c r="CG752" s="28"/>
      <c r="CH752" s="28"/>
      <c r="CI752" s="28"/>
      <c r="CJ752" s="28"/>
      <c r="CK752" s="28"/>
      <c r="CL752" s="28"/>
      <c r="CM752" s="28"/>
      <c r="CN752" s="28"/>
    </row>
    <row r="753" spans="3:92" x14ac:dyDescent="0.3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  <c r="BY753" s="28"/>
      <c r="BZ753" s="28"/>
      <c r="CA753" s="28"/>
      <c r="CB753" s="28"/>
      <c r="CC753" s="28"/>
      <c r="CD753" s="28"/>
      <c r="CE753" s="28"/>
      <c r="CF753" s="28"/>
      <c r="CG753" s="28"/>
      <c r="CH753" s="28"/>
      <c r="CI753" s="28"/>
      <c r="CJ753" s="28"/>
      <c r="CK753" s="28"/>
      <c r="CL753" s="28"/>
      <c r="CM753" s="28"/>
      <c r="CN753" s="28"/>
    </row>
    <row r="754" spans="3:92" x14ac:dyDescent="0.3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  <c r="BY754" s="28"/>
      <c r="BZ754" s="28"/>
      <c r="CA754" s="28"/>
      <c r="CB754" s="28"/>
      <c r="CC754" s="28"/>
      <c r="CD754" s="28"/>
      <c r="CE754" s="28"/>
      <c r="CF754" s="28"/>
      <c r="CG754" s="28"/>
      <c r="CH754" s="28"/>
      <c r="CI754" s="28"/>
      <c r="CJ754" s="28"/>
      <c r="CK754" s="28"/>
      <c r="CL754" s="28"/>
      <c r="CM754" s="28"/>
      <c r="CN754" s="28"/>
    </row>
    <row r="755" spans="3:92" x14ac:dyDescent="0.3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  <c r="CC755" s="28"/>
      <c r="CD755" s="28"/>
      <c r="CE755" s="28"/>
      <c r="CF755" s="28"/>
      <c r="CG755" s="28"/>
      <c r="CH755" s="28"/>
      <c r="CI755" s="28"/>
      <c r="CJ755" s="28"/>
      <c r="CK755" s="28"/>
      <c r="CL755" s="28"/>
      <c r="CM755" s="28"/>
      <c r="CN755" s="28"/>
    </row>
    <row r="756" spans="3:92" x14ac:dyDescent="0.3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  <c r="CN756" s="28"/>
    </row>
    <row r="757" spans="3:92" x14ac:dyDescent="0.3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  <c r="CN757" s="28"/>
    </row>
    <row r="758" spans="3:92" x14ac:dyDescent="0.3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  <c r="CN758" s="28"/>
    </row>
    <row r="759" spans="3:92" x14ac:dyDescent="0.3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  <c r="BY759" s="28"/>
      <c r="BZ759" s="28"/>
      <c r="CA759" s="28"/>
      <c r="CB759" s="28"/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  <c r="CN759" s="28"/>
    </row>
    <row r="760" spans="3:92" x14ac:dyDescent="0.3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  <c r="CN760" s="28"/>
    </row>
    <row r="761" spans="3:92" x14ac:dyDescent="0.3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  <c r="BY761" s="28"/>
      <c r="BZ761" s="28"/>
      <c r="CA761" s="28"/>
      <c r="CB761" s="28"/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  <c r="CN761" s="28"/>
    </row>
    <row r="762" spans="3:92" x14ac:dyDescent="0.3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  <c r="CN762" s="28"/>
    </row>
    <row r="763" spans="3:92" x14ac:dyDescent="0.3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  <c r="BY763" s="28"/>
      <c r="BZ763" s="28"/>
      <c r="CA763" s="28"/>
      <c r="CB763" s="28"/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  <c r="CN763" s="28"/>
    </row>
    <row r="764" spans="3:92" x14ac:dyDescent="0.3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  <c r="BY764" s="28"/>
      <c r="BZ764" s="28"/>
      <c r="CA764" s="28"/>
      <c r="CB764" s="28"/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  <c r="CN764" s="28"/>
    </row>
    <row r="765" spans="3:92" x14ac:dyDescent="0.3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  <c r="CN765" s="28"/>
    </row>
    <row r="766" spans="3:92" x14ac:dyDescent="0.3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  <c r="BY766" s="28"/>
      <c r="BZ766" s="28"/>
      <c r="CA766" s="28"/>
      <c r="CB766" s="28"/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  <c r="CN766" s="28"/>
    </row>
    <row r="767" spans="3:92" x14ac:dyDescent="0.3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  <c r="CN767" s="28"/>
    </row>
    <row r="768" spans="3:92" x14ac:dyDescent="0.3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  <c r="BY768" s="28"/>
      <c r="BZ768" s="28"/>
      <c r="CA768" s="28"/>
      <c r="CB768" s="28"/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  <c r="CN768" s="28"/>
    </row>
    <row r="769" spans="3:92" x14ac:dyDescent="0.3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  <c r="CN769" s="28"/>
    </row>
    <row r="770" spans="3:92" x14ac:dyDescent="0.3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  <c r="BY770" s="28"/>
      <c r="BZ770" s="28"/>
      <c r="CA770" s="28"/>
      <c r="CB770" s="28"/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  <c r="CN770" s="28"/>
    </row>
    <row r="771" spans="3:92" x14ac:dyDescent="0.3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  <c r="BY771" s="28"/>
      <c r="BZ771" s="28"/>
      <c r="CA771" s="28"/>
      <c r="CB771" s="28"/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  <c r="CN771" s="28"/>
    </row>
    <row r="772" spans="3:92" x14ac:dyDescent="0.3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  <c r="CN772" s="28"/>
    </row>
    <row r="773" spans="3:92" x14ac:dyDescent="0.3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  <c r="BY773" s="28"/>
      <c r="BZ773" s="28"/>
      <c r="CA773" s="28"/>
      <c r="CB773" s="28"/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  <c r="CN773" s="28"/>
    </row>
    <row r="774" spans="3:92" x14ac:dyDescent="0.3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  <c r="BY774" s="28"/>
      <c r="BZ774" s="28"/>
      <c r="CA774" s="28"/>
      <c r="CB774" s="28"/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  <c r="CN774" s="28"/>
    </row>
    <row r="775" spans="3:92" x14ac:dyDescent="0.3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  <c r="BY775" s="28"/>
      <c r="BZ775" s="28"/>
      <c r="CA775" s="28"/>
      <c r="CB775" s="28"/>
      <c r="CC775" s="28"/>
      <c r="CD775" s="28"/>
      <c r="CE775" s="28"/>
      <c r="CF775" s="28"/>
      <c r="CG775" s="28"/>
      <c r="CH775" s="28"/>
      <c r="CI775" s="28"/>
      <c r="CJ775" s="28"/>
      <c r="CK775" s="28"/>
      <c r="CL775" s="28"/>
      <c r="CM775" s="28"/>
      <c r="CN775" s="28"/>
    </row>
    <row r="776" spans="3:92" x14ac:dyDescent="0.3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  <c r="BY776" s="28"/>
      <c r="BZ776" s="28"/>
      <c r="CA776" s="28"/>
      <c r="CB776" s="28"/>
      <c r="CC776" s="28"/>
      <c r="CD776" s="28"/>
      <c r="CE776" s="28"/>
      <c r="CF776" s="28"/>
      <c r="CG776" s="28"/>
      <c r="CH776" s="28"/>
      <c r="CI776" s="28"/>
      <c r="CJ776" s="28"/>
      <c r="CK776" s="28"/>
      <c r="CL776" s="28"/>
      <c r="CM776" s="28"/>
      <c r="CN776" s="28"/>
    </row>
    <row r="777" spans="3:92" x14ac:dyDescent="0.3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  <c r="BY777" s="28"/>
      <c r="BZ777" s="28"/>
      <c r="CA777" s="28"/>
      <c r="CB777" s="28"/>
      <c r="CC777" s="28"/>
      <c r="CD777" s="28"/>
      <c r="CE777" s="28"/>
      <c r="CF777" s="28"/>
      <c r="CG777" s="28"/>
      <c r="CH777" s="28"/>
      <c r="CI777" s="28"/>
      <c r="CJ777" s="28"/>
      <c r="CK777" s="28"/>
      <c r="CL777" s="28"/>
      <c r="CM777" s="28"/>
      <c r="CN777" s="28"/>
    </row>
    <row r="778" spans="3:92" x14ac:dyDescent="0.3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  <c r="BY778" s="28"/>
      <c r="BZ778" s="28"/>
      <c r="CA778" s="28"/>
      <c r="CB778" s="28"/>
      <c r="CC778" s="28"/>
      <c r="CD778" s="28"/>
      <c r="CE778" s="28"/>
      <c r="CF778" s="28"/>
      <c r="CG778" s="28"/>
      <c r="CH778" s="28"/>
      <c r="CI778" s="28"/>
      <c r="CJ778" s="28"/>
      <c r="CK778" s="28"/>
      <c r="CL778" s="28"/>
      <c r="CM778" s="28"/>
      <c r="CN778" s="28"/>
    </row>
    <row r="779" spans="3:92" x14ac:dyDescent="0.3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  <c r="BY779" s="28"/>
      <c r="BZ779" s="28"/>
      <c r="CA779" s="28"/>
      <c r="CB779" s="28"/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  <c r="CN779" s="28"/>
    </row>
    <row r="780" spans="3:92" x14ac:dyDescent="0.3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  <c r="BY780" s="28"/>
      <c r="BZ780" s="28"/>
      <c r="CA780" s="28"/>
      <c r="CB780" s="28"/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  <c r="CN780" s="28"/>
    </row>
    <row r="781" spans="3:92" x14ac:dyDescent="0.3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  <c r="BY781" s="28"/>
      <c r="BZ781" s="28"/>
      <c r="CA781" s="28"/>
      <c r="CB781" s="28"/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  <c r="CN781" s="28"/>
    </row>
    <row r="782" spans="3:92" x14ac:dyDescent="0.3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  <c r="CN782" s="28"/>
    </row>
    <row r="783" spans="3:92" x14ac:dyDescent="0.3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  <c r="CN783" s="28"/>
    </row>
    <row r="784" spans="3:92" x14ac:dyDescent="0.3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  <c r="CN784" s="28"/>
    </row>
    <row r="785" spans="3:92" x14ac:dyDescent="0.3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  <c r="CN785" s="28"/>
    </row>
    <row r="786" spans="3:92" x14ac:dyDescent="0.3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  <c r="CN786" s="28"/>
    </row>
    <row r="787" spans="3:92" x14ac:dyDescent="0.3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</row>
    <row r="788" spans="3:92" x14ac:dyDescent="0.3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  <c r="CC788" s="28"/>
      <c r="CD788" s="28"/>
      <c r="CE788" s="28"/>
      <c r="CF788" s="28"/>
      <c r="CG788" s="28"/>
      <c r="CH788" s="28"/>
      <c r="CI788" s="28"/>
      <c r="CJ788" s="28"/>
      <c r="CK788" s="28"/>
      <c r="CL788" s="28"/>
      <c r="CM788" s="28"/>
      <c r="CN788" s="28"/>
    </row>
    <row r="789" spans="3:92" x14ac:dyDescent="0.3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  <c r="BY789" s="28"/>
      <c r="BZ789" s="28"/>
      <c r="CA789" s="28"/>
      <c r="CB789" s="28"/>
      <c r="CC789" s="28"/>
      <c r="CD789" s="28"/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</row>
    <row r="790" spans="3:92" x14ac:dyDescent="0.3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  <c r="BY790" s="28"/>
      <c r="BZ790" s="28"/>
      <c r="CA790" s="28"/>
      <c r="CB790" s="28"/>
      <c r="CC790" s="28"/>
      <c r="CD790" s="28"/>
      <c r="CE790" s="28"/>
      <c r="CF790" s="28"/>
      <c r="CG790" s="28"/>
      <c r="CH790" s="28"/>
      <c r="CI790" s="28"/>
      <c r="CJ790" s="28"/>
      <c r="CK790" s="28"/>
      <c r="CL790" s="28"/>
      <c r="CM790" s="28"/>
      <c r="CN790" s="28"/>
    </row>
    <row r="791" spans="3:92" x14ac:dyDescent="0.3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  <c r="BY791" s="28"/>
      <c r="BZ791" s="28"/>
      <c r="CA791" s="28"/>
      <c r="CB791" s="28"/>
      <c r="CC791" s="28"/>
      <c r="CD791" s="28"/>
      <c r="CE791" s="28"/>
      <c r="CF791" s="28"/>
      <c r="CG791" s="28"/>
      <c r="CH791" s="28"/>
      <c r="CI791" s="28"/>
      <c r="CJ791" s="28"/>
      <c r="CK791" s="28"/>
      <c r="CL791" s="28"/>
      <c r="CM791" s="28"/>
      <c r="CN791" s="28"/>
    </row>
    <row r="792" spans="3:92" x14ac:dyDescent="0.3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  <c r="BY792" s="28"/>
      <c r="BZ792" s="28"/>
      <c r="CA792" s="28"/>
      <c r="CB792" s="28"/>
      <c r="CC792" s="28"/>
      <c r="CD792" s="28"/>
      <c r="CE792" s="28"/>
      <c r="CF792" s="28"/>
      <c r="CG792" s="28"/>
      <c r="CH792" s="28"/>
      <c r="CI792" s="28"/>
      <c r="CJ792" s="28"/>
      <c r="CK792" s="28"/>
      <c r="CL792" s="28"/>
      <c r="CM792" s="28"/>
      <c r="CN792" s="28"/>
    </row>
    <row r="793" spans="3:92" x14ac:dyDescent="0.3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  <c r="CC793" s="28"/>
      <c r="CD793" s="28"/>
      <c r="CE793" s="28"/>
      <c r="CF793" s="28"/>
      <c r="CG793" s="28"/>
      <c r="CH793" s="28"/>
      <c r="CI793" s="28"/>
      <c r="CJ793" s="28"/>
      <c r="CK793" s="28"/>
      <c r="CL793" s="28"/>
      <c r="CM793" s="28"/>
      <c r="CN793" s="28"/>
    </row>
    <row r="794" spans="3:92" x14ac:dyDescent="0.3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  <c r="BY794" s="28"/>
      <c r="BZ794" s="28"/>
      <c r="CA794" s="28"/>
      <c r="CB794" s="28"/>
      <c r="CC794" s="28"/>
      <c r="CD794" s="28"/>
      <c r="CE794" s="28"/>
      <c r="CF794" s="28"/>
      <c r="CG794" s="28"/>
      <c r="CH794" s="28"/>
      <c r="CI794" s="28"/>
      <c r="CJ794" s="28"/>
      <c r="CK794" s="28"/>
      <c r="CL794" s="28"/>
      <c r="CM794" s="28"/>
      <c r="CN794" s="28"/>
    </row>
    <row r="795" spans="3:92" x14ac:dyDescent="0.3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  <c r="CC795" s="28"/>
      <c r="CD795" s="28"/>
      <c r="CE795" s="28"/>
      <c r="CF795" s="28"/>
      <c r="CG795" s="28"/>
      <c r="CH795" s="28"/>
      <c r="CI795" s="28"/>
      <c r="CJ795" s="28"/>
      <c r="CK795" s="28"/>
      <c r="CL795" s="28"/>
      <c r="CM795" s="28"/>
      <c r="CN795" s="28"/>
    </row>
    <row r="796" spans="3:92" x14ac:dyDescent="0.3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  <c r="CN796" s="28"/>
    </row>
    <row r="797" spans="3:92" x14ac:dyDescent="0.3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  <c r="BY797" s="28"/>
      <c r="BZ797" s="28"/>
      <c r="CA797" s="28"/>
      <c r="CB797" s="28"/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  <c r="CN797" s="28"/>
    </row>
    <row r="798" spans="3:92" x14ac:dyDescent="0.3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  <c r="BY798" s="28"/>
      <c r="BZ798" s="28"/>
      <c r="CA798" s="28"/>
      <c r="CB798" s="28"/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  <c r="CN798" s="28"/>
    </row>
    <row r="799" spans="3:92" x14ac:dyDescent="0.3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  <c r="BY799" s="28"/>
      <c r="BZ799" s="28"/>
      <c r="CA799" s="28"/>
      <c r="CB799" s="28"/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  <c r="CN799" s="28"/>
    </row>
    <row r="800" spans="3:92" x14ac:dyDescent="0.3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  <c r="BY800" s="28"/>
      <c r="BZ800" s="28"/>
      <c r="CA800" s="28"/>
      <c r="CB800" s="28"/>
      <c r="CC800" s="28"/>
      <c r="CD800" s="28"/>
      <c r="CE800" s="28"/>
      <c r="CF800" s="28"/>
      <c r="CG800" s="28"/>
      <c r="CH800" s="28"/>
      <c r="CI800" s="28"/>
      <c r="CJ800" s="28"/>
      <c r="CK800" s="28"/>
      <c r="CL800" s="28"/>
      <c r="CM800" s="28"/>
      <c r="CN800" s="28"/>
    </row>
    <row r="801" spans="3:92" x14ac:dyDescent="0.3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  <c r="BY801" s="28"/>
      <c r="BZ801" s="28"/>
      <c r="CA801" s="28"/>
      <c r="CB801" s="28"/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  <c r="CN801" s="28"/>
    </row>
    <row r="802" spans="3:92" x14ac:dyDescent="0.3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  <c r="CN802" s="28"/>
    </row>
    <row r="803" spans="3:92" x14ac:dyDescent="0.3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  <c r="CN803" s="28"/>
    </row>
    <row r="804" spans="3:92" x14ac:dyDescent="0.3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  <c r="CN804" s="28"/>
    </row>
    <row r="805" spans="3:92" x14ac:dyDescent="0.3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  <c r="CN805" s="28"/>
    </row>
    <row r="806" spans="3:92" x14ac:dyDescent="0.3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8"/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  <c r="CJ806" s="28"/>
      <c r="CK806" s="28"/>
      <c r="CL806" s="28"/>
      <c r="CM806" s="28"/>
      <c r="CN806" s="28"/>
    </row>
    <row r="807" spans="3:92" x14ac:dyDescent="0.3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  <c r="CN807" s="28"/>
    </row>
    <row r="808" spans="3:92" x14ac:dyDescent="0.3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  <c r="CN808" s="28"/>
    </row>
    <row r="809" spans="3:92" x14ac:dyDescent="0.3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  <c r="CN809" s="28"/>
    </row>
    <row r="810" spans="3:92" x14ac:dyDescent="0.3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  <c r="CN810" s="28"/>
    </row>
    <row r="811" spans="3:92" x14ac:dyDescent="0.3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  <c r="CN811" s="28"/>
    </row>
    <row r="812" spans="3:92" x14ac:dyDescent="0.3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  <c r="CN812" s="28"/>
    </row>
    <row r="813" spans="3:92" x14ac:dyDescent="0.3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  <c r="CN813" s="28"/>
    </row>
    <row r="814" spans="3:92" x14ac:dyDescent="0.3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  <c r="CN814" s="28"/>
    </row>
    <row r="815" spans="3:92" x14ac:dyDescent="0.3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  <c r="CN815" s="28"/>
    </row>
    <row r="816" spans="3:92" x14ac:dyDescent="0.3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  <c r="BY816" s="28"/>
      <c r="BZ816" s="28"/>
      <c r="CA816" s="28"/>
      <c r="CB816" s="28"/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  <c r="CN816" s="28"/>
    </row>
    <row r="817" spans="3:92" x14ac:dyDescent="0.3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  <c r="CN817" s="28"/>
    </row>
    <row r="818" spans="3:92" x14ac:dyDescent="0.3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  <c r="BY818" s="28"/>
      <c r="BZ818" s="28"/>
      <c r="CA818" s="28"/>
      <c r="CB818" s="28"/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  <c r="CN818" s="28"/>
    </row>
    <row r="819" spans="3:92" x14ac:dyDescent="0.3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  <c r="CN819" s="28"/>
    </row>
    <row r="820" spans="3:92" x14ac:dyDescent="0.3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  <c r="BY820" s="28"/>
      <c r="BZ820" s="28"/>
      <c r="CA820" s="28"/>
      <c r="CB820" s="28"/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  <c r="CN820" s="28"/>
    </row>
    <row r="821" spans="3:92" x14ac:dyDescent="0.3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  <c r="BY821" s="28"/>
      <c r="BZ821" s="28"/>
      <c r="CA821" s="28"/>
      <c r="CB821" s="28"/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  <c r="CN821" s="28"/>
    </row>
    <row r="822" spans="3:92" x14ac:dyDescent="0.3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  <c r="BY822" s="28"/>
      <c r="BZ822" s="28"/>
      <c r="CA822" s="28"/>
      <c r="CB822" s="28"/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  <c r="CN822" s="28"/>
    </row>
    <row r="823" spans="3:92" x14ac:dyDescent="0.3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  <c r="CN823" s="28"/>
    </row>
    <row r="824" spans="3:92" x14ac:dyDescent="0.3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  <c r="CN824" s="28"/>
    </row>
    <row r="825" spans="3:92" x14ac:dyDescent="0.3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  <c r="CN825" s="28"/>
    </row>
    <row r="826" spans="3:92" x14ac:dyDescent="0.3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  <c r="BY826" s="28"/>
      <c r="BZ826" s="28"/>
      <c r="CA826" s="28"/>
      <c r="CB826" s="28"/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  <c r="CN826" s="28"/>
    </row>
    <row r="827" spans="3:92" x14ac:dyDescent="0.3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  <c r="CN827" s="28"/>
    </row>
    <row r="828" spans="3:92" x14ac:dyDescent="0.3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  <c r="CN828" s="28"/>
    </row>
    <row r="829" spans="3:92" x14ac:dyDescent="0.3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  <c r="BY829" s="28"/>
      <c r="BZ829" s="28"/>
      <c r="CA829" s="28"/>
      <c r="CB829" s="28"/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  <c r="CN829" s="28"/>
    </row>
    <row r="830" spans="3:92" x14ac:dyDescent="0.3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  <c r="BY830" s="28"/>
      <c r="BZ830" s="28"/>
      <c r="CA830" s="28"/>
      <c r="CB830" s="28"/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  <c r="CN830" s="28"/>
    </row>
    <row r="831" spans="3:92" x14ac:dyDescent="0.3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  <c r="BY831" s="28"/>
      <c r="BZ831" s="28"/>
      <c r="CA831" s="28"/>
      <c r="CB831" s="28"/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  <c r="CN831" s="28"/>
    </row>
    <row r="832" spans="3:92" x14ac:dyDescent="0.3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  <c r="CN832" s="28"/>
    </row>
    <row r="833" spans="3:92" x14ac:dyDescent="0.3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  <c r="CN833" s="28"/>
    </row>
    <row r="834" spans="3:92" x14ac:dyDescent="0.3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  <c r="BY834" s="28"/>
      <c r="BZ834" s="28"/>
      <c r="CA834" s="28"/>
      <c r="CB834" s="28"/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  <c r="CN834" s="28"/>
    </row>
    <row r="835" spans="3:92" x14ac:dyDescent="0.3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  <c r="CN835" s="28"/>
    </row>
    <row r="836" spans="3:92" x14ac:dyDescent="0.3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  <c r="BY836" s="28"/>
      <c r="BZ836" s="28"/>
      <c r="CA836" s="28"/>
      <c r="CB836" s="28"/>
      <c r="CC836" s="28"/>
      <c r="CD836" s="28"/>
      <c r="CE836" s="28"/>
      <c r="CF836" s="28"/>
      <c r="CG836" s="28"/>
      <c r="CH836" s="28"/>
      <c r="CI836" s="28"/>
      <c r="CJ836" s="28"/>
      <c r="CK836" s="28"/>
      <c r="CL836" s="28"/>
      <c r="CM836" s="28"/>
      <c r="CN836" s="28"/>
    </row>
    <row r="837" spans="3:92" x14ac:dyDescent="0.3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  <c r="CC837" s="28"/>
      <c r="CD837" s="28"/>
      <c r="CE837" s="28"/>
      <c r="CF837" s="28"/>
      <c r="CG837" s="28"/>
      <c r="CH837" s="28"/>
      <c r="CI837" s="28"/>
      <c r="CJ837" s="28"/>
      <c r="CK837" s="28"/>
      <c r="CL837" s="28"/>
      <c r="CM837" s="28"/>
      <c r="CN837" s="28"/>
    </row>
    <row r="838" spans="3:92" x14ac:dyDescent="0.3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  <c r="BY838" s="28"/>
      <c r="BZ838" s="28"/>
      <c r="CA838" s="28"/>
      <c r="CB838" s="28"/>
      <c r="CC838" s="28"/>
      <c r="CD838" s="28"/>
      <c r="CE838" s="28"/>
      <c r="CF838" s="28"/>
      <c r="CG838" s="28"/>
      <c r="CH838" s="28"/>
      <c r="CI838" s="28"/>
      <c r="CJ838" s="28"/>
      <c r="CK838" s="28"/>
      <c r="CL838" s="28"/>
      <c r="CM838" s="28"/>
      <c r="CN838" s="28"/>
    </row>
    <row r="839" spans="3:92" x14ac:dyDescent="0.3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  <c r="BY839" s="28"/>
      <c r="BZ839" s="28"/>
      <c r="CA839" s="28"/>
      <c r="CB839" s="28"/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  <c r="CN839" s="28"/>
    </row>
    <row r="840" spans="3:92" x14ac:dyDescent="0.3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  <c r="BY840" s="28"/>
      <c r="BZ840" s="28"/>
      <c r="CA840" s="28"/>
      <c r="CB840" s="28"/>
      <c r="CC840" s="28"/>
      <c r="CD840" s="28"/>
      <c r="CE840" s="28"/>
      <c r="CF840" s="28"/>
      <c r="CG840" s="28"/>
      <c r="CH840" s="28"/>
      <c r="CI840" s="28"/>
      <c r="CJ840" s="28"/>
      <c r="CK840" s="28"/>
      <c r="CL840" s="28"/>
      <c r="CM840" s="28"/>
      <c r="CN840" s="28"/>
    </row>
    <row r="841" spans="3:92" x14ac:dyDescent="0.3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  <c r="CC841" s="28"/>
      <c r="CD841" s="28"/>
      <c r="CE841" s="28"/>
      <c r="CF841" s="28"/>
      <c r="CG841" s="28"/>
      <c r="CH841" s="28"/>
      <c r="CI841" s="28"/>
      <c r="CJ841" s="28"/>
      <c r="CK841" s="28"/>
      <c r="CL841" s="28"/>
      <c r="CM841" s="28"/>
      <c r="CN841" s="28"/>
    </row>
    <row r="842" spans="3:92" x14ac:dyDescent="0.3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  <c r="CC842" s="28"/>
      <c r="CD842" s="28"/>
      <c r="CE842" s="28"/>
      <c r="CF842" s="28"/>
      <c r="CG842" s="28"/>
      <c r="CH842" s="28"/>
      <c r="CI842" s="28"/>
      <c r="CJ842" s="28"/>
      <c r="CK842" s="28"/>
      <c r="CL842" s="28"/>
      <c r="CM842" s="28"/>
      <c r="CN842" s="28"/>
    </row>
    <row r="843" spans="3:92" x14ac:dyDescent="0.3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  <c r="CN843" s="28"/>
    </row>
    <row r="844" spans="3:92" x14ac:dyDescent="0.3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  <c r="CN844" s="28"/>
    </row>
    <row r="845" spans="3:92" x14ac:dyDescent="0.3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  <c r="BY845" s="28"/>
      <c r="BZ845" s="28"/>
      <c r="CA845" s="28"/>
      <c r="CB845" s="28"/>
      <c r="CC845" s="28"/>
      <c r="CD845" s="28"/>
      <c r="CE845" s="28"/>
      <c r="CF845" s="28"/>
      <c r="CG845" s="28"/>
      <c r="CH845" s="28"/>
      <c r="CI845" s="28"/>
      <c r="CJ845" s="28"/>
      <c r="CK845" s="28"/>
      <c r="CL845" s="28"/>
      <c r="CM845" s="28"/>
      <c r="CN845" s="28"/>
    </row>
    <row r="846" spans="3:92" x14ac:dyDescent="0.3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  <c r="CN846" s="28"/>
    </row>
    <row r="847" spans="3:92" x14ac:dyDescent="0.3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  <c r="BY847" s="28"/>
      <c r="BZ847" s="28"/>
      <c r="CA847" s="28"/>
      <c r="CB847" s="28"/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  <c r="CN847" s="28"/>
    </row>
    <row r="848" spans="3:92" x14ac:dyDescent="0.3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  <c r="CN848" s="28"/>
    </row>
    <row r="849" spans="3:92" x14ac:dyDescent="0.3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  <c r="BY849" s="28"/>
      <c r="BZ849" s="28"/>
      <c r="CA849" s="28"/>
      <c r="CB849" s="28"/>
      <c r="CC849" s="28"/>
      <c r="CD849" s="28"/>
      <c r="CE849" s="28"/>
      <c r="CF849" s="28"/>
      <c r="CG849" s="28"/>
      <c r="CH849" s="28"/>
      <c r="CI849" s="28"/>
      <c r="CJ849" s="28"/>
      <c r="CK849" s="28"/>
      <c r="CL849" s="28"/>
      <c r="CM849" s="28"/>
      <c r="CN849" s="28"/>
    </row>
    <row r="850" spans="3:92" x14ac:dyDescent="0.3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  <c r="CC850" s="28"/>
      <c r="CD850" s="28"/>
      <c r="CE850" s="28"/>
      <c r="CF850" s="28"/>
      <c r="CG850" s="28"/>
      <c r="CH850" s="28"/>
      <c r="CI850" s="28"/>
      <c r="CJ850" s="28"/>
      <c r="CK850" s="28"/>
      <c r="CL850" s="28"/>
      <c r="CM850" s="28"/>
      <c r="CN850" s="28"/>
    </row>
    <row r="851" spans="3:92" x14ac:dyDescent="0.3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  <c r="BY851" s="28"/>
      <c r="BZ851" s="28"/>
      <c r="CA851" s="28"/>
      <c r="CB851" s="28"/>
      <c r="CC851" s="28"/>
      <c r="CD851" s="28"/>
      <c r="CE851" s="28"/>
      <c r="CF851" s="28"/>
      <c r="CG851" s="28"/>
      <c r="CH851" s="28"/>
      <c r="CI851" s="28"/>
      <c r="CJ851" s="28"/>
      <c r="CK851" s="28"/>
      <c r="CL851" s="28"/>
      <c r="CM851" s="28"/>
      <c r="CN851" s="28"/>
    </row>
    <row r="852" spans="3:92" x14ac:dyDescent="0.3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  <c r="CC852" s="28"/>
      <c r="CD852" s="28"/>
      <c r="CE852" s="28"/>
      <c r="CF852" s="28"/>
      <c r="CG852" s="28"/>
      <c r="CH852" s="28"/>
      <c r="CI852" s="28"/>
      <c r="CJ852" s="28"/>
      <c r="CK852" s="28"/>
      <c r="CL852" s="28"/>
      <c r="CM852" s="28"/>
      <c r="CN852" s="28"/>
    </row>
    <row r="853" spans="3:92" x14ac:dyDescent="0.3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  <c r="BY853" s="28"/>
      <c r="BZ853" s="28"/>
      <c r="CA853" s="28"/>
      <c r="CB853" s="28"/>
      <c r="CC853" s="28"/>
      <c r="CD853" s="28"/>
      <c r="CE853" s="28"/>
      <c r="CF853" s="28"/>
      <c r="CG853" s="28"/>
      <c r="CH853" s="28"/>
      <c r="CI853" s="28"/>
      <c r="CJ853" s="28"/>
      <c r="CK853" s="28"/>
      <c r="CL853" s="28"/>
      <c r="CM853" s="28"/>
      <c r="CN853" s="28"/>
    </row>
    <row r="854" spans="3:92" x14ac:dyDescent="0.3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  <c r="CC854" s="28"/>
      <c r="CD854" s="28"/>
      <c r="CE854" s="28"/>
      <c r="CF854" s="28"/>
      <c r="CG854" s="28"/>
      <c r="CH854" s="28"/>
      <c r="CI854" s="28"/>
      <c r="CJ854" s="28"/>
      <c r="CK854" s="28"/>
      <c r="CL854" s="28"/>
      <c r="CM854" s="28"/>
      <c r="CN854" s="28"/>
    </row>
    <row r="855" spans="3:92" x14ac:dyDescent="0.3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  <c r="BY855" s="28"/>
      <c r="BZ855" s="28"/>
      <c r="CA855" s="28"/>
      <c r="CB855" s="28"/>
      <c r="CC855" s="28"/>
      <c r="CD855" s="28"/>
      <c r="CE855" s="28"/>
      <c r="CF855" s="28"/>
      <c r="CG855" s="28"/>
      <c r="CH855" s="28"/>
      <c r="CI855" s="28"/>
      <c r="CJ855" s="28"/>
      <c r="CK855" s="28"/>
      <c r="CL855" s="28"/>
      <c r="CM855" s="28"/>
      <c r="CN855" s="28"/>
    </row>
    <row r="856" spans="3:92" x14ac:dyDescent="0.3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  <c r="CC856" s="28"/>
      <c r="CD856" s="28"/>
      <c r="CE856" s="28"/>
      <c r="CF856" s="28"/>
      <c r="CG856" s="28"/>
      <c r="CH856" s="28"/>
      <c r="CI856" s="28"/>
      <c r="CJ856" s="28"/>
      <c r="CK856" s="28"/>
      <c r="CL856" s="28"/>
      <c r="CM856" s="28"/>
      <c r="CN856" s="28"/>
    </row>
    <row r="857" spans="3:92" x14ac:dyDescent="0.3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  <c r="CN857" s="28"/>
    </row>
    <row r="858" spans="3:92" x14ac:dyDescent="0.3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  <c r="CC858" s="28"/>
      <c r="CD858" s="28"/>
      <c r="CE858" s="28"/>
      <c r="CF858" s="28"/>
      <c r="CG858" s="28"/>
      <c r="CH858" s="28"/>
      <c r="CI858" s="28"/>
      <c r="CJ858" s="28"/>
      <c r="CK858" s="28"/>
      <c r="CL858" s="28"/>
      <c r="CM858" s="28"/>
      <c r="CN858" s="28"/>
    </row>
    <row r="859" spans="3:92" x14ac:dyDescent="0.3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  <c r="BY859" s="28"/>
      <c r="BZ859" s="28"/>
      <c r="CA859" s="28"/>
      <c r="CB859" s="28"/>
      <c r="CC859" s="28"/>
      <c r="CD859" s="28"/>
      <c r="CE859" s="28"/>
      <c r="CF859" s="28"/>
      <c r="CG859" s="28"/>
      <c r="CH859" s="28"/>
      <c r="CI859" s="28"/>
      <c r="CJ859" s="28"/>
      <c r="CK859" s="28"/>
      <c r="CL859" s="28"/>
      <c r="CM859" s="28"/>
      <c r="CN859" s="28"/>
    </row>
    <row r="860" spans="3:92" x14ac:dyDescent="0.3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  <c r="CC860" s="28"/>
      <c r="CD860" s="28"/>
      <c r="CE860" s="28"/>
      <c r="CF860" s="28"/>
      <c r="CG860" s="28"/>
      <c r="CH860" s="28"/>
      <c r="CI860" s="28"/>
      <c r="CJ860" s="28"/>
      <c r="CK860" s="28"/>
      <c r="CL860" s="28"/>
      <c r="CM860" s="28"/>
      <c r="CN860" s="28"/>
    </row>
    <row r="861" spans="3:92" x14ac:dyDescent="0.3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  <c r="BV861" s="28"/>
      <c r="BW861" s="28"/>
      <c r="BX861" s="28"/>
      <c r="BY861" s="28"/>
      <c r="BZ861" s="28"/>
      <c r="CA861" s="28"/>
      <c r="CB861" s="28"/>
      <c r="CC861" s="28"/>
      <c r="CD861" s="28"/>
      <c r="CE861" s="28"/>
      <c r="CF861" s="28"/>
      <c r="CG861" s="28"/>
      <c r="CH861" s="28"/>
      <c r="CI861" s="28"/>
      <c r="CJ861" s="28"/>
      <c r="CK861" s="28"/>
      <c r="CL861" s="28"/>
      <c r="CM861" s="28"/>
      <c r="CN861" s="28"/>
    </row>
    <row r="862" spans="3:92" x14ac:dyDescent="0.3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  <c r="BY862" s="28"/>
      <c r="BZ862" s="28"/>
      <c r="CA862" s="28"/>
      <c r="CB862" s="28"/>
      <c r="CC862" s="28"/>
      <c r="CD862" s="28"/>
      <c r="CE862" s="28"/>
      <c r="CF862" s="28"/>
      <c r="CG862" s="28"/>
      <c r="CH862" s="28"/>
      <c r="CI862" s="28"/>
      <c r="CJ862" s="28"/>
      <c r="CK862" s="28"/>
      <c r="CL862" s="28"/>
      <c r="CM862" s="28"/>
      <c r="CN862" s="28"/>
    </row>
    <row r="863" spans="3:92" x14ac:dyDescent="0.3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  <c r="CN863" s="28"/>
    </row>
    <row r="864" spans="3:92" x14ac:dyDescent="0.3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8"/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  <c r="CN864" s="28"/>
    </row>
    <row r="865" spans="3:92" x14ac:dyDescent="0.3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  <c r="CN865" s="28"/>
    </row>
    <row r="866" spans="3:92" x14ac:dyDescent="0.3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8"/>
      <c r="CB866" s="28"/>
      <c r="CC866" s="28"/>
      <c r="CD866" s="28"/>
      <c r="CE866" s="28"/>
      <c r="CF866" s="28"/>
      <c r="CG866" s="28"/>
      <c r="CH866" s="28"/>
      <c r="CI866" s="28"/>
      <c r="CJ866" s="28"/>
      <c r="CK866" s="28"/>
      <c r="CL866" s="28"/>
      <c r="CM866" s="28"/>
      <c r="CN866" s="28"/>
    </row>
    <row r="867" spans="3:92" x14ac:dyDescent="0.3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8"/>
      <c r="CB867" s="28"/>
      <c r="CC867" s="28"/>
      <c r="CD867" s="28"/>
      <c r="CE867" s="28"/>
      <c r="CF867" s="28"/>
      <c r="CG867" s="28"/>
      <c r="CH867" s="28"/>
      <c r="CI867" s="28"/>
      <c r="CJ867" s="28"/>
      <c r="CK867" s="28"/>
      <c r="CL867" s="28"/>
      <c r="CM867" s="28"/>
      <c r="CN867" s="28"/>
    </row>
    <row r="868" spans="3:92" x14ac:dyDescent="0.3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8"/>
      <c r="CB868" s="28"/>
      <c r="CC868" s="28"/>
      <c r="CD868" s="28"/>
      <c r="CE868" s="28"/>
      <c r="CF868" s="28"/>
      <c r="CG868" s="28"/>
      <c r="CH868" s="28"/>
      <c r="CI868" s="28"/>
      <c r="CJ868" s="28"/>
      <c r="CK868" s="28"/>
      <c r="CL868" s="28"/>
      <c r="CM868" s="28"/>
      <c r="CN868" s="28"/>
    </row>
    <row r="869" spans="3:92" x14ac:dyDescent="0.3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8"/>
      <c r="CB869" s="28"/>
      <c r="CC869" s="28"/>
      <c r="CD869" s="28"/>
      <c r="CE869" s="28"/>
      <c r="CF869" s="28"/>
      <c r="CG869" s="28"/>
      <c r="CH869" s="28"/>
      <c r="CI869" s="28"/>
      <c r="CJ869" s="28"/>
      <c r="CK869" s="28"/>
      <c r="CL869" s="28"/>
      <c r="CM869" s="28"/>
      <c r="CN869" s="28"/>
    </row>
    <row r="870" spans="3:92" x14ac:dyDescent="0.3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8"/>
      <c r="CB870" s="28"/>
      <c r="CC870" s="28"/>
      <c r="CD870" s="28"/>
      <c r="CE870" s="28"/>
      <c r="CF870" s="28"/>
      <c r="CG870" s="28"/>
      <c r="CH870" s="28"/>
      <c r="CI870" s="28"/>
      <c r="CJ870" s="28"/>
      <c r="CK870" s="28"/>
      <c r="CL870" s="28"/>
      <c r="CM870" s="28"/>
      <c r="CN870" s="28"/>
    </row>
    <row r="871" spans="3:92" x14ac:dyDescent="0.3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8"/>
      <c r="CB871" s="28"/>
      <c r="CC871" s="28"/>
      <c r="CD871" s="28"/>
      <c r="CE871" s="28"/>
      <c r="CF871" s="28"/>
      <c r="CG871" s="28"/>
      <c r="CH871" s="28"/>
      <c r="CI871" s="28"/>
      <c r="CJ871" s="28"/>
      <c r="CK871" s="28"/>
      <c r="CL871" s="28"/>
      <c r="CM871" s="28"/>
      <c r="CN871" s="28"/>
    </row>
    <row r="872" spans="3:92" x14ac:dyDescent="0.3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  <c r="CC872" s="28"/>
      <c r="CD872" s="28"/>
      <c r="CE872" s="28"/>
      <c r="CF872" s="28"/>
      <c r="CG872" s="28"/>
      <c r="CH872" s="28"/>
      <c r="CI872" s="28"/>
      <c r="CJ872" s="28"/>
      <c r="CK872" s="28"/>
      <c r="CL872" s="28"/>
      <c r="CM872" s="28"/>
      <c r="CN872" s="28"/>
    </row>
    <row r="873" spans="3:92" x14ac:dyDescent="0.3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8"/>
      <c r="BW873" s="28"/>
      <c r="BX873" s="28"/>
      <c r="BY873" s="28"/>
      <c r="BZ873" s="28"/>
      <c r="CA873" s="28"/>
      <c r="CB873" s="28"/>
      <c r="CC873" s="28"/>
      <c r="CD873" s="28"/>
      <c r="CE873" s="28"/>
      <c r="CF873" s="28"/>
      <c r="CG873" s="28"/>
      <c r="CH873" s="28"/>
      <c r="CI873" s="28"/>
      <c r="CJ873" s="28"/>
      <c r="CK873" s="28"/>
      <c r="CL873" s="28"/>
      <c r="CM873" s="28"/>
      <c r="CN873" s="28"/>
    </row>
    <row r="874" spans="3:92" x14ac:dyDescent="0.3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8"/>
      <c r="BX874" s="28"/>
      <c r="BY874" s="28"/>
      <c r="BZ874" s="28"/>
      <c r="CA874" s="28"/>
      <c r="CB874" s="28"/>
      <c r="CC874" s="28"/>
      <c r="CD874" s="28"/>
      <c r="CE874" s="28"/>
      <c r="CF874" s="28"/>
      <c r="CG874" s="28"/>
      <c r="CH874" s="28"/>
      <c r="CI874" s="28"/>
      <c r="CJ874" s="28"/>
      <c r="CK874" s="28"/>
      <c r="CL874" s="28"/>
      <c r="CM874" s="28"/>
      <c r="CN874" s="28"/>
    </row>
    <row r="875" spans="3:92" x14ac:dyDescent="0.3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28"/>
      <c r="CF875" s="28"/>
      <c r="CG875" s="28"/>
      <c r="CH875" s="28"/>
      <c r="CI875" s="28"/>
      <c r="CJ875" s="28"/>
      <c r="CK875" s="28"/>
      <c r="CL875" s="28"/>
      <c r="CM875" s="28"/>
      <c r="CN875" s="28"/>
    </row>
    <row r="876" spans="3:92" x14ac:dyDescent="0.3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28"/>
      <c r="CF876" s="28"/>
      <c r="CG876" s="28"/>
      <c r="CH876" s="28"/>
      <c r="CI876" s="28"/>
      <c r="CJ876" s="28"/>
      <c r="CK876" s="28"/>
      <c r="CL876" s="28"/>
      <c r="CM876" s="28"/>
      <c r="CN876" s="28"/>
    </row>
    <row r="877" spans="3:92" x14ac:dyDescent="0.3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8"/>
      <c r="BX877" s="28"/>
      <c r="BY877" s="28"/>
      <c r="BZ877" s="28"/>
      <c r="CA877" s="28"/>
      <c r="CB877" s="28"/>
      <c r="CC877" s="28"/>
      <c r="CD877" s="28"/>
      <c r="CE877" s="28"/>
      <c r="CF877" s="28"/>
      <c r="CG877" s="28"/>
      <c r="CH877" s="28"/>
      <c r="CI877" s="28"/>
      <c r="CJ877" s="28"/>
      <c r="CK877" s="28"/>
      <c r="CL877" s="28"/>
      <c r="CM877" s="28"/>
      <c r="CN877" s="28"/>
    </row>
    <row r="878" spans="3:92" x14ac:dyDescent="0.3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8"/>
      <c r="BX878" s="28"/>
      <c r="BY878" s="28"/>
      <c r="BZ878" s="28"/>
      <c r="CA878" s="28"/>
      <c r="CB878" s="28"/>
      <c r="CC878" s="28"/>
      <c r="CD878" s="28"/>
      <c r="CE878" s="28"/>
      <c r="CF878" s="28"/>
      <c r="CG878" s="28"/>
      <c r="CH878" s="28"/>
      <c r="CI878" s="28"/>
      <c r="CJ878" s="28"/>
      <c r="CK878" s="28"/>
      <c r="CL878" s="28"/>
      <c r="CM878" s="28"/>
      <c r="CN878" s="28"/>
    </row>
    <row r="879" spans="3:92" x14ac:dyDescent="0.3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8"/>
      <c r="CB879" s="28"/>
      <c r="CC879" s="28"/>
      <c r="CD879" s="28"/>
      <c r="CE879" s="28"/>
      <c r="CF879" s="28"/>
      <c r="CG879" s="28"/>
      <c r="CH879" s="28"/>
      <c r="CI879" s="28"/>
      <c r="CJ879" s="28"/>
      <c r="CK879" s="28"/>
      <c r="CL879" s="28"/>
      <c r="CM879" s="28"/>
      <c r="CN879" s="28"/>
    </row>
    <row r="880" spans="3:92" x14ac:dyDescent="0.3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8"/>
      <c r="CB880" s="28"/>
      <c r="CC880" s="28"/>
      <c r="CD880" s="28"/>
      <c r="CE880" s="28"/>
      <c r="CF880" s="28"/>
      <c r="CG880" s="28"/>
      <c r="CH880" s="28"/>
      <c r="CI880" s="28"/>
      <c r="CJ880" s="28"/>
      <c r="CK880" s="28"/>
      <c r="CL880" s="28"/>
      <c r="CM880" s="28"/>
      <c r="CN880" s="28"/>
    </row>
    <row r="881" spans="3:92" x14ac:dyDescent="0.3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28"/>
      <c r="BS881" s="28"/>
      <c r="BT881" s="28"/>
      <c r="BU881" s="28"/>
      <c r="BV881" s="28"/>
      <c r="BW881" s="28"/>
      <c r="BX881" s="28"/>
      <c r="BY881" s="28"/>
      <c r="BZ881" s="28"/>
      <c r="CA881" s="28"/>
      <c r="CB881" s="28"/>
      <c r="CC881" s="28"/>
      <c r="CD881" s="28"/>
      <c r="CE881" s="28"/>
      <c r="CF881" s="28"/>
      <c r="CG881" s="28"/>
      <c r="CH881" s="28"/>
      <c r="CI881" s="28"/>
      <c r="CJ881" s="28"/>
      <c r="CK881" s="28"/>
      <c r="CL881" s="28"/>
      <c r="CM881" s="28"/>
      <c r="CN881" s="28"/>
    </row>
    <row r="882" spans="3:92" x14ac:dyDescent="0.3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  <c r="BP882" s="28"/>
      <c r="BQ882" s="28"/>
      <c r="BR882" s="28"/>
      <c r="BS882" s="28"/>
      <c r="BT882" s="28"/>
      <c r="BU882" s="28"/>
      <c r="BV882" s="28"/>
      <c r="BW882" s="28"/>
      <c r="BX882" s="28"/>
      <c r="BY882" s="28"/>
      <c r="BZ882" s="28"/>
      <c r="CA882" s="28"/>
      <c r="CB882" s="28"/>
      <c r="CC882" s="28"/>
      <c r="CD882" s="28"/>
      <c r="CE882" s="28"/>
      <c r="CF882" s="28"/>
      <c r="CG882" s="28"/>
      <c r="CH882" s="28"/>
      <c r="CI882" s="28"/>
      <c r="CJ882" s="28"/>
      <c r="CK882" s="28"/>
      <c r="CL882" s="28"/>
      <c r="CM882" s="28"/>
      <c r="CN882" s="28"/>
    </row>
    <row r="883" spans="3:92" x14ac:dyDescent="0.3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28"/>
      <c r="BS883" s="28"/>
      <c r="BT883" s="28"/>
      <c r="BU883" s="28"/>
      <c r="BV883" s="28"/>
      <c r="BW883" s="28"/>
      <c r="BX883" s="28"/>
      <c r="BY883" s="28"/>
      <c r="BZ883" s="28"/>
      <c r="CA883" s="28"/>
      <c r="CB883" s="28"/>
      <c r="CC883" s="28"/>
      <c r="CD883" s="28"/>
      <c r="CE883" s="28"/>
      <c r="CF883" s="28"/>
      <c r="CG883" s="28"/>
      <c r="CH883" s="28"/>
      <c r="CI883" s="28"/>
      <c r="CJ883" s="28"/>
      <c r="CK883" s="28"/>
      <c r="CL883" s="28"/>
      <c r="CM883" s="28"/>
      <c r="CN883" s="28"/>
    </row>
    <row r="884" spans="3:92" x14ac:dyDescent="0.3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8"/>
      <c r="BS884" s="28"/>
      <c r="BT884" s="28"/>
      <c r="BU884" s="28"/>
      <c r="BV884" s="28"/>
      <c r="BW884" s="28"/>
      <c r="BX884" s="28"/>
      <c r="BY884" s="28"/>
      <c r="BZ884" s="28"/>
      <c r="CA884" s="28"/>
      <c r="CB884" s="28"/>
      <c r="CC884" s="28"/>
      <c r="CD884" s="28"/>
      <c r="CE884" s="28"/>
      <c r="CF884" s="28"/>
      <c r="CG884" s="28"/>
      <c r="CH884" s="28"/>
      <c r="CI884" s="28"/>
      <c r="CJ884" s="28"/>
      <c r="CK884" s="28"/>
      <c r="CL884" s="28"/>
      <c r="CM884" s="28"/>
      <c r="CN884" s="28"/>
    </row>
    <row r="885" spans="3:92" x14ac:dyDescent="0.3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8"/>
      <c r="CB885" s="28"/>
      <c r="CC885" s="28"/>
      <c r="CD885" s="28"/>
      <c r="CE885" s="28"/>
      <c r="CF885" s="28"/>
      <c r="CG885" s="28"/>
      <c r="CH885" s="28"/>
      <c r="CI885" s="28"/>
      <c r="CJ885" s="28"/>
      <c r="CK885" s="28"/>
      <c r="CL885" s="28"/>
      <c r="CM885" s="28"/>
      <c r="CN885" s="28"/>
    </row>
    <row r="886" spans="3:92" x14ac:dyDescent="0.3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8"/>
      <c r="CB886" s="28"/>
      <c r="CC886" s="28"/>
      <c r="CD886" s="28"/>
      <c r="CE886" s="28"/>
      <c r="CF886" s="28"/>
      <c r="CG886" s="28"/>
      <c r="CH886" s="28"/>
      <c r="CI886" s="28"/>
      <c r="CJ886" s="28"/>
      <c r="CK886" s="28"/>
      <c r="CL886" s="28"/>
      <c r="CM886" s="28"/>
      <c r="CN886" s="28"/>
    </row>
    <row r="887" spans="3:92" x14ac:dyDescent="0.3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8"/>
      <c r="CB887" s="28"/>
      <c r="CC887" s="28"/>
      <c r="CD887" s="28"/>
      <c r="CE887" s="28"/>
      <c r="CF887" s="28"/>
      <c r="CG887" s="28"/>
      <c r="CH887" s="28"/>
      <c r="CI887" s="28"/>
      <c r="CJ887" s="28"/>
      <c r="CK887" s="28"/>
      <c r="CL887" s="28"/>
      <c r="CM887" s="28"/>
      <c r="CN887" s="28"/>
    </row>
    <row r="888" spans="3:92" x14ac:dyDescent="0.3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28"/>
      <c r="BS888" s="28"/>
      <c r="BT888" s="28"/>
      <c r="BU888" s="28"/>
      <c r="BV888" s="28"/>
      <c r="BW888" s="28"/>
      <c r="BX888" s="28"/>
      <c r="BY888" s="28"/>
      <c r="BZ888" s="28"/>
      <c r="CA888" s="28"/>
      <c r="CB888" s="28"/>
      <c r="CC888" s="28"/>
      <c r="CD888" s="28"/>
      <c r="CE888" s="28"/>
      <c r="CF888" s="28"/>
      <c r="CG888" s="28"/>
      <c r="CH888" s="28"/>
      <c r="CI888" s="28"/>
      <c r="CJ888" s="28"/>
      <c r="CK888" s="28"/>
      <c r="CL888" s="28"/>
      <c r="CM888" s="28"/>
      <c r="CN888" s="28"/>
    </row>
    <row r="889" spans="3:92" x14ac:dyDescent="0.3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28"/>
      <c r="BS889" s="28"/>
      <c r="BT889" s="28"/>
      <c r="BU889" s="28"/>
      <c r="BV889" s="28"/>
      <c r="BW889" s="28"/>
      <c r="BX889" s="28"/>
      <c r="BY889" s="28"/>
      <c r="BZ889" s="28"/>
      <c r="CA889" s="28"/>
      <c r="CB889" s="28"/>
      <c r="CC889" s="28"/>
      <c r="CD889" s="28"/>
      <c r="CE889" s="28"/>
      <c r="CF889" s="28"/>
      <c r="CG889" s="28"/>
      <c r="CH889" s="28"/>
      <c r="CI889" s="28"/>
      <c r="CJ889" s="28"/>
      <c r="CK889" s="28"/>
      <c r="CL889" s="28"/>
      <c r="CM889" s="28"/>
      <c r="CN889" s="28"/>
    </row>
    <row r="890" spans="3:92" x14ac:dyDescent="0.3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8"/>
      <c r="CB890" s="28"/>
      <c r="CC890" s="28"/>
      <c r="CD890" s="28"/>
      <c r="CE890" s="28"/>
      <c r="CF890" s="28"/>
      <c r="CG890" s="28"/>
      <c r="CH890" s="28"/>
      <c r="CI890" s="28"/>
      <c r="CJ890" s="28"/>
      <c r="CK890" s="28"/>
      <c r="CL890" s="28"/>
      <c r="CM890" s="28"/>
      <c r="CN890" s="28"/>
    </row>
    <row r="891" spans="3:92" x14ac:dyDescent="0.3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8"/>
      <c r="CB891" s="28"/>
      <c r="CC891" s="28"/>
      <c r="CD891" s="28"/>
      <c r="CE891" s="28"/>
      <c r="CF891" s="28"/>
      <c r="CG891" s="28"/>
      <c r="CH891" s="28"/>
      <c r="CI891" s="28"/>
      <c r="CJ891" s="28"/>
      <c r="CK891" s="28"/>
      <c r="CL891" s="28"/>
      <c r="CM891" s="28"/>
      <c r="CN891" s="28"/>
    </row>
    <row r="892" spans="3:92" x14ac:dyDescent="0.3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8"/>
      <c r="CB892" s="28"/>
      <c r="CC892" s="28"/>
      <c r="CD892" s="28"/>
      <c r="CE892" s="28"/>
      <c r="CF892" s="28"/>
      <c r="CG892" s="28"/>
      <c r="CH892" s="28"/>
      <c r="CI892" s="28"/>
      <c r="CJ892" s="28"/>
      <c r="CK892" s="28"/>
      <c r="CL892" s="28"/>
      <c r="CM892" s="28"/>
      <c r="CN892" s="28"/>
    </row>
    <row r="893" spans="3:92" x14ac:dyDescent="0.3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8"/>
      <c r="CB893" s="28"/>
      <c r="CC893" s="28"/>
      <c r="CD893" s="28"/>
      <c r="CE893" s="28"/>
      <c r="CF893" s="28"/>
      <c r="CG893" s="28"/>
      <c r="CH893" s="28"/>
      <c r="CI893" s="28"/>
      <c r="CJ893" s="28"/>
      <c r="CK893" s="28"/>
      <c r="CL893" s="28"/>
      <c r="CM893" s="28"/>
      <c r="CN893" s="28"/>
    </row>
    <row r="894" spans="3:92" x14ac:dyDescent="0.3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8"/>
      <c r="CB894" s="28"/>
      <c r="CC894" s="28"/>
      <c r="CD894" s="28"/>
      <c r="CE894" s="28"/>
      <c r="CF894" s="28"/>
      <c r="CG894" s="28"/>
      <c r="CH894" s="28"/>
      <c r="CI894" s="28"/>
      <c r="CJ894" s="28"/>
      <c r="CK894" s="28"/>
      <c r="CL894" s="28"/>
      <c r="CM894" s="28"/>
      <c r="CN894" s="28"/>
    </row>
    <row r="895" spans="3:92" x14ac:dyDescent="0.3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8"/>
      <c r="CB895" s="28"/>
      <c r="CC895" s="28"/>
      <c r="CD895" s="28"/>
      <c r="CE895" s="28"/>
      <c r="CF895" s="28"/>
      <c r="CG895" s="28"/>
      <c r="CH895" s="28"/>
      <c r="CI895" s="28"/>
      <c r="CJ895" s="28"/>
      <c r="CK895" s="28"/>
      <c r="CL895" s="28"/>
      <c r="CM895" s="28"/>
      <c r="CN895" s="28"/>
    </row>
    <row r="896" spans="3:92" x14ac:dyDescent="0.3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8"/>
      <c r="CB896" s="28"/>
      <c r="CC896" s="28"/>
      <c r="CD896" s="28"/>
      <c r="CE896" s="28"/>
      <c r="CF896" s="28"/>
      <c r="CG896" s="28"/>
      <c r="CH896" s="28"/>
      <c r="CI896" s="28"/>
      <c r="CJ896" s="28"/>
      <c r="CK896" s="28"/>
      <c r="CL896" s="28"/>
      <c r="CM896" s="28"/>
      <c r="CN896" s="28"/>
    </row>
    <row r="897" spans="3:92" x14ac:dyDescent="0.3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8"/>
      <c r="CB897" s="28"/>
      <c r="CC897" s="28"/>
      <c r="CD897" s="28"/>
      <c r="CE897" s="28"/>
      <c r="CF897" s="28"/>
      <c r="CG897" s="28"/>
      <c r="CH897" s="28"/>
      <c r="CI897" s="28"/>
      <c r="CJ897" s="28"/>
      <c r="CK897" s="28"/>
      <c r="CL897" s="28"/>
      <c r="CM897" s="28"/>
      <c r="CN897" s="28"/>
    </row>
    <row r="898" spans="3:92" x14ac:dyDescent="0.3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8"/>
      <c r="CB898" s="28"/>
      <c r="CC898" s="28"/>
      <c r="CD898" s="28"/>
      <c r="CE898" s="28"/>
      <c r="CF898" s="28"/>
      <c r="CG898" s="28"/>
      <c r="CH898" s="28"/>
      <c r="CI898" s="28"/>
      <c r="CJ898" s="28"/>
      <c r="CK898" s="28"/>
      <c r="CL898" s="28"/>
      <c r="CM898" s="28"/>
      <c r="CN898" s="28"/>
    </row>
    <row r="899" spans="3:92" x14ac:dyDescent="0.3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8"/>
      <c r="CB899" s="28"/>
      <c r="CC899" s="28"/>
      <c r="CD899" s="28"/>
      <c r="CE899" s="28"/>
      <c r="CF899" s="28"/>
      <c r="CG899" s="28"/>
      <c r="CH899" s="28"/>
      <c r="CI899" s="28"/>
      <c r="CJ899" s="28"/>
      <c r="CK899" s="28"/>
      <c r="CL899" s="28"/>
      <c r="CM899" s="28"/>
      <c r="CN899" s="28"/>
    </row>
    <row r="900" spans="3:92" x14ac:dyDescent="0.3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8"/>
      <c r="CB900" s="28"/>
      <c r="CC900" s="28"/>
      <c r="CD900" s="28"/>
      <c r="CE900" s="28"/>
      <c r="CF900" s="28"/>
      <c r="CG900" s="28"/>
      <c r="CH900" s="28"/>
      <c r="CI900" s="28"/>
      <c r="CJ900" s="28"/>
      <c r="CK900" s="28"/>
      <c r="CL900" s="28"/>
      <c r="CM900" s="28"/>
      <c r="CN900" s="28"/>
    </row>
    <row r="901" spans="3:92" x14ac:dyDescent="0.3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  <c r="BP901" s="28"/>
      <c r="BQ901" s="28"/>
      <c r="BR901" s="28"/>
      <c r="BS901" s="28"/>
      <c r="BT901" s="28"/>
      <c r="BU901" s="28"/>
      <c r="BV901" s="28"/>
      <c r="BW901" s="28"/>
      <c r="BX901" s="28"/>
      <c r="BY901" s="28"/>
      <c r="BZ901" s="28"/>
      <c r="CA901" s="28"/>
      <c r="CB901" s="28"/>
      <c r="CC901" s="28"/>
      <c r="CD901" s="28"/>
      <c r="CE901" s="28"/>
      <c r="CF901" s="28"/>
      <c r="CG901" s="28"/>
      <c r="CH901" s="28"/>
      <c r="CI901" s="28"/>
      <c r="CJ901" s="28"/>
      <c r="CK901" s="28"/>
      <c r="CL901" s="28"/>
      <c r="CM901" s="28"/>
      <c r="CN901" s="28"/>
    </row>
    <row r="902" spans="3:92" x14ac:dyDescent="0.3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  <c r="BP902" s="28"/>
      <c r="BQ902" s="28"/>
      <c r="BR902" s="28"/>
      <c r="BS902" s="28"/>
      <c r="BT902" s="28"/>
      <c r="BU902" s="28"/>
      <c r="BV902" s="28"/>
      <c r="BW902" s="28"/>
      <c r="BX902" s="28"/>
      <c r="BY902" s="28"/>
      <c r="BZ902" s="28"/>
      <c r="CA902" s="28"/>
      <c r="CB902" s="28"/>
      <c r="CC902" s="28"/>
      <c r="CD902" s="28"/>
      <c r="CE902" s="28"/>
      <c r="CF902" s="28"/>
      <c r="CG902" s="28"/>
      <c r="CH902" s="28"/>
      <c r="CI902" s="28"/>
      <c r="CJ902" s="28"/>
      <c r="CK902" s="28"/>
      <c r="CL902" s="28"/>
      <c r="CM902" s="28"/>
      <c r="CN902" s="28"/>
    </row>
    <row r="903" spans="3:92" x14ac:dyDescent="0.3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  <c r="BP903" s="28"/>
      <c r="BQ903" s="28"/>
      <c r="BR903" s="28"/>
      <c r="BS903" s="28"/>
      <c r="BT903" s="28"/>
      <c r="BU903" s="28"/>
      <c r="BV903" s="28"/>
      <c r="BW903" s="28"/>
      <c r="BX903" s="28"/>
      <c r="BY903" s="28"/>
      <c r="BZ903" s="28"/>
      <c r="CA903" s="28"/>
      <c r="CB903" s="28"/>
      <c r="CC903" s="28"/>
      <c r="CD903" s="28"/>
      <c r="CE903" s="28"/>
      <c r="CF903" s="28"/>
      <c r="CG903" s="28"/>
      <c r="CH903" s="28"/>
      <c r="CI903" s="28"/>
      <c r="CJ903" s="28"/>
      <c r="CK903" s="28"/>
      <c r="CL903" s="28"/>
      <c r="CM903" s="28"/>
      <c r="CN903" s="28"/>
    </row>
    <row r="904" spans="3:92" x14ac:dyDescent="0.3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  <c r="BP904" s="28"/>
      <c r="BQ904" s="28"/>
      <c r="BR904" s="28"/>
      <c r="BS904" s="28"/>
      <c r="BT904" s="28"/>
      <c r="BU904" s="28"/>
      <c r="BV904" s="28"/>
      <c r="BW904" s="28"/>
      <c r="BX904" s="28"/>
      <c r="BY904" s="28"/>
      <c r="BZ904" s="28"/>
      <c r="CA904" s="28"/>
      <c r="CB904" s="28"/>
      <c r="CC904" s="28"/>
      <c r="CD904" s="28"/>
      <c r="CE904" s="28"/>
      <c r="CF904" s="28"/>
      <c r="CG904" s="28"/>
      <c r="CH904" s="28"/>
      <c r="CI904" s="28"/>
      <c r="CJ904" s="28"/>
      <c r="CK904" s="28"/>
      <c r="CL904" s="28"/>
      <c r="CM904" s="28"/>
      <c r="CN904" s="28"/>
    </row>
    <row r="905" spans="3:92" x14ac:dyDescent="0.3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  <c r="BP905" s="28"/>
      <c r="BQ905" s="28"/>
      <c r="BR905" s="28"/>
      <c r="BS905" s="28"/>
      <c r="BT905" s="28"/>
      <c r="BU905" s="28"/>
      <c r="BV905" s="28"/>
      <c r="BW905" s="28"/>
      <c r="BX905" s="28"/>
      <c r="BY905" s="28"/>
      <c r="BZ905" s="28"/>
      <c r="CA905" s="28"/>
      <c r="CB905" s="28"/>
      <c r="CC905" s="28"/>
      <c r="CD905" s="28"/>
      <c r="CE905" s="28"/>
      <c r="CF905" s="28"/>
      <c r="CG905" s="28"/>
      <c r="CH905" s="28"/>
      <c r="CI905" s="28"/>
      <c r="CJ905" s="28"/>
      <c r="CK905" s="28"/>
      <c r="CL905" s="28"/>
      <c r="CM905" s="28"/>
      <c r="CN905" s="28"/>
    </row>
    <row r="906" spans="3:92" x14ac:dyDescent="0.3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  <c r="BP906" s="28"/>
      <c r="BQ906" s="28"/>
      <c r="BR906" s="28"/>
      <c r="BS906" s="28"/>
      <c r="BT906" s="28"/>
      <c r="BU906" s="28"/>
      <c r="BV906" s="28"/>
      <c r="BW906" s="28"/>
      <c r="BX906" s="28"/>
      <c r="BY906" s="28"/>
      <c r="BZ906" s="28"/>
      <c r="CA906" s="28"/>
      <c r="CB906" s="28"/>
      <c r="CC906" s="28"/>
      <c r="CD906" s="28"/>
      <c r="CE906" s="28"/>
      <c r="CF906" s="28"/>
      <c r="CG906" s="28"/>
      <c r="CH906" s="28"/>
      <c r="CI906" s="28"/>
      <c r="CJ906" s="28"/>
      <c r="CK906" s="28"/>
      <c r="CL906" s="28"/>
      <c r="CM906" s="28"/>
      <c r="CN906" s="28"/>
    </row>
    <row r="907" spans="3:92" x14ac:dyDescent="0.3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  <c r="CC907" s="28"/>
      <c r="CD907" s="28"/>
      <c r="CE907" s="28"/>
      <c r="CF907" s="28"/>
      <c r="CG907" s="28"/>
      <c r="CH907" s="28"/>
      <c r="CI907" s="28"/>
      <c r="CJ907" s="28"/>
      <c r="CK907" s="28"/>
      <c r="CL907" s="28"/>
      <c r="CM907" s="28"/>
      <c r="CN907" s="28"/>
    </row>
    <row r="908" spans="3:92" x14ac:dyDescent="0.3"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  <c r="BP908" s="28"/>
      <c r="BQ908" s="28"/>
      <c r="BR908" s="28"/>
      <c r="BS908" s="28"/>
      <c r="BT908" s="28"/>
      <c r="BU908" s="28"/>
      <c r="BV908" s="28"/>
      <c r="BW908" s="28"/>
      <c r="BX908" s="28"/>
      <c r="BY908" s="28"/>
      <c r="BZ908" s="28"/>
      <c r="CA908" s="28"/>
      <c r="CB908" s="28"/>
      <c r="CC908" s="28"/>
      <c r="CD908" s="28"/>
      <c r="CE908" s="28"/>
      <c r="CF908" s="28"/>
      <c r="CG908" s="28"/>
      <c r="CH908" s="28"/>
      <c r="CI908" s="28"/>
      <c r="CJ908" s="28"/>
      <c r="CK908" s="28"/>
      <c r="CL908" s="28"/>
      <c r="CM908" s="28"/>
      <c r="CN908" s="28"/>
    </row>
    <row r="909" spans="3:92" x14ac:dyDescent="0.3"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  <c r="CC909" s="28"/>
      <c r="CD909" s="28"/>
      <c r="CE909" s="28"/>
      <c r="CF909" s="28"/>
      <c r="CG909" s="28"/>
      <c r="CH909" s="28"/>
      <c r="CI909" s="28"/>
      <c r="CJ909" s="28"/>
      <c r="CK909" s="28"/>
      <c r="CL909" s="28"/>
      <c r="CM909" s="28"/>
      <c r="CN909" s="28"/>
    </row>
    <row r="910" spans="3:92" x14ac:dyDescent="0.3"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8"/>
      <c r="BX910" s="28"/>
      <c r="BY910" s="28"/>
      <c r="BZ910" s="28"/>
      <c r="CA910" s="28"/>
      <c r="CB910" s="28"/>
      <c r="CC910" s="28"/>
      <c r="CD910" s="28"/>
      <c r="CE910" s="28"/>
      <c r="CF910" s="28"/>
      <c r="CG910" s="28"/>
      <c r="CH910" s="28"/>
      <c r="CI910" s="28"/>
      <c r="CJ910" s="28"/>
      <c r="CK910" s="28"/>
      <c r="CL910" s="28"/>
      <c r="CM910" s="28"/>
      <c r="CN910" s="28"/>
    </row>
    <row r="911" spans="3:92" x14ac:dyDescent="0.3"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8"/>
      <c r="BX911" s="28"/>
      <c r="BY911" s="28"/>
      <c r="BZ911" s="28"/>
      <c r="CA911" s="28"/>
      <c r="CB911" s="28"/>
      <c r="CC911" s="28"/>
      <c r="CD911" s="28"/>
      <c r="CE911" s="28"/>
      <c r="CF911" s="28"/>
      <c r="CG911" s="28"/>
      <c r="CH911" s="28"/>
      <c r="CI911" s="28"/>
      <c r="CJ911" s="28"/>
      <c r="CK911" s="28"/>
      <c r="CL911" s="28"/>
      <c r="CM911" s="28"/>
      <c r="CN911" s="28"/>
    </row>
    <row r="912" spans="3:92" x14ac:dyDescent="0.3"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8"/>
      <c r="BW912" s="28"/>
      <c r="BX912" s="28"/>
      <c r="BY912" s="28"/>
      <c r="BZ912" s="28"/>
      <c r="CA912" s="28"/>
      <c r="CB912" s="28"/>
      <c r="CC912" s="28"/>
      <c r="CD912" s="28"/>
      <c r="CE912" s="28"/>
      <c r="CF912" s="28"/>
      <c r="CG912" s="28"/>
      <c r="CH912" s="28"/>
      <c r="CI912" s="28"/>
      <c r="CJ912" s="28"/>
      <c r="CK912" s="28"/>
      <c r="CL912" s="28"/>
      <c r="CM912" s="28"/>
      <c r="CN912" s="28"/>
    </row>
    <row r="913" spans="3:92" x14ac:dyDescent="0.3"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8"/>
      <c r="CB913" s="28"/>
      <c r="CC913" s="28"/>
      <c r="CD913" s="28"/>
      <c r="CE913" s="28"/>
      <c r="CF913" s="28"/>
      <c r="CG913" s="28"/>
      <c r="CH913" s="28"/>
      <c r="CI913" s="28"/>
      <c r="CJ913" s="28"/>
      <c r="CK913" s="28"/>
      <c r="CL913" s="28"/>
      <c r="CM913" s="28"/>
      <c r="CN913" s="28"/>
    </row>
    <row r="914" spans="3:92" x14ac:dyDescent="0.3"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8"/>
      <c r="CB914" s="28"/>
      <c r="CC914" s="28"/>
      <c r="CD914" s="28"/>
      <c r="CE914" s="28"/>
      <c r="CF914" s="28"/>
      <c r="CG914" s="28"/>
      <c r="CH914" s="28"/>
      <c r="CI914" s="28"/>
      <c r="CJ914" s="28"/>
      <c r="CK914" s="28"/>
      <c r="CL914" s="28"/>
      <c r="CM914" s="28"/>
      <c r="CN914" s="28"/>
    </row>
    <row r="915" spans="3:92" x14ac:dyDescent="0.3"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8"/>
      <c r="CB915" s="28"/>
      <c r="CC915" s="28"/>
      <c r="CD915" s="28"/>
      <c r="CE915" s="28"/>
      <c r="CF915" s="28"/>
      <c r="CG915" s="28"/>
      <c r="CH915" s="28"/>
      <c r="CI915" s="28"/>
      <c r="CJ915" s="28"/>
      <c r="CK915" s="28"/>
      <c r="CL915" s="28"/>
      <c r="CM915" s="28"/>
      <c r="CN915" s="28"/>
    </row>
    <row r="916" spans="3:92" x14ac:dyDescent="0.3"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8"/>
      <c r="CB916" s="28"/>
      <c r="CC916" s="28"/>
      <c r="CD916" s="28"/>
      <c r="CE916" s="28"/>
      <c r="CF916" s="28"/>
      <c r="CG916" s="28"/>
      <c r="CH916" s="28"/>
      <c r="CI916" s="28"/>
      <c r="CJ916" s="28"/>
      <c r="CK916" s="28"/>
      <c r="CL916" s="28"/>
      <c r="CM916" s="28"/>
      <c r="CN916" s="28"/>
    </row>
    <row r="917" spans="3:92" x14ac:dyDescent="0.3"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8"/>
      <c r="CB917" s="28"/>
      <c r="CC917" s="28"/>
      <c r="CD917" s="28"/>
      <c r="CE917" s="28"/>
      <c r="CF917" s="28"/>
      <c r="CG917" s="28"/>
      <c r="CH917" s="28"/>
      <c r="CI917" s="28"/>
      <c r="CJ917" s="28"/>
      <c r="CK917" s="28"/>
      <c r="CL917" s="28"/>
      <c r="CM917" s="28"/>
      <c r="CN917" s="28"/>
    </row>
    <row r="918" spans="3:92" x14ac:dyDescent="0.3"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  <c r="CC918" s="28"/>
      <c r="CD918" s="28"/>
      <c r="CE918" s="28"/>
      <c r="CF918" s="28"/>
      <c r="CG918" s="28"/>
      <c r="CH918" s="28"/>
      <c r="CI918" s="28"/>
      <c r="CJ918" s="28"/>
      <c r="CK918" s="28"/>
      <c r="CL918" s="28"/>
      <c r="CM918" s="28"/>
      <c r="CN918" s="28"/>
    </row>
    <row r="919" spans="3:92" x14ac:dyDescent="0.3"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  <c r="CC919" s="28"/>
      <c r="CD919" s="28"/>
      <c r="CE919" s="28"/>
      <c r="CF919" s="28"/>
      <c r="CG919" s="28"/>
      <c r="CH919" s="28"/>
      <c r="CI919" s="28"/>
      <c r="CJ919" s="28"/>
      <c r="CK919" s="28"/>
      <c r="CL919" s="28"/>
      <c r="CM919" s="28"/>
      <c r="CN919" s="28"/>
    </row>
    <row r="920" spans="3:92" x14ac:dyDescent="0.3"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8"/>
      <c r="BY920" s="28"/>
      <c r="BZ920" s="28"/>
      <c r="CA920" s="28"/>
      <c r="CB920" s="28"/>
      <c r="CC920" s="28"/>
      <c r="CD920" s="28"/>
      <c r="CE920" s="28"/>
      <c r="CF920" s="28"/>
      <c r="CG920" s="28"/>
      <c r="CH920" s="28"/>
      <c r="CI920" s="28"/>
      <c r="CJ920" s="28"/>
      <c r="CK920" s="28"/>
      <c r="CL920" s="28"/>
      <c r="CM920" s="28"/>
      <c r="CN920" s="28"/>
    </row>
    <row r="921" spans="3:92" x14ac:dyDescent="0.3"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  <c r="BP921" s="28"/>
      <c r="BQ921" s="28"/>
      <c r="BR921" s="28"/>
      <c r="BS921" s="28"/>
      <c r="BT921" s="28"/>
      <c r="BU921" s="28"/>
      <c r="BV921" s="28"/>
      <c r="BW921" s="28"/>
      <c r="BX921" s="28"/>
      <c r="BY921" s="28"/>
      <c r="BZ921" s="28"/>
      <c r="CA921" s="28"/>
      <c r="CB921" s="28"/>
      <c r="CC921" s="28"/>
      <c r="CD921" s="28"/>
      <c r="CE921" s="28"/>
      <c r="CF921" s="28"/>
      <c r="CG921" s="28"/>
      <c r="CH921" s="28"/>
      <c r="CI921" s="28"/>
      <c r="CJ921" s="28"/>
      <c r="CK921" s="28"/>
      <c r="CL921" s="28"/>
      <c r="CM921" s="28"/>
      <c r="CN921" s="28"/>
    </row>
    <row r="922" spans="3:92" x14ac:dyDescent="0.3"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  <c r="BP922" s="28"/>
      <c r="BQ922" s="28"/>
      <c r="BR922" s="28"/>
      <c r="BS922" s="28"/>
      <c r="BT922" s="28"/>
      <c r="BU922" s="28"/>
      <c r="BV922" s="28"/>
      <c r="BW922" s="28"/>
      <c r="BX922" s="28"/>
      <c r="BY922" s="28"/>
      <c r="BZ922" s="28"/>
      <c r="CA922" s="28"/>
      <c r="CB922" s="28"/>
      <c r="CC922" s="28"/>
      <c r="CD922" s="28"/>
      <c r="CE922" s="28"/>
      <c r="CF922" s="28"/>
      <c r="CG922" s="28"/>
      <c r="CH922" s="28"/>
      <c r="CI922" s="28"/>
      <c r="CJ922" s="28"/>
      <c r="CK922" s="28"/>
      <c r="CL922" s="28"/>
      <c r="CM922" s="28"/>
      <c r="CN922" s="28"/>
    </row>
    <row r="923" spans="3:92" x14ac:dyDescent="0.3"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  <c r="BP923" s="28"/>
      <c r="BQ923" s="28"/>
      <c r="BR923" s="28"/>
      <c r="BS923" s="28"/>
      <c r="BT923" s="28"/>
      <c r="BU923" s="28"/>
      <c r="BV923" s="28"/>
      <c r="BW923" s="28"/>
      <c r="BX923" s="28"/>
      <c r="BY923" s="28"/>
      <c r="BZ923" s="28"/>
      <c r="CA923" s="28"/>
      <c r="CB923" s="28"/>
      <c r="CC923" s="28"/>
      <c r="CD923" s="28"/>
      <c r="CE923" s="28"/>
      <c r="CF923" s="28"/>
      <c r="CG923" s="28"/>
      <c r="CH923" s="28"/>
      <c r="CI923" s="28"/>
      <c r="CJ923" s="28"/>
      <c r="CK923" s="28"/>
      <c r="CL923" s="28"/>
      <c r="CM923" s="28"/>
      <c r="CN923" s="28"/>
    </row>
    <row r="924" spans="3:92" x14ac:dyDescent="0.3"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  <c r="BP924" s="28"/>
      <c r="BQ924" s="28"/>
      <c r="BR924" s="28"/>
      <c r="BS924" s="28"/>
      <c r="BT924" s="28"/>
      <c r="BU924" s="28"/>
      <c r="BV924" s="28"/>
      <c r="BW924" s="28"/>
      <c r="BX924" s="28"/>
      <c r="BY924" s="28"/>
      <c r="BZ924" s="28"/>
      <c r="CA924" s="28"/>
      <c r="CB924" s="28"/>
      <c r="CC924" s="28"/>
      <c r="CD924" s="28"/>
      <c r="CE924" s="28"/>
      <c r="CF924" s="28"/>
      <c r="CG924" s="28"/>
      <c r="CH924" s="28"/>
      <c r="CI924" s="28"/>
      <c r="CJ924" s="28"/>
      <c r="CK924" s="28"/>
      <c r="CL924" s="28"/>
      <c r="CM924" s="28"/>
      <c r="CN924" s="28"/>
    </row>
    <row r="925" spans="3:92" x14ac:dyDescent="0.3"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8"/>
      <c r="BX925" s="28"/>
      <c r="BY925" s="28"/>
      <c r="BZ925" s="28"/>
      <c r="CA925" s="28"/>
      <c r="CB925" s="28"/>
      <c r="CC925" s="28"/>
      <c r="CD925" s="28"/>
      <c r="CE925" s="28"/>
      <c r="CF925" s="28"/>
      <c r="CG925" s="28"/>
      <c r="CH925" s="28"/>
      <c r="CI925" s="28"/>
      <c r="CJ925" s="28"/>
      <c r="CK925" s="28"/>
      <c r="CL925" s="28"/>
      <c r="CM925" s="28"/>
      <c r="CN925" s="28"/>
    </row>
    <row r="926" spans="3:92" x14ac:dyDescent="0.3"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8"/>
      <c r="BW926" s="28"/>
      <c r="BX926" s="28"/>
      <c r="BY926" s="28"/>
      <c r="BZ926" s="28"/>
      <c r="CA926" s="28"/>
      <c r="CB926" s="28"/>
      <c r="CC926" s="28"/>
      <c r="CD926" s="28"/>
      <c r="CE926" s="28"/>
      <c r="CF926" s="28"/>
      <c r="CG926" s="28"/>
      <c r="CH926" s="28"/>
      <c r="CI926" s="28"/>
      <c r="CJ926" s="28"/>
      <c r="CK926" s="28"/>
      <c r="CL926" s="28"/>
      <c r="CM926" s="28"/>
      <c r="CN926" s="28"/>
    </row>
    <row r="927" spans="3:92" x14ac:dyDescent="0.3"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8"/>
      <c r="CB927" s="28"/>
      <c r="CC927" s="28"/>
      <c r="CD927" s="28"/>
      <c r="CE927" s="28"/>
      <c r="CF927" s="28"/>
      <c r="CG927" s="28"/>
      <c r="CH927" s="28"/>
      <c r="CI927" s="28"/>
      <c r="CJ927" s="28"/>
      <c r="CK927" s="28"/>
      <c r="CL927" s="28"/>
      <c r="CM927" s="28"/>
      <c r="CN927" s="28"/>
    </row>
    <row r="928" spans="3:92" x14ac:dyDescent="0.3"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8"/>
      <c r="CB928" s="28"/>
      <c r="CC928" s="28"/>
      <c r="CD928" s="28"/>
      <c r="CE928" s="28"/>
      <c r="CF928" s="28"/>
      <c r="CG928" s="28"/>
      <c r="CH928" s="28"/>
      <c r="CI928" s="28"/>
      <c r="CJ928" s="28"/>
      <c r="CK928" s="28"/>
      <c r="CL928" s="28"/>
      <c r="CM928" s="28"/>
      <c r="CN928" s="28"/>
    </row>
    <row r="929" spans="3:92" x14ac:dyDescent="0.3"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8"/>
      <c r="CB929" s="28"/>
      <c r="CC929" s="28"/>
      <c r="CD929" s="28"/>
      <c r="CE929" s="28"/>
      <c r="CF929" s="28"/>
      <c r="CG929" s="28"/>
      <c r="CH929" s="28"/>
      <c r="CI929" s="28"/>
      <c r="CJ929" s="28"/>
      <c r="CK929" s="28"/>
      <c r="CL929" s="28"/>
      <c r="CM929" s="28"/>
      <c r="CN929" s="28"/>
    </row>
    <row r="930" spans="3:92" x14ac:dyDescent="0.3"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8"/>
      <c r="CB930" s="28"/>
      <c r="CC930" s="28"/>
      <c r="CD930" s="28"/>
      <c r="CE930" s="28"/>
      <c r="CF930" s="28"/>
      <c r="CG930" s="28"/>
      <c r="CH930" s="28"/>
      <c r="CI930" s="28"/>
      <c r="CJ930" s="28"/>
      <c r="CK930" s="28"/>
      <c r="CL930" s="28"/>
      <c r="CM930" s="28"/>
      <c r="CN930" s="28"/>
    </row>
    <row r="931" spans="3:92" x14ac:dyDescent="0.3"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8"/>
      <c r="CB931" s="28"/>
      <c r="CC931" s="28"/>
      <c r="CD931" s="28"/>
      <c r="CE931" s="28"/>
      <c r="CF931" s="28"/>
      <c r="CG931" s="28"/>
      <c r="CH931" s="28"/>
      <c r="CI931" s="28"/>
      <c r="CJ931" s="28"/>
      <c r="CK931" s="28"/>
      <c r="CL931" s="28"/>
      <c r="CM931" s="28"/>
      <c r="CN931" s="28"/>
    </row>
    <row r="932" spans="3:92" x14ac:dyDescent="0.3"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8"/>
      <c r="CB932" s="28"/>
      <c r="CC932" s="28"/>
      <c r="CD932" s="28"/>
      <c r="CE932" s="28"/>
      <c r="CF932" s="28"/>
      <c r="CG932" s="28"/>
      <c r="CH932" s="28"/>
      <c r="CI932" s="28"/>
      <c r="CJ932" s="28"/>
      <c r="CK932" s="28"/>
      <c r="CL932" s="28"/>
      <c r="CM932" s="28"/>
      <c r="CN932" s="28"/>
    </row>
    <row r="933" spans="3:92" x14ac:dyDescent="0.3"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8"/>
      <c r="CB933" s="28"/>
      <c r="CC933" s="28"/>
      <c r="CD933" s="28"/>
      <c r="CE933" s="28"/>
      <c r="CF933" s="28"/>
      <c r="CG933" s="28"/>
      <c r="CH933" s="28"/>
      <c r="CI933" s="28"/>
      <c r="CJ933" s="28"/>
      <c r="CK933" s="28"/>
      <c r="CL933" s="28"/>
      <c r="CM933" s="28"/>
      <c r="CN933" s="28"/>
    </row>
    <row r="934" spans="3:92" x14ac:dyDescent="0.3"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8"/>
      <c r="CB934" s="28"/>
      <c r="CC934" s="28"/>
      <c r="CD934" s="28"/>
      <c r="CE934" s="28"/>
      <c r="CF934" s="28"/>
      <c r="CG934" s="28"/>
      <c r="CH934" s="28"/>
      <c r="CI934" s="28"/>
      <c r="CJ934" s="28"/>
      <c r="CK934" s="28"/>
      <c r="CL934" s="28"/>
      <c r="CM934" s="28"/>
      <c r="CN934" s="28"/>
    </row>
    <row r="935" spans="3:92" x14ac:dyDescent="0.3"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8"/>
      <c r="CB935" s="28"/>
      <c r="CC935" s="28"/>
      <c r="CD935" s="28"/>
      <c r="CE935" s="28"/>
      <c r="CF935" s="28"/>
      <c r="CG935" s="28"/>
      <c r="CH935" s="28"/>
      <c r="CI935" s="28"/>
      <c r="CJ935" s="28"/>
      <c r="CK935" s="28"/>
      <c r="CL935" s="28"/>
      <c r="CM935" s="28"/>
      <c r="CN935" s="28"/>
    </row>
    <row r="936" spans="3:92" x14ac:dyDescent="0.3"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  <c r="CC936" s="28"/>
      <c r="CD936" s="28"/>
      <c r="CE936" s="28"/>
      <c r="CF936" s="28"/>
      <c r="CG936" s="28"/>
      <c r="CH936" s="28"/>
      <c r="CI936" s="28"/>
      <c r="CJ936" s="28"/>
      <c r="CK936" s="28"/>
      <c r="CL936" s="28"/>
      <c r="CM936" s="28"/>
      <c r="CN936" s="28"/>
    </row>
    <row r="937" spans="3:92" x14ac:dyDescent="0.3"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8"/>
      <c r="BU937" s="28"/>
      <c r="BV937" s="28"/>
      <c r="BW937" s="28"/>
      <c r="BX937" s="28"/>
      <c r="BY937" s="28"/>
      <c r="BZ937" s="28"/>
      <c r="CA937" s="28"/>
      <c r="CB937" s="28"/>
      <c r="CC937" s="28"/>
      <c r="CD937" s="28"/>
      <c r="CE937" s="28"/>
      <c r="CF937" s="28"/>
      <c r="CG937" s="28"/>
      <c r="CH937" s="28"/>
      <c r="CI937" s="28"/>
      <c r="CJ937" s="28"/>
      <c r="CK937" s="28"/>
      <c r="CL937" s="28"/>
      <c r="CM937" s="28"/>
      <c r="CN937" s="28"/>
    </row>
    <row r="938" spans="3:92" x14ac:dyDescent="0.3"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  <c r="BP938" s="28"/>
      <c r="BQ938" s="28"/>
      <c r="BR938" s="28"/>
      <c r="BS938" s="28"/>
      <c r="BT938" s="28"/>
      <c r="BU938" s="28"/>
      <c r="BV938" s="28"/>
      <c r="BW938" s="28"/>
      <c r="BX938" s="28"/>
      <c r="BY938" s="28"/>
      <c r="BZ938" s="28"/>
      <c r="CA938" s="28"/>
      <c r="CB938" s="28"/>
      <c r="CC938" s="28"/>
      <c r="CD938" s="28"/>
      <c r="CE938" s="28"/>
      <c r="CF938" s="28"/>
      <c r="CG938" s="28"/>
      <c r="CH938" s="28"/>
      <c r="CI938" s="28"/>
      <c r="CJ938" s="28"/>
      <c r="CK938" s="28"/>
      <c r="CL938" s="28"/>
      <c r="CM938" s="28"/>
      <c r="CN938" s="28"/>
    </row>
    <row r="939" spans="3:92" x14ac:dyDescent="0.3"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  <c r="BP939" s="28"/>
      <c r="BQ939" s="28"/>
      <c r="BR939" s="28"/>
      <c r="BS939" s="28"/>
      <c r="BT939" s="28"/>
      <c r="BU939" s="28"/>
      <c r="BV939" s="28"/>
      <c r="BW939" s="28"/>
      <c r="BX939" s="28"/>
      <c r="BY939" s="28"/>
      <c r="BZ939" s="28"/>
      <c r="CA939" s="28"/>
      <c r="CB939" s="28"/>
      <c r="CC939" s="28"/>
      <c r="CD939" s="28"/>
      <c r="CE939" s="28"/>
      <c r="CF939" s="28"/>
      <c r="CG939" s="28"/>
      <c r="CH939" s="28"/>
      <c r="CI939" s="28"/>
      <c r="CJ939" s="28"/>
      <c r="CK939" s="28"/>
      <c r="CL939" s="28"/>
      <c r="CM939" s="28"/>
      <c r="CN939" s="28"/>
    </row>
    <row r="940" spans="3:92" x14ac:dyDescent="0.3"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  <c r="BP940" s="28"/>
      <c r="BQ940" s="28"/>
      <c r="BR940" s="28"/>
      <c r="BS940" s="28"/>
      <c r="BT940" s="28"/>
      <c r="BU940" s="28"/>
      <c r="BV940" s="28"/>
      <c r="BW940" s="28"/>
      <c r="BX940" s="28"/>
      <c r="BY940" s="28"/>
      <c r="BZ940" s="28"/>
      <c r="CA940" s="28"/>
      <c r="CB940" s="28"/>
      <c r="CC940" s="28"/>
      <c r="CD940" s="28"/>
      <c r="CE940" s="28"/>
      <c r="CF940" s="28"/>
      <c r="CG940" s="28"/>
      <c r="CH940" s="28"/>
      <c r="CI940" s="28"/>
      <c r="CJ940" s="28"/>
      <c r="CK940" s="28"/>
      <c r="CL940" s="28"/>
      <c r="CM940" s="28"/>
      <c r="CN940" s="28"/>
    </row>
    <row r="941" spans="3:92" x14ac:dyDescent="0.3"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  <c r="BP941" s="28"/>
      <c r="BQ941" s="28"/>
      <c r="BR941" s="28"/>
      <c r="BS941" s="28"/>
      <c r="BT941" s="28"/>
      <c r="BU941" s="28"/>
      <c r="BV941" s="28"/>
      <c r="BW941" s="28"/>
      <c r="BX941" s="28"/>
      <c r="BY941" s="28"/>
      <c r="BZ941" s="28"/>
      <c r="CA941" s="28"/>
      <c r="CB941" s="28"/>
      <c r="CC941" s="28"/>
      <c r="CD941" s="28"/>
      <c r="CE941" s="28"/>
      <c r="CF941" s="28"/>
      <c r="CG941" s="28"/>
      <c r="CH941" s="28"/>
      <c r="CI941" s="28"/>
      <c r="CJ941" s="28"/>
      <c r="CK941" s="28"/>
      <c r="CL941" s="28"/>
      <c r="CM941" s="28"/>
      <c r="CN941" s="28"/>
    </row>
    <row r="942" spans="3:92" x14ac:dyDescent="0.3"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  <c r="BP942" s="28"/>
      <c r="BQ942" s="28"/>
      <c r="BR942" s="28"/>
      <c r="BS942" s="28"/>
      <c r="BT942" s="28"/>
      <c r="BU942" s="28"/>
      <c r="BV942" s="28"/>
      <c r="BW942" s="28"/>
      <c r="BX942" s="28"/>
      <c r="BY942" s="28"/>
      <c r="BZ942" s="28"/>
      <c r="CA942" s="28"/>
      <c r="CB942" s="28"/>
      <c r="CC942" s="28"/>
      <c r="CD942" s="28"/>
      <c r="CE942" s="28"/>
      <c r="CF942" s="28"/>
      <c r="CG942" s="28"/>
      <c r="CH942" s="28"/>
      <c r="CI942" s="28"/>
      <c r="CJ942" s="28"/>
      <c r="CK942" s="28"/>
      <c r="CL942" s="28"/>
      <c r="CM942" s="28"/>
      <c r="CN942" s="28"/>
    </row>
    <row r="943" spans="3:92" x14ac:dyDescent="0.3"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  <c r="BP943" s="28"/>
      <c r="BQ943" s="28"/>
      <c r="BR943" s="28"/>
      <c r="BS943" s="28"/>
      <c r="BT943" s="28"/>
      <c r="BU943" s="28"/>
      <c r="BV943" s="28"/>
      <c r="BW943" s="28"/>
      <c r="BX943" s="28"/>
      <c r="BY943" s="28"/>
      <c r="BZ943" s="28"/>
      <c r="CA943" s="28"/>
      <c r="CB943" s="28"/>
      <c r="CC943" s="28"/>
      <c r="CD943" s="28"/>
      <c r="CE943" s="28"/>
      <c r="CF943" s="28"/>
      <c r="CG943" s="28"/>
      <c r="CH943" s="28"/>
      <c r="CI943" s="28"/>
      <c r="CJ943" s="28"/>
      <c r="CK943" s="28"/>
      <c r="CL943" s="28"/>
      <c r="CM943" s="28"/>
      <c r="CN943" s="28"/>
    </row>
    <row r="944" spans="3:92" x14ac:dyDescent="0.3"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  <c r="BP944" s="28"/>
      <c r="BQ944" s="28"/>
      <c r="BR944" s="28"/>
      <c r="BS944" s="28"/>
      <c r="BT944" s="28"/>
      <c r="BU944" s="28"/>
      <c r="BV944" s="28"/>
      <c r="BW944" s="28"/>
      <c r="BX944" s="28"/>
      <c r="BY944" s="28"/>
      <c r="BZ944" s="28"/>
      <c r="CA944" s="28"/>
      <c r="CB944" s="28"/>
      <c r="CC944" s="28"/>
      <c r="CD944" s="28"/>
      <c r="CE944" s="28"/>
      <c r="CF944" s="28"/>
      <c r="CG944" s="28"/>
      <c r="CH944" s="28"/>
      <c r="CI944" s="28"/>
      <c r="CJ944" s="28"/>
      <c r="CK944" s="28"/>
      <c r="CL944" s="28"/>
      <c r="CM944" s="28"/>
      <c r="CN944" s="28"/>
    </row>
    <row r="945" spans="3:92" x14ac:dyDescent="0.3"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  <c r="BP945" s="28"/>
      <c r="BQ945" s="28"/>
      <c r="BR945" s="28"/>
      <c r="BS945" s="28"/>
      <c r="BT945" s="28"/>
      <c r="BU945" s="28"/>
      <c r="BV945" s="28"/>
      <c r="BW945" s="28"/>
      <c r="BX945" s="28"/>
      <c r="BY945" s="28"/>
      <c r="BZ945" s="28"/>
      <c r="CA945" s="28"/>
      <c r="CB945" s="28"/>
      <c r="CC945" s="28"/>
      <c r="CD945" s="28"/>
      <c r="CE945" s="28"/>
      <c r="CF945" s="28"/>
      <c r="CG945" s="28"/>
      <c r="CH945" s="28"/>
      <c r="CI945" s="28"/>
      <c r="CJ945" s="28"/>
      <c r="CK945" s="28"/>
      <c r="CL945" s="28"/>
      <c r="CM945" s="28"/>
      <c r="CN945" s="28"/>
    </row>
    <row r="946" spans="3:92" x14ac:dyDescent="0.3"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  <c r="BP946" s="28"/>
      <c r="BQ946" s="28"/>
      <c r="BR946" s="28"/>
      <c r="BS946" s="28"/>
      <c r="BT946" s="28"/>
      <c r="BU946" s="28"/>
      <c r="BV946" s="28"/>
      <c r="BW946" s="28"/>
      <c r="BX946" s="28"/>
      <c r="BY946" s="28"/>
      <c r="BZ946" s="28"/>
      <c r="CA946" s="28"/>
      <c r="CB946" s="28"/>
      <c r="CC946" s="28"/>
      <c r="CD946" s="28"/>
      <c r="CE946" s="28"/>
      <c r="CF946" s="28"/>
      <c r="CG946" s="28"/>
      <c r="CH946" s="28"/>
      <c r="CI946" s="28"/>
      <c r="CJ946" s="28"/>
      <c r="CK946" s="28"/>
      <c r="CL946" s="28"/>
      <c r="CM946" s="28"/>
      <c r="CN946" s="28"/>
    </row>
    <row r="947" spans="3:92" x14ac:dyDescent="0.3"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  <c r="BP947" s="28"/>
      <c r="BQ947" s="28"/>
      <c r="BR947" s="28"/>
      <c r="BS947" s="28"/>
      <c r="BT947" s="28"/>
      <c r="BU947" s="28"/>
      <c r="BV947" s="28"/>
      <c r="BW947" s="28"/>
      <c r="BX947" s="28"/>
      <c r="BY947" s="28"/>
      <c r="BZ947" s="28"/>
      <c r="CA947" s="28"/>
      <c r="CB947" s="28"/>
      <c r="CC947" s="28"/>
      <c r="CD947" s="28"/>
      <c r="CE947" s="28"/>
      <c r="CF947" s="28"/>
      <c r="CG947" s="28"/>
      <c r="CH947" s="28"/>
      <c r="CI947" s="28"/>
      <c r="CJ947" s="28"/>
      <c r="CK947" s="28"/>
      <c r="CL947" s="28"/>
      <c r="CM947" s="28"/>
      <c r="CN947" s="28"/>
    </row>
    <row r="948" spans="3:92" x14ac:dyDescent="0.3"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  <c r="BP948" s="28"/>
      <c r="BQ948" s="28"/>
      <c r="BR948" s="28"/>
      <c r="BS948" s="28"/>
      <c r="BT948" s="28"/>
      <c r="BU948" s="28"/>
      <c r="BV948" s="28"/>
      <c r="BW948" s="28"/>
      <c r="BX948" s="28"/>
      <c r="BY948" s="28"/>
      <c r="BZ948" s="28"/>
      <c r="CA948" s="28"/>
      <c r="CB948" s="28"/>
      <c r="CC948" s="28"/>
      <c r="CD948" s="28"/>
      <c r="CE948" s="28"/>
      <c r="CF948" s="28"/>
      <c r="CG948" s="28"/>
      <c r="CH948" s="28"/>
      <c r="CI948" s="28"/>
      <c r="CJ948" s="28"/>
      <c r="CK948" s="28"/>
      <c r="CL948" s="28"/>
      <c r="CM948" s="28"/>
      <c r="CN948" s="28"/>
    </row>
    <row r="949" spans="3:92" x14ac:dyDescent="0.3"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  <c r="BP949" s="28"/>
      <c r="BQ949" s="28"/>
      <c r="BR949" s="28"/>
      <c r="BS949" s="28"/>
      <c r="BT949" s="28"/>
      <c r="BU949" s="28"/>
      <c r="BV949" s="28"/>
      <c r="BW949" s="28"/>
      <c r="BX949" s="28"/>
      <c r="BY949" s="28"/>
      <c r="BZ949" s="28"/>
      <c r="CA949" s="28"/>
      <c r="CB949" s="28"/>
      <c r="CC949" s="28"/>
      <c r="CD949" s="28"/>
      <c r="CE949" s="28"/>
      <c r="CF949" s="28"/>
      <c r="CG949" s="28"/>
      <c r="CH949" s="28"/>
      <c r="CI949" s="28"/>
      <c r="CJ949" s="28"/>
      <c r="CK949" s="28"/>
      <c r="CL949" s="28"/>
      <c r="CM949" s="28"/>
      <c r="CN949" s="28"/>
    </row>
    <row r="950" spans="3:92" x14ac:dyDescent="0.3"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  <c r="BP950" s="28"/>
      <c r="BQ950" s="28"/>
      <c r="BR950" s="28"/>
      <c r="BS950" s="28"/>
      <c r="BT950" s="28"/>
      <c r="BU950" s="28"/>
      <c r="BV950" s="28"/>
      <c r="BW950" s="28"/>
      <c r="BX950" s="28"/>
      <c r="BY950" s="28"/>
      <c r="BZ950" s="28"/>
      <c r="CA950" s="28"/>
      <c r="CB950" s="28"/>
      <c r="CC950" s="28"/>
      <c r="CD950" s="28"/>
      <c r="CE950" s="28"/>
      <c r="CF950" s="28"/>
      <c r="CG950" s="28"/>
      <c r="CH950" s="28"/>
      <c r="CI950" s="28"/>
      <c r="CJ950" s="28"/>
      <c r="CK950" s="28"/>
      <c r="CL950" s="28"/>
      <c r="CM950" s="28"/>
      <c r="CN950" s="28"/>
    </row>
    <row r="951" spans="3:92" x14ac:dyDescent="0.3"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  <c r="BP951" s="28"/>
      <c r="BQ951" s="28"/>
      <c r="BR951" s="28"/>
      <c r="BS951" s="28"/>
      <c r="BT951" s="28"/>
      <c r="BU951" s="28"/>
      <c r="BV951" s="28"/>
      <c r="BW951" s="28"/>
      <c r="BX951" s="28"/>
      <c r="BY951" s="28"/>
      <c r="BZ951" s="28"/>
      <c r="CA951" s="28"/>
      <c r="CB951" s="28"/>
      <c r="CC951" s="28"/>
      <c r="CD951" s="28"/>
      <c r="CE951" s="28"/>
      <c r="CF951" s="28"/>
      <c r="CG951" s="28"/>
      <c r="CH951" s="28"/>
      <c r="CI951" s="28"/>
      <c r="CJ951" s="28"/>
      <c r="CK951" s="28"/>
      <c r="CL951" s="28"/>
      <c r="CM951" s="28"/>
      <c r="CN951" s="28"/>
    </row>
    <row r="952" spans="3:92" x14ac:dyDescent="0.3"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  <c r="BP952" s="28"/>
      <c r="BQ952" s="28"/>
      <c r="BR952" s="28"/>
      <c r="BS952" s="28"/>
      <c r="BT952" s="28"/>
      <c r="BU952" s="28"/>
      <c r="BV952" s="28"/>
      <c r="BW952" s="28"/>
      <c r="BX952" s="28"/>
      <c r="BY952" s="28"/>
      <c r="BZ952" s="28"/>
      <c r="CA952" s="28"/>
      <c r="CB952" s="28"/>
      <c r="CC952" s="28"/>
      <c r="CD952" s="28"/>
      <c r="CE952" s="28"/>
      <c r="CF952" s="28"/>
      <c r="CG952" s="28"/>
      <c r="CH952" s="28"/>
      <c r="CI952" s="28"/>
      <c r="CJ952" s="28"/>
      <c r="CK952" s="28"/>
      <c r="CL952" s="28"/>
      <c r="CM952" s="28"/>
      <c r="CN952" s="28"/>
    </row>
    <row r="953" spans="3:92" x14ac:dyDescent="0.3"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  <c r="BP953" s="28"/>
      <c r="BQ953" s="28"/>
      <c r="BR953" s="28"/>
      <c r="BS953" s="28"/>
      <c r="BT953" s="28"/>
      <c r="BU953" s="28"/>
      <c r="BV953" s="28"/>
      <c r="BW953" s="28"/>
      <c r="BX953" s="28"/>
      <c r="BY953" s="28"/>
      <c r="BZ953" s="28"/>
      <c r="CA953" s="28"/>
      <c r="CB953" s="28"/>
      <c r="CC953" s="28"/>
      <c r="CD953" s="28"/>
      <c r="CE953" s="28"/>
      <c r="CF953" s="28"/>
      <c r="CG953" s="28"/>
      <c r="CH953" s="28"/>
      <c r="CI953" s="28"/>
      <c r="CJ953" s="28"/>
      <c r="CK953" s="28"/>
      <c r="CL953" s="28"/>
      <c r="CM953" s="28"/>
      <c r="CN953" s="28"/>
    </row>
    <row r="954" spans="3:92" x14ac:dyDescent="0.3"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  <c r="BP954" s="28"/>
      <c r="BQ954" s="28"/>
      <c r="BR954" s="28"/>
      <c r="BS954" s="28"/>
      <c r="BT954" s="28"/>
      <c r="BU954" s="28"/>
      <c r="BV954" s="28"/>
      <c r="BW954" s="28"/>
      <c r="BX954" s="28"/>
      <c r="BY954" s="28"/>
      <c r="BZ954" s="28"/>
      <c r="CA954" s="28"/>
      <c r="CB954" s="28"/>
      <c r="CC954" s="28"/>
      <c r="CD954" s="28"/>
      <c r="CE954" s="28"/>
      <c r="CF954" s="28"/>
      <c r="CG954" s="28"/>
      <c r="CH954" s="28"/>
      <c r="CI954" s="28"/>
      <c r="CJ954" s="28"/>
      <c r="CK954" s="28"/>
      <c r="CL954" s="28"/>
      <c r="CM954" s="28"/>
      <c r="CN954" s="28"/>
    </row>
    <row r="955" spans="3:92" x14ac:dyDescent="0.3"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  <c r="BP955" s="28"/>
      <c r="BQ955" s="28"/>
      <c r="BR955" s="28"/>
      <c r="BS955" s="28"/>
      <c r="BT955" s="28"/>
      <c r="BU955" s="28"/>
      <c r="BV955" s="28"/>
      <c r="BW955" s="28"/>
      <c r="BX955" s="28"/>
      <c r="BY955" s="28"/>
      <c r="BZ955" s="28"/>
      <c r="CA955" s="28"/>
      <c r="CB955" s="28"/>
      <c r="CC955" s="28"/>
      <c r="CD955" s="28"/>
      <c r="CE955" s="28"/>
      <c r="CF955" s="28"/>
      <c r="CG955" s="28"/>
      <c r="CH955" s="28"/>
      <c r="CI955" s="28"/>
      <c r="CJ955" s="28"/>
      <c r="CK955" s="28"/>
      <c r="CL955" s="28"/>
      <c r="CM955" s="28"/>
      <c r="CN955" s="28"/>
    </row>
    <row r="956" spans="3:92" x14ac:dyDescent="0.3"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  <c r="BP956" s="28"/>
      <c r="BQ956" s="28"/>
      <c r="BR956" s="28"/>
      <c r="BS956" s="28"/>
      <c r="BT956" s="28"/>
      <c r="BU956" s="28"/>
      <c r="BV956" s="28"/>
      <c r="BW956" s="28"/>
      <c r="BX956" s="28"/>
      <c r="BY956" s="28"/>
      <c r="BZ956" s="28"/>
      <c r="CA956" s="28"/>
      <c r="CB956" s="28"/>
      <c r="CC956" s="28"/>
      <c r="CD956" s="28"/>
      <c r="CE956" s="28"/>
      <c r="CF956" s="28"/>
      <c r="CG956" s="28"/>
      <c r="CH956" s="28"/>
      <c r="CI956" s="28"/>
      <c r="CJ956" s="28"/>
      <c r="CK956" s="28"/>
      <c r="CL956" s="28"/>
      <c r="CM956" s="28"/>
      <c r="CN956" s="28"/>
    </row>
    <row r="957" spans="3:92" x14ac:dyDescent="0.3"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  <c r="BO957" s="28"/>
      <c r="BP957" s="28"/>
      <c r="BQ957" s="28"/>
      <c r="BR957" s="28"/>
      <c r="BS957" s="28"/>
      <c r="BT957" s="28"/>
      <c r="BU957" s="28"/>
      <c r="BV957" s="28"/>
      <c r="BW957" s="28"/>
      <c r="BX957" s="28"/>
      <c r="BY957" s="28"/>
      <c r="BZ957" s="28"/>
      <c r="CA957" s="28"/>
      <c r="CB957" s="28"/>
      <c r="CC957" s="28"/>
      <c r="CD957" s="28"/>
      <c r="CE957" s="28"/>
      <c r="CF957" s="28"/>
      <c r="CG957" s="28"/>
      <c r="CH957" s="28"/>
      <c r="CI957" s="28"/>
      <c r="CJ957" s="28"/>
      <c r="CK957" s="28"/>
      <c r="CL957" s="28"/>
      <c r="CM957" s="28"/>
      <c r="CN957" s="28"/>
    </row>
    <row r="958" spans="3:92" x14ac:dyDescent="0.3"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  <c r="BO958" s="28"/>
      <c r="BP958" s="28"/>
      <c r="BQ958" s="28"/>
      <c r="BR958" s="28"/>
      <c r="BS958" s="28"/>
      <c r="BT958" s="28"/>
      <c r="BU958" s="28"/>
      <c r="BV958" s="28"/>
      <c r="BW958" s="28"/>
      <c r="BX958" s="28"/>
      <c r="BY958" s="28"/>
      <c r="BZ958" s="28"/>
      <c r="CA958" s="28"/>
      <c r="CB958" s="28"/>
      <c r="CC958" s="28"/>
      <c r="CD958" s="28"/>
      <c r="CE958" s="28"/>
      <c r="CF958" s="28"/>
      <c r="CG958" s="28"/>
      <c r="CH958" s="28"/>
      <c r="CI958" s="28"/>
      <c r="CJ958" s="28"/>
      <c r="CK958" s="28"/>
      <c r="CL958" s="28"/>
      <c r="CM958" s="28"/>
      <c r="CN958" s="28"/>
    </row>
    <row r="959" spans="3:92" x14ac:dyDescent="0.3"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  <c r="BO959" s="28"/>
      <c r="BP959" s="28"/>
      <c r="BQ959" s="28"/>
      <c r="BR959" s="28"/>
      <c r="BS959" s="28"/>
      <c r="BT959" s="28"/>
      <c r="BU959" s="28"/>
      <c r="BV959" s="28"/>
      <c r="BW959" s="28"/>
      <c r="BX959" s="28"/>
      <c r="BY959" s="28"/>
      <c r="BZ959" s="28"/>
      <c r="CA959" s="28"/>
      <c r="CB959" s="28"/>
      <c r="CC959" s="28"/>
      <c r="CD959" s="28"/>
      <c r="CE959" s="28"/>
      <c r="CF959" s="28"/>
      <c r="CG959" s="28"/>
      <c r="CH959" s="28"/>
      <c r="CI959" s="28"/>
      <c r="CJ959" s="28"/>
      <c r="CK959" s="28"/>
      <c r="CL959" s="28"/>
      <c r="CM959" s="28"/>
      <c r="CN959" s="28"/>
    </row>
    <row r="960" spans="3:92" x14ac:dyDescent="0.3"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  <c r="BO960" s="28"/>
      <c r="BP960" s="28"/>
      <c r="BQ960" s="28"/>
      <c r="BR960" s="28"/>
      <c r="BS960" s="28"/>
      <c r="BT960" s="28"/>
      <c r="BU960" s="28"/>
      <c r="BV960" s="28"/>
      <c r="BW960" s="28"/>
      <c r="BX960" s="28"/>
      <c r="BY960" s="28"/>
      <c r="BZ960" s="28"/>
      <c r="CA960" s="28"/>
      <c r="CB960" s="28"/>
      <c r="CC960" s="28"/>
      <c r="CD960" s="28"/>
      <c r="CE960" s="28"/>
      <c r="CF960" s="28"/>
      <c r="CG960" s="28"/>
      <c r="CH960" s="28"/>
      <c r="CI960" s="28"/>
      <c r="CJ960" s="28"/>
      <c r="CK960" s="28"/>
      <c r="CL960" s="28"/>
      <c r="CM960" s="28"/>
      <c r="CN960" s="28"/>
    </row>
    <row r="961" spans="3:92" x14ac:dyDescent="0.3"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  <c r="BO961" s="28"/>
      <c r="BP961" s="28"/>
      <c r="BQ961" s="28"/>
      <c r="BR961" s="28"/>
      <c r="BS961" s="28"/>
      <c r="BT961" s="28"/>
      <c r="BU961" s="28"/>
      <c r="BV961" s="28"/>
      <c r="BW961" s="28"/>
      <c r="BX961" s="28"/>
      <c r="BY961" s="28"/>
      <c r="BZ961" s="28"/>
      <c r="CA961" s="28"/>
      <c r="CB961" s="28"/>
      <c r="CC961" s="28"/>
      <c r="CD961" s="28"/>
      <c r="CE961" s="28"/>
      <c r="CF961" s="28"/>
      <c r="CG961" s="28"/>
      <c r="CH961" s="28"/>
      <c r="CI961" s="28"/>
      <c r="CJ961" s="28"/>
      <c r="CK961" s="28"/>
      <c r="CL961" s="28"/>
      <c r="CM961" s="28"/>
      <c r="CN961" s="28"/>
    </row>
    <row r="962" spans="3:92" x14ac:dyDescent="0.3"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  <c r="BO962" s="28"/>
      <c r="BP962" s="28"/>
      <c r="BQ962" s="28"/>
      <c r="BR962" s="28"/>
      <c r="BS962" s="28"/>
      <c r="BT962" s="28"/>
      <c r="BU962" s="28"/>
      <c r="BV962" s="28"/>
      <c r="BW962" s="28"/>
      <c r="BX962" s="28"/>
      <c r="BY962" s="28"/>
      <c r="BZ962" s="28"/>
      <c r="CA962" s="28"/>
      <c r="CB962" s="28"/>
      <c r="CC962" s="28"/>
      <c r="CD962" s="28"/>
      <c r="CE962" s="28"/>
      <c r="CF962" s="28"/>
      <c r="CG962" s="28"/>
      <c r="CH962" s="28"/>
      <c r="CI962" s="28"/>
      <c r="CJ962" s="28"/>
      <c r="CK962" s="28"/>
      <c r="CL962" s="28"/>
      <c r="CM962" s="28"/>
      <c r="CN962" s="28"/>
    </row>
    <row r="963" spans="3:92" x14ac:dyDescent="0.3"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  <c r="BO963" s="28"/>
      <c r="BP963" s="28"/>
      <c r="BQ963" s="28"/>
      <c r="BR963" s="28"/>
      <c r="BS963" s="28"/>
      <c r="BT963" s="28"/>
      <c r="BU963" s="28"/>
      <c r="BV963" s="28"/>
      <c r="BW963" s="28"/>
      <c r="BX963" s="28"/>
      <c r="BY963" s="28"/>
      <c r="BZ963" s="28"/>
      <c r="CA963" s="28"/>
      <c r="CB963" s="28"/>
      <c r="CC963" s="28"/>
      <c r="CD963" s="28"/>
      <c r="CE963" s="28"/>
      <c r="CF963" s="28"/>
      <c r="CG963" s="28"/>
      <c r="CH963" s="28"/>
      <c r="CI963" s="28"/>
      <c r="CJ963" s="28"/>
      <c r="CK963" s="28"/>
      <c r="CL963" s="28"/>
      <c r="CM963" s="28"/>
      <c r="CN963" s="28"/>
    </row>
    <row r="964" spans="3:92" x14ac:dyDescent="0.3"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  <c r="BO964" s="28"/>
      <c r="BP964" s="28"/>
      <c r="BQ964" s="28"/>
      <c r="BR964" s="28"/>
      <c r="BS964" s="28"/>
      <c r="BT964" s="28"/>
      <c r="BU964" s="28"/>
      <c r="BV964" s="28"/>
      <c r="BW964" s="28"/>
      <c r="BX964" s="28"/>
      <c r="BY964" s="28"/>
      <c r="BZ964" s="28"/>
      <c r="CA964" s="28"/>
      <c r="CB964" s="28"/>
      <c r="CC964" s="28"/>
      <c r="CD964" s="28"/>
      <c r="CE964" s="28"/>
      <c r="CF964" s="28"/>
      <c r="CG964" s="28"/>
      <c r="CH964" s="28"/>
      <c r="CI964" s="28"/>
      <c r="CJ964" s="28"/>
      <c r="CK964" s="28"/>
      <c r="CL964" s="28"/>
      <c r="CM964" s="28"/>
      <c r="CN964" s="28"/>
    </row>
    <row r="965" spans="3:92" x14ac:dyDescent="0.3"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  <c r="BP965" s="28"/>
      <c r="BQ965" s="28"/>
      <c r="BR965" s="28"/>
      <c r="BS965" s="28"/>
      <c r="BT965" s="28"/>
      <c r="BU965" s="28"/>
      <c r="BV965" s="28"/>
      <c r="BW965" s="28"/>
      <c r="BX965" s="28"/>
      <c r="BY965" s="28"/>
      <c r="BZ965" s="28"/>
      <c r="CA965" s="28"/>
      <c r="CB965" s="28"/>
      <c r="CC965" s="28"/>
      <c r="CD965" s="28"/>
      <c r="CE965" s="28"/>
      <c r="CF965" s="28"/>
      <c r="CG965" s="28"/>
      <c r="CH965" s="28"/>
      <c r="CI965" s="28"/>
      <c r="CJ965" s="28"/>
      <c r="CK965" s="28"/>
      <c r="CL965" s="28"/>
      <c r="CM965" s="28"/>
      <c r="CN965" s="28"/>
    </row>
    <row r="966" spans="3:92" x14ac:dyDescent="0.3"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  <c r="BO966" s="28"/>
      <c r="BP966" s="28"/>
      <c r="BQ966" s="28"/>
      <c r="BR966" s="28"/>
      <c r="BS966" s="28"/>
      <c r="BT966" s="28"/>
      <c r="BU966" s="28"/>
      <c r="BV966" s="28"/>
      <c r="BW966" s="28"/>
      <c r="BX966" s="28"/>
      <c r="BY966" s="28"/>
      <c r="BZ966" s="28"/>
      <c r="CA966" s="28"/>
      <c r="CB966" s="28"/>
      <c r="CC966" s="28"/>
      <c r="CD966" s="28"/>
      <c r="CE966" s="28"/>
      <c r="CF966" s="28"/>
      <c r="CG966" s="28"/>
      <c r="CH966" s="28"/>
      <c r="CI966" s="28"/>
      <c r="CJ966" s="28"/>
      <c r="CK966" s="28"/>
      <c r="CL966" s="28"/>
      <c r="CM966" s="28"/>
      <c r="CN966" s="28"/>
    </row>
    <row r="967" spans="3:92" x14ac:dyDescent="0.3"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  <c r="BO967" s="28"/>
      <c r="BP967" s="28"/>
      <c r="BQ967" s="28"/>
      <c r="BR967" s="28"/>
      <c r="BS967" s="28"/>
      <c r="BT967" s="28"/>
      <c r="BU967" s="28"/>
      <c r="BV967" s="28"/>
      <c r="BW967" s="28"/>
      <c r="BX967" s="28"/>
      <c r="BY967" s="28"/>
      <c r="BZ967" s="28"/>
      <c r="CA967" s="28"/>
      <c r="CB967" s="28"/>
      <c r="CC967" s="28"/>
      <c r="CD967" s="28"/>
      <c r="CE967" s="28"/>
      <c r="CF967" s="28"/>
      <c r="CG967" s="28"/>
      <c r="CH967" s="28"/>
      <c r="CI967" s="28"/>
      <c r="CJ967" s="28"/>
      <c r="CK967" s="28"/>
      <c r="CL967" s="28"/>
      <c r="CM967" s="28"/>
      <c r="CN967" s="28"/>
    </row>
    <row r="968" spans="3:92" x14ac:dyDescent="0.3"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  <c r="BO968" s="28"/>
      <c r="BP968" s="28"/>
      <c r="BQ968" s="28"/>
      <c r="BR968" s="28"/>
      <c r="BS968" s="28"/>
      <c r="BT968" s="28"/>
      <c r="BU968" s="28"/>
      <c r="BV968" s="28"/>
      <c r="BW968" s="28"/>
      <c r="BX968" s="28"/>
      <c r="BY968" s="28"/>
      <c r="BZ968" s="28"/>
      <c r="CA968" s="28"/>
      <c r="CB968" s="28"/>
      <c r="CC968" s="28"/>
      <c r="CD968" s="28"/>
      <c r="CE968" s="28"/>
      <c r="CF968" s="28"/>
      <c r="CG968" s="28"/>
      <c r="CH968" s="28"/>
      <c r="CI968" s="28"/>
      <c r="CJ968" s="28"/>
      <c r="CK968" s="28"/>
      <c r="CL968" s="28"/>
      <c r="CM968" s="28"/>
      <c r="CN968" s="28"/>
    </row>
    <row r="969" spans="3:92" x14ac:dyDescent="0.3"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  <c r="BP969" s="28"/>
      <c r="BQ969" s="28"/>
      <c r="BR969" s="28"/>
      <c r="BS969" s="28"/>
      <c r="BT969" s="28"/>
      <c r="BU969" s="28"/>
      <c r="BV969" s="28"/>
      <c r="BW969" s="28"/>
      <c r="BX969" s="28"/>
      <c r="BY969" s="28"/>
      <c r="BZ969" s="28"/>
      <c r="CA969" s="28"/>
      <c r="CB969" s="28"/>
      <c r="CC969" s="28"/>
      <c r="CD969" s="28"/>
      <c r="CE969" s="28"/>
      <c r="CF969" s="28"/>
      <c r="CG969" s="28"/>
      <c r="CH969" s="28"/>
      <c r="CI969" s="28"/>
      <c r="CJ969" s="28"/>
      <c r="CK969" s="28"/>
      <c r="CL969" s="28"/>
      <c r="CM969" s="28"/>
      <c r="CN969" s="28"/>
    </row>
    <row r="970" spans="3:92" x14ac:dyDescent="0.3"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  <c r="BO970" s="28"/>
      <c r="BP970" s="28"/>
      <c r="BQ970" s="28"/>
      <c r="BR970" s="28"/>
      <c r="BS970" s="28"/>
      <c r="BT970" s="28"/>
      <c r="BU970" s="28"/>
      <c r="BV970" s="28"/>
      <c r="BW970" s="28"/>
      <c r="BX970" s="28"/>
      <c r="BY970" s="28"/>
      <c r="BZ970" s="28"/>
      <c r="CA970" s="28"/>
      <c r="CB970" s="28"/>
      <c r="CC970" s="28"/>
      <c r="CD970" s="28"/>
      <c r="CE970" s="28"/>
      <c r="CF970" s="28"/>
      <c r="CG970" s="28"/>
      <c r="CH970" s="28"/>
      <c r="CI970" s="28"/>
      <c r="CJ970" s="28"/>
      <c r="CK970" s="28"/>
      <c r="CL970" s="28"/>
      <c r="CM970" s="28"/>
      <c r="CN970" s="28"/>
    </row>
    <row r="971" spans="3:92" x14ac:dyDescent="0.3"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  <c r="BO971" s="28"/>
      <c r="BP971" s="28"/>
      <c r="BQ971" s="28"/>
      <c r="BR971" s="28"/>
      <c r="BS971" s="28"/>
      <c r="BT971" s="28"/>
      <c r="BU971" s="28"/>
      <c r="BV971" s="28"/>
      <c r="BW971" s="28"/>
      <c r="BX971" s="28"/>
      <c r="BY971" s="28"/>
      <c r="BZ971" s="28"/>
      <c r="CA971" s="28"/>
      <c r="CB971" s="28"/>
      <c r="CC971" s="28"/>
      <c r="CD971" s="28"/>
      <c r="CE971" s="28"/>
      <c r="CF971" s="28"/>
      <c r="CG971" s="28"/>
      <c r="CH971" s="28"/>
      <c r="CI971" s="28"/>
      <c r="CJ971" s="28"/>
      <c r="CK971" s="28"/>
      <c r="CL971" s="28"/>
      <c r="CM971" s="28"/>
      <c r="CN971" s="28"/>
    </row>
    <row r="972" spans="3:92" x14ac:dyDescent="0.3"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  <c r="BO972" s="28"/>
      <c r="BP972" s="28"/>
      <c r="BQ972" s="28"/>
      <c r="BR972" s="28"/>
      <c r="BS972" s="28"/>
      <c r="BT972" s="28"/>
      <c r="BU972" s="28"/>
      <c r="BV972" s="28"/>
      <c r="BW972" s="28"/>
      <c r="BX972" s="28"/>
      <c r="BY972" s="28"/>
      <c r="BZ972" s="28"/>
      <c r="CA972" s="28"/>
      <c r="CB972" s="28"/>
      <c r="CC972" s="28"/>
      <c r="CD972" s="28"/>
      <c r="CE972" s="28"/>
      <c r="CF972" s="28"/>
      <c r="CG972" s="28"/>
      <c r="CH972" s="28"/>
      <c r="CI972" s="28"/>
      <c r="CJ972" s="28"/>
      <c r="CK972" s="28"/>
      <c r="CL972" s="28"/>
      <c r="CM972" s="28"/>
      <c r="CN972" s="28"/>
    </row>
    <row r="973" spans="3:92" x14ac:dyDescent="0.3"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  <c r="BO973" s="28"/>
      <c r="BP973" s="28"/>
      <c r="BQ973" s="28"/>
      <c r="BR973" s="28"/>
      <c r="BS973" s="28"/>
      <c r="BT973" s="28"/>
      <c r="BU973" s="28"/>
      <c r="BV973" s="28"/>
      <c r="BW973" s="28"/>
      <c r="BX973" s="28"/>
      <c r="BY973" s="28"/>
      <c r="BZ973" s="28"/>
      <c r="CA973" s="28"/>
      <c r="CB973" s="28"/>
      <c r="CC973" s="28"/>
      <c r="CD973" s="28"/>
      <c r="CE973" s="28"/>
      <c r="CF973" s="28"/>
      <c r="CG973" s="28"/>
      <c r="CH973" s="28"/>
      <c r="CI973" s="28"/>
      <c r="CJ973" s="28"/>
      <c r="CK973" s="28"/>
      <c r="CL973" s="28"/>
      <c r="CM973" s="28"/>
      <c r="CN973" s="28"/>
    </row>
    <row r="974" spans="3:92" x14ac:dyDescent="0.3"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  <c r="BP974" s="28"/>
      <c r="BQ974" s="28"/>
      <c r="BR974" s="28"/>
      <c r="BS974" s="28"/>
      <c r="BT974" s="28"/>
      <c r="BU974" s="28"/>
      <c r="BV974" s="28"/>
      <c r="BW974" s="28"/>
      <c r="BX974" s="28"/>
      <c r="BY974" s="28"/>
      <c r="BZ974" s="28"/>
      <c r="CA974" s="28"/>
      <c r="CB974" s="28"/>
      <c r="CC974" s="28"/>
      <c r="CD974" s="28"/>
      <c r="CE974" s="28"/>
      <c r="CF974" s="28"/>
      <c r="CG974" s="28"/>
      <c r="CH974" s="28"/>
      <c r="CI974" s="28"/>
      <c r="CJ974" s="28"/>
      <c r="CK974" s="28"/>
      <c r="CL974" s="28"/>
      <c r="CM974" s="28"/>
      <c r="CN974" s="28"/>
    </row>
    <row r="975" spans="3:92" x14ac:dyDescent="0.3"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  <c r="BP975" s="28"/>
      <c r="BQ975" s="28"/>
      <c r="BR975" s="28"/>
      <c r="BS975" s="28"/>
      <c r="BT975" s="28"/>
      <c r="BU975" s="28"/>
      <c r="BV975" s="28"/>
      <c r="BW975" s="28"/>
      <c r="BX975" s="28"/>
      <c r="BY975" s="28"/>
      <c r="BZ975" s="28"/>
      <c r="CA975" s="28"/>
      <c r="CB975" s="28"/>
      <c r="CC975" s="28"/>
      <c r="CD975" s="28"/>
      <c r="CE975" s="28"/>
      <c r="CF975" s="28"/>
      <c r="CG975" s="28"/>
      <c r="CH975" s="28"/>
      <c r="CI975" s="28"/>
      <c r="CJ975" s="28"/>
      <c r="CK975" s="28"/>
      <c r="CL975" s="28"/>
      <c r="CM975" s="28"/>
      <c r="CN975" s="28"/>
    </row>
    <row r="976" spans="3:92" x14ac:dyDescent="0.3"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  <c r="BO976" s="28"/>
      <c r="BP976" s="28"/>
      <c r="BQ976" s="28"/>
      <c r="BR976" s="28"/>
      <c r="BS976" s="28"/>
      <c r="BT976" s="28"/>
      <c r="BU976" s="28"/>
      <c r="BV976" s="28"/>
      <c r="BW976" s="28"/>
      <c r="BX976" s="28"/>
      <c r="BY976" s="28"/>
      <c r="BZ976" s="28"/>
      <c r="CA976" s="28"/>
      <c r="CB976" s="28"/>
      <c r="CC976" s="28"/>
      <c r="CD976" s="28"/>
      <c r="CE976" s="28"/>
      <c r="CF976" s="28"/>
      <c r="CG976" s="28"/>
      <c r="CH976" s="28"/>
      <c r="CI976" s="28"/>
      <c r="CJ976" s="28"/>
      <c r="CK976" s="28"/>
      <c r="CL976" s="28"/>
      <c r="CM976" s="28"/>
      <c r="CN976" s="28"/>
    </row>
    <row r="977" spans="3:92" x14ac:dyDescent="0.3"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  <c r="BL977" s="28"/>
      <c r="BM977" s="28"/>
      <c r="BN977" s="28"/>
      <c r="BO977" s="28"/>
      <c r="BP977" s="28"/>
      <c r="BQ977" s="28"/>
      <c r="BR977" s="28"/>
      <c r="BS977" s="28"/>
      <c r="BT977" s="28"/>
      <c r="BU977" s="28"/>
      <c r="BV977" s="28"/>
      <c r="BW977" s="28"/>
      <c r="BX977" s="28"/>
      <c r="BY977" s="28"/>
      <c r="BZ977" s="28"/>
      <c r="CA977" s="28"/>
      <c r="CB977" s="28"/>
      <c r="CC977" s="28"/>
      <c r="CD977" s="28"/>
      <c r="CE977" s="28"/>
      <c r="CF977" s="28"/>
      <c r="CG977" s="28"/>
      <c r="CH977" s="28"/>
      <c r="CI977" s="28"/>
      <c r="CJ977" s="28"/>
      <c r="CK977" s="28"/>
      <c r="CL977" s="28"/>
      <c r="CM977" s="28"/>
      <c r="CN977" s="28"/>
    </row>
    <row r="978" spans="3:92" x14ac:dyDescent="0.3"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  <c r="BO978" s="28"/>
      <c r="BP978" s="28"/>
      <c r="BQ978" s="28"/>
      <c r="BR978" s="28"/>
      <c r="BS978" s="28"/>
      <c r="BT978" s="28"/>
      <c r="BU978" s="28"/>
      <c r="BV978" s="28"/>
      <c r="BW978" s="28"/>
      <c r="BX978" s="28"/>
      <c r="BY978" s="28"/>
      <c r="BZ978" s="28"/>
      <c r="CA978" s="28"/>
      <c r="CB978" s="28"/>
      <c r="CC978" s="28"/>
      <c r="CD978" s="28"/>
      <c r="CE978" s="28"/>
      <c r="CF978" s="28"/>
      <c r="CG978" s="28"/>
      <c r="CH978" s="28"/>
      <c r="CI978" s="28"/>
      <c r="CJ978" s="28"/>
      <c r="CK978" s="28"/>
      <c r="CL978" s="28"/>
      <c r="CM978" s="28"/>
      <c r="CN978" s="28"/>
    </row>
    <row r="979" spans="3:92" x14ac:dyDescent="0.3"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  <c r="BO979" s="28"/>
      <c r="BP979" s="28"/>
      <c r="BQ979" s="28"/>
      <c r="BR979" s="28"/>
      <c r="BS979" s="28"/>
      <c r="BT979" s="28"/>
      <c r="BU979" s="28"/>
      <c r="BV979" s="28"/>
      <c r="BW979" s="28"/>
      <c r="BX979" s="28"/>
      <c r="BY979" s="28"/>
      <c r="BZ979" s="28"/>
      <c r="CA979" s="28"/>
      <c r="CB979" s="28"/>
      <c r="CC979" s="28"/>
      <c r="CD979" s="28"/>
      <c r="CE979" s="28"/>
      <c r="CF979" s="28"/>
      <c r="CG979" s="28"/>
      <c r="CH979" s="28"/>
      <c r="CI979" s="28"/>
      <c r="CJ979" s="28"/>
      <c r="CK979" s="28"/>
      <c r="CL979" s="28"/>
      <c r="CM979" s="28"/>
      <c r="CN979" s="28"/>
    </row>
    <row r="980" spans="3:92" x14ac:dyDescent="0.3"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  <c r="BL980" s="28"/>
      <c r="BM980" s="28"/>
      <c r="BN980" s="28"/>
      <c r="BO980" s="28"/>
      <c r="BP980" s="28"/>
      <c r="BQ980" s="28"/>
      <c r="BR980" s="28"/>
      <c r="BS980" s="28"/>
      <c r="BT980" s="28"/>
      <c r="BU980" s="28"/>
      <c r="BV980" s="28"/>
      <c r="BW980" s="28"/>
      <c r="BX980" s="28"/>
      <c r="BY980" s="28"/>
      <c r="BZ980" s="28"/>
      <c r="CA980" s="28"/>
      <c r="CB980" s="28"/>
      <c r="CC980" s="28"/>
      <c r="CD980" s="28"/>
      <c r="CE980" s="28"/>
      <c r="CF980" s="28"/>
      <c r="CG980" s="28"/>
      <c r="CH980" s="28"/>
      <c r="CI980" s="28"/>
      <c r="CJ980" s="28"/>
      <c r="CK980" s="28"/>
      <c r="CL980" s="28"/>
      <c r="CM980" s="28"/>
      <c r="CN980" s="28"/>
    </row>
    <row r="981" spans="3:92" x14ac:dyDescent="0.3"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  <c r="BO981" s="28"/>
      <c r="BP981" s="28"/>
      <c r="BQ981" s="28"/>
      <c r="BR981" s="28"/>
      <c r="BS981" s="28"/>
      <c r="BT981" s="28"/>
      <c r="BU981" s="28"/>
      <c r="BV981" s="28"/>
      <c r="BW981" s="28"/>
      <c r="BX981" s="28"/>
      <c r="BY981" s="28"/>
      <c r="BZ981" s="28"/>
      <c r="CA981" s="28"/>
      <c r="CB981" s="28"/>
      <c r="CC981" s="28"/>
      <c r="CD981" s="28"/>
      <c r="CE981" s="28"/>
      <c r="CF981" s="28"/>
      <c r="CG981" s="28"/>
      <c r="CH981" s="28"/>
      <c r="CI981" s="28"/>
      <c r="CJ981" s="28"/>
      <c r="CK981" s="28"/>
      <c r="CL981" s="28"/>
      <c r="CM981" s="28"/>
      <c r="CN981" s="28"/>
    </row>
    <row r="982" spans="3:92" x14ac:dyDescent="0.3"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  <c r="BO982" s="28"/>
      <c r="BP982" s="28"/>
      <c r="BQ982" s="28"/>
      <c r="BR982" s="28"/>
      <c r="BS982" s="28"/>
      <c r="BT982" s="28"/>
      <c r="BU982" s="28"/>
      <c r="BV982" s="28"/>
      <c r="BW982" s="28"/>
      <c r="BX982" s="28"/>
      <c r="BY982" s="28"/>
      <c r="BZ982" s="28"/>
      <c r="CA982" s="28"/>
      <c r="CB982" s="28"/>
      <c r="CC982" s="28"/>
      <c r="CD982" s="28"/>
      <c r="CE982" s="28"/>
      <c r="CF982" s="28"/>
      <c r="CG982" s="28"/>
      <c r="CH982" s="28"/>
      <c r="CI982" s="28"/>
      <c r="CJ982" s="28"/>
      <c r="CK982" s="28"/>
      <c r="CL982" s="28"/>
      <c r="CM982" s="28"/>
      <c r="CN982" s="28"/>
    </row>
    <row r="983" spans="3:92" x14ac:dyDescent="0.3"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  <c r="BP983" s="28"/>
      <c r="BQ983" s="28"/>
      <c r="BR983" s="28"/>
      <c r="BS983" s="28"/>
      <c r="BT983" s="28"/>
      <c r="BU983" s="28"/>
      <c r="BV983" s="28"/>
      <c r="BW983" s="28"/>
      <c r="BX983" s="28"/>
      <c r="BY983" s="28"/>
      <c r="BZ983" s="28"/>
      <c r="CA983" s="28"/>
      <c r="CB983" s="28"/>
      <c r="CC983" s="28"/>
      <c r="CD983" s="28"/>
      <c r="CE983" s="28"/>
      <c r="CF983" s="28"/>
      <c r="CG983" s="28"/>
      <c r="CH983" s="28"/>
      <c r="CI983" s="28"/>
      <c r="CJ983" s="28"/>
      <c r="CK983" s="28"/>
      <c r="CL983" s="28"/>
      <c r="CM983" s="28"/>
      <c r="CN983" s="28"/>
    </row>
    <row r="984" spans="3:92" x14ac:dyDescent="0.3"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  <c r="BL984" s="28"/>
      <c r="BM984" s="28"/>
      <c r="BN984" s="28"/>
      <c r="BO984" s="28"/>
      <c r="BP984" s="28"/>
      <c r="BQ984" s="28"/>
      <c r="BR984" s="28"/>
      <c r="BS984" s="28"/>
      <c r="BT984" s="28"/>
      <c r="BU984" s="28"/>
      <c r="BV984" s="28"/>
      <c r="BW984" s="28"/>
      <c r="BX984" s="28"/>
      <c r="BY984" s="28"/>
      <c r="BZ984" s="28"/>
      <c r="CA984" s="28"/>
      <c r="CB984" s="28"/>
      <c r="CC984" s="28"/>
      <c r="CD984" s="28"/>
      <c r="CE984" s="28"/>
      <c r="CF984" s="28"/>
      <c r="CG984" s="28"/>
      <c r="CH984" s="28"/>
      <c r="CI984" s="28"/>
      <c r="CJ984" s="28"/>
      <c r="CK984" s="28"/>
      <c r="CL984" s="28"/>
      <c r="CM984" s="28"/>
      <c r="CN984" s="28"/>
    </row>
    <row r="985" spans="3:92" x14ac:dyDescent="0.3"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  <c r="BO985" s="28"/>
      <c r="BP985" s="28"/>
      <c r="BQ985" s="28"/>
      <c r="BR985" s="28"/>
      <c r="BS985" s="28"/>
      <c r="BT985" s="28"/>
      <c r="BU985" s="28"/>
      <c r="BV985" s="28"/>
      <c r="BW985" s="28"/>
      <c r="BX985" s="28"/>
      <c r="BY985" s="28"/>
      <c r="BZ985" s="28"/>
      <c r="CA985" s="28"/>
      <c r="CB985" s="28"/>
      <c r="CC985" s="28"/>
      <c r="CD985" s="28"/>
      <c r="CE985" s="28"/>
      <c r="CF985" s="28"/>
      <c r="CG985" s="28"/>
      <c r="CH985" s="28"/>
      <c r="CI985" s="28"/>
      <c r="CJ985" s="28"/>
      <c r="CK985" s="28"/>
      <c r="CL985" s="28"/>
      <c r="CM985" s="28"/>
      <c r="CN985" s="28"/>
    </row>
    <row r="986" spans="3:92" x14ac:dyDescent="0.3"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  <c r="BP986" s="28"/>
      <c r="BQ986" s="28"/>
      <c r="BR986" s="28"/>
      <c r="BS986" s="28"/>
      <c r="BT986" s="28"/>
      <c r="BU986" s="28"/>
      <c r="BV986" s="28"/>
      <c r="BW986" s="28"/>
      <c r="BX986" s="28"/>
      <c r="BY986" s="28"/>
      <c r="BZ986" s="28"/>
      <c r="CA986" s="28"/>
      <c r="CB986" s="28"/>
      <c r="CC986" s="28"/>
      <c r="CD986" s="28"/>
      <c r="CE986" s="28"/>
      <c r="CF986" s="28"/>
      <c r="CG986" s="28"/>
      <c r="CH986" s="28"/>
      <c r="CI986" s="28"/>
      <c r="CJ986" s="28"/>
      <c r="CK986" s="28"/>
      <c r="CL986" s="28"/>
      <c r="CM986" s="28"/>
      <c r="CN986" s="28"/>
    </row>
    <row r="987" spans="3:92" x14ac:dyDescent="0.3"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  <c r="BO987" s="28"/>
      <c r="BP987" s="28"/>
      <c r="BQ987" s="28"/>
      <c r="BR987" s="28"/>
      <c r="BS987" s="28"/>
      <c r="BT987" s="28"/>
      <c r="BU987" s="28"/>
      <c r="BV987" s="28"/>
      <c r="BW987" s="28"/>
      <c r="BX987" s="28"/>
      <c r="BY987" s="28"/>
      <c r="BZ987" s="28"/>
      <c r="CA987" s="28"/>
      <c r="CB987" s="28"/>
      <c r="CC987" s="28"/>
      <c r="CD987" s="28"/>
      <c r="CE987" s="28"/>
      <c r="CF987" s="28"/>
      <c r="CG987" s="28"/>
      <c r="CH987" s="28"/>
      <c r="CI987" s="28"/>
      <c r="CJ987" s="28"/>
      <c r="CK987" s="28"/>
      <c r="CL987" s="28"/>
      <c r="CM987" s="28"/>
      <c r="CN987" s="28"/>
    </row>
    <row r="988" spans="3:92" x14ac:dyDescent="0.3"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  <c r="BL988" s="28"/>
      <c r="BM988" s="28"/>
      <c r="BN988" s="28"/>
      <c r="BO988" s="28"/>
      <c r="BP988" s="28"/>
      <c r="BQ988" s="28"/>
      <c r="BR988" s="28"/>
      <c r="BS988" s="28"/>
      <c r="BT988" s="28"/>
      <c r="BU988" s="28"/>
      <c r="BV988" s="28"/>
      <c r="BW988" s="28"/>
      <c r="BX988" s="28"/>
      <c r="BY988" s="28"/>
      <c r="BZ988" s="28"/>
      <c r="CA988" s="28"/>
      <c r="CB988" s="28"/>
      <c r="CC988" s="28"/>
      <c r="CD988" s="28"/>
      <c r="CE988" s="28"/>
      <c r="CF988" s="28"/>
      <c r="CG988" s="28"/>
      <c r="CH988" s="28"/>
      <c r="CI988" s="28"/>
      <c r="CJ988" s="28"/>
      <c r="CK988" s="28"/>
      <c r="CL988" s="28"/>
      <c r="CM988" s="28"/>
      <c r="CN988" s="28"/>
    </row>
    <row r="989" spans="3:92" x14ac:dyDescent="0.3"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  <c r="BL989" s="28"/>
      <c r="BM989" s="28"/>
      <c r="BN989" s="28"/>
      <c r="BO989" s="28"/>
      <c r="BP989" s="28"/>
      <c r="BQ989" s="28"/>
      <c r="BR989" s="28"/>
      <c r="BS989" s="28"/>
      <c r="BT989" s="28"/>
      <c r="BU989" s="28"/>
      <c r="BV989" s="28"/>
      <c r="BW989" s="28"/>
      <c r="BX989" s="28"/>
      <c r="BY989" s="28"/>
      <c r="BZ989" s="28"/>
      <c r="CA989" s="28"/>
      <c r="CB989" s="28"/>
      <c r="CC989" s="28"/>
      <c r="CD989" s="28"/>
      <c r="CE989" s="28"/>
      <c r="CF989" s="28"/>
      <c r="CG989" s="28"/>
      <c r="CH989" s="28"/>
      <c r="CI989" s="28"/>
      <c r="CJ989" s="28"/>
      <c r="CK989" s="28"/>
      <c r="CL989" s="28"/>
      <c r="CM989" s="28"/>
      <c r="CN989" s="28"/>
    </row>
    <row r="990" spans="3:92" x14ac:dyDescent="0.3"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  <c r="BJ990" s="28"/>
      <c r="BK990" s="28"/>
      <c r="BL990" s="28"/>
      <c r="BM990" s="28"/>
      <c r="BN990" s="28"/>
      <c r="BO990" s="28"/>
      <c r="BP990" s="28"/>
      <c r="BQ990" s="28"/>
      <c r="BR990" s="28"/>
      <c r="BS990" s="28"/>
      <c r="BT990" s="28"/>
      <c r="BU990" s="28"/>
      <c r="BV990" s="28"/>
      <c r="BW990" s="28"/>
      <c r="BX990" s="28"/>
      <c r="BY990" s="28"/>
      <c r="BZ990" s="28"/>
      <c r="CA990" s="28"/>
      <c r="CB990" s="28"/>
      <c r="CC990" s="28"/>
      <c r="CD990" s="28"/>
      <c r="CE990" s="28"/>
      <c r="CF990" s="28"/>
      <c r="CG990" s="28"/>
      <c r="CH990" s="28"/>
      <c r="CI990" s="28"/>
      <c r="CJ990" s="28"/>
      <c r="CK990" s="28"/>
      <c r="CL990" s="28"/>
      <c r="CM990" s="28"/>
      <c r="CN990" s="28"/>
    </row>
    <row r="991" spans="3:92" x14ac:dyDescent="0.3"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  <c r="BJ991" s="28"/>
      <c r="BK991" s="28"/>
      <c r="BL991" s="28"/>
      <c r="BM991" s="28"/>
      <c r="BN991" s="28"/>
      <c r="BO991" s="28"/>
      <c r="BP991" s="28"/>
      <c r="BQ991" s="28"/>
      <c r="BR991" s="28"/>
      <c r="BS991" s="28"/>
      <c r="BT991" s="28"/>
      <c r="BU991" s="28"/>
      <c r="BV991" s="28"/>
      <c r="BW991" s="28"/>
      <c r="BX991" s="28"/>
      <c r="BY991" s="28"/>
      <c r="BZ991" s="28"/>
      <c r="CA991" s="28"/>
      <c r="CB991" s="28"/>
      <c r="CC991" s="28"/>
      <c r="CD991" s="28"/>
      <c r="CE991" s="28"/>
      <c r="CF991" s="28"/>
      <c r="CG991" s="28"/>
      <c r="CH991" s="28"/>
      <c r="CI991" s="28"/>
      <c r="CJ991" s="28"/>
      <c r="CK991" s="28"/>
      <c r="CL991" s="28"/>
      <c r="CM991" s="28"/>
      <c r="CN991" s="28"/>
    </row>
    <row r="992" spans="3:92" x14ac:dyDescent="0.3"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  <c r="BJ992" s="28"/>
      <c r="BK992" s="28"/>
      <c r="BL992" s="28"/>
      <c r="BM992" s="28"/>
      <c r="BN992" s="28"/>
      <c r="BO992" s="28"/>
      <c r="BP992" s="28"/>
      <c r="BQ992" s="28"/>
      <c r="BR992" s="28"/>
      <c r="BS992" s="28"/>
      <c r="BT992" s="28"/>
      <c r="BU992" s="28"/>
      <c r="BV992" s="28"/>
      <c r="BW992" s="28"/>
      <c r="BX992" s="28"/>
      <c r="BY992" s="28"/>
      <c r="BZ992" s="28"/>
      <c r="CA992" s="28"/>
      <c r="CB992" s="28"/>
      <c r="CC992" s="28"/>
      <c r="CD992" s="28"/>
      <c r="CE992" s="28"/>
      <c r="CF992" s="28"/>
      <c r="CG992" s="28"/>
      <c r="CH992" s="28"/>
      <c r="CI992" s="28"/>
      <c r="CJ992" s="28"/>
      <c r="CK992" s="28"/>
      <c r="CL992" s="28"/>
      <c r="CM992" s="28"/>
      <c r="CN992" s="28"/>
    </row>
    <row r="993" spans="3:92" x14ac:dyDescent="0.3"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  <c r="BJ993" s="28"/>
      <c r="BK993" s="28"/>
      <c r="BL993" s="28"/>
      <c r="BM993" s="28"/>
      <c r="BN993" s="28"/>
      <c r="BO993" s="28"/>
      <c r="BP993" s="28"/>
      <c r="BQ993" s="28"/>
      <c r="BR993" s="28"/>
      <c r="BS993" s="28"/>
      <c r="BT993" s="28"/>
      <c r="BU993" s="28"/>
      <c r="BV993" s="28"/>
      <c r="BW993" s="28"/>
      <c r="BX993" s="28"/>
      <c r="BY993" s="28"/>
      <c r="BZ993" s="28"/>
      <c r="CA993" s="28"/>
      <c r="CB993" s="28"/>
      <c r="CC993" s="28"/>
      <c r="CD993" s="28"/>
      <c r="CE993" s="28"/>
      <c r="CF993" s="28"/>
      <c r="CG993" s="28"/>
      <c r="CH993" s="28"/>
      <c r="CI993" s="28"/>
      <c r="CJ993" s="28"/>
      <c r="CK993" s="28"/>
      <c r="CL993" s="28"/>
      <c r="CM993" s="28"/>
      <c r="CN993" s="28"/>
    </row>
    <row r="994" spans="3:92" x14ac:dyDescent="0.3"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  <c r="BJ994" s="28"/>
      <c r="BK994" s="28"/>
      <c r="BL994" s="28"/>
      <c r="BM994" s="28"/>
      <c r="BN994" s="28"/>
      <c r="BO994" s="28"/>
      <c r="BP994" s="28"/>
      <c r="BQ994" s="28"/>
      <c r="BR994" s="28"/>
      <c r="BS994" s="28"/>
      <c r="BT994" s="28"/>
      <c r="BU994" s="28"/>
      <c r="BV994" s="28"/>
      <c r="BW994" s="28"/>
      <c r="BX994" s="28"/>
      <c r="BY994" s="28"/>
      <c r="BZ994" s="28"/>
      <c r="CA994" s="28"/>
      <c r="CB994" s="28"/>
      <c r="CC994" s="28"/>
      <c r="CD994" s="28"/>
      <c r="CE994" s="28"/>
      <c r="CF994" s="28"/>
      <c r="CG994" s="28"/>
      <c r="CH994" s="28"/>
      <c r="CI994" s="28"/>
      <c r="CJ994" s="28"/>
      <c r="CK994" s="28"/>
      <c r="CL994" s="28"/>
      <c r="CM994" s="28"/>
      <c r="CN994" s="28"/>
    </row>
    <row r="995" spans="3:92" x14ac:dyDescent="0.3"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  <c r="BJ995" s="28"/>
      <c r="BK995" s="28"/>
      <c r="BL995" s="28"/>
      <c r="BM995" s="28"/>
      <c r="BN995" s="28"/>
      <c r="BO995" s="28"/>
      <c r="BP995" s="28"/>
      <c r="BQ995" s="28"/>
      <c r="BR995" s="28"/>
      <c r="BS995" s="28"/>
      <c r="BT995" s="28"/>
      <c r="BU995" s="28"/>
      <c r="BV995" s="28"/>
      <c r="BW995" s="28"/>
      <c r="BX995" s="28"/>
      <c r="BY995" s="28"/>
      <c r="BZ995" s="28"/>
      <c r="CA995" s="28"/>
      <c r="CB995" s="28"/>
      <c r="CC995" s="28"/>
      <c r="CD995" s="28"/>
      <c r="CE995" s="28"/>
      <c r="CF995" s="28"/>
      <c r="CG995" s="28"/>
      <c r="CH995" s="28"/>
      <c r="CI995" s="28"/>
      <c r="CJ995" s="28"/>
      <c r="CK995" s="28"/>
      <c r="CL995" s="28"/>
      <c r="CM995" s="28"/>
      <c r="CN995" s="28"/>
    </row>
    <row r="996" spans="3:92" x14ac:dyDescent="0.3"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  <c r="BL996" s="28"/>
      <c r="BM996" s="28"/>
      <c r="BN996" s="28"/>
      <c r="BO996" s="28"/>
      <c r="BP996" s="28"/>
      <c r="BQ996" s="28"/>
      <c r="BR996" s="28"/>
      <c r="BS996" s="28"/>
      <c r="BT996" s="28"/>
      <c r="BU996" s="28"/>
      <c r="BV996" s="28"/>
      <c r="BW996" s="28"/>
      <c r="BX996" s="28"/>
      <c r="BY996" s="28"/>
      <c r="BZ996" s="28"/>
      <c r="CA996" s="28"/>
      <c r="CB996" s="28"/>
      <c r="CC996" s="28"/>
      <c r="CD996" s="28"/>
      <c r="CE996" s="28"/>
      <c r="CF996" s="28"/>
      <c r="CG996" s="28"/>
      <c r="CH996" s="28"/>
      <c r="CI996" s="28"/>
      <c r="CJ996" s="28"/>
      <c r="CK996" s="28"/>
      <c r="CL996" s="28"/>
      <c r="CM996" s="28"/>
      <c r="CN996" s="28"/>
    </row>
    <row r="997" spans="3:92" x14ac:dyDescent="0.3"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  <c r="BJ997" s="28"/>
      <c r="BK997" s="28"/>
      <c r="BL997" s="28"/>
      <c r="BM997" s="28"/>
      <c r="BN997" s="28"/>
      <c r="BO997" s="28"/>
      <c r="BP997" s="28"/>
      <c r="BQ997" s="28"/>
      <c r="BR997" s="28"/>
      <c r="BS997" s="28"/>
      <c r="BT997" s="28"/>
      <c r="BU997" s="28"/>
      <c r="BV997" s="28"/>
      <c r="BW997" s="28"/>
      <c r="BX997" s="28"/>
      <c r="BY997" s="28"/>
      <c r="BZ997" s="28"/>
      <c r="CA997" s="28"/>
      <c r="CB997" s="28"/>
      <c r="CC997" s="28"/>
      <c r="CD997" s="28"/>
      <c r="CE997" s="28"/>
      <c r="CF997" s="28"/>
      <c r="CG997" s="28"/>
      <c r="CH997" s="28"/>
      <c r="CI997" s="28"/>
      <c r="CJ997" s="28"/>
      <c r="CK997" s="28"/>
      <c r="CL997" s="28"/>
      <c r="CM997" s="28"/>
      <c r="CN997" s="28"/>
    </row>
    <row r="998" spans="3:92" x14ac:dyDescent="0.3"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  <c r="BJ998" s="28"/>
      <c r="BK998" s="28"/>
      <c r="BL998" s="28"/>
      <c r="BM998" s="28"/>
      <c r="BN998" s="28"/>
      <c r="BO998" s="28"/>
      <c r="BP998" s="28"/>
      <c r="BQ998" s="28"/>
      <c r="BR998" s="28"/>
      <c r="BS998" s="28"/>
      <c r="BT998" s="28"/>
      <c r="BU998" s="28"/>
      <c r="BV998" s="28"/>
      <c r="BW998" s="28"/>
      <c r="BX998" s="28"/>
      <c r="BY998" s="28"/>
      <c r="BZ998" s="28"/>
      <c r="CA998" s="28"/>
      <c r="CB998" s="28"/>
      <c r="CC998" s="28"/>
      <c r="CD998" s="28"/>
      <c r="CE998" s="28"/>
      <c r="CF998" s="28"/>
      <c r="CG998" s="28"/>
      <c r="CH998" s="28"/>
      <c r="CI998" s="28"/>
      <c r="CJ998" s="28"/>
      <c r="CK998" s="28"/>
      <c r="CL998" s="28"/>
      <c r="CM998" s="28"/>
      <c r="CN998" s="28"/>
    </row>
    <row r="999" spans="3:92" x14ac:dyDescent="0.3"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  <c r="BJ999" s="28"/>
      <c r="BK999" s="28"/>
      <c r="BL999" s="28"/>
      <c r="BM999" s="28"/>
      <c r="BN999" s="28"/>
      <c r="BO999" s="28"/>
      <c r="BP999" s="28"/>
      <c r="BQ999" s="28"/>
      <c r="BR999" s="28"/>
      <c r="BS999" s="28"/>
      <c r="BT999" s="28"/>
      <c r="BU999" s="28"/>
      <c r="BV999" s="28"/>
      <c r="BW999" s="28"/>
      <c r="BX999" s="28"/>
      <c r="BY999" s="28"/>
      <c r="BZ999" s="28"/>
      <c r="CA999" s="28"/>
      <c r="CB999" s="28"/>
      <c r="CC999" s="28"/>
      <c r="CD999" s="28"/>
      <c r="CE999" s="28"/>
      <c r="CF999" s="28"/>
      <c r="CG999" s="28"/>
      <c r="CH999" s="28"/>
      <c r="CI999" s="28"/>
      <c r="CJ999" s="28"/>
      <c r="CK999" s="28"/>
      <c r="CL999" s="28"/>
      <c r="CM999" s="28"/>
      <c r="CN999" s="28"/>
    </row>
    <row r="1000" spans="3:92" x14ac:dyDescent="0.3"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  <c r="BJ1000" s="28"/>
      <c r="BK1000" s="28"/>
      <c r="BL1000" s="28"/>
      <c r="BM1000" s="28"/>
      <c r="BN1000" s="28"/>
      <c r="BO1000" s="28"/>
      <c r="BP1000" s="28"/>
      <c r="BQ1000" s="28"/>
      <c r="BR1000" s="28"/>
      <c r="BS1000" s="28"/>
      <c r="BT1000" s="28"/>
      <c r="BU1000" s="28"/>
      <c r="BV1000" s="28"/>
      <c r="BW1000" s="28"/>
      <c r="BX1000" s="28"/>
      <c r="BY1000" s="28"/>
      <c r="BZ1000" s="28"/>
      <c r="CA1000" s="28"/>
      <c r="CB1000" s="28"/>
      <c r="CC1000" s="28"/>
      <c r="CD1000" s="28"/>
      <c r="CE1000" s="28"/>
      <c r="CF1000" s="28"/>
      <c r="CG1000" s="28"/>
      <c r="CH1000" s="28"/>
      <c r="CI1000" s="28"/>
      <c r="CJ1000" s="28"/>
      <c r="CK1000" s="28"/>
      <c r="CL1000" s="28"/>
      <c r="CM1000" s="28"/>
      <c r="CN1000" s="28"/>
    </row>
    <row r="1001" spans="3:92" x14ac:dyDescent="0.3"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  <c r="BA1001" s="28"/>
      <c r="BB1001" s="28"/>
      <c r="BC1001" s="28"/>
      <c r="BD1001" s="28"/>
      <c r="BE1001" s="28"/>
      <c r="BF1001" s="28"/>
      <c r="BG1001" s="28"/>
      <c r="BH1001" s="28"/>
      <c r="BI1001" s="28"/>
      <c r="BJ1001" s="28"/>
      <c r="BK1001" s="28"/>
      <c r="BL1001" s="28"/>
      <c r="BM1001" s="28"/>
      <c r="BN1001" s="28"/>
      <c r="BO1001" s="28"/>
      <c r="BP1001" s="28"/>
      <c r="BQ1001" s="28"/>
      <c r="BR1001" s="28"/>
      <c r="BS1001" s="28"/>
      <c r="BT1001" s="28"/>
      <c r="BU1001" s="28"/>
      <c r="BV1001" s="28"/>
      <c r="BW1001" s="28"/>
      <c r="BX1001" s="28"/>
      <c r="BY1001" s="28"/>
      <c r="BZ1001" s="28"/>
      <c r="CA1001" s="28"/>
      <c r="CB1001" s="28"/>
      <c r="CC1001" s="28"/>
      <c r="CD1001" s="28"/>
      <c r="CE1001" s="28"/>
      <c r="CF1001" s="28"/>
      <c r="CG1001" s="28"/>
      <c r="CH1001" s="28"/>
      <c r="CI1001" s="28"/>
      <c r="CJ1001" s="28"/>
      <c r="CK1001" s="28"/>
      <c r="CL1001" s="28"/>
      <c r="CM1001" s="28"/>
      <c r="CN1001" s="28"/>
    </row>
    <row r="1002" spans="3:92" x14ac:dyDescent="0.3"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  <c r="BA1002" s="28"/>
      <c r="BB1002" s="28"/>
      <c r="BC1002" s="28"/>
      <c r="BD1002" s="28"/>
      <c r="BE1002" s="28"/>
      <c r="BF1002" s="28"/>
      <c r="BG1002" s="28"/>
      <c r="BH1002" s="28"/>
      <c r="BI1002" s="28"/>
      <c r="BJ1002" s="28"/>
      <c r="BK1002" s="28"/>
      <c r="BL1002" s="28"/>
      <c r="BM1002" s="28"/>
      <c r="BN1002" s="28"/>
      <c r="BO1002" s="28"/>
      <c r="BP1002" s="28"/>
      <c r="BQ1002" s="28"/>
      <c r="BR1002" s="28"/>
      <c r="BS1002" s="28"/>
      <c r="BT1002" s="28"/>
      <c r="BU1002" s="28"/>
      <c r="BV1002" s="28"/>
      <c r="BW1002" s="28"/>
      <c r="BX1002" s="28"/>
      <c r="BY1002" s="28"/>
      <c r="BZ1002" s="28"/>
      <c r="CA1002" s="28"/>
      <c r="CB1002" s="28"/>
      <c r="CC1002" s="28"/>
      <c r="CD1002" s="28"/>
      <c r="CE1002" s="28"/>
      <c r="CF1002" s="28"/>
      <c r="CG1002" s="28"/>
      <c r="CH1002" s="28"/>
      <c r="CI1002" s="28"/>
      <c r="CJ1002" s="28"/>
      <c r="CK1002" s="28"/>
      <c r="CL1002" s="28"/>
      <c r="CM1002" s="28"/>
      <c r="CN1002" s="28"/>
    </row>
    <row r="1003" spans="3:92" x14ac:dyDescent="0.3"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  <c r="BA1003" s="28"/>
      <c r="BB1003" s="28"/>
      <c r="BC1003" s="28"/>
      <c r="BD1003" s="28"/>
      <c r="BE1003" s="28"/>
      <c r="BF1003" s="28"/>
      <c r="BG1003" s="28"/>
      <c r="BH1003" s="28"/>
      <c r="BI1003" s="28"/>
      <c r="BJ1003" s="28"/>
      <c r="BK1003" s="28"/>
      <c r="BL1003" s="28"/>
      <c r="BM1003" s="28"/>
      <c r="BN1003" s="28"/>
      <c r="BO1003" s="28"/>
      <c r="BP1003" s="28"/>
      <c r="BQ1003" s="28"/>
      <c r="BR1003" s="28"/>
      <c r="BS1003" s="28"/>
      <c r="BT1003" s="28"/>
      <c r="BU1003" s="28"/>
      <c r="BV1003" s="28"/>
      <c r="BW1003" s="28"/>
      <c r="BX1003" s="28"/>
      <c r="BY1003" s="28"/>
      <c r="BZ1003" s="28"/>
      <c r="CA1003" s="28"/>
      <c r="CB1003" s="28"/>
      <c r="CC1003" s="28"/>
      <c r="CD1003" s="28"/>
      <c r="CE1003" s="28"/>
      <c r="CF1003" s="28"/>
      <c r="CG1003" s="28"/>
      <c r="CH1003" s="28"/>
      <c r="CI1003" s="28"/>
      <c r="CJ1003" s="28"/>
      <c r="CK1003" s="28"/>
      <c r="CL1003" s="28"/>
      <c r="CM1003" s="28"/>
      <c r="CN1003" s="28"/>
    </row>
    <row r="1004" spans="3:92" x14ac:dyDescent="0.3"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  <c r="BA1004" s="28"/>
      <c r="BB1004" s="28"/>
      <c r="BC1004" s="28"/>
      <c r="BD1004" s="28"/>
      <c r="BE1004" s="28"/>
      <c r="BF1004" s="28"/>
      <c r="BG1004" s="28"/>
      <c r="BH1004" s="28"/>
      <c r="BI1004" s="28"/>
      <c r="BJ1004" s="28"/>
      <c r="BK1004" s="28"/>
      <c r="BL1004" s="28"/>
      <c r="BM1004" s="28"/>
      <c r="BN1004" s="28"/>
      <c r="BO1004" s="28"/>
      <c r="BP1004" s="28"/>
      <c r="BQ1004" s="28"/>
      <c r="BR1004" s="28"/>
      <c r="BS1004" s="28"/>
      <c r="BT1004" s="28"/>
      <c r="BU1004" s="28"/>
      <c r="BV1004" s="28"/>
      <c r="BW1004" s="28"/>
      <c r="BX1004" s="28"/>
      <c r="BY1004" s="28"/>
      <c r="BZ1004" s="28"/>
      <c r="CA1004" s="28"/>
      <c r="CB1004" s="28"/>
      <c r="CC1004" s="28"/>
      <c r="CD1004" s="28"/>
      <c r="CE1004" s="28"/>
      <c r="CF1004" s="28"/>
      <c r="CG1004" s="28"/>
      <c r="CH1004" s="28"/>
      <c r="CI1004" s="28"/>
      <c r="CJ1004" s="28"/>
      <c r="CK1004" s="28"/>
      <c r="CL1004" s="28"/>
      <c r="CM1004" s="28"/>
      <c r="CN1004" s="28"/>
    </row>
    <row r="1005" spans="3:92" x14ac:dyDescent="0.3"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  <c r="BA1005" s="28"/>
      <c r="BB1005" s="28"/>
      <c r="BC1005" s="28"/>
      <c r="BD1005" s="28"/>
      <c r="BE1005" s="28"/>
      <c r="BF1005" s="28"/>
      <c r="BG1005" s="28"/>
      <c r="BH1005" s="28"/>
      <c r="BI1005" s="28"/>
      <c r="BJ1005" s="28"/>
      <c r="BK1005" s="28"/>
      <c r="BL1005" s="28"/>
      <c r="BM1005" s="28"/>
      <c r="BN1005" s="28"/>
      <c r="BO1005" s="28"/>
      <c r="BP1005" s="28"/>
      <c r="BQ1005" s="28"/>
      <c r="BR1005" s="28"/>
      <c r="BS1005" s="28"/>
      <c r="BT1005" s="28"/>
      <c r="BU1005" s="28"/>
      <c r="BV1005" s="28"/>
      <c r="BW1005" s="28"/>
      <c r="BX1005" s="28"/>
      <c r="BY1005" s="28"/>
      <c r="BZ1005" s="28"/>
      <c r="CA1005" s="28"/>
      <c r="CB1005" s="28"/>
      <c r="CC1005" s="28"/>
      <c r="CD1005" s="28"/>
      <c r="CE1005" s="28"/>
      <c r="CF1005" s="28"/>
      <c r="CG1005" s="28"/>
      <c r="CH1005" s="28"/>
      <c r="CI1005" s="28"/>
      <c r="CJ1005" s="28"/>
      <c r="CK1005" s="28"/>
      <c r="CL1005" s="28"/>
      <c r="CM1005" s="28"/>
      <c r="CN1005" s="28"/>
    </row>
    <row r="1006" spans="3:92" x14ac:dyDescent="0.3"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  <c r="BA1006" s="28"/>
      <c r="BB1006" s="28"/>
      <c r="BC1006" s="28"/>
      <c r="BD1006" s="28"/>
      <c r="BE1006" s="28"/>
      <c r="BF1006" s="28"/>
      <c r="BG1006" s="28"/>
      <c r="BH1006" s="28"/>
      <c r="BI1006" s="28"/>
      <c r="BJ1006" s="28"/>
      <c r="BK1006" s="28"/>
      <c r="BL1006" s="28"/>
      <c r="BM1006" s="28"/>
      <c r="BN1006" s="28"/>
      <c r="BO1006" s="28"/>
      <c r="BP1006" s="28"/>
      <c r="BQ1006" s="28"/>
      <c r="BR1006" s="28"/>
      <c r="BS1006" s="28"/>
      <c r="BT1006" s="28"/>
      <c r="BU1006" s="28"/>
      <c r="BV1006" s="28"/>
      <c r="BW1006" s="28"/>
      <c r="BX1006" s="28"/>
      <c r="BY1006" s="28"/>
      <c r="BZ1006" s="28"/>
      <c r="CA1006" s="28"/>
      <c r="CB1006" s="28"/>
      <c r="CC1006" s="28"/>
      <c r="CD1006" s="28"/>
      <c r="CE1006" s="28"/>
      <c r="CF1006" s="28"/>
      <c r="CG1006" s="28"/>
      <c r="CH1006" s="28"/>
      <c r="CI1006" s="28"/>
      <c r="CJ1006" s="28"/>
      <c r="CK1006" s="28"/>
      <c r="CL1006" s="28"/>
      <c r="CM1006" s="28"/>
      <c r="CN1006" s="28"/>
    </row>
    <row r="1007" spans="3:92" x14ac:dyDescent="0.3"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  <c r="BA1007" s="28"/>
      <c r="BB1007" s="28"/>
      <c r="BC1007" s="28"/>
      <c r="BD1007" s="28"/>
      <c r="BE1007" s="28"/>
      <c r="BF1007" s="28"/>
      <c r="BG1007" s="28"/>
      <c r="BH1007" s="28"/>
      <c r="BI1007" s="28"/>
      <c r="BJ1007" s="28"/>
      <c r="BK1007" s="28"/>
      <c r="BL1007" s="28"/>
      <c r="BM1007" s="28"/>
      <c r="BN1007" s="28"/>
      <c r="BO1007" s="28"/>
      <c r="BP1007" s="28"/>
      <c r="BQ1007" s="28"/>
      <c r="BR1007" s="28"/>
      <c r="BS1007" s="28"/>
      <c r="BT1007" s="28"/>
      <c r="BU1007" s="28"/>
      <c r="BV1007" s="28"/>
      <c r="BW1007" s="28"/>
      <c r="BX1007" s="28"/>
      <c r="BY1007" s="28"/>
      <c r="BZ1007" s="28"/>
      <c r="CA1007" s="28"/>
      <c r="CB1007" s="28"/>
      <c r="CC1007" s="28"/>
      <c r="CD1007" s="28"/>
      <c r="CE1007" s="28"/>
      <c r="CF1007" s="28"/>
      <c r="CG1007" s="28"/>
      <c r="CH1007" s="28"/>
      <c r="CI1007" s="28"/>
      <c r="CJ1007" s="28"/>
      <c r="CK1007" s="28"/>
      <c r="CL1007" s="28"/>
      <c r="CM1007" s="28"/>
      <c r="CN1007" s="28"/>
    </row>
    <row r="1008" spans="3:92" x14ac:dyDescent="0.3"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  <c r="BA1008" s="28"/>
      <c r="BB1008" s="28"/>
      <c r="BC1008" s="28"/>
      <c r="BD1008" s="28"/>
      <c r="BE1008" s="28"/>
      <c r="BF1008" s="28"/>
      <c r="BG1008" s="28"/>
      <c r="BH1008" s="28"/>
      <c r="BI1008" s="28"/>
      <c r="BJ1008" s="28"/>
      <c r="BK1008" s="28"/>
      <c r="BL1008" s="28"/>
      <c r="BM1008" s="28"/>
      <c r="BN1008" s="28"/>
      <c r="BO1008" s="28"/>
      <c r="BP1008" s="28"/>
      <c r="BQ1008" s="28"/>
      <c r="BR1008" s="28"/>
      <c r="BS1008" s="28"/>
      <c r="BT1008" s="28"/>
      <c r="BU1008" s="28"/>
      <c r="BV1008" s="28"/>
      <c r="BW1008" s="28"/>
      <c r="BX1008" s="28"/>
      <c r="BY1008" s="28"/>
      <c r="BZ1008" s="28"/>
      <c r="CA1008" s="28"/>
      <c r="CB1008" s="28"/>
      <c r="CC1008" s="28"/>
      <c r="CD1008" s="28"/>
      <c r="CE1008" s="28"/>
      <c r="CF1008" s="28"/>
      <c r="CG1008" s="28"/>
      <c r="CH1008" s="28"/>
      <c r="CI1008" s="28"/>
      <c r="CJ1008" s="28"/>
      <c r="CK1008" s="28"/>
      <c r="CL1008" s="28"/>
      <c r="CM1008" s="28"/>
      <c r="CN1008" s="28"/>
    </row>
    <row r="1009" spans="3:92" x14ac:dyDescent="0.3"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  <c r="BA1009" s="28"/>
      <c r="BB1009" s="28"/>
      <c r="BC1009" s="28"/>
      <c r="BD1009" s="28"/>
      <c r="BE1009" s="28"/>
      <c r="BF1009" s="28"/>
      <c r="BG1009" s="28"/>
      <c r="BH1009" s="28"/>
      <c r="BI1009" s="28"/>
      <c r="BJ1009" s="28"/>
      <c r="BK1009" s="28"/>
      <c r="BL1009" s="28"/>
      <c r="BM1009" s="28"/>
      <c r="BN1009" s="28"/>
      <c r="BO1009" s="28"/>
      <c r="BP1009" s="28"/>
      <c r="BQ1009" s="28"/>
      <c r="BR1009" s="28"/>
      <c r="BS1009" s="28"/>
      <c r="BT1009" s="28"/>
      <c r="BU1009" s="28"/>
      <c r="BV1009" s="28"/>
      <c r="BW1009" s="28"/>
      <c r="BX1009" s="28"/>
      <c r="BY1009" s="28"/>
      <c r="BZ1009" s="28"/>
      <c r="CA1009" s="28"/>
      <c r="CB1009" s="28"/>
      <c r="CC1009" s="28"/>
      <c r="CD1009" s="28"/>
      <c r="CE1009" s="28"/>
      <c r="CF1009" s="28"/>
      <c r="CG1009" s="28"/>
      <c r="CH1009" s="28"/>
      <c r="CI1009" s="28"/>
      <c r="CJ1009" s="28"/>
      <c r="CK1009" s="28"/>
      <c r="CL1009" s="28"/>
      <c r="CM1009" s="28"/>
      <c r="CN1009" s="28"/>
    </row>
    <row r="1010" spans="3:92" x14ac:dyDescent="0.3"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8"/>
      <c r="AW1010" s="28"/>
      <c r="AX1010" s="28"/>
      <c r="AY1010" s="28"/>
      <c r="AZ1010" s="28"/>
      <c r="BA1010" s="28"/>
      <c r="BB1010" s="28"/>
      <c r="BC1010" s="28"/>
      <c r="BD1010" s="28"/>
      <c r="BE1010" s="28"/>
      <c r="BF1010" s="28"/>
      <c r="BG1010" s="28"/>
      <c r="BH1010" s="28"/>
      <c r="BI1010" s="28"/>
      <c r="BJ1010" s="28"/>
      <c r="BK1010" s="28"/>
      <c r="BL1010" s="28"/>
      <c r="BM1010" s="28"/>
      <c r="BN1010" s="28"/>
      <c r="BO1010" s="28"/>
      <c r="BP1010" s="28"/>
      <c r="BQ1010" s="28"/>
      <c r="BR1010" s="28"/>
      <c r="BS1010" s="28"/>
      <c r="BT1010" s="28"/>
      <c r="BU1010" s="28"/>
      <c r="BV1010" s="28"/>
      <c r="BW1010" s="28"/>
      <c r="BX1010" s="28"/>
      <c r="BY1010" s="28"/>
      <c r="BZ1010" s="28"/>
      <c r="CA1010" s="28"/>
      <c r="CB1010" s="28"/>
      <c r="CC1010" s="28"/>
      <c r="CD1010" s="28"/>
      <c r="CE1010" s="28"/>
      <c r="CF1010" s="28"/>
      <c r="CG1010" s="28"/>
      <c r="CH1010" s="28"/>
      <c r="CI1010" s="28"/>
      <c r="CJ1010" s="28"/>
      <c r="CK1010" s="28"/>
      <c r="CL1010" s="28"/>
      <c r="CM1010" s="28"/>
      <c r="CN1010" s="28"/>
    </row>
    <row r="1011" spans="3:92" x14ac:dyDescent="0.3"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/>
      <c r="AU1011" s="28"/>
      <c r="AV1011" s="28"/>
      <c r="AW1011" s="28"/>
      <c r="AX1011" s="28"/>
      <c r="AY1011" s="28"/>
      <c r="AZ1011" s="28"/>
      <c r="BA1011" s="28"/>
      <c r="BB1011" s="28"/>
      <c r="BC1011" s="28"/>
      <c r="BD1011" s="28"/>
      <c r="BE1011" s="28"/>
      <c r="BF1011" s="28"/>
      <c r="BG1011" s="28"/>
      <c r="BH1011" s="28"/>
      <c r="BI1011" s="28"/>
      <c r="BJ1011" s="28"/>
      <c r="BK1011" s="28"/>
      <c r="BL1011" s="28"/>
      <c r="BM1011" s="28"/>
      <c r="BN1011" s="28"/>
      <c r="BO1011" s="28"/>
      <c r="BP1011" s="28"/>
      <c r="BQ1011" s="28"/>
      <c r="BR1011" s="28"/>
      <c r="BS1011" s="28"/>
      <c r="BT1011" s="28"/>
      <c r="BU1011" s="28"/>
      <c r="BV1011" s="28"/>
      <c r="BW1011" s="28"/>
      <c r="BX1011" s="28"/>
      <c r="BY1011" s="28"/>
      <c r="BZ1011" s="28"/>
      <c r="CA1011" s="28"/>
      <c r="CB1011" s="28"/>
      <c r="CC1011" s="28"/>
      <c r="CD1011" s="28"/>
      <c r="CE1011" s="28"/>
      <c r="CF1011" s="28"/>
      <c r="CG1011" s="28"/>
      <c r="CH1011" s="28"/>
      <c r="CI1011" s="28"/>
      <c r="CJ1011" s="28"/>
      <c r="CK1011" s="28"/>
      <c r="CL1011" s="28"/>
      <c r="CM1011" s="28"/>
      <c r="CN1011" s="28"/>
    </row>
    <row r="1012" spans="3:92" x14ac:dyDescent="0.3"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8"/>
      <c r="AW1012" s="28"/>
      <c r="AX1012" s="28"/>
      <c r="AY1012" s="28"/>
      <c r="AZ1012" s="28"/>
      <c r="BA1012" s="28"/>
      <c r="BB1012" s="28"/>
      <c r="BC1012" s="28"/>
      <c r="BD1012" s="28"/>
      <c r="BE1012" s="28"/>
      <c r="BF1012" s="28"/>
      <c r="BG1012" s="28"/>
      <c r="BH1012" s="28"/>
      <c r="BI1012" s="28"/>
      <c r="BJ1012" s="28"/>
      <c r="BK1012" s="28"/>
      <c r="BL1012" s="28"/>
      <c r="BM1012" s="28"/>
      <c r="BN1012" s="28"/>
      <c r="BO1012" s="28"/>
      <c r="BP1012" s="28"/>
      <c r="BQ1012" s="28"/>
      <c r="BR1012" s="28"/>
      <c r="BS1012" s="28"/>
      <c r="BT1012" s="28"/>
      <c r="BU1012" s="28"/>
      <c r="BV1012" s="28"/>
      <c r="BW1012" s="28"/>
      <c r="BX1012" s="28"/>
      <c r="BY1012" s="28"/>
      <c r="BZ1012" s="28"/>
      <c r="CA1012" s="28"/>
      <c r="CB1012" s="28"/>
      <c r="CC1012" s="28"/>
      <c r="CD1012" s="28"/>
      <c r="CE1012" s="28"/>
      <c r="CF1012" s="28"/>
      <c r="CG1012" s="28"/>
      <c r="CH1012" s="28"/>
      <c r="CI1012" s="28"/>
      <c r="CJ1012" s="28"/>
      <c r="CK1012" s="28"/>
      <c r="CL1012" s="28"/>
      <c r="CM1012" s="28"/>
      <c r="CN1012" s="28"/>
    </row>
    <row r="1013" spans="3:92" x14ac:dyDescent="0.3"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  <c r="AU1013" s="28"/>
      <c r="AV1013" s="28"/>
      <c r="AW1013" s="28"/>
      <c r="AX1013" s="28"/>
      <c r="AY1013" s="28"/>
      <c r="AZ1013" s="28"/>
      <c r="BA1013" s="28"/>
      <c r="BB1013" s="28"/>
      <c r="BC1013" s="28"/>
      <c r="BD1013" s="28"/>
      <c r="BE1013" s="28"/>
      <c r="BF1013" s="28"/>
      <c r="BG1013" s="28"/>
      <c r="BH1013" s="28"/>
      <c r="BI1013" s="28"/>
      <c r="BJ1013" s="28"/>
      <c r="BK1013" s="28"/>
      <c r="BL1013" s="28"/>
      <c r="BM1013" s="28"/>
      <c r="BN1013" s="28"/>
      <c r="BO1013" s="28"/>
      <c r="BP1013" s="28"/>
      <c r="BQ1013" s="28"/>
      <c r="BR1013" s="28"/>
      <c r="BS1013" s="28"/>
      <c r="BT1013" s="28"/>
      <c r="BU1013" s="28"/>
      <c r="BV1013" s="28"/>
      <c r="BW1013" s="28"/>
      <c r="BX1013" s="28"/>
      <c r="BY1013" s="28"/>
      <c r="BZ1013" s="28"/>
      <c r="CA1013" s="28"/>
      <c r="CB1013" s="28"/>
      <c r="CC1013" s="28"/>
      <c r="CD1013" s="28"/>
      <c r="CE1013" s="28"/>
      <c r="CF1013" s="28"/>
      <c r="CG1013" s="28"/>
      <c r="CH1013" s="28"/>
      <c r="CI1013" s="28"/>
      <c r="CJ1013" s="28"/>
      <c r="CK1013" s="28"/>
      <c r="CL1013" s="28"/>
      <c r="CM1013" s="28"/>
      <c r="CN1013" s="28"/>
    </row>
    <row r="1014" spans="3:92" x14ac:dyDescent="0.3"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  <c r="AU1014" s="28"/>
      <c r="AV1014" s="28"/>
      <c r="AW1014" s="28"/>
      <c r="AX1014" s="28"/>
      <c r="AY1014" s="28"/>
      <c r="AZ1014" s="28"/>
      <c r="BA1014" s="28"/>
      <c r="BB1014" s="28"/>
      <c r="BC1014" s="28"/>
      <c r="BD1014" s="28"/>
      <c r="BE1014" s="28"/>
      <c r="BF1014" s="28"/>
      <c r="BG1014" s="28"/>
      <c r="BH1014" s="28"/>
      <c r="BI1014" s="28"/>
      <c r="BJ1014" s="28"/>
      <c r="BK1014" s="28"/>
      <c r="BL1014" s="28"/>
      <c r="BM1014" s="28"/>
      <c r="BN1014" s="28"/>
      <c r="BO1014" s="28"/>
      <c r="BP1014" s="28"/>
      <c r="BQ1014" s="28"/>
      <c r="BR1014" s="28"/>
      <c r="BS1014" s="28"/>
      <c r="BT1014" s="28"/>
      <c r="BU1014" s="28"/>
      <c r="BV1014" s="28"/>
      <c r="BW1014" s="28"/>
      <c r="BX1014" s="28"/>
      <c r="BY1014" s="28"/>
      <c r="BZ1014" s="28"/>
      <c r="CA1014" s="28"/>
      <c r="CB1014" s="28"/>
      <c r="CC1014" s="28"/>
      <c r="CD1014" s="28"/>
      <c r="CE1014" s="28"/>
      <c r="CF1014" s="28"/>
      <c r="CG1014" s="28"/>
      <c r="CH1014" s="28"/>
      <c r="CI1014" s="28"/>
      <c r="CJ1014" s="28"/>
      <c r="CK1014" s="28"/>
      <c r="CL1014" s="28"/>
      <c r="CM1014" s="28"/>
      <c r="CN1014" s="28"/>
    </row>
    <row r="1015" spans="3:92" x14ac:dyDescent="0.3"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  <c r="BC1015" s="28"/>
      <c r="BD1015" s="28"/>
      <c r="BE1015" s="28"/>
      <c r="BF1015" s="28"/>
      <c r="BG1015" s="28"/>
      <c r="BH1015" s="28"/>
      <c r="BI1015" s="28"/>
      <c r="BJ1015" s="28"/>
      <c r="BK1015" s="28"/>
      <c r="BL1015" s="28"/>
      <c r="BM1015" s="28"/>
      <c r="BN1015" s="28"/>
      <c r="BO1015" s="28"/>
      <c r="BP1015" s="28"/>
      <c r="BQ1015" s="28"/>
      <c r="BR1015" s="28"/>
      <c r="BS1015" s="28"/>
      <c r="BT1015" s="28"/>
      <c r="BU1015" s="28"/>
      <c r="BV1015" s="28"/>
      <c r="BW1015" s="28"/>
      <c r="BX1015" s="28"/>
      <c r="BY1015" s="28"/>
      <c r="BZ1015" s="28"/>
      <c r="CA1015" s="28"/>
      <c r="CB1015" s="28"/>
      <c r="CC1015" s="28"/>
      <c r="CD1015" s="28"/>
      <c r="CE1015" s="28"/>
      <c r="CF1015" s="28"/>
      <c r="CG1015" s="28"/>
      <c r="CH1015" s="28"/>
      <c r="CI1015" s="28"/>
      <c r="CJ1015" s="28"/>
      <c r="CK1015" s="28"/>
      <c r="CL1015" s="28"/>
      <c r="CM1015" s="28"/>
      <c r="CN1015" s="28"/>
    </row>
    <row r="1016" spans="3:92" x14ac:dyDescent="0.3"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8"/>
      <c r="AW1016" s="28"/>
      <c r="AX1016" s="28"/>
      <c r="AY1016" s="28"/>
      <c r="AZ1016" s="28"/>
      <c r="BA1016" s="28"/>
      <c r="BB1016" s="28"/>
      <c r="BC1016" s="28"/>
      <c r="BD1016" s="28"/>
      <c r="BE1016" s="28"/>
      <c r="BF1016" s="28"/>
      <c r="BG1016" s="28"/>
      <c r="BH1016" s="28"/>
      <c r="BI1016" s="28"/>
      <c r="BJ1016" s="28"/>
      <c r="BK1016" s="28"/>
      <c r="BL1016" s="28"/>
      <c r="BM1016" s="28"/>
      <c r="BN1016" s="28"/>
      <c r="BO1016" s="28"/>
      <c r="BP1016" s="28"/>
      <c r="BQ1016" s="28"/>
      <c r="BR1016" s="28"/>
      <c r="BS1016" s="28"/>
      <c r="BT1016" s="28"/>
      <c r="BU1016" s="28"/>
      <c r="BV1016" s="28"/>
      <c r="BW1016" s="28"/>
      <c r="BX1016" s="28"/>
      <c r="BY1016" s="28"/>
      <c r="BZ1016" s="28"/>
      <c r="CA1016" s="28"/>
      <c r="CB1016" s="28"/>
      <c r="CC1016" s="28"/>
      <c r="CD1016" s="28"/>
      <c r="CE1016" s="28"/>
      <c r="CF1016" s="28"/>
      <c r="CG1016" s="28"/>
      <c r="CH1016" s="28"/>
      <c r="CI1016" s="28"/>
      <c r="CJ1016" s="28"/>
      <c r="CK1016" s="28"/>
      <c r="CL1016" s="28"/>
      <c r="CM1016" s="28"/>
      <c r="CN1016" s="28"/>
    </row>
    <row r="1017" spans="3:92" x14ac:dyDescent="0.3"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  <c r="AU1017" s="28"/>
      <c r="AV1017" s="28"/>
      <c r="AW1017" s="28"/>
      <c r="AX1017" s="28"/>
      <c r="AY1017" s="28"/>
      <c r="AZ1017" s="28"/>
      <c r="BA1017" s="28"/>
      <c r="BB1017" s="28"/>
      <c r="BC1017" s="28"/>
      <c r="BD1017" s="28"/>
      <c r="BE1017" s="28"/>
      <c r="BF1017" s="28"/>
      <c r="BG1017" s="28"/>
      <c r="BH1017" s="28"/>
      <c r="BI1017" s="28"/>
      <c r="BJ1017" s="28"/>
      <c r="BK1017" s="28"/>
      <c r="BL1017" s="28"/>
      <c r="BM1017" s="28"/>
      <c r="BN1017" s="28"/>
      <c r="BO1017" s="28"/>
      <c r="BP1017" s="28"/>
      <c r="BQ1017" s="28"/>
      <c r="BR1017" s="28"/>
      <c r="BS1017" s="28"/>
      <c r="BT1017" s="28"/>
      <c r="BU1017" s="28"/>
      <c r="BV1017" s="28"/>
      <c r="BW1017" s="28"/>
      <c r="BX1017" s="28"/>
      <c r="BY1017" s="28"/>
      <c r="BZ1017" s="28"/>
      <c r="CA1017" s="28"/>
      <c r="CB1017" s="28"/>
      <c r="CC1017" s="28"/>
      <c r="CD1017" s="28"/>
      <c r="CE1017" s="28"/>
      <c r="CF1017" s="28"/>
      <c r="CG1017" s="28"/>
      <c r="CH1017" s="28"/>
      <c r="CI1017" s="28"/>
      <c r="CJ1017" s="28"/>
      <c r="CK1017" s="28"/>
      <c r="CL1017" s="28"/>
      <c r="CM1017" s="28"/>
      <c r="CN1017" s="28"/>
    </row>
    <row r="1018" spans="3:92" x14ac:dyDescent="0.3"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  <c r="BA1018" s="28"/>
      <c r="BB1018" s="28"/>
      <c r="BC1018" s="28"/>
      <c r="BD1018" s="28"/>
      <c r="BE1018" s="28"/>
      <c r="BF1018" s="28"/>
      <c r="BG1018" s="28"/>
      <c r="BH1018" s="28"/>
      <c r="BI1018" s="28"/>
      <c r="BJ1018" s="28"/>
      <c r="BK1018" s="28"/>
      <c r="BL1018" s="28"/>
      <c r="BM1018" s="28"/>
      <c r="BN1018" s="28"/>
      <c r="BO1018" s="28"/>
      <c r="BP1018" s="28"/>
      <c r="BQ1018" s="28"/>
      <c r="BR1018" s="28"/>
      <c r="BS1018" s="28"/>
      <c r="BT1018" s="28"/>
      <c r="BU1018" s="28"/>
      <c r="BV1018" s="28"/>
      <c r="BW1018" s="28"/>
      <c r="BX1018" s="28"/>
      <c r="BY1018" s="28"/>
      <c r="BZ1018" s="28"/>
      <c r="CA1018" s="28"/>
      <c r="CB1018" s="28"/>
      <c r="CC1018" s="28"/>
      <c r="CD1018" s="28"/>
      <c r="CE1018" s="28"/>
      <c r="CF1018" s="28"/>
      <c r="CG1018" s="28"/>
      <c r="CH1018" s="28"/>
      <c r="CI1018" s="28"/>
      <c r="CJ1018" s="28"/>
      <c r="CK1018" s="28"/>
      <c r="CL1018" s="28"/>
      <c r="CM1018" s="28"/>
      <c r="CN1018" s="28"/>
    </row>
    <row r="1019" spans="3:92" x14ac:dyDescent="0.3"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  <c r="AU1019" s="28"/>
      <c r="AV1019" s="28"/>
      <c r="AW1019" s="28"/>
      <c r="AX1019" s="28"/>
      <c r="AY1019" s="28"/>
      <c r="AZ1019" s="28"/>
      <c r="BA1019" s="28"/>
      <c r="BB1019" s="28"/>
      <c r="BC1019" s="28"/>
      <c r="BD1019" s="28"/>
      <c r="BE1019" s="28"/>
      <c r="BF1019" s="28"/>
      <c r="BG1019" s="28"/>
      <c r="BH1019" s="28"/>
      <c r="BI1019" s="28"/>
      <c r="BJ1019" s="28"/>
      <c r="BK1019" s="28"/>
      <c r="BL1019" s="28"/>
      <c r="BM1019" s="28"/>
      <c r="BN1019" s="28"/>
      <c r="BO1019" s="28"/>
      <c r="BP1019" s="28"/>
      <c r="BQ1019" s="28"/>
      <c r="BR1019" s="28"/>
      <c r="BS1019" s="28"/>
      <c r="BT1019" s="28"/>
      <c r="BU1019" s="28"/>
      <c r="BV1019" s="28"/>
      <c r="BW1019" s="28"/>
      <c r="BX1019" s="28"/>
      <c r="BY1019" s="28"/>
      <c r="BZ1019" s="28"/>
      <c r="CA1019" s="28"/>
      <c r="CB1019" s="28"/>
      <c r="CC1019" s="28"/>
      <c r="CD1019" s="28"/>
      <c r="CE1019" s="28"/>
      <c r="CF1019" s="28"/>
      <c r="CG1019" s="28"/>
      <c r="CH1019" s="28"/>
      <c r="CI1019" s="28"/>
      <c r="CJ1019" s="28"/>
      <c r="CK1019" s="28"/>
      <c r="CL1019" s="28"/>
      <c r="CM1019" s="28"/>
      <c r="CN1019" s="28"/>
    </row>
    <row r="1020" spans="3:92" x14ac:dyDescent="0.3"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  <c r="BA1020" s="28"/>
      <c r="BB1020" s="28"/>
      <c r="BC1020" s="28"/>
      <c r="BD1020" s="28"/>
      <c r="BE1020" s="28"/>
      <c r="BF1020" s="28"/>
      <c r="BG1020" s="28"/>
      <c r="BH1020" s="28"/>
      <c r="BI1020" s="28"/>
      <c r="BJ1020" s="28"/>
      <c r="BK1020" s="28"/>
      <c r="BL1020" s="28"/>
      <c r="BM1020" s="28"/>
      <c r="BN1020" s="28"/>
      <c r="BO1020" s="28"/>
      <c r="BP1020" s="28"/>
      <c r="BQ1020" s="28"/>
      <c r="BR1020" s="28"/>
      <c r="BS1020" s="28"/>
      <c r="BT1020" s="28"/>
      <c r="BU1020" s="28"/>
      <c r="BV1020" s="28"/>
      <c r="BW1020" s="28"/>
      <c r="BX1020" s="28"/>
      <c r="BY1020" s="28"/>
      <c r="BZ1020" s="28"/>
      <c r="CA1020" s="28"/>
      <c r="CB1020" s="28"/>
      <c r="CC1020" s="28"/>
      <c r="CD1020" s="28"/>
      <c r="CE1020" s="28"/>
      <c r="CF1020" s="28"/>
      <c r="CG1020" s="28"/>
      <c r="CH1020" s="28"/>
      <c r="CI1020" s="28"/>
      <c r="CJ1020" s="28"/>
      <c r="CK1020" s="28"/>
      <c r="CL1020" s="28"/>
      <c r="CM1020" s="28"/>
      <c r="CN1020" s="28"/>
    </row>
    <row r="1021" spans="3:92" x14ac:dyDescent="0.3"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  <c r="BA1021" s="28"/>
      <c r="BB1021" s="28"/>
      <c r="BC1021" s="28"/>
      <c r="BD1021" s="28"/>
      <c r="BE1021" s="28"/>
      <c r="BF1021" s="28"/>
      <c r="BG1021" s="28"/>
      <c r="BH1021" s="28"/>
      <c r="BI1021" s="28"/>
      <c r="BJ1021" s="28"/>
      <c r="BK1021" s="28"/>
      <c r="BL1021" s="28"/>
      <c r="BM1021" s="28"/>
      <c r="BN1021" s="28"/>
      <c r="BO1021" s="28"/>
      <c r="BP1021" s="28"/>
      <c r="BQ1021" s="28"/>
      <c r="BR1021" s="28"/>
      <c r="BS1021" s="28"/>
      <c r="BT1021" s="28"/>
      <c r="BU1021" s="28"/>
      <c r="BV1021" s="28"/>
      <c r="BW1021" s="28"/>
      <c r="BX1021" s="28"/>
      <c r="BY1021" s="28"/>
      <c r="BZ1021" s="28"/>
      <c r="CA1021" s="28"/>
      <c r="CB1021" s="28"/>
      <c r="CC1021" s="28"/>
      <c r="CD1021" s="28"/>
      <c r="CE1021" s="28"/>
      <c r="CF1021" s="28"/>
      <c r="CG1021" s="28"/>
      <c r="CH1021" s="28"/>
      <c r="CI1021" s="28"/>
      <c r="CJ1021" s="28"/>
      <c r="CK1021" s="28"/>
      <c r="CL1021" s="28"/>
      <c r="CM1021" s="28"/>
      <c r="CN1021" s="28"/>
    </row>
    <row r="1022" spans="3:92" x14ac:dyDescent="0.3"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  <c r="BA1022" s="28"/>
      <c r="BB1022" s="28"/>
      <c r="BC1022" s="28"/>
      <c r="BD1022" s="28"/>
      <c r="BE1022" s="28"/>
      <c r="BF1022" s="28"/>
      <c r="BG1022" s="28"/>
      <c r="BH1022" s="28"/>
      <c r="BI1022" s="28"/>
      <c r="BJ1022" s="28"/>
      <c r="BK1022" s="28"/>
      <c r="BL1022" s="28"/>
      <c r="BM1022" s="28"/>
      <c r="BN1022" s="28"/>
      <c r="BO1022" s="28"/>
      <c r="BP1022" s="28"/>
      <c r="BQ1022" s="28"/>
      <c r="BR1022" s="28"/>
      <c r="BS1022" s="28"/>
      <c r="BT1022" s="28"/>
      <c r="BU1022" s="28"/>
      <c r="BV1022" s="28"/>
      <c r="BW1022" s="28"/>
      <c r="BX1022" s="28"/>
      <c r="BY1022" s="28"/>
      <c r="BZ1022" s="28"/>
      <c r="CA1022" s="28"/>
      <c r="CB1022" s="28"/>
      <c r="CC1022" s="28"/>
      <c r="CD1022" s="28"/>
      <c r="CE1022" s="28"/>
      <c r="CF1022" s="28"/>
      <c r="CG1022" s="28"/>
      <c r="CH1022" s="28"/>
      <c r="CI1022" s="28"/>
      <c r="CJ1022" s="28"/>
      <c r="CK1022" s="28"/>
      <c r="CL1022" s="28"/>
      <c r="CM1022" s="28"/>
      <c r="CN1022" s="28"/>
    </row>
    <row r="1023" spans="3:92" x14ac:dyDescent="0.3"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  <c r="BA1023" s="28"/>
      <c r="BB1023" s="28"/>
      <c r="BC1023" s="28"/>
      <c r="BD1023" s="28"/>
      <c r="BE1023" s="28"/>
      <c r="BF1023" s="28"/>
      <c r="BG1023" s="28"/>
      <c r="BH1023" s="28"/>
      <c r="BI1023" s="28"/>
      <c r="BJ1023" s="28"/>
      <c r="BK1023" s="28"/>
      <c r="BL1023" s="28"/>
      <c r="BM1023" s="28"/>
      <c r="BN1023" s="28"/>
      <c r="BO1023" s="28"/>
      <c r="BP1023" s="28"/>
      <c r="BQ1023" s="28"/>
      <c r="BR1023" s="28"/>
      <c r="BS1023" s="28"/>
      <c r="BT1023" s="28"/>
      <c r="BU1023" s="28"/>
      <c r="BV1023" s="28"/>
      <c r="BW1023" s="28"/>
      <c r="BX1023" s="28"/>
      <c r="BY1023" s="28"/>
      <c r="BZ1023" s="28"/>
      <c r="CA1023" s="28"/>
      <c r="CB1023" s="28"/>
      <c r="CC1023" s="28"/>
      <c r="CD1023" s="28"/>
      <c r="CE1023" s="28"/>
      <c r="CF1023" s="28"/>
      <c r="CG1023" s="28"/>
      <c r="CH1023" s="28"/>
      <c r="CI1023" s="28"/>
      <c r="CJ1023" s="28"/>
      <c r="CK1023" s="28"/>
      <c r="CL1023" s="28"/>
      <c r="CM1023" s="28"/>
      <c r="CN1023" s="28"/>
    </row>
    <row r="1024" spans="3:92" x14ac:dyDescent="0.3"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  <c r="BA1024" s="28"/>
      <c r="BB1024" s="28"/>
      <c r="BC1024" s="28"/>
      <c r="BD1024" s="28"/>
      <c r="BE1024" s="28"/>
      <c r="BF1024" s="28"/>
      <c r="BG1024" s="28"/>
      <c r="BH1024" s="28"/>
      <c r="BI1024" s="28"/>
      <c r="BJ1024" s="28"/>
      <c r="BK1024" s="28"/>
      <c r="BL1024" s="28"/>
      <c r="BM1024" s="28"/>
      <c r="BN1024" s="28"/>
      <c r="BO1024" s="28"/>
      <c r="BP1024" s="28"/>
      <c r="BQ1024" s="28"/>
      <c r="BR1024" s="28"/>
      <c r="BS1024" s="28"/>
      <c r="BT1024" s="28"/>
      <c r="BU1024" s="28"/>
      <c r="BV1024" s="28"/>
      <c r="BW1024" s="28"/>
      <c r="BX1024" s="28"/>
      <c r="BY1024" s="28"/>
      <c r="BZ1024" s="28"/>
      <c r="CA1024" s="28"/>
      <c r="CB1024" s="28"/>
      <c r="CC1024" s="28"/>
      <c r="CD1024" s="28"/>
      <c r="CE1024" s="28"/>
      <c r="CF1024" s="28"/>
      <c r="CG1024" s="28"/>
      <c r="CH1024" s="28"/>
      <c r="CI1024" s="28"/>
      <c r="CJ1024" s="28"/>
      <c r="CK1024" s="28"/>
      <c r="CL1024" s="28"/>
      <c r="CM1024" s="28"/>
      <c r="CN1024" s="28"/>
    </row>
    <row r="1025" spans="3:92" x14ac:dyDescent="0.3"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  <c r="BA1025" s="28"/>
      <c r="BB1025" s="28"/>
      <c r="BC1025" s="28"/>
      <c r="BD1025" s="28"/>
      <c r="BE1025" s="28"/>
      <c r="BF1025" s="28"/>
      <c r="BG1025" s="28"/>
      <c r="BH1025" s="28"/>
      <c r="BI1025" s="28"/>
      <c r="BJ1025" s="28"/>
      <c r="BK1025" s="28"/>
      <c r="BL1025" s="28"/>
      <c r="BM1025" s="28"/>
      <c r="BN1025" s="28"/>
      <c r="BO1025" s="28"/>
      <c r="BP1025" s="28"/>
      <c r="BQ1025" s="28"/>
      <c r="BR1025" s="28"/>
      <c r="BS1025" s="28"/>
      <c r="BT1025" s="28"/>
      <c r="BU1025" s="28"/>
      <c r="BV1025" s="28"/>
      <c r="BW1025" s="28"/>
      <c r="BX1025" s="28"/>
      <c r="BY1025" s="28"/>
      <c r="BZ1025" s="28"/>
      <c r="CA1025" s="28"/>
      <c r="CB1025" s="28"/>
      <c r="CC1025" s="28"/>
      <c r="CD1025" s="28"/>
      <c r="CE1025" s="28"/>
      <c r="CF1025" s="28"/>
      <c r="CG1025" s="28"/>
      <c r="CH1025" s="28"/>
      <c r="CI1025" s="28"/>
      <c r="CJ1025" s="28"/>
      <c r="CK1025" s="28"/>
      <c r="CL1025" s="28"/>
      <c r="CM1025" s="28"/>
      <c r="CN1025" s="28"/>
    </row>
    <row r="1026" spans="3:92" x14ac:dyDescent="0.3"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  <c r="BA1026" s="28"/>
      <c r="BB1026" s="28"/>
      <c r="BC1026" s="28"/>
      <c r="BD1026" s="28"/>
      <c r="BE1026" s="28"/>
      <c r="BF1026" s="28"/>
      <c r="BG1026" s="28"/>
      <c r="BH1026" s="28"/>
      <c r="BI1026" s="28"/>
      <c r="BJ1026" s="28"/>
      <c r="BK1026" s="28"/>
      <c r="BL1026" s="28"/>
      <c r="BM1026" s="28"/>
      <c r="BN1026" s="28"/>
      <c r="BO1026" s="28"/>
      <c r="BP1026" s="28"/>
      <c r="BQ1026" s="28"/>
      <c r="BR1026" s="28"/>
      <c r="BS1026" s="28"/>
      <c r="BT1026" s="28"/>
      <c r="BU1026" s="28"/>
      <c r="BV1026" s="28"/>
      <c r="BW1026" s="28"/>
      <c r="BX1026" s="28"/>
      <c r="BY1026" s="28"/>
      <c r="BZ1026" s="28"/>
      <c r="CA1026" s="28"/>
      <c r="CB1026" s="28"/>
      <c r="CC1026" s="28"/>
      <c r="CD1026" s="28"/>
      <c r="CE1026" s="28"/>
      <c r="CF1026" s="28"/>
      <c r="CG1026" s="28"/>
      <c r="CH1026" s="28"/>
      <c r="CI1026" s="28"/>
      <c r="CJ1026" s="28"/>
      <c r="CK1026" s="28"/>
      <c r="CL1026" s="28"/>
      <c r="CM1026" s="28"/>
      <c r="CN1026" s="28"/>
    </row>
    <row r="1027" spans="3:92" x14ac:dyDescent="0.3"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/>
      <c r="AW1027" s="28"/>
      <c r="AX1027" s="28"/>
      <c r="AY1027" s="28"/>
      <c r="AZ1027" s="28"/>
      <c r="BA1027" s="28"/>
      <c r="BB1027" s="28"/>
      <c r="BC1027" s="28"/>
      <c r="BD1027" s="28"/>
      <c r="BE1027" s="28"/>
      <c r="BF1027" s="28"/>
      <c r="BG1027" s="28"/>
      <c r="BH1027" s="28"/>
      <c r="BI1027" s="28"/>
      <c r="BJ1027" s="28"/>
      <c r="BK1027" s="28"/>
      <c r="BL1027" s="28"/>
      <c r="BM1027" s="28"/>
      <c r="BN1027" s="28"/>
      <c r="BO1027" s="28"/>
      <c r="BP1027" s="28"/>
      <c r="BQ1027" s="28"/>
      <c r="BR1027" s="28"/>
      <c r="BS1027" s="28"/>
      <c r="BT1027" s="28"/>
      <c r="BU1027" s="28"/>
      <c r="BV1027" s="28"/>
      <c r="BW1027" s="28"/>
      <c r="BX1027" s="28"/>
      <c r="BY1027" s="28"/>
      <c r="BZ1027" s="28"/>
      <c r="CA1027" s="28"/>
      <c r="CB1027" s="28"/>
      <c r="CC1027" s="28"/>
      <c r="CD1027" s="28"/>
      <c r="CE1027" s="28"/>
      <c r="CF1027" s="28"/>
      <c r="CG1027" s="28"/>
      <c r="CH1027" s="28"/>
      <c r="CI1027" s="28"/>
      <c r="CJ1027" s="28"/>
      <c r="CK1027" s="28"/>
      <c r="CL1027" s="28"/>
      <c r="CM1027" s="28"/>
      <c r="CN1027" s="28"/>
    </row>
    <row r="1028" spans="3:92" x14ac:dyDescent="0.3"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  <c r="BA1028" s="28"/>
      <c r="BB1028" s="28"/>
      <c r="BC1028" s="28"/>
      <c r="BD1028" s="28"/>
      <c r="BE1028" s="28"/>
      <c r="BF1028" s="28"/>
      <c r="BG1028" s="28"/>
      <c r="BH1028" s="28"/>
      <c r="BI1028" s="28"/>
      <c r="BJ1028" s="28"/>
      <c r="BK1028" s="28"/>
      <c r="BL1028" s="28"/>
      <c r="BM1028" s="28"/>
      <c r="BN1028" s="28"/>
      <c r="BO1028" s="28"/>
      <c r="BP1028" s="28"/>
      <c r="BQ1028" s="28"/>
      <c r="BR1028" s="28"/>
      <c r="BS1028" s="28"/>
      <c r="BT1028" s="28"/>
      <c r="BU1028" s="28"/>
      <c r="BV1028" s="28"/>
      <c r="BW1028" s="28"/>
      <c r="BX1028" s="28"/>
      <c r="BY1028" s="28"/>
      <c r="BZ1028" s="28"/>
      <c r="CA1028" s="28"/>
      <c r="CB1028" s="28"/>
      <c r="CC1028" s="28"/>
      <c r="CD1028" s="28"/>
      <c r="CE1028" s="28"/>
      <c r="CF1028" s="28"/>
      <c r="CG1028" s="28"/>
      <c r="CH1028" s="28"/>
      <c r="CI1028" s="28"/>
      <c r="CJ1028" s="28"/>
      <c r="CK1028" s="28"/>
      <c r="CL1028" s="28"/>
      <c r="CM1028" s="28"/>
      <c r="CN1028" s="28"/>
    </row>
    <row r="1029" spans="3:92" x14ac:dyDescent="0.3"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  <c r="BA1029" s="28"/>
      <c r="BB1029" s="28"/>
      <c r="BC1029" s="28"/>
      <c r="BD1029" s="28"/>
      <c r="BE1029" s="28"/>
      <c r="BF1029" s="28"/>
      <c r="BG1029" s="28"/>
      <c r="BH1029" s="28"/>
      <c r="BI1029" s="28"/>
      <c r="BJ1029" s="28"/>
      <c r="BK1029" s="28"/>
      <c r="BL1029" s="28"/>
      <c r="BM1029" s="28"/>
      <c r="BN1029" s="28"/>
      <c r="BO1029" s="28"/>
      <c r="BP1029" s="28"/>
      <c r="BQ1029" s="28"/>
      <c r="BR1029" s="28"/>
      <c r="BS1029" s="28"/>
      <c r="BT1029" s="28"/>
      <c r="BU1029" s="28"/>
      <c r="BV1029" s="28"/>
      <c r="BW1029" s="28"/>
      <c r="BX1029" s="28"/>
      <c r="BY1029" s="28"/>
      <c r="BZ1029" s="28"/>
      <c r="CA1029" s="28"/>
      <c r="CB1029" s="28"/>
      <c r="CC1029" s="28"/>
      <c r="CD1029" s="28"/>
      <c r="CE1029" s="28"/>
      <c r="CF1029" s="28"/>
      <c r="CG1029" s="28"/>
      <c r="CH1029" s="28"/>
      <c r="CI1029" s="28"/>
      <c r="CJ1029" s="28"/>
      <c r="CK1029" s="28"/>
      <c r="CL1029" s="28"/>
      <c r="CM1029" s="28"/>
      <c r="CN1029" s="28"/>
    </row>
    <row r="1030" spans="3:92" x14ac:dyDescent="0.3"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/>
      <c r="AW1030" s="28"/>
      <c r="AX1030" s="28"/>
      <c r="AY1030" s="28"/>
      <c r="AZ1030" s="28"/>
      <c r="BA1030" s="28"/>
      <c r="BB1030" s="28"/>
      <c r="BC1030" s="28"/>
      <c r="BD1030" s="28"/>
      <c r="BE1030" s="28"/>
      <c r="BF1030" s="28"/>
      <c r="BG1030" s="28"/>
      <c r="BH1030" s="28"/>
      <c r="BI1030" s="28"/>
      <c r="BJ1030" s="28"/>
      <c r="BK1030" s="28"/>
      <c r="BL1030" s="28"/>
      <c r="BM1030" s="28"/>
      <c r="BN1030" s="28"/>
      <c r="BO1030" s="28"/>
      <c r="BP1030" s="28"/>
      <c r="BQ1030" s="28"/>
      <c r="BR1030" s="28"/>
      <c r="BS1030" s="28"/>
      <c r="BT1030" s="28"/>
      <c r="BU1030" s="28"/>
      <c r="BV1030" s="28"/>
      <c r="BW1030" s="28"/>
      <c r="BX1030" s="28"/>
      <c r="BY1030" s="28"/>
      <c r="BZ1030" s="28"/>
      <c r="CA1030" s="28"/>
      <c r="CB1030" s="28"/>
      <c r="CC1030" s="28"/>
      <c r="CD1030" s="28"/>
      <c r="CE1030" s="28"/>
      <c r="CF1030" s="28"/>
      <c r="CG1030" s="28"/>
      <c r="CH1030" s="28"/>
      <c r="CI1030" s="28"/>
      <c r="CJ1030" s="28"/>
      <c r="CK1030" s="28"/>
      <c r="CL1030" s="28"/>
      <c r="CM1030" s="28"/>
      <c r="CN1030" s="28"/>
    </row>
    <row r="1031" spans="3:92" x14ac:dyDescent="0.3"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/>
      <c r="AW1031" s="28"/>
      <c r="AX1031" s="28"/>
      <c r="AY1031" s="28"/>
      <c r="AZ1031" s="28"/>
      <c r="BA1031" s="28"/>
      <c r="BB1031" s="28"/>
      <c r="BC1031" s="28"/>
      <c r="BD1031" s="28"/>
      <c r="BE1031" s="28"/>
      <c r="BF1031" s="28"/>
      <c r="BG1031" s="28"/>
      <c r="BH1031" s="28"/>
      <c r="BI1031" s="28"/>
      <c r="BJ1031" s="28"/>
      <c r="BK1031" s="28"/>
      <c r="BL1031" s="28"/>
      <c r="BM1031" s="28"/>
      <c r="BN1031" s="28"/>
      <c r="BO1031" s="28"/>
      <c r="BP1031" s="28"/>
      <c r="BQ1031" s="28"/>
      <c r="BR1031" s="28"/>
      <c r="BS1031" s="28"/>
      <c r="BT1031" s="28"/>
      <c r="BU1031" s="28"/>
      <c r="BV1031" s="28"/>
      <c r="BW1031" s="28"/>
      <c r="BX1031" s="28"/>
      <c r="BY1031" s="28"/>
      <c r="BZ1031" s="28"/>
      <c r="CA1031" s="28"/>
      <c r="CB1031" s="28"/>
      <c r="CC1031" s="28"/>
      <c r="CD1031" s="28"/>
      <c r="CE1031" s="28"/>
      <c r="CF1031" s="28"/>
      <c r="CG1031" s="28"/>
      <c r="CH1031" s="28"/>
      <c r="CI1031" s="28"/>
      <c r="CJ1031" s="28"/>
      <c r="CK1031" s="28"/>
      <c r="CL1031" s="28"/>
      <c r="CM1031" s="28"/>
      <c r="CN1031" s="28"/>
    </row>
    <row r="1032" spans="3:92" x14ac:dyDescent="0.3"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  <c r="BA1032" s="28"/>
      <c r="BB1032" s="28"/>
      <c r="BC1032" s="28"/>
      <c r="BD1032" s="28"/>
      <c r="BE1032" s="28"/>
      <c r="BF1032" s="28"/>
      <c r="BG1032" s="28"/>
      <c r="BH1032" s="28"/>
      <c r="BI1032" s="28"/>
      <c r="BJ1032" s="28"/>
      <c r="BK1032" s="28"/>
      <c r="BL1032" s="28"/>
      <c r="BM1032" s="28"/>
      <c r="BN1032" s="28"/>
      <c r="BO1032" s="28"/>
      <c r="BP1032" s="28"/>
      <c r="BQ1032" s="28"/>
      <c r="BR1032" s="28"/>
      <c r="BS1032" s="28"/>
      <c r="BT1032" s="28"/>
      <c r="BU1032" s="28"/>
      <c r="BV1032" s="28"/>
      <c r="BW1032" s="28"/>
      <c r="BX1032" s="28"/>
      <c r="BY1032" s="28"/>
      <c r="BZ1032" s="28"/>
      <c r="CA1032" s="28"/>
      <c r="CB1032" s="28"/>
      <c r="CC1032" s="28"/>
      <c r="CD1032" s="28"/>
      <c r="CE1032" s="28"/>
      <c r="CF1032" s="28"/>
      <c r="CG1032" s="28"/>
      <c r="CH1032" s="28"/>
      <c r="CI1032" s="28"/>
      <c r="CJ1032" s="28"/>
      <c r="CK1032" s="28"/>
      <c r="CL1032" s="28"/>
      <c r="CM1032" s="28"/>
      <c r="CN1032" s="28"/>
    </row>
    <row r="1033" spans="3:92" x14ac:dyDescent="0.3"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  <c r="BA1033" s="28"/>
      <c r="BB1033" s="28"/>
      <c r="BC1033" s="28"/>
      <c r="BD1033" s="28"/>
      <c r="BE1033" s="28"/>
      <c r="BF1033" s="28"/>
      <c r="BG1033" s="28"/>
      <c r="BH1033" s="28"/>
      <c r="BI1033" s="28"/>
      <c r="BJ1033" s="28"/>
      <c r="BK1033" s="28"/>
      <c r="BL1033" s="28"/>
      <c r="BM1033" s="28"/>
      <c r="BN1033" s="28"/>
      <c r="BO1033" s="28"/>
      <c r="BP1033" s="28"/>
      <c r="BQ1033" s="28"/>
      <c r="BR1033" s="28"/>
      <c r="BS1033" s="28"/>
      <c r="BT1033" s="28"/>
      <c r="BU1033" s="28"/>
      <c r="BV1033" s="28"/>
      <c r="BW1033" s="28"/>
      <c r="BX1033" s="28"/>
      <c r="BY1033" s="28"/>
      <c r="BZ1033" s="28"/>
      <c r="CA1033" s="28"/>
      <c r="CB1033" s="28"/>
      <c r="CC1033" s="28"/>
      <c r="CD1033" s="28"/>
      <c r="CE1033" s="28"/>
      <c r="CF1033" s="28"/>
      <c r="CG1033" s="28"/>
      <c r="CH1033" s="28"/>
      <c r="CI1033" s="28"/>
      <c r="CJ1033" s="28"/>
      <c r="CK1033" s="28"/>
      <c r="CL1033" s="28"/>
      <c r="CM1033" s="28"/>
      <c r="CN1033" s="28"/>
    </row>
    <row r="1034" spans="3:92" x14ac:dyDescent="0.3"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  <c r="BA1034" s="28"/>
      <c r="BB1034" s="28"/>
      <c r="BC1034" s="28"/>
      <c r="BD1034" s="28"/>
      <c r="BE1034" s="28"/>
      <c r="BF1034" s="28"/>
      <c r="BG1034" s="28"/>
      <c r="BH1034" s="28"/>
      <c r="BI1034" s="28"/>
      <c r="BJ1034" s="28"/>
      <c r="BK1034" s="28"/>
      <c r="BL1034" s="28"/>
      <c r="BM1034" s="28"/>
      <c r="BN1034" s="28"/>
      <c r="BO1034" s="28"/>
      <c r="BP1034" s="28"/>
      <c r="BQ1034" s="28"/>
      <c r="BR1034" s="28"/>
      <c r="BS1034" s="28"/>
      <c r="BT1034" s="28"/>
      <c r="BU1034" s="28"/>
      <c r="BV1034" s="28"/>
      <c r="BW1034" s="28"/>
      <c r="BX1034" s="28"/>
      <c r="BY1034" s="28"/>
      <c r="BZ1034" s="28"/>
      <c r="CA1034" s="28"/>
      <c r="CB1034" s="28"/>
      <c r="CC1034" s="28"/>
      <c r="CD1034" s="28"/>
      <c r="CE1034" s="28"/>
      <c r="CF1034" s="28"/>
      <c r="CG1034" s="28"/>
      <c r="CH1034" s="28"/>
      <c r="CI1034" s="28"/>
      <c r="CJ1034" s="28"/>
      <c r="CK1034" s="28"/>
      <c r="CL1034" s="28"/>
      <c r="CM1034" s="28"/>
      <c r="CN1034" s="28"/>
    </row>
    <row r="1035" spans="3:92" x14ac:dyDescent="0.3"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/>
      <c r="AW1035" s="28"/>
      <c r="AX1035" s="28"/>
      <c r="AY1035" s="28"/>
      <c r="AZ1035" s="28"/>
      <c r="BA1035" s="28"/>
      <c r="BB1035" s="28"/>
      <c r="BC1035" s="28"/>
      <c r="BD1035" s="28"/>
      <c r="BE1035" s="28"/>
      <c r="BF1035" s="28"/>
      <c r="BG1035" s="28"/>
      <c r="BH1035" s="28"/>
      <c r="BI1035" s="28"/>
      <c r="BJ1035" s="28"/>
      <c r="BK1035" s="28"/>
      <c r="BL1035" s="28"/>
      <c r="BM1035" s="28"/>
      <c r="BN1035" s="28"/>
      <c r="BO1035" s="28"/>
      <c r="BP1035" s="28"/>
      <c r="BQ1035" s="28"/>
      <c r="BR1035" s="28"/>
      <c r="BS1035" s="28"/>
      <c r="BT1035" s="28"/>
      <c r="BU1035" s="28"/>
      <c r="BV1035" s="28"/>
      <c r="BW1035" s="28"/>
      <c r="BX1035" s="28"/>
      <c r="BY1035" s="28"/>
      <c r="BZ1035" s="28"/>
      <c r="CA1035" s="28"/>
      <c r="CB1035" s="28"/>
      <c r="CC1035" s="28"/>
      <c r="CD1035" s="28"/>
      <c r="CE1035" s="28"/>
      <c r="CF1035" s="28"/>
      <c r="CG1035" s="28"/>
      <c r="CH1035" s="28"/>
      <c r="CI1035" s="28"/>
      <c r="CJ1035" s="28"/>
      <c r="CK1035" s="28"/>
      <c r="CL1035" s="28"/>
      <c r="CM1035" s="28"/>
      <c r="CN1035" s="28"/>
    </row>
    <row r="1036" spans="3:92" x14ac:dyDescent="0.3"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  <c r="BA1036" s="28"/>
      <c r="BB1036" s="28"/>
      <c r="BC1036" s="28"/>
      <c r="BD1036" s="28"/>
      <c r="BE1036" s="28"/>
      <c r="BF1036" s="28"/>
      <c r="BG1036" s="28"/>
      <c r="BH1036" s="28"/>
      <c r="BI1036" s="28"/>
      <c r="BJ1036" s="28"/>
      <c r="BK1036" s="28"/>
      <c r="BL1036" s="28"/>
      <c r="BM1036" s="28"/>
      <c r="BN1036" s="28"/>
      <c r="BO1036" s="28"/>
      <c r="BP1036" s="28"/>
      <c r="BQ1036" s="28"/>
      <c r="BR1036" s="28"/>
      <c r="BS1036" s="28"/>
      <c r="BT1036" s="28"/>
      <c r="BU1036" s="28"/>
      <c r="BV1036" s="28"/>
      <c r="BW1036" s="28"/>
      <c r="BX1036" s="28"/>
      <c r="BY1036" s="28"/>
      <c r="BZ1036" s="28"/>
      <c r="CA1036" s="28"/>
      <c r="CB1036" s="28"/>
      <c r="CC1036" s="28"/>
      <c r="CD1036" s="28"/>
      <c r="CE1036" s="28"/>
      <c r="CF1036" s="28"/>
      <c r="CG1036" s="28"/>
      <c r="CH1036" s="28"/>
      <c r="CI1036" s="28"/>
      <c r="CJ1036" s="28"/>
      <c r="CK1036" s="28"/>
      <c r="CL1036" s="28"/>
      <c r="CM1036" s="28"/>
      <c r="CN1036" s="28"/>
    </row>
    <row r="1037" spans="3:92" x14ac:dyDescent="0.3"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/>
      <c r="AW1037" s="28"/>
      <c r="AX1037" s="28"/>
      <c r="AY1037" s="28"/>
      <c r="AZ1037" s="28"/>
      <c r="BA1037" s="28"/>
      <c r="BB1037" s="28"/>
      <c r="BC1037" s="28"/>
      <c r="BD1037" s="28"/>
      <c r="BE1037" s="28"/>
      <c r="BF1037" s="28"/>
      <c r="BG1037" s="28"/>
      <c r="BH1037" s="28"/>
      <c r="BI1037" s="28"/>
      <c r="BJ1037" s="28"/>
      <c r="BK1037" s="28"/>
      <c r="BL1037" s="28"/>
      <c r="BM1037" s="28"/>
      <c r="BN1037" s="28"/>
      <c r="BO1037" s="28"/>
      <c r="BP1037" s="28"/>
      <c r="BQ1037" s="28"/>
      <c r="BR1037" s="28"/>
      <c r="BS1037" s="28"/>
      <c r="BT1037" s="28"/>
      <c r="BU1037" s="28"/>
      <c r="BV1037" s="28"/>
      <c r="BW1037" s="28"/>
      <c r="BX1037" s="28"/>
      <c r="BY1037" s="28"/>
      <c r="BZ1037" s="28"/>
      <c r="CA1037" s="28"/>
      <c r="CB1037" s="28"/>
      <c r="CC1037" s="28"/>
      <c r="CD1037" s="28"/>
      <c r="CE1037" s="28"/>
      <c r="CF1037" s="28"/>
      <c r="CG1037" s="28"/>
      <c r="CH1037" s="28"/>
      <c r="CI1037" s="28"/>
      <c r="CJ1037" s="28"/>
      <c r="CK1037" s="28"/>
      <c r="CL1037" s="28"/>
      <c r="CM1037" s="28"/>
      <c r="CN1037" s="28"/>
    </row>
    <row r="1038" spans="3:92" x14ac:dyDescent="0.3"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8"/>
      <c r="AW1038" s="28"/>
      <c r="AX1038" s="28"/>
      <c r="AY1038" s="28"/>
      <c r="AZ1038" s="28"/>
      <c r="BA1038" s="28"/>
      <c r="BB1038" s="28"/>
      <c r="BC1038" s="28"/>
      <c r="BD1038" s="28"/>
      <c r="BE1038" s="28"/>
      <c r="BF1038" s="28"/>
      <c r="BG1038" s="28"/>
      <c r="BH1038" s="28"/>
      <c r="BI1038" s="28"/>
      <c r="BJ1038" s="28"/>
      <c r="BK1038" s="28"/>
      <c r="BL1038" s="28"/>
      <c r="BM1038" s="28"/>
      <c r="BN1038" s="28"/>
      <c r="BO1038" s="28"/>
      <c r="BP1038" s="28"/>
      <c r="BQ1038" s="28"/>
      <c r="BR1038" s="28"/>
      <c r="BS1038" s="28"/>
      <c r="BT1038" s="28"/>
      <c r="BU1038" s="28"/>
      <c r="BV1038" s="28"/>
      <c r="BW1038" s="28"/>
      <c r="BX1038" s="28"/>
      <c r="BY1038" s="28"/>
      <c r="BZ1038" s="28"/>
      <c r="CA1038" s="28"/>
      <c r="CB1038" s="28"/>
      <c r="CC1038" s="28"/>
      <c r="CD1038" s="28"/>
      <c r="CE1038" s="28"/>
      <c r="CF1038" s="28"/>
      <c r="CG1038" s="28"/>
      <c r="CH1038" s="28"/>
      <c r="CI1038" s="28"/>
      <c r="CJ1038" s="28"/>
      <c r="CK1038" s="28"/>
      <c r="CL1038" s="28"/>
      <c r="CM1038" s="28"/>
      <c r="CN1038" s="28"/>
    </row>
    <row r="1039" spans="3:92" x14ac:dyDescent="0.3"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8"/>
      <c r="AW1039" s="28"/>
      <c r="AX1039" s="28"/>
      <c r="AY1039" s="28"/>
      <c r="AZ1039" s="28"/>
      <c r="BA1039" s="28"/>
      <c r="BB1039" s="28"/>
      <c r="BC1039" s="28"/>
      <c r="BD1039" s="28"/>
      <c r="BE1039" s="28"/>
      <c r="BF1039" s="28"/>
      <c r="BG1039" s="28"/>
      <c r="BH1039" s="28"/>
      <c r="BI1039" s="28"/>
      <c r="BJ1039" s="28"/>
      <c r="BK1039" s="28"/>
      <c r="BL1039" s="28"/>
      <c r="BM1039" s="28"/>
      <c r="BN1039" s="28"/>
      <c r="BO1039" s="28"/>
      <c r="BP1039" s="28"/>
      <c r="BQ1039" s="28"/>
      <c r="BR1039" s="28"/>
      <c r="BS1039" s="28"/>
      <c r="BT1039" s="28"/>
      <c r="BU1039" s="28"/>
      <c r="BV1039" s="28"/>
      <c r="BW1039" s="28"/>
      <c r="BX1039" s="28"/>
      <c r="BY1039" s="28"/>
      <c r="BZ1039" s="28"/>
      <c r="CA1039" s="28"/>
      <c r="CB1039" s="28"/>
      <c r="CC1039" s="28"/>
      <c r="CD1039" s="28"/>
      <c r="CE1039" s="28"/>
      <c r="CF1039" s="28"/>
      <c r="CG1039" s="28"/>
      <c r="CH1039" s="28"/>
      <c r="CI1039" s="28"/>
      <c r="CJ1039" s="28"/>
      <c r="CK1039" s="28"/>
      <c r="CL1039" s="28"/>
      <c r="CM1039" s="28"/>
      <c r="CN1039" s="28"/>
    </row>
    <row r="1040" spans="3:92" x14ac:dyDescent="0.3"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8"/>
      <c r="AW1040" s="28"/>
      <c r="AX1040" s="28"/>
      <c r="AY1040" s="28"/>
      <c r="AZ1040" s="28"/>
      <c r="BA1040" s="28"/>
      <c r="BB1040" s="28"/>
      <c r="BC1040" s="28"/>
      <c r="BD1040" s="28"/>
      <c r="BE1040" s="28"/>
      <c r="BF1040" s="28"/>
      <c r="BG1040" s="28"/>
      <c r="BH1040" s="28"/>
      <c r="BI1040" s="28"/>
      <c r="BJ1040" s="28"/>
      <c r="BK1040" s="28"/>
      <c r="BL1040" s="28"/>
      <c r="BM1040" s="28"/>
      <c r="BN1040" s="28"/>
      <c r="BO1040" s="28"/>
      <c r="BP1040" s="28"/>
      <c r="BQ1040" s="28"/>
      <c r="BR1040" s="28"/>
      <c r="BS1040" s="28"/>
      <c r="BT1040" s="28"/>
      <c r="BU1040" s="28"/>
      <c r="BV1040" s="28"/>
      <c r="BW1040" s="28"/>
      <c r="BX1040" s="28"/>
      <c r="BY1040" s="28"/>
      <c r="BZ1040" s="28"/>
      <c r="CA1040" s="28"/>
      <c r="CB1040" s="28"/>
      <c r="CC1040" s="28"/>
      <c r="CD1040" s="28"/>
      <c r="CE1040" s="28"/>
      <c r="CF1040" s="28"/>
      <c r="CG1040" s="28"/>
      <c r="CH1040" s="28"/>
      <c r="CI1040" s="28"/>
      <c r="CJ1040" s="28"/>
      <c r="CK1040" s="28"/>
      <c r="CL1040" s="28"/>
      <c r="CM1040" s="28"/>
      <c r="CN1040" s="28"/>
    </row>
    <row r="1041" spans="3:92" x14ac:dyDescent="0.3"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8"/>
      <c r="AW1041" s="28"/>
      <c r="AX1041" s="28"/>
      <c r="AY1041" s="28"/>
      <c r="AZ1041" s="28"/>
      <c r="BA1041" s="28"/>
      <c r="BB1041" s="28"/>
      <c r="BC1041" s="28"/>
      <c r="BD1041" s="28"/>
      <c r="BE1041" s="28"/>
      <c r="BF1041" s="28"/>
      <c r="BG1041" s="28"/>
      <c r="BH1041" s="28"/>
      <c r="BI1041" s="28"/>
      <c r="BJ1041" s="28"/>
      <c r="BK1041" s="28"/>
      <c r="BL1041" s="28"/>
      <c r="BM1041" s="28"/>
      <c r="BN1041" s="28"/>
      <c r="BO1041" s="28"/>
      <c r="BP1041" s="28"/>
      <c r="BQ1041" s="28"/>
      <c r="BR1041" s="28"/>
      <c r="BS1041" s="28"/>
      <c r="BT1041" s="28"/>
      <c r="BU1041" s="28"/>
      <c r="BV1041" s="28"/>
      <c r="BW1041" s="28"/>
      <c r="BX1041" s="28"/>
      <c r="BY1041" s="28"/>
      <c r="BZ1041" s="28"/>
      <c r="CA1041" s="28"/>
      <c r="CB1041" s="28"/>
      <c r="CC1041" s="28"/>
      <c r="CD1041" s="28"/>
      <c r="CE1041" s="28"/>
      <c r="CF1041" s="28"/>
      <c r="CG1041" s="28"/>
      <c r="CH1041" s="28"/>
      <c r="CI1041" s="28"/>
      <c r="CJ1041" s="28"/>
      <c r="CK1041" s="28"/>
      <c r="CL1041" s="28"/>
      <c r="CM1041" s="28"/>
      <c r="CN1041" s="28"/>
    </row>
    <row r="1042" spans="3:92" x14ac:dyDescent="0.3"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28"/>
      <c r="AU1042" s="28"/>
      <c r="AV1042" s="28"/>
      <c r="AW1042" s="28"/>
      <c r="AX1042" s="28"/>
      <c r="AY1042" s="28"/>
      <c r="AZ1042" s="28"/>
      <c r="BA1042" s="28"/>
      <c r="BB1042" s="28"/>
      <c r="BC1042" s="28"/>
      <c r="BD1042" s="28"/>
      <c r="BE1042" s="28"/>
      <c r="BF1042" s="28"/>
      <c r="BG1042" s="28"/>
      <c r="BH1042" s="28"/>
      <c r="BI1042" s="28"/>
      <c r="BJ1042" s="28"/>
      <c r="BK1042" s="28"/>
      <c r="BL1042" s="28"/>
      <c r="BM1042" s="28"/>
      <c r="BN1042" s="28"/>
      <c r="BO1042" s="28"/>
      <c r="BP1042" s="28"/>
      <c r="BQ1042" s="28"/>
      <c r="BR1042" s="28"/>
      <c r="BS1042" s="28"/>
      <c r="BT1042" s="28"/>
      <c r="BU1042" s="28"/>
      <c r="BV1042" s="28"/>
      <c r="BW1042" s="28"/>
      <c r="BX1042" s="28"/>
      <c r="BY1042" s="28"/>
      <c r="BZ1042" s="28"/>
      <c r="CA1042" s="28"/>
      <c r="CB1042" s="28"/>
      <c r="CC1042" s="28"/>
      <c r="CD1042" s="28"/>
      <c r="CE1042" s="28"/>
      <c r="CF1042" s="28"/>
      <c r="CG1042" s="28"/>
      <c r="CH1042" s="28"/>
      <c r="CI1042" s="28"/>
      <c r="CJ1042" s="28"/>
      <c r="CK1042" s="28"/>
      <c r="CL1042" s="28"/>
      <c r="CM1042" s="28"/>
      <c r="CN1042" s="28"/>
    </row>
    <row r="1043" spans="3:92" x14ac:dyDescent="0.3"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8"/>
      <c r="AW1043" s="28"/>
      <c r="AX1043" s="28"/>
      <c r="AY1043" s="28"/>
      <c r="AZ1043" s="28"/>
      <c r="BA1043" s="28"/>
      <c r="BB1043" s="28"/>
      <c r="BC1043" s="28"/>
      <c r="BD1043" s="28"/>
      <c r="BE1043" s="28"/>
      <c r="BF1043" s="28"/>
      <c r="BG1043" s="28"/>
      <c r="BH1043" s="28"/>
      <c r="BI1043" s="28"/>
      <c r="BJ1043" s="28"/>
      <c r="BK1043" s="28"/>
      <c r="BL1043" s="28"/>
      <c r="BM1043" s="28"/>
      <c r="BN1043" s="28"/>
      <c r="BO1043" s="28"/>
      <c r="BP1043" s="28"/>
      <c r="BQ1043" s="28"/>
      <c r="BR1043" s="28"/>
      <c r="BS1043" s="28"/>
      <c r="BT1043" s="28"/>
      <c r="BU1043" s="28"/>
      <c r="BV1043" s="28"/>
      <c r="BW1043" s="28"/>
      <c r="BX1043" s="28"/>
      <c r="BY1043" s="28"/>
      <c r="BZ1043" s="28"/>
      <c r="CA1043" s="28"/>
      <c r="CB1043" s="28"/>
      <c r="CC1043" s="28"/>
      <c r="CD1043" s="28"/>
      <c r="CE1043" s="28"/>
      <c r="CF1043" s="28"/>
      <c r="CG1043" s="28"/>
      <c r="CH1043" s="28"/>
      <c r="CI1043" s="28"/>
      <c r="CJ1043" s="28"/>
      <c r="CK1043" s="28"/>
      <c r="CL1043" s="28"/>
      <c r="CM1043" s="28"/>
      <c r="CN1043" s="28"/>
    </row>
    <row r="1044" spans="3:92" x14ac:dyDescent="0.3"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8"/>
      <c r="AW1044" s="28"/>
      <c r="AX1044" s="28"/>
      <c r="AY1044" s="28"/>
      <c r="AZ1044" s="28"/>
      <c r="BA1044" s="28"/>
      <c r="BB1044" s="28"/>
      <c r="BC1044" s="28"/>
      <c r="BD1044" s="28"/>
      <c r="BE1044" s="28"/>
      <c r="BF1044" s="28"/>
      <c r="BG1044" s="28"/>
      <c r="BH1044" s="28"/>
      <c r="BI1044" s="28"/>
      <c r="BJ1044" s="28"/>
      <c r="BK1044" s="28"/>
      <c r="BL1044" s="28"/>
      <c r="BM1044" s="28"/>
      <c r="BN1044" s="28"/>
      <c r="BO1044" s="28"/>
      <c r="BP1044" s="28"/>
      <c r="BQ1044" s="28"/>
      <c r="BR1044" s="28"/>
      <c r="BS1044" s="28"/>
      <c r="BT1044" s="28"/>
      <c r="BU1044" s="28"/>
      <c r="BV1044" s="28"/>
      <c r="BW1044" s="28"/>
      <c r="BX1044" s="28"/>
      <c r="BY1044" s="28"/>
      <c r="BZ1044" s="28"/>
      <c r="CA1044" s="28"/>
      <c r="CB1044" s="28"/>
      <c r="CC1044" s="28"/>
      <c r="CD1044" s="28"/>
      <c r="CE1044" s="28"/>
      <c r="CF1044" s="28"/>
      <c r="CG1044" s="28"/>
      <c r="CH1044" s="28"/>
      <c r="CI1044" s="28"/>
      <c r="CJ1044" s="28"/>
      <c r="CK1044" s="28"/>
      <c r="CL1044" s="28"/>
      <c r="CM1044" s="28"/>
      <c r="CN1044" s="28"/>
    </row>
    <row r="1045" spans="3:92" x14ac:dyDescent="0.3"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/>
      <c r="AU1045" s="28"/>
      <c r="AV1045" s="28"/>
      <c r="AW1045" s="28"/>
      <c r="AX1045" s="28"/>
      <c r="AY1045" s="28"/>
      <c r="AZ1045" s="28"/>
      <c r="BA1045" s="28"/>
      <c r="BB1045" s="28"/>
      <c r="BC1045" s="28"/>
      <c r="BD1045" s="28"/>
      <c r="BE1045" s="28"/>
      <c r="BF1045" s="28"/>
      <c r="BG1045" s="28"/>
      <c r="BH1045" s="28"/>
      <c r="BI1045" s="28"/>
      <c r="BJ1045" s="28"/>
      <c r="BK1045" s="28"/>
      <c r="BL1045" s="28"/>
      <c r="BM1045" s="28"/>
      <c r="BN1045" s="28"/>
      <c r="BO1045" s="28"/>
      <c r="BP1045" s="28"/>
      <c r="BQ1045" s="28"/>
      <c r="BR1045" s="28"/>
      <c r="BS1045" s="28"/>
      <c r="BT1045" s="28"/>
      <c r="BU1045" s="28"/>
      <c r="BV1045" s="28"/>
      <c r="BW1045" s="28"/>
      <c r="BX1045" s="28"/>
      <c r="BY1045" s="28"/>
      <c r="BZ1045" s="28"/>
      <c r="CA1045" s="28"/>
      <c r="CB1045" s="28"/>
      <c r="CC1045" s="28"/>
      <c r="CD1045" s="28"/>
      <c r="CE1045" s="28"/>
      <c r="CF1045" s="28"/>
      <c r="CG1045" s="28"/>
      <c r="CH1045" s="28"/>
      <c r="CI1045" s="28"/>
      <c r="CJ1045" s="28"/>
      <c r="CK1045" s="28"/>
      <c r="CL1045" s="28"/>
      <c r="CM1045" s="28"/>
      <c r="CN1045" s="28"/>
    </row>
    <row r="1046" spans="3:92" x14ac:dyDescent="0.3"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8"/>
      <c r="AW1046" s="28"/>
      <c r="AX1046" s="28"/>
      <c r="AY1046" s="28"/>
      <c r="AZ1046" s="28"/>
      <c r="BA1046" s="28"/>
      <c r="BB1046" s="28"/>
      <c r="BC1046" s="28"/>
      <c r="BD1046" s="28"/>
      <c r="BE1046" s="28"/>
      <c r="BF1046" s="28"/>
      <c r="BG1046" s="28"/>
      <c r="BH1046" s="28"/>
      <c r="BI1046" s="28"/>
      <c r="BJ1046" s="28"/>
      <c r="BK1046" s="28"/>
      <c r="BL1046" s="28"/>
      <c r="BM1046" s="28"/>
      <c r="BN1046" s="28"/>
      <c r="BO1046" s="28"/>
      <c r="BP1046" s="28"/>
      <c r="BQ1046" s="28"/>
      <c r="BR1046" s="28"/>
      <c r="BS1046" s="28"/>
      <c r="BT1046" s="28"/>
      <c r="BU1046" s="28"/>
      <c r="BV1046" s="28"/>
      <c r="BW1046" s="28"/>
      <c r="BX1046" s="28"/>
      <c r="BY1046" s="28"/>
      <c r="BZ1046" s="28"/>
      <c r="CA1046" s="28"/>
      <c r="CB1046" s="28"/>
      <c r="CC1046" s="28"/>
      <c r="CD1046" s="28"/>
      <c r="CE1046" s="28"/>
      <c r="CF1046" s="28"/>
      <c r="CG1046" s="28"/>
      <c r="CH1046" s="28"/>
      <c r="CI1046" s="28"/>
      <c r="CJ1046" s="28"/>
      <c r="CK1046" s="28"/>
      <c r="CL1046" s="28"/>
      <c r="CM1046" s="28"/>
      <c r="CN1046" s="28"/>
    </row>
    <row r="1047" spans="3:92" x14ac:dyDescent="0.3"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8"/>
      <c r="AW1047" s="28"/>
      <c r="AX1047" s="28"/>
      <c r="AY1047" s="28"/>
      <c r="AZ1047" s="28"/>
      <c r="BA1047" s="28"/>
      <c r="BB1047" s="28"/>
      <c r="BC1047" s="28"/>
      <c r="BD1047" s="28"/>
      <c r="BE1047" s="28"/>
      <c r="BF1047" s="28"/>
      <c r="BG1047" s="28"/>
      <c r="BH1047" s="28"/>
      <c r="BI1047" s="28"/>
      <c r="BJ1047" s="28"/>
      <c r="BK1047" s="28"/>
      <c r="BL1047" s="28"/>
      <c r="BM1047" s="28"/>
      <c r="BN1047" s="28"/>
      <c r="BO1047" s="28"/>
      <c r="BP1047" s="28"/>
      <c r="BQ1047" s="28"/>
      <c r="BR1047" s="28"/>
      <c r="BS1047" s="28"/>
      <c r="BT1047" s="28"/>
      <c r="BU1047" s="28"/>
      <c r="BV1047" s="28"/>
      <c r="BW1047" s="28"/>
      <c r="BX1047" s="28"/>
      <c r="BY1047" s="28"/>
      <c r="BZ1047" s="28"/>
      <c r="CA1047" s="28"/>
      <c r="CB1047" s="28"/>
      <c r="CC1047" s="28"/>
      <c r="CD1047" s="28"/>
      <c r="CE1047" s="28"/>
      <c r="CF1047" s="28"/>
      <c r="CG1047" s="28"/>
      <c r="CH1047" s="28"/>
      <c r="CI1047" s="28"/>
      <c r="CJ1047" s="28"/>
      <c r="CK1047" s="28"/>
      <c r="CL1047" s="28"/>
      <c r="CM1047" s="28"/>
      <c r="CN1047" s="28"/>
    </row>
    <row r="1048" spans="3:92" x14ac:dyDescent="0.3"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8"/>
      <c r="AW1048" s="28"/>
      <c r="AX1048" s="28"/>
      <c r="AY1048" s="28"/>
      <c r="AZ1048" s="28"/>
      <c r="BA1048" s="28"/>
      <c r="BB1048" s="28"/>
      <c r="BC1048" s="28"/>
      <c r="BD1048" s="28"/>
      <c r="BE1048" s="28"/>
      <c r="BF1048" s="28"/>
      <c r="BG1048" s="28"/>
      <c r="BH1048" s="28"/>
      <c r="BI1048" s="28"/>
      <c r="BJ1048" s="28"/>
      <c r="BK1048" s="28"/>
      <c r="BL1048" s="28"/>
      <c r="BM1048" s="28"/>
      <c r="BN1048" s="28"/>
      <c r="BO1048" s="28"/>
      <c r="BP1048" s="28"/>
      <c r="BQ1048" s="28"/>
      <c r="BR1048" s="28"/>
      <c r="BS1048" s="28"/>
      <c r="BT1048" s="28"/>
      <c r="BU1048" s="28"/>
      <c r="BV1048" s="28"/>
      <c r="BW1048" s="28"/>
      <c r="BX1048" s="28"/>
      <c r="BY1048" s="28"/>
      <c r="BZ1048" s="28"/>
      <c r="CA1048" s="28"/>
      <c r="CB1048" s="28"/>
      <c r="CC1048" s="28"/>
      <c r="CD1048" s="28"/>
      <c r="CE1048" s="28"/>
      <c r="CF1048" s="28"/>
      <c r="CG1048" s="28"/>
      <c r="CH1048" s="28"/>
      <c r="CI1048" s="28"/>
      <c r="CJ1048" s="28"/>
      <c r="CK1048" s="28"/>
      <c r="CL1048" s="28"/>
      <c r="CM1048" s="28"/>
      <c r="CN1048" s="28"/>
    </row>
    <row r="1049" spans="3:92" x14ac:dyDescent="0.3"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8"/>
      <c r="AW1049" s="28"/>
      <c r="AX1049" s="28"/>
      <c r="AY1049" s="28"/>
      <c r="AZ1049" s="28"/>
      <c r="BA1049" s="28"/>
      <c r="BB1049" s="28"/>
      <c r="BC1049" s="28"/>
      <c r="BD1049" s="28"/>
      <c r="BE1049" s="28"/>
      <c r="BF1049" s="28"/>
      <c r="BG1049" s="28"/>
      <c r="BH1049" s="28"/>
      <c r="BI1049" s="28"/>
      <c r="BJ1049" s="28"/>
      <c r="BK1049" s="28"/>
      <c r="BL1049" s="28"/>
      <c r="BM1049" s="28"/>
      <c r="BN1049" s="28"/>
      <c r="BO1049" s="28"/>
      <c r="BP1049" s="28"/>
      <c r="BQ1049" s="28"/>
      <c r="BR1049" s="28"/>
      <c r="BS1049" s="28"/>
      <c r="BT1049" s="28"/>
      <c r="BU1049" s="28"/>
      <c r="BV1049" s="28"/>
      <c r="BW1049" s="28"/>
      <c r="BX1049" s="28"/>
      <c r="BY1049" s="28"/>
      <c r="BZ1049" s="28"/>
      <c r="CA1049" s="28"/>
      <c r="CB1049" s="28"/>
      <c r="CC1049" s="28"/>
      <c r="CD1049" s="28"/>
      <c r="CE1049" s="28"/>
      <c r="CF1049" s="28"/>
      <c r="CG1049" s="28"/>
      <c r="CH1049" s="28"/>
      <c r="CI1049" s="28"/>
      <c r="CJ1049" s="28"/>
      <c r="CK1049" s="28"/>
      <c r="CL1049" s="28"/>
      <c r="CM1049" s="28"/>
      <c r="CN1049" s="28"/>
    </row>
    <row r="1050" spans="3:92" x14ac:dyDescent="0.3"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8"/>
      <c r="AW1050" s="28"/>
      <c r="AX1050" s="28"/>
      <c r="AY1050" s="28"/>
      <c r="AZ1050" s="28"/>
      <c r="BA1050" s="28"/>
      <c r="BB1050" s="28"/>
      <c r="BC1050" s="28"/>
      <c r="BD1050" s="28"/>
      <c r="BE1050" s="28"/>
      <c r="BF1050" s="28"/>
      <c r="BG1050" s="28"/>
      <c r="BH1050" s="28"/>
      <c r="BI1050" s="28"/>
      <c r="BJ1050" s="28"/>
      <c r="BK1050" s="28"/>
      <c r="BL1050" s="28"/>
      <c r="BM1050" s="28"/>
      <c r="BN1050" s="28"/>
      <c r="BO1050" s="28"/>
      <c r="BP1050" s="28"/>
      <c r="BQ1050" s="28"/>
      <c r="BR1050" s="28"/>
      <c r="BS1050" s="28"/>
      <c r="BT1050" s="28"/>
      <c r="BU1050" s="28"/>
      <c r="BV1050" s="28"/>
      <c r="BW1050" s="28"/>
      <c r="BX1050" s="28"/>
      <c r="BY1050" s="28"/>
      <c r="BZ1050" s="28"/>
      <c r="CA1050" s="28"/>
      <c r="CB1050" s="28"/>
      <c r="CC1050" s="28"/>
      <c r="CD1050" s="28"/>
      <c r="CE1050" s="28"/>
      <c r="CF1050" s="28"/>
      <c r="CG1050" s="28"/>
      <c r="CH1050" s="28"/>
      <c r="CI1050" s="28"/>
      <c r="CJ1050" s="28"/>
      <c r="CK1050" s="28"/>
      <c r="CL1050" s="28"/>
      <c r="CM1050" s="28"/>
      <c r="CN1050" s="28"/>
    </row>
    <row r="1051" spans="3:92" x14ac:dyDescent="0.3"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8"/>
      <c r="AW1051" s="28"/>
      <c r="AX1051" s="28"/>
      <c r="AY1051" s="28"/>
      <c r="AZ1051" s="28"/>
      <c r="BA1051" s="28"/>
      <c r="BB1051" s="28"/>
      <c r="BC1051" s="28"/>
      <c r="BD1051" s="28"/>
      <c r="BE1051" s="28"/>
      <c r="BF1051" s="28"/>
      <c r="BG1051" s="28"/>
      <c r="BH1051" s="28"/>
      <c r="BI1051" s="28"/>
      <c r="BJ1051" s="28"/>
      <c r="BK1051" s="28"/>
      <c r="BL1051" s="28"/>
      <c r="BM1051" s="28"/>
      <c r="BN1051" s="28"/>
      <c r="BO1051" s="28"/>
      <c r="BP1051" s="28"/>
      <c r="BQ1051" s="28"/>
      <c r="BR1051" s="28"/>
      <c r="BS1051" s="28"/>
      <c r="BT1051" s="28"/>
      <c r="BU1051" s="28"/>
      <c r="BV1051" s="28"/>
      <c r="BW1051" s="28"/>
      <c r="BX1051" s="28"/>
      <c r="BY1051" s="28"/>
      <c r="BZ1051" s="28"/>
      <c r="CA1051" s="28"/>
      <c r="CB1051" s="28"/>
      <c r="CC1051" s="28"/>
      <c r="CD1051" s="28"/>
      <c r="CE1051" s="28"/>
      <c r="CF1051" s="28"/>
      <c r="CG1051" s="28"/>
      <c r="CH1051" s="28"/>
      <c r="CI1051" s="28"/>
      <c r="CJ1051" s="28"/>
      <c r="CK1051" s="28"/>
      <c r="CL1051" s="28"/>
      <c r="CM1051" s="28"/>
      <c r="CN1051" s="28"/>
    </row>
    <row r="1052" spans="3:92" x14ac:dyDescent="0.3"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8"/>
      <c r="AW1052" s="28"/>
      <c r="AX1052" s="28"/>
      <c r="AY1052" s="28"/>
      <c r="AZ1052" s="28"/>
      <c r="BA1052" s="28"/>
      <c r="BB1052" s="28"/>
      <c r="BC1052" s="28"/>
      <c r="BD1052" s="28"/>
      <c r="BE1052" s="28"/>
      <c r="BF1052" s="28"/>
      <c r="BG1052" s="28"/>
      <c r="BH1052" s="28"/>
      <c r="BI1052" s="28"/>
      <c r="BJ1052" s="28"/>
      <c r="BK1052" s="28"/>
      <c r="BL1052" s="28"/>
      <c r="BM1052" s="28"/>
      <c r="BN1052" s="28"/>
      <c r="BO1052" s="28"/>
      <c r="BP1052" s="28"/>
      <c r="BQ1052" s="28"/>
      <c r="BR1052" s="28"/>
      <c r="BS1052" s="28"/>
      <c r="BT1052" s="28"/>
      <c r="BU1052" s="28"/>
      <c r="BV1052" s="28"/>
      <c r="BW1052" s="28"/>
      <c r="BX1052" s="28"/>
      <c r="BY1052" s="28"/>
      <c r="BZ1052" s="28"/>
      <c r="CA1052" s="28"/>
      <c r="CB1052" s="28"/>
      <c r="CC1052" s="28"/>
      <c r="CD1052" s="28"/>
      <c r="CE1052" s="28"/>
      <c r="CF1052" s="28"/>
      <c r="CG1052" s="28"/>
      <c r="CH1052" s="28"/>
      <c r="CI1052" s="28"/>
      <c r="CJ1052" s="28"/>
      <c r="CK1052" s="28"/>
      <c r="CL1052" s="28"/>
      <c r="CM1052" s="28"/>
      <c r="CN1052" s="28"/>
    </row>
    <row r="1053" spans="3:92" x14ac:dyDescent="0.3"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28"/>
      <c r="AU1053" s="28"/>
      <c r="AV1053" s="28"/>
      <c r="AW1053" s="28"/>
      <c r="AX1053" s="28"/>
      <c r="AY1053" s="28"/>
      <c r="AZ1053" s="28"/>
      <c r="BA1053" s="28"/>
      <c r="BB1053" s="28"/>
      <c r="BC1053" s="28"/>
      <c r="BD1053" s="28"/>
      <c r="BE1053" s="28"/>
      <c r="BF1053" s="28"/>
      <c r="BG1053" s="28"/>
      <c r="BH1053" s="28"/>
      <c r="BI1053" s="28"/>
      <c r="BJ1053" s="28"/>
      <c r="BK1053" s="28"/>
      <c r="BL1053" s="28"/>
      <c r="BM1053" s="28"/>
      <c r="BN1053" s="28"/>
      <c r="BO1053" s="28"/>
      <c r="BP1053" s="28"/>
      <c r="BQ1053" s="28"/>
      <c r="BR1053" s="28"/>
      <c r="BS1053" s="28"/>
      <c r="BT1053" s="28"/>
      <c r="BU1053" s="28"/>
      <c r="BV1053" s="28"/>
      <c r="BW1053" s="28"/>
      <c r="BX1053" s="28"/>
      <c r="BY1053" s="28"/>
      <c r="BZ1053" s="28"/>
      <c r="CA1053" s="28"/>
      <c r="CB1053" s="28"/>
      <c r="CC1053" s="28"/>
      <c r="CD1053" s="28"/>
      <c r="CE1053" s="28"/>
      <c r="CF1053" s="28"/>
      <c r="CG1053" s="28"/>
      <c r="CH1053" s="28"/>
      <c r="CI1053" s="28"/>
      <c r="CJ1053" s="28"/>
      <c r="CK1053" s="28"/>
      <c r="CL1053" s="28"/>
      <c r="CM1053" s="28"/>
      <c r="CN1053" s="28"/>
    </row>
    <row r="1054" spans="3:92" x14ac:dyDescent="0.3"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8"/>
      <c r="AW1054" s="28"/>
      <c r="AX1054" s="28"/>
      <c r="AY1054" s="28"/>
      <c r="AZ1054" s="28"/>
      <c r="BA1054" s="28"/>
      <c r="BB1054" s="28"/>
      <c r="BC1054" s="28"/>
      <c r="BD1054" s="28"/>
      <c r="BE1054" s="28"/>
      <c r="BF1054" s="28"/>
      <c r="BG1054" s="28"/>
      <c r="BH1054" s="28"/>
      <c r="BI1054" s="28"/>
      <c r="BJ1054" s="28"/>
      <c r="BK1054" s="28"/>
      <c r="BL1054" s="28"/>
      <c r="BM1054" s="28"/>
      <c r="BN1054" s="28"/>
      <c r="BO1054" s="28"/>
      <c r="BP1054" s="28"/>
      <c r="BQ1054" s="28"/>
      <c r="BR1054" s="28"/>
      <c r="BS1054" s="28"/>
      <c r="BT1054" s="28"/>
      <c r="BU1054" s="28"/>
      <c r="BV1054" s="28"/>
      <c r="BW1054" s="28"/>
      <c r="BX1054" s="28"/>
      <c r="BY1054" s="28"/>
      <c r="BZ1054" s="28"/>
      <c r="CA1054" s="28"/>
      <c r="CB1054" s="28"/>
      <c r="CC1054" s="28"/>
      <c r="CD1054" s="28"/>
      <c r="CE1054" s="28"/>
      <c r="CF1054" s="28"/>
      <c r="CG1054" s="28"/>
      <c r="CH1054" s="28"/>
      <c r="CI1054" s="28"/>
      <c r="CJ1054" s="28"/>
      <c r="CK1054" s="28"/>
      <c r="CL1054" s="28"/>
      <c r="CM1054" s="28"/>
      <c r="CN1054" s="28"/>
    </row>
    <row r="1055" spans="3:92" x14ac:dyDescent="0.3"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  <c r="AC1055" s="28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8"/>
      <c r="AW1055" s="28"/>
      <c r="AX1055" s="28"/>
      <c r="AY1055" s="28"/>
      <c r="AZ1055" s="28"/>
      <c r="BA1055" s="28"/>
      <c r="BB1055" s="28"/>
      <c r="BC1055" s="28"/>
      <c r="BD1055" s="28"/>
      <c r="BE1055" s="28"/>
      <c r="BF1055" s="28"/>
      <c r="BG1055" s="28"/>
      <c r="BH1055" s="28"/>
      <c r="BI1055" s="28"/>
      <c r="BJ1055" s="28"/>
      <c r="BK1055" s="28"/>
      <c r="BL1055" s="28"/>
      <c r="BM1055" s="28"/>
      <c r="BN1055" s="28"/>
      <c r="BO1055" s="28"/>
      <c r="BP1055" s="28"/>
      <c r="BQ1055" s="28"/>
      <c r="BR1055" s="28"/>
      <c r="BS1055" s="28"/>
      <c r="BT1055" s="28"/>
      <c r="BU1055" s="28"/>
      <c r="BV1055" s="28"/>
      <c r="BW1055" s="28"/>
      <c r="BX1055" s="28"/>
      <c r="BY1055" s="28"/>
      <c r="BZ1055" s="28"/>
      <c r="CA1055" s="28"/>
      <c r="CB1055" s="28"/>
      <c r="CC1055" s="28"/>
      <c r="CD1055" s="28"/>
      <c r="CE1055" s="28"/>
      <c r="CF1055" s="28"/>
      <c r="CG1055" s="28"/>
      <c r="CH1055" s="28"/>
      <c r="CI1055" s="28"/>
      <c r="CJ1055" s="28"/>
      <c r="CK1055" s="28"/>
      <c r="CL1055" s="28"/>
      <c r="CM1055" s="28"/>
      <c r="CN1055" s="28"/>
    </row>
    <row r="1056" spans="3:92" x14ac:dyDescent="0.3"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  <c r="AC1056" s="28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28"/>
      <c r="AU1056" s="28"/>
      <c r="AV1056" s="28"/>
      <c r="AW1056" s="28"/>
      <c r="AX1056" s="28"/>
      <c r="AY1056" s="28"/>
      <c r="AZ1056" s="28"/>
      <c r="BA1056" s="28"/>
      <c r="BB1056" s="28"/>
      <c r="BC1056" s="28"/>
      <c r="BD1056" s="28"/>
      <c r="BE1056" s="28"/>
      <c r="BF1056" s="28"/>
      <c r="BG1056" s="28"/>
      <c r="BH1056" s="28"/>
      <c r="BI1056" s="28"/>
      <c r="BJ1056" s="28"/>
      <c r="BK1056" s="28"/>
      <c r="BL1056" s="28"/>
      <c r="BM1056" s="28"/>
      <c r="BN1056" s="28"/>
      <c r="BO1056" s="28"/>
      <c r="BP1056" s="28"/>
      <c r="BQ1056" s="28"/>
      <c r="BR1056" s="28"/>
      <c r="BS1056" s="28"/>
      <c r="BT1056" s="28"/>
      <c r="BU1056" s="28"/>
      <c r="BV1056" s="28"/>
      <c r="BW1056" s="28"/>
      <c r="BX1056" s="28"/>
      <c r="BY1056" s="28"/>
      <c r="BZ1056" s="28"/>
      <c r="CA1056" s="28"/>
      <c r="CB1056" s="28"/>
      <c r="CC1056" s="28"/>
      <c r="CD1056" s="28"/>
      <c r="CE1056" s="28"/>
      <c r="CF1056" s="28"/>
      <c r="CG1056" s="28"/>
      <c r="CH1056" s="28"/>
      <c r="CI1056" s="28"/>
      <c r="CJ1056" s="28"/>
      <c r="CK1056" s="28"/>
      <c r="CL1056" s="28"/>
      <c r="CM1056" s="28"/>
      <c r="CN1056" s="28"/>
    </row>
    <row r="1057" spans="3:92" x14ac:dyDescent="0.3"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8"/>
      <c r="AW1057" s="28"/>
      <c r="AX1057" s="28"/>
      <c r="AY1057" s="28"/>
      <c r="AZ1057" s="28"/>
      <c r="BA1057" s="28"/>
      <c r="BB1057" s="28"/>
      <c r="BC1057" s="28"/>
      <c r="BD1057" s="28"/>
      <c r="BE1057" s="28"/>
      <c r="BF1057" s="28"/>
      <c r="BG1057" s="28"/>
      <c r="BH1057" s="28"/>
      <c r="BI1057" s="28"/>
      <c r="BJ1057" s="28"/>
      <c r="BK1057" s="28"/>
      <c r="BL1057" s="28"/>
      <c r="BM1057" s="28"/>
      <c r="BN1057" s="28"/>
      <c r="BO1057" s="28"/>
      <c r="BP1057" s="28"/>
      <c r="BQ1057" s="28"/>
      <c r="BR1057" s="28"/>
      <c r="BS1057" s="28"/>
      <c r="BT1057" s="28"/>
      <c r="BU1057" s="28"/>
      <c r="BV1057" s="28"/>
      <c r="BW1057" s="28"/>
      <c r="BX1057" s="28"/>
      <c r="BY1057" s="28"/>
      <c r="BZ1057" s="28"/>
      <c r="CA1057" s="28"/>
      <c r="CB1057" s="28"/>
      <c r="CC1057" s="28"/>
      <c r="CD1057" s="28"/>
      <c r="CE1057" s="28"/>
      <c r="CF1057" s="28"/>
      <c r="CG1057" s="28"/>
      <c r="CH1057" s="28"/>
      <c r="CI1057" s="28"/>
      <c r="CJ1057" s="28"/>
      <c r="CK1057" s="28"/>
      <c r="CL1057" s="28"/>
      <c r="CM1057" s="28"/>
      <c r="CN1057" s="28"/>
    </row>
    <row r="1058" spans="3:92" x14ac:dyDescent="0.3"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8"/>
      <c r="AW1058" s="28"/>
      <c r="AX1058" s="28"/>
      <c r="AY1058" s="28"/>
      <c r="AZ1058" s="28"/>
      <c r="BA1058" s="28"/>
      <c r="BB1058" s="28"/>
      <c r="BC1058" s="28"/>
      <c r="BD1058" s="28"/>
      <c r="BE1058" s="28"/>
      <c r="BF1058" s="28"/>
      <c r="BG1058" s="28"/>
      <c r="BH1058" s="28"/>
      <c r="BI1058" s="28"/>
      <c r="BJ1058" s="28"/>
      <c r="BK1058" s="28"/>
      <c r="BL1058" s="28"/>
      <c r="BM1058" s="28"/>
      <c r="BN1058" s="28"/>
      <c r="BO1058" s="28"/>
      <c r="BP1058" s="28"/>
      <c r="BQ1058" s="28"/>
      <c r="BR1058" s="28"/>
      <c r="BS1058" s="28"/>
      <c r="BT1058" s="28"/>
      <c r="BU1058" s="28"/>
      <c r="BV1058" s="28"/>
      <c r="BW1058" s="28"/>
      <c r="BX1058" s="28"/>
      <c r="BY1058" s="28"/>
      <c r="BZ1058" s="28"/>
      <c r="CA1058" s="28"/>
      <c r="CB1058" s="28"/>
      <c r="CC1058" s="28"/>
      <c r="CD1058" s="28"/>
      <c r="CE1058" s="28"/>
      <c r="CF1058" s="28"/>
      <c r="CG1058" s="28"/>
      <c r="CH1058" s="28"/>
      <c r="CI1058" s="28"/>
      <c r="CJ1058" s="28"/>
      <c r="CK1058" s="28"/>
      <c r="CL1058" s="28"/>
      <c r="CM1058" s="28"/>
      <c r="CN1058" s="28"/>
    </row>
    <row r="1059" spans="3:92" x14ac:dyDescent="0.3"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8"/>
      <c r="AW1059" s="28"/>
      <c r="AX1059" s="28"/>
      <c r="AY1059" s="28"/>
      <c r="AZ1059" s="28"/>
      <c r="BA1059" s="28"/>
      <c r="BB1059" s="28"/>
      <c r="BC1059" s="28"/>
      <c r="BD1059" s="28"/>
      <c r="BE1059" s="28"/>
      <c r="BF1059" s="28"/>
      <c r="BG1059" s="28"/>
      <c r="BH1059" s="28"/>
      <c r="BI1059" s="28"/>
      <c r="BJ1059" s="28"/>
      <c r="BK1059" s="28"/>
      <c r="BL1059" s="28"/>
      <c r="BM1059" s="28"/>
      <c r="BN1059" s="28"/>
      <c r="BO1059" s="28"/>
      <c r="BP1059" s="28"/>
      <c r="BQ1059" s="28"/>
      <c r="BR1059" s="28"/>
      <c r="BS1059" s="28"/>
      <c r="BT1059" s="28"/>
      <c r="BU1059" s="28"/>
      <c r="BV1059" s="28"/>
      <c r="BW1059" s="28"/>
      <c r="BX1059" s="28"/>
      <c r="BY1059" s="28"/>
      <c r="BZ1059" s="28"/>
      <c r="CA1059" s="28"/>
      <c r="CB1059" s="28"/>
      <c r="CC1059" s="28"/>
      <c r="CD1059" s="28"/>
      <c r="CE1059" s="28"/>
      <c r="CF1059" s="28"/>
      <c r="CG1059" s="28"/>
      <c r="CH1059" s="28"/>
      <c r="CI1059" s="28"/>
      <c r="CJ1059" s="28"/>
      <c r="CK1059" s="28"/>
      <c r="CL1059" s="28"/>
      <c r="CM1059" s="28"/>
      <c r="CN1059" s="28"/>
    </row>
    <row r="1060" spans="3:92" x14ac:dyDescent="0.3"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  <c r="AB1060" s="28"/>
      <c r="AC1060" s="28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8"/>
      <c r="AW1060" s="28"/>
      <c r="AX1060" s="28"/>
      <c r="AY1060" s="28"/>
      <c r="AZ1060" s="28"/>
      <c r="BA1060" s="28"/>
      <c r="BB1060" s="28"/>
      <c r="BC1060" s="28"/>
      <c r="BD1060" s="28"/>
      <c r="BE1060" s="28"/>
      <c r="BF1060" s="28"/>
      <c r="BG1060" s="28"/>
      <c r="BH1060" s="28"/>
      <c r="BI1060" s="28"/>
      <c r="BJ1060" s="28"/>
      <c r="BK1060" s="28"/>
      <c r="BL1060" s="28"/>
      <c r="BM1060" s="28"/>
      <c r="BN1060" s="28"/>
      <c r="BO1060" s="28"/>
      <c r="BP1060" s="28"/>
      <c r="BQ1060" s="28"/>
      <c r="BR1060" s="28"/>
      <c r="BS1060" s="28"/>
      <c r="BT1060" s="28"/>
      <c r="BU1060" s="28"/>
      <c r="BV1060" s="28"/>
      <c r="BW1060" s="28"/>
      <c r="BX1060" s="28"/>
      <c r="BY1060" s="28"/>
      <c r="BZ1060" s="28"/>
      <c r="CA1060" s="28"/>
      <c r="CB1060" s="28"/>
      <c r="CC1060" s="28"/>
      <c r="CD1060" s="28"/>
      <c r="CE1060" s="28"/>
      <c r="CF1060" s="28"/>
      <c r="CG1060" s="28"/>
      <c r="CH1060" s="28"/>
      <c r="CI1060" s="28"/>
      <c r="CJ1060" s="28"/>
      <c r="CK1060" s="28"/>
      <c r="CL1060" s="28"/>
      <c r="CM1060" s="28"/>
      <c r="CN1060" s="28"/>
    </row>
    <row r="1061" spans="3:92" x14ac:dyDescent="0.3"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  <c r="AC1061" s="28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8"/>
      <c r="AW1061" s="28"/>
      <c r="AX1061" s="28"/>
      <c r="AY1061" s="28"/>
      <c r="AZ1061" s="28"/>
      <c r="BA1061" s="28"/>
      <c r="BB1061" s="28"/>
      <c r="BC1061" s="28"/>
      <c r="BD1061" s="28"/>
      <c r="BE1061" s="28"/>
      <c r="BF1061" s="28"/>
      <c r="BG1061" s="28"/>
      <c r="BH1061" s="28"/>
      <c r="BI1061" s="28"/>
      <c r="BJ1061" s="28"/>
      <c r="BK1061" s="28"/>
      <c r="BL1061" s="28"/>
      <c r="BM1061" s="28"/>
      <c r="BN1061" s="28"/>
      <c r="BO1061" s="28"/>
      <c r="BP1061" s="28"/>
      <c r="BQ1061" s="28"/>
      <c r="BR1061" s="28"/>
      <c r="BS1061" s="28"/>
      <c r="BT1061" s="28"/>
      <c r="BU1061" s="28"/>
      <c r="BV1061" s="28"/>
      <c r="BW1061" s="28"/>
      <c r="BX1061" s="28"/>
      <c r="BY1061" s="28"/>
      <c r="BZ1061" s="28"/>
      <c r="CA1061" s="28"/>
      <c r="CB1061" s="28"/>
      <c r="CC1061" s="28"/>
      <c r="CD1061" s="28"/>
      <c r="CE1061" s="28"/>
      <c r="CF1061" s="28"/>
      <c r="CG1061" s="28"/>
      <c r="CH1061" s="28"/>
      <c r="CI1061" s="28"/>
      <c r="CJ1061" s="28"/>
      <c r="CK1061" s="28"/>
      <c r="CL1061" s="28"/>
      <c r="CM1061" s="28"/>
      <c r="CN1061" s="28"/>
    </row>
    <row r="1062" spans="3:92" x14ac:dyDescent="0.3"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  <c r="AB1062" s="28"/>
      <c r="AC1062" s="28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8"/>
      <c r="AW1062" s="28"/>
      <c r="AX1062" s="28"/>
      <c r="AY1062" s="28"/>
      <c r="AZ1062" s="28"/>
      <c r="BA1062" s="28"/>
      <c r="BB1062" s="28"/>
      <c r="BC1062" s="28"/>
      <c r="BD1062" s="28"/>
      <c r="BE1062" s="28"/>
      <c r="BF1062" s="28"/>
      <c r="BG1062" s="28"/>
      <c r="BH1062" s="28"/>
      <c r="BI1062" s="28"/>
      <c r="BJ1062" s="28"/>
      <c r="BK1062" s="28"/>
      <c r="BL1062" s="28"/>
      <c r="BM1062" s="28"/>
      <c r="BN1062" s="28"/>
      <c r="BO1062" s="28"/>
      <c r="BP1062" s="28"/>
      <c r="BQ1062" s="28"/>
      <c r="BR1062" s="28"/>
      <c r="BS1062" s="28"/>
      <c r="BT1062" s="28"/>
      <c r="BU1062" s="28"/>
      <c r="BV1062" s="28"/>
      <c r="BW1062" s="28"/>
      <c r="BX1062" s="28"/>
      <c r="BY1062" s="28"/>
      <c r="BZ1062" s="28"/>
      <c r="CA1062" s="28"/>
      <c r="CB1062" s="28"/>
      <c r="CC1062" s="28"/>
      <c r="CD1062" s="28"/>
      <c r="CE1062" s="28"/>
      <c r="CF1062" s="28"/>
      <c r="CG1062" s="28"/>
      <c r="CH1062" s="28"/>
      <c r="CI1062" s="28"/>
      <c r="CJ1062" s="28"/>
      <c r="CK1062" s="28"/>
      <c r="CL1062" s="28"/>
      <c r="CM1062" s="28"/>
      <c r="CN1062" s="28"/>
    </row>
    <row r="1063" spans="3:92" x14ac:dyDescent="0.3"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  <c r="AB1063" s="28"/>
      <c r="AC1063" s="28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8"/>
      <c r="AW1063" s="28"/>
      <c r="AX1063" s="28"/>
      <c r="AY1063" s="28"/>
      <c r="AZ1063" s="28"/>
      <c r="BA1063" s="28"/>
      <c r="BB1063" s="28"/>
      <c r="BC1063" s="28"/>
      <c r="BD1063" s="28"/>
      <c r="BE1063" s="28"/>
      <c r="BF1063" s="28"/>
      <c r="BG1063" s="28"/>
      <c r="BH1063" s="28"/>
      <c r="BI1063" s="28"/>
      <c r="BJ1063" s="28"/>
      <c r="BK1063" s="28"/>
      <c r="BL1063" s="28"/>
      <c r="BM1063" s="28"/>
      <c r="BN1063" s="28"/>
      <c r="BO1063" s="28"/>
      <c r="BP1063" s="28"/>
      <c r="BQ1063" s="28"/>
      <c r="BR1063" s="28"/>
      <c r="BS1063" s="28"/>
      <c r="BT1063" s="28"/>
      <c r="BU1063" s="28"/>
      <c r="BV1063" s="28"/>
      <c r="BW1063" s="28"/>
      <c r="BX1063" s="28"/>
      <c r="BY1063" s="28"/>
      <c r="BZ1063" s="28"/>
      <c r="CA1063" s="28"/>
      <c r="CB1063" s="28"/>
      <c r="CC1063" s="28"/>
      <c r="CD1063" s="28"/>
      <c r="CE1063" s="28"/>
      <c r="CF1063" s="28"/>
      <c r="CG1063" s="28"/>
      <c r="CH1063" s="28"/>
      <c r="CI1063" s="28"/>
      <c r="CJ1063" s="28"/>
      <c r="CK1063" s="28"/>
      <c r="CL1063" s="28"/>
      <c r="CM1063" s="28"/>
      <c r="CN1063" s="28"/>
    </row>
    <row r="1064" spans="3:92" x14ac:dyDescent="0.3"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  <c r="AB1064" s="28"/>
      <c r="AC1064" s="28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28"/>
      <c r="AU1064" s="28"/>
      <c r="AV1064" s="28"/>
      <c r="AW1064" s="28"/>
      <c r="AX1064" s="28"/>
      <c r="AY1064" s="28"/>
      <c r="AZ1064" s="28"/>
      <c r="BA1064" s="28"/>
      <c r="BB1064" s="28"/>
      <c r="BC1064" s="28"/>
      <c r="BD1064" s="28"/>
      <c r="BE1064" s="28"/>
      <c r="BF1064" s="28"/>
      <c r="BG1064" s="28"/>
      <c r="BH1064" s="28"/>
      <c r="BI1064" s="28"/>
      <c r="BJ1064" s="28"/>
      <c r="BK1064" s="28"/>
      <c r="BL1064" s="28"/>
      <c r="BM1064" s="28"/>
      <c r="BN1064" s="28"/>
      <c r="BO1064" s="28"/>
      <c r="BP1064" s="28"/>
      <c r="BQ1064" s="28"/>
      <c r="BR1064" s="28"/>
      <c r="BS1064" s="28"/>
      <c r="BT1064" s="28"/>
      <c r="BU1064" s="28"/>
      <c r="BV1064" s="28"/>
      <c r="BW1064" s="28"/>
      <c r="BX1064" s="28"/>
      <c r="BY1064" s="28"/>
      <c r="BZ1064" s="28"/>
      <c r="CA1064" s="28"/>
      <c r="CB1064" s="28"/>
      <c r="CC1064" s="28"/>
      <c r="CD1064" s="28"/>
      <c r="CE1064" s="28"/>
      <c r="CF1064" s="28"/>
      <c r="CG1064" s="28"/>
      <c r="CH1064" s="28"/>
      <c r="CI1064" s="28"/>
      <c r="CJ1064" s="28"/>
      <c r="CK1064" s="28"/>
      <c r="CL1064" s="28"/>
      <c r="CM1064" s="28"/>
      <c r="CN1064" s="28"/>
    </row>
    <row r="1065" spans="3:92" x14ac:dyDescent="0.3"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  <c r="AB1065" s="28"/>
      <c r="AC1065" s="28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8"/>
      <c r="AW1065" s="28"/>
      <c r="AX1065" s="28"/>
      <c r="AY1065" s="28"/>
      <c r="AZ1065" s="28"/>
      <c r="BA1065" s="28"/>
      <c r="BB1065" s="28"/>
      <c r="BC1065" s="28"/>
      <c r="BD1065" s="28"/>
      <c r="BE1065" s="28"/>
      <c r="BF1065" s="28"/>
      <c r="BG1065" s="28"/>
      <c r="BH1065" s="28"/>
      <c r="BI1065" s="28"/>
      <c r="BJ1065" s="28"/>
      <c r="BK1065" s="28"/>
      <c r="BL1065" s="28"/>
      <c r="BM1065" s="28"/>
      <c r="BN1065" s="28"/>
      <c r="BO1065" s="28"/>
      <c r="BP1065" s="28"/>
      <c r="BQ1065" s="28"/>
      <c r="BR1065" s="28"/>
      <c r="BS1065" s="28"/>
      <c r="BT1065" s="28"/>
      <c r="BU1065" s="28"/>
      <c r="BV1065" s="28"/>
      <c r="BW1065" s="28"/>
      <c r="BX1065" s="28"/>
      <c r="BY1065" s="28"/>
      <c r="BZ1065" s="28"/>
      <c r="CA1065" s="28"/>
      <c r="CB1065" s="28"/>
      <c r="CC1065" s="28"/>
      <c r="CD1065" s="28"/>
      <c r="CE1065" s="28"/>
      <c r="CF1065" s="28"/>
      <c r="CG1065" s="28"/>
      <c r="CH1065" s="28"/>
      <c r="CI1065" s="28"/>
      <c r="CJ1065" s="28"/>
      <c r="CK1065" s="28"/>
      <c r="CL1065" s="28"/>
      <c r="CM1065" s="28"/>
      <c r="CN1065" s="28"/>
    </row>
    <row r="1066" spans="3:92" x14ac:dyDescent="0.3"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  <c r="AB1066" s="28"/>
      <c r="AC1066" s="28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8"/>
      <c r="AW1066" s="28"/>
      <c r="AX1066" s="28"/>
      <c r="AY1066" s="28"/>
      <c r="AZ1066" s="28"/>
      <c r="BA1066" s="28"/>
      <c r="BB1066" s="28"/>
      <c r="BC1066" s="28"/>
      <c r="BD1066" s="28"/>
      <c r="BE1066" s="28"/>
      <c r="BF1066" s="28"/>
      <c r="BG1066" s="28"/>
      <c r="BH1066" s="28"/>
      <c r="BI1066" s="28"/>
      <c r="BJ1066" s="28"/>
      <c r="BK1066" s="28"/>
      <c r="BL1066" s="28"/>
      <c r="BM1066" s="28"/>
      <c r="BN1066" s="28"/>
      <c r="BO1066" s="28"/>
      <c r="BP1066" s="28"/>
      <c r="BQ1066" s="28"/>
      <c r="BR1066" s="28"/>
      <c r="BS1066" s="28"/>
      <c r="BT1066" s="28"/>
      <c r="BU1066" s="28"/>
      <c r="BV1066" s="28"/>
      <c r="BW1066" s="28"/>
      <c r="BX1066" s="28"/>
      <c r="BY1066" s="28"/>
      <c r="BZ1066" s="28"/>
      <c r="CA1066" s="28"/>
      <c r="CB1066" s="28"/>
      <c r="CC1066" s="28"/>
      <c r="CD1066" s="28"/>
      <c r="CE1066" s="28"/>
      <c r="CF1066" s="28"/>
      <c r="CG1066" s="28"/>
      <c r="CH1066" s="28"/>
      <c r="CI1066" s="28"/>
      <c r="CJ1066" s="28"/>
      <c r="CK1066" s="28"/>
      <c r="CL1066" s="28"/>
      <c r="CM1066" s="28"/>
      <c r="CN1066" s="28"/>
    </row>
    <row r="1067" spans="3:92" x14ac:dyDescent="0.3"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AB1067" s="28"/>
      <c r="AC1067" s="28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8"/>
      <c r="AW1067" s="28"/>
      <c r="AX1067" s="28"/>
      <c r="AY1067" s="28"/>
      <c r="AZ1067" s="28"/>
      <c r="BA1067" s="28"/>
      <c r="BB1067" s="28"/>
      <c r="BC1067" s="28"/>
      <c r="BD1067" s="28"/>
      <c r="BE1067" s="28"/>
      <c r="BF1067" s="28"/>
      <c r="BG1067" s="28"/>
      <c r="BH1067" s="28"/>
      <c r="BI1067" s="28"/>
      <c r="BJ1067" s="28"/>
      <c r="BK1067" s="28"/>
      <c r="BL1067" s="28"/>
      <c r="BM1067" s="28"/>
      <c r="BN1067" s="28"/>
      <c r="BO1067" s="28"/>
      <c r="BP1067" s="28"/>
      <c r="BQ1067" s="28"/>
      <c r="BR1067" s="28"/>
      <c r="BS1067" s="28"/>
      <c r="BT1067" s="28"/>
      <c r="BU1067" s="28"/>
      <c r="BV1067" s="28"/>
      <c r="BW1067" s="28"/>
      <c r="BX1067" s="28"/>
      <c r="BY1067" s="28"/>
      <c r="BZ1067" s="28"/>
      <c r="CA1067" s="28"/>
      <c r="CB1067" s="28"/>
      <c r="CC1067" s="28"/>
      <c r="CD1067" s="28"/>
      <c r="CE1067" s="28"/>
      <c r="CF1067" s="28"/>
      <c r="CG1067" s="28"/>
      <c r="CH1067" s="28"/>
      <c r="CI1067" s="28"/>
      <c r="CJ1067" s="28"/>
      <c r="CK1067" s="28"/>
      <c r="CL1067" s="28"/>
      <c r="CM1067" s="28"/>
      <c r="CN1067" s="28"/>
    </row>
    <row r="1068" spans="3:92" x14ac:dyDescent="0.3"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8"/>
      <c r="AW1068" s="28"/>
      <c r="AX1068" s="28"/>
      <c r="AY1068" s="28"/>
      <c r="AZ1068" s="28"/>
      <c r="BA1068" s="28"/>
      <c r="BB1068" s="28"/>
      <c r="BC1068" s="28"/>
      <c r="BD1068" s="28"/>
      <c r="BE1068" s="28"/>
      <c r="BF1068" s="28"/>
      <c r="BG1068" s="28"/>
      <c r="BH1068" s="28"/>
      <c r="BI1068" s="28"/>
      <c r="BJ1068" s="28"/>
      <c r="BK1068" s="28"/>
      <c r="BL1068" s="28"/>
      <c r="BM1068" s="28"/>
      <c r="BN1068" s="28"/>
      <c r="BO1068" s="28"/>
      <c r="BP1068" s="28"/>
      <c r="BQ1068" s="28"/>
      <c r="BR1068" s="28"/>
      <c r="BS1068" s="28"/>
      <c r="BT1068" s="28"/>
      <c r="BU1068" s="28"/>
      <c r="BV1068" s="28"/>
      <c r="BW1068" s="28"/>
      <c r="BX1068" s="28"/>
      <c r="BY1068" s="28"/>
      <c r="BZ1068" s="28"/>
      <c r="CA1068" s="28"/>
      <c r="CB1068" s="28"/>
      <c r="CC1068" s="28"/>
      <c r="CD1068" s="28"/>
      <c r="CE1068" s="28"/>
      <c r="CF1068" s="28"/>
      <c r="CG1068" s="28"/>
      <c r="CH1068" s="28"/>
      <c r="CI1068" s="28"/>
      <c r="CJ1068" s="28"/>
      <c r="CK1068" s="28"/>
      <c r="CL1068" s="28"/>
      <c r="CM1068" s="28"/>
      <c r="CN1068" s="28"/>
    </row>
    <row r="1069" spans="3:92" x14ac:dyDescent="0.3"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  <c r="AB1069" s="28"/>
      <c r="AC1069" s="28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8"/>
      <c r="AW1069" s="28"/>
      <c r="AX1069" s="28"/>
      <c r="AY1069" s="28"/>
      <c r="AZ1069" s="28"/>
      <c r="BA1069" s="28"/>
      <c r="BB1069" s="28"/>
      <c r="BC1069" s="28"/>
      <c r="BD1069" s="28"/>
      <c r="BE1069" s="28"/>
      <c r="BF1069" s="28"/>
      <c r="BG1069" s="28"/>
      <c r="BH1069" s="28"/>
      <c r="BI1069" s="28"/>
      <c r="BJ1069" s="28"/>
      <c r="BK1069" s="28"/>
      <c r="BL1069" s="28"/>
      <c r="BM1069" s="28"/>
      <c r="BN1069" s="28"/>
      <c r="BO1069" s="28"/>
      <c r="BP1069" s="28"/>
      <c r="BQ1069" s="28"/>
      <c r="BR1069" s="28"/>
      <c r="BS1069" s="28"/>
      <c r="BT1069" s="28"/>
      <c r="BU1069" s="28"/>
      <c r="BV1069" s="28"/>
      <c r="BW1069" s="28"/>
      <c r="BX1069" s="28"/>
      <c r="BY1069" s="28"/>
      <c r="BZ1069" s="28"/>
      <c r="CA1069" s="28"/>
      <c r="CB1069" s="28"/>
      <c r="CC1069" s="28"/>
      <c r="CD1069" s="28"/>
      <c r="CE1069" s="28"/>
      <c r="CF1069" s="28"/>
      <c r="CG1069" s="28"/>
      <c r="CH1069" s="28"/>
      <c r="CI1069" s="28"/>
      <c r="CJ1069" s="28"/>
      <c r="CK1069" s="28"/>
      <c r="CL1069" s="28"/>
      <c r="CM1069" s="28"/>
      <c r="CN1069" s="28"/>
    </row>
    <row r="1070" spans="3:92" x14ac:dyDescent="0.3"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  <c r="AB1070" s="28"/>
      <c r="AC1070" s="28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8"/>
      <c r="AW1070" s="28"/>
      <c r="AX1070" s="28"/>
      <c r="AY1070" s="28"/>
      <c r="AZ1070" s="28"/>
      <c r="BA1070" s="28"/>
      <c r="BB1070" s="28"/>
      <c r="BC1070" s="28"/>
      <c r="BD1070" s="28"/>
      <c r="BE1070" s="28"/>
      <c r="BF1070" s="28"/>
      <c r="BG1070" s="28"/>
      <c r="BH1070" s="28"/>
      <c r="BI1070" s="28"/>
      <c r="BJ1070" s="28"/>
      <c r="BK1070" s="28"/>
      <c r="BL1070" s="28"/>
      <c r="BM1070" s="28"/>
      <c r="BN1070" s="28"/>
      <c r="BO1070" s="28"/>
      <c r="BP1070" s="28"/>
      <c r="BQ1070" s="28"/>
      <c r="BR1070" s="28"/>
      <c r="BS1070" s="28"/>
      <c r="BT1070" s="28"/>
      <c r="BU1070" s="28"/>
      <c r="BV1070" s="28"/>
      <c r="BW1070" s="28"/>
      <c r="BX1070" s="28"/>
      <c r="BY1070" s="28"/>
      <c r="BZ1070" s="28"/>
      <c r="CA1070" s="28"/>
      <c r="CB1070" s="28"/>
      <c r="CC1070" s="28"/>
      <c r="CD1070" s="28"/>
      <c r="CE1070" s="28"/>
      <c r="CF1070" s="28"/>
      <c r="CG1070" s="28"/>
      <c r="CH1070" s="28"/>
      <c r="CI1070" s="28"/>
      <c r="CJ1070" s="28"/>
      <c r="CK1070" s="28"/>
      <c r="CL1070" s="28"/>
      <c r="CM1070" s="28"/>
      <c r="CN1070" s="28"/>
    </row>
    <row r="1071" spans="3:92" x14ac:dyDescent="0.3"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  <c r="AB1071" s="28"/>
      <c r="AC1071" s="28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/>
      <c r="AU1071" s="28"/>
      <c r="AV1071" s="28"/>
      <c r="AW1071" s="28"/>
      <c r="AX1071" s="28"/>
      <c r="AY1071" s="28"/>
      <c r="AZ1071" s="28"/>
      <c r="BA1071" s="28"/>
      <c r="BB1071" s="28"/>
      <c r="BC1071" s="28"/>
      <c r="BD1071" s="28"/>
      <c r="BE1071" s="28"/>
      <c r="BF1071" s="28"/>
      <c r="BG1071" s="28"/>
      <c r="BH1071" s="28"/>
      <c r="BI1071" s="28"/>
      <c r="BJ1071" s="28"/>
      <c r="BK1071" s="28"/>
      <c r="BL1071" s="28"/>
      <c r="BM1071" s="28"/>
      <c r="BN1071" s="28"/>
      <c r="BO1071" s="28"/>
      <c r="BP1071" s="28"/>
      <c r="BQ1071" s="28"/>
      <c r="BR1071" s="28"/>
      <c r="BS1071" s="28"/>
      <c r="BT1071" s="28"/>
      <c r="BU1071" s="28"/>
      <c r="BV1071" s="28"/>
      <c r="BW1071" s="28"/>
      <c r="BX1071" s="28"/>
      <c r="BY1071" s="28"/>
      <c r="BZ1071" s="28"/>
      <c r="CA1071" s="28"/>
      <c r="CB1071" s="28"/>
      <c r="CC1071" s="28"/>
      <c r="CD1071" s="28"/>
      <c r="CE1071" s="28"/>
      <c r="CF1071" s="28"/>
      <c r="CG1071" s="28"/>
      <c r="CH1071" s="28"/>
      <c r="CI1071" s="28"/>
      <c r="CJ1071" s="28"/>
      <c r="CK1071" s="28"/>
      <c r="CL1071" s="28"/>
      <c r="CM1071" s="28"/>
      <c r="CN1071" s="28"/>
    </row>
    <row r="1072" spans="3:92" x14ac:dyDescent="0.3"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  <c r="AB1072" s="28"/>
      <c r="AC1072" s="28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8"/>
      <c r="AW1072" s="28"/>
      <c r="AX1072" s="28"/>
      <c r="AY1072" s="28"/>
      <c r="AZ1072" s="28"/>
      <c r="BA1072" s="28"/>
      <c r="BB1072" s="28"/>
      <c r="BC1072" s="28"/>
      <c r="BD1072" s="28"/>
      <c r="BE1072" s="28"/>
      <c r="BF1072" s="28"/>
      <c r="BG1072" s="28"/>
      <c r="BH1072" s="28"/>
      <c r="BI1072" s="28"/>
      <c r="BJ1072" s="28"/>
      <c r="BK1072" s="28"/>
      <c r="BL1072" s="28"/>
      <c r="BM1072" s="28"/>
      <c r="BN1072" s="28"/>
      <c r="BO1072" s="28"/>
      <c r="BP1072" s="28"/>
      <c r="BQ1072" s="28"/>
      <c r="BR1072" s="28"/>
      <c r="BS1072" s="28"/>
      <c r="BT1072" s="28"/>
      <c r="BU1072" s="28"/>
      <c r="BV1072" s="28"/>
      <c r="BW1072" s="28"/>
      <c r="BX1072" s="28"/>
      <c r="BY1072" s="28"/>
      <c r="BZ1072" s="28"/>
      <c r="CA1072" s="28"/>
      <c r="CB1072" s="28"/>
      <c r="CC1072" s="28"/>
      <c r="CD1072" s="28"/>
      <c r="CE1072" s="28"/>
      <c r="CF1072" s="28"/>
      <c r="CG1072" s="28"/>
      <c r="CH1072" s="28"/>
      <c r="CI1072" s="28"/>
      <c r="CJ1072" s="28"/>
      <c r="CK1072" s="28"/>
      <c r="CL1072" s="28"/>
      <c r="CM1072" s="28"/>
      <c r="CN1072" s="28"/>
    </row>
    <row r="1073" spans="3:92" x14ac:dyDescent="0.3"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  <c r="AB1073" s="28"/>
      <c r="AC1073" s="28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8"/>
      <c r="AW1073" s="28"/>
      <c r="AX1073" s="28"/>
      <c r="AY1073" s="28"/>
      <c r="AZ1073" s="28"/>
      <c r="BA1073" s="28"/>
      <c r="BB1073" s="28"/>
      <c r="BC1073" s="28"/>
      <c r="BD1073" s="28"/>
      <c r="BE1073" s="28"/>
      <c r="BF1073" s="28"/>
      <c r="BG1073" s="28"/>
      <c r="BH1073" s="28"/>
      <c r="BI1073" s="28"/>
      <c r="BJ1073" s="28"/>
      <c r="BK1073" s="28"/>
      <c r="BL1073" s="28"/>
      <c r="BM1073" s="28"/>
      <c r="BN1073" s="28"/>
      <c r="BO1073" s="28"/>
      <c r="BP1073" s="28"/>
      <c r="BQ1073" s="28"/>
      <c r="BR1073" s="28"/>
      <c r="BS1073" s="28"/>
      <c r="BT1073" s="28"/>
      <c r="BU1073" s="28"/>
      <c r="BV1073" s="28"/>
      <c r="BW1073" s="28"/>
      <c r="BX1073" s="28"/>
      <c r="BY1073" s="28"/>
      <c r="BZ1073" s="28"/>
      <c r="CA1073" s="28"/>
      <c r="CB1073" s="28"/>
      <c r="CC1073" s="28"/>
      <c r="CD1073" s="28"/>
      <c r="CE1073" s="28"/>
      <c r="CF1073" s="28"/>
      <c r="CG1073" s="28"/>
      <c r="CH1073" s="28"/>
      <c r="CI1073" s="28"/>
      <c r="CJ1073" s="28"/>
      <c r="CK1073" s="28"/>
      <c r="CL1073" s="28"/>
      <c r="CM1073" s="28"/>
      <c r="CN1073" s="28"/>
    </row>
    <row r="1074" spans="3:92" x14ac:dyDescent="0.3"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  <c r="AB1074" s="28"/>
      <c r="AC1074" s="28"/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8"/>
      <c r="AW1074" s="28"/>
      <c r="AX1074" s="28"/>
      <c r="AY1074" s="28"/>
      <c r="AZ1074" s="28"/>
      <c r="BA1074" s="28"/>
      <c r="BB1074" s="28"/>
      <c r="BC1074" s="28"/>
      <c r="BD1074" s="28"/>
      <c r="BE1074" s="28"/>
      <c r="BF1074" s="28"/>
      <c r="BG1074" s="28"/>
      <c r="BH1074" s="28"/>
      <c r="BI1074" s="28"/>
      <c r="BJ1074" s="28"/>
      <c r="BK1074" s="28"/>
      <c r="BL1074" s="28"/>
      <c r="BM1074" s="28"/>
      <c r="BN1074" s="28"/>
      <c r="BO1074" s="28"/>
      <c r="BP1074" s="28"/>
      <c r="BQ1074" s="28"/>
      <c r="BR1074" s="28"/>
      <c r="BS1074" s="28"/>
      <c r="BT1074" s="28"/>
      <c r="BU1074" s="28"/>
      <c r="BV1074" s="28"/>
      <c r="BW1074" s="28"/>
      <c r="BX1074" s="28"/>
      <c r="BY1074" s="28"/>
      <c r="BZ1074" s="28"/>
      <c r="CA1074" s="28"/>
      <c r="CB1074" s="28"/>
      <c r="CC1074" s="28"/>
      <c r="CD1074" s="28"/>
      <c r="CE1074" s="28"/>
      <c r="CF1074" s="28"/>
      <c r="CG1074" s="28"/>
      <c r="CH1074" s="28"/>
      <c r="CI1074" s="28"/>
      <c r="CJ1074" s="28"/>
      <c r="CK1074" s="28"/>
      <c r="CL1074" s="28"/>
      <c r="CM1074" s="28"/>
      <c r="CN1074" s="28"/>
    </row>
    <row r="1075" spans="3:92" x14ac:dyDescent="0.3"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  <c r="AB1075" s="28"/>
      <c r="AC1075" s="28"/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28"/>
      <c r="AU1075" s="28"/>
      <c r="AV1075" s="28"/>
      <c r="AW1075" s="28"/>
      <c r="AX1075" s="28"/>
      <c r="AY1075" s="28"/>
      <c r="AZ1075" s="28"/>
      <c r="BA1075" s="28"/>
      <c r="BB1075" s="28"/>
      <c r="BC1075" s="28"/>
      <c r="BD1075" s="28"/>
      <c r="BE1075" s="28"/>
      <c r="BF1075" s="28"/>
      <c r="BG1075" s="28"/>
      <c r="BH1075" s="28"/>
      <c r="BI1075" s="28"/>
      <c r="BJ1075" s="28"/>
      <c r="BK1075" s="28"/>
      <c r="BL1075" s="28"/>
      <c r="BM1075" s="28"/>
      <c r="BN1075" s="28"/>
      <c r="BO1075" s="28"/>
      <c r="BP1075" s="28"/>
      <c r="BQ1075" s="28"/>
      <c r="BR1075" s="28"/>
      <c r="BS1075" s="28"/>
      <c r="BT1075" s="28"/>
      <c r="BU1075" s="28"/>
      <c r="BV1075" s="28"/>
      <c r="BW1075" s="28"/>
      <c r="BX1075" s="28"/>
      <c r="BY1075" s="28"/>
      <c r="BZ1075" s="28"/>
      <c r="CA1075" s="28"/>
      <c r="CB1075" s="28"/>
      <c r="CC1075" s="28"/>
      <c r="CD1075" s="28"/>
      <c r="CE1075" s="28"/>
      <c r="CF1075" s="28"/>
      <c r="CG1075" s="28"/>
      <c r="CH1075" s="28"/>
      <c r="CI1075" s="28"/>
      <c r="CJ1075" s="28"/>
      <c r="CK1075" s="28"/>
      <c r="CL1075" s="28"/>
      <c r="CM1075" s="28"/>
      <c r="CN1075" s="28"/>
    </row>
    <row r="1076" spans="3:92" x14ac:dyDescent="0.3"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  <c r="AA1076" s="28"/>
      <c r="AB1076" s="28"/>
      <c r="AC1076" s="28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/>
      <c r="AU1076" s="28"/>
      <c r="AV1076" s="28"/>
      <c r="AW1076" s="28"/>
      <c r="AX1076" s="28"/>
      <c r="AY1076" s="28"/>
      <c r="AZ1076" s="28"/>
      <c r="BA1076" s="28"/>
      <c r="BB1076" s="28"/>
      <c r="BC1076" s="28"/>
      <c r="BD1076" s="28"/>
      <c r="BE1076" s="28"/>
      <c r="BF1076" s="28"/>
      <c r="BG1076" s="28"/>
      <c r="BH1076" s="28"/>
      <c r="BI1076" s="28"/>
      <c r="BJ1076" s="28"/>
      <c r="BK1076" s="28"/>
      <c r="BL1076" s="28"/>
      <c r="BM1076" s="28"/>
      <c r="BN1076" s="28"/>
      <c r="BO1076" s="28"/>
      <c r="BP1076" s="28"/>
      <c r="BQ1076" s="28"/>
      <c r="BR1076" s="28"/>
      <c r="BS1076" s="28"/>
      <c r="BT1076" s="28"/>
      <c r="BU1076" s="28"/>
      <c r="BV1076" s="28"/>
      <c r="BW1076" s="28"/>
      <c r="BX1076" s="28"/>
      <c r="BY1076" s="28"/>
      <c r="BZ1076" s="28"/>
      <c r="CA1076" s="28"/>
      <c r="CB1076" s="28"/>
      <c r="CC1076" s="28"/>
      <c r="CD1076" s="28"/>
      <c r="CE1076" s="28"/>
      <c r="CF1076" s="28"/>
      <c r="CG1076" s="28"/>
      <c r="CH1076" s="28"/>
      <c r="CI1076" s="28"/>
      <c r="CJ1076" s="28"/>
      <c r="CK1076" s="28"/>
      <c r="CL1076" s="28"/>
      <c r="CM1076" s="28"/>
      <c r="CN1076" s="28"/>
    </row>
    <row r="1077" spans="3:92" x14ac:dyDescent="0.3"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  <c r="AA1077" s="28"/>
      <c r="AB1077" s="28"/>
      <c r="AC1077" s="28"/>
      <c r="AD1077" s="28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28"/>
      <c r="AU1077" s="28"/>
      <c r="AV1077" s="28"/>
      <c r="AW1077" s="28"/>
      <c r="AX1077" s="28"/>
      <c r="AY1077" s="28"/>
      <c r="AZ1077" s="28"/>
      <c r="BA1077" s="28"/>
      <c r="BB1077" s="28"/>
      <c r="BC1077" s="28"/>
      <c r="BD1077" s="28"/>
      <c r="BE1077" s="28"/>
      <c r="BF1077" s="28"/>
      <c r="BG1077" s="28"/>
      <c r="BH1077" s="28"/>
      <c r="BI1077" s="28"/>
      <c r="BJ1077" s="28"/>
      <c r="BK1077" s="28"/>
      <c r="BL1077" s="28"/>
      <c r="BM1077" s="28"/>
      <c r="BN1077" s="28"/>
      <c r="BO1077" s="28"/>
      <c r="BP1077" s="28"/>
      <c r="BQ1077" s="28"/>
      <c r="BR1077" s="28"/>
      <c r="BS1077" s="28"/>
      <c r="BT1077" s="28"/>
      <c r="BU1077" s="28"/>
      <c r="BV1077" s="28"/>
      <c r="BW1077" s="28"/>
      <c r="BX1077" s="28"/>
      <c r="BY1077" s="28"/>
      <c r="BZ1077" s="28"/>
      <c r="CA1077" s="28"/>
      <c r="CB1077" s="28"/>
      <c r="CC1077" s="28"/>
      <c r="CD1077" s="28"/>
      <c r="CE1077" s="28"/>
      <c r="CF1077" s="28"/>
      <c r="CG1077" s="28"/>
      <c r="CH1077" s="28"/>
      <c r="CI1077" s="28"/>
      <c r="CJ1077" s="28"/>
      <c r="CK1077" s="28"/>
      <c r="CL1077" s="28"/>
      <c r="CM1077" s="28"/>
      <c r="CN1077" s="28"/>
    </row>
    <row r="1078" spans="3:92" x14ac:dyDescent="0.3">
      <c r="C1078" s="28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  <c r="AB1078" s="28"/>
      <c r="AC1078" s="28"/>
      <c r="AD1078" s="28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28"/>
      <c r="AS1078" s="28"/>
      <c r="AT1078" s="28"/>
      <c r="AU1078" s="28"/>
      <c r="AV1078" s="28"/>
      <c r="AW1078" s="28"/>
      <c r="AX1078" s="28"/>
      <c r="AY1078" s="28"/>
      <c r="AZ1078" s="28"/>
      <c r="BA1078" s="28"/>
      <c r="BB1078" s="28"/>
      <c r="BC1078" s="28"/>
      <c r="BD1078" s="28"/>
      <c r="BE1078" s="28"/>
      <c r="BF1078" s="28"/>
      <c r="BG1078" s="28"/>
      <c r="BH1078" s="28"/>
      <c r="BI1078" s="28"/>
      <c r="BJ1078" s="28"/>
      <c r="BK1078" s="28"/>
      <c r="BL1078" s="28"/>
      <c r="BM1078" s="28"/>
      <c r="BN1078" s="28"/>
      <c r="BO1078" s="28"/>
      <c r="BP1078" s="28"/>
      <c r="BQ1078" s="28"/>
      <c r="BR1078" s="28"/>
      <c r="BS1078" s="28"/>
      <c r="BT1078" s="28"/>
      <c r="BU1078" s="28"/>
      <c r="BV1078" s="28"/>
      <c r="BW1078" s="28"/>
      <c r="BX1078" s="28"/>
      <c r="BY1078" s="28"/>
      <c r="BZ1078" s="28"/>
      <c r="CA1078" s="28"/>
      <c r="CB1078" s="28"/>
      <c r="CC1078" s="28"/>
      <c r="CD1078" s="28"/>
      <c r="CE1078" s="28"/>
      <c r="CF1078" s="28"/>
      <c r="CG1078" s="28"/>
      <c r="CH1078" s="28"/>
      <c r="CI1078" s="28"/>
      <c r="CJ1078" s="28"/>
      <c r="CK1078" s="28"/>
      <c r="CL1078" s="28"/>
      <c r="CM1078" s="28"/>
      <c r="CN1078" s="28"/>
    </row>
    <row r="1079" spans="3:92" x14ac:dyDescent="0.3"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  <c r="AB1079" s="28"/>
      <c r="AC1079" s="28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/>
      <c r="AU1079" s="28"/>
      <c r="AV1079" s="28"/>
      <c r="AW1079" s="28"/>
      <c r="AX1079" s="28"/>
      <c r="AY1079" s="28"/>
      <c r="AZ1079" s="28"/>
      <c r="BA1079" s="28"/>
      <c r="BB1079" s="28"/>
      <c r="BC1079" s="28"/>
      <c r="BD1079" s="28"/>
      <c r="BE1079" s="28"/>
      <c r="BF1079" s="28"/>
      <c r="BG1079" s="28"/>
      <c r="BH1079" s="28"/>
      <c r="BI1079" s="28"/>
      <c r="BJ1079" s="28"/>
      <c r="BK1079" s="28"/>
      <c r="BL1079" s="28"/>
      <c r="BM1079" s="28"/>
      <c r="BN1079" s="28"/>
      <c r="BO1079" s="28"/>
      <c r="BP1079" s="28"/>
      <c r="BQ1079" s="28"/>
      <c r="BR1079" s="28"/>
      <c r="BS1079" s="28"/>
      <c r="BT1079" s="28"/>
      <c r="BU1079" s="28"/>
      <c r="BV1079" s="28"/>
      <c r="BW1079" s="28"/>
      <c r="BX1079" s="28"/>
      <c r="BY1079" s="28"/>
      <c r="BZ1079" s="28"/>
      <c r="CA1079" s="28"/>
      <c r="CB1079" s="28"/>
      <c r="CC1079" s="28"/>
      <c r="CD1079" s="28"/>
      <c r="CE1079" s="28"/>
      <c r="CF1079" s="28"/>
      <c r="CG1079" s="28"/>
      <c r="CH1079" s="28"/>
      <c r="CI1079" s="28"/>
      <c r="CJ1079" s="28"/>
      <c r="CK1079" s="28"/>
      <c r="CL1079" s="28"/>
      <c r="CM1079" s="28"/>
      <c r="CN1079" s="28"/>
    </row>
    <row r="1080" spans="3:92" x14ac:dyDescent="0.3">
      <c r="C1080" s="28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  <c r="AB1080" s="28"/>
      <c r="AC1080" s="28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/>
      <c r="AU1080" s="28"/>
      <c r="AV1080" s="28"/>
      <c r="AW1080" s="28"/>
      <c r="AX1080" s="28"/>
      <c r="AY1080" s="28"/>
      <c r="AZ1080" s="28"/>
      <c r="BA1080" s="28"/>
      <c r="BB1080" s="28"/>
      <c r="BC1080" s="28"/>
      <c r="BD1080" s="28"/>
      <c r="BE1080" s="28"/>
      <c r="BF1080" s="28"/>
      <c r="BG1080" s="28"/>
      <c r="BH1080" s="28"/>
      <c r="BI1080" s="28"/>
      <c r="BJ1080" s="28"/>
      <c r="BK1080" s="28"/>
      <c r="BL1080" s="28"/>
      <c r="BM1080" s="28"/>
      <c r="BN1080" s="28"/>
      <c r="BO1080" s="28"/>
      <c r="BP1080" s="28"/>
      <c r="BQ1080" s="28"/>
      <c r="BR1080" s="28"/>
      <c r="BS1080" s="28"/>
      <c r="BT1080" s="28"/>
      <c r="BU1080" s="28"/>
      <c r="BV1080" s="28"/>
      <c r="BW1080" s="28"/>
      <c r="BX1080" s="28"/>
      <c r="BY1080" s="28"/>
      <c r="BZ1080" s="28"/>
      <c r="CA1080" s="28"/>
      <c r="CB1080" s="28"/>
      <c r="CC1080" s="28"/>
      <c r="CD1080" s="28"/>
      <c r="CE1080" s="28"/>
      <c r="CF1080" s="28"/>
      <c r="CG1080" s="28"/>
      <c r="CH1080" s="28"/>
      <c r="CI1080" s="28"/>
      <c r="CJ1080" s="28"/>
      <c r="CK1080" s="28"/>
      <c r="CL1080" s="28"/>
      <c r="CM1080" s="28"/>
      <c r="CN1080" s="28"/>
    </row>
    <row r="1081" spans="3:92" x14ac:dyDescent="0.3"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/>
      <c r="AB1081" s="28"/>
      <c r="AC1081" s="28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/>
      <c r="AU1081" s="28"/>
      <c r="AV1081" s="28"/>
      <c r="AW1081" s="28"/>
      <c r="AX1081" s="28"/>
      <c r="AY1081" s="28"/>
      <c r="AZ1081" s="28"/>
      <c r="BA1081" s="28"/>
      <c r="BB1081" s="28"/>
      <c r="BC1081" s="28"/>
      <c r="BD1081" s="28"/>
      <c r="BE1081" s="28"/>
      <c r="BF1081" s="28"/>
      <c r="BG1081" s="28"/>
      <c r="BH1081" s="28"/>
      <c r="BI1081" s="28"/>
      <c r="BJ1081" s="28"/>
      <c r="BK1081" s="28"/>
      <c r="BL1081" s="28"/>
      <c r="BM1081" s="28"/>
      <c r="BN1081" s="28"/>
      <c r="BO1081" s="28"/>
      <c r="BP1081" s="28"/>
      <c r="BQ1081" s="28"/>
      <c r="BR1081" s="28"/>
      <c r="BS1081" s="28"/>
      <c r="BT1081" s="28"/>
      <c r="BU1081" s="28"/>
      <c r="BV1081" s="28"/>
      <c r="BW1081" s="28"/>
      <c r="BX1081" s="28"/>
      <c r="BY1081" s="28"/>
      <c r="BZ1081" s="28"/>
      <c r="CA1081" s="28"/>
      <c r="CB1081" s="28"/>
      <c r="CC1081" s="28"/>
      <c r="CD1081" s="28"/>
      <c r="CE1081" s="28"/>
      <c r="CF1081" s="28"/>
      <c r="CG1081" s="28"/>
      <c r="CH1081" s="28"/>
      <c r="CI1081" s="28"/>
      <c r="CJ1081" s="28"/>
      <c r="CK1081" s="28"/>
      <c r="CL1081" s="28"/>
      <c r="CM1081" s="28"/>
      <c r="CN1081" s="28"/>
    </row>
    <row r="1082" spans="3:92" x14ac:dyDescent="0.3">
      <c r="C1082" s="28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  <c r="AB1082" s="28"/>
      <c r="AC1082" s="28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/>
      <c r="AU1082" s="28"/>
      <c r="AV1082" s="28"/>
      <c r="AW1082" s="28"/>
      <c r="AX1082" s="28"/>
      <c r="AY1082" s="28"/>
      <c r="AZ1082" s="28"/>
      <c r="BA1082" s="28"/>
      <c r="BB1082" s="28"/>
      <c r="BC1082" s="28"/>
      <c r="BD1082" s="28"/>
      <c r="BE1082" s="28"/>
      <c r="BF1082" s="28"/>
      <c r="BG1082" s="28"/>
      <c r="BH1082" s="28"/>
      <c r="BI1082" s="28"/>
      <c r="BJ1082" s="28"/>
      <c r="BK1082" s="28"/>
      <c r="BL1082" s="28"/>
      <c r="BM1082" s="28"/>
      <c r="BN1082" s="28"/>
      <c r="BO1082" s="28"/>
      <c r="BP1082" s="28"/>
      <c r="BQ1082" s="28"/>
      <c r="BR1082" s="28"/>
      <c r="BS1082" s="28"/>
      <c r="BT1082" s="28"/>
      <c r="BU1082" s="28"/>
      <c r="BV1082" s="28"/>
      <c r="BW1082" s="28"/>
      <c r="BX1082" s="28"/>
      <c r="BY1082" s="28"/>
      <c r="BZ1082" s="28"/>
      <c r="CA1082" s="28"/>
      <c r="CB1082" s="28"/>
      <c r="CC1082" s="28"/>
      <c r="CD1082" s="28"/>
      <c r="CE1082" s="28"/>
      <c r="CF1082" s="28"/>
      <c r="CG1082" s="28"/>
      <c r="CH1082" s="28"/>
      <c r="CI1082" s="28"/>
      <c r="CJ1082" s="28"/>
      <c r="CK1082" s="28"/>
      <c r="CL1082" s="28"/>
      <c r="CM1082" s="28"/>
      <c r="CN1082" s="28"/>
    </row>
    <row r="1083" spans="3:92" x14ac:dyDescent="0.3"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  <c r="AC1083" s="28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8"/>
      <c r="AW1083" s="28"/>
      <c r="AX1083" s="28"/>
      <c r="AY1083" s="28"/>
      <c r="AZ1083" s="28"/>
      <c r="BA1083" s="28"/>
      <c r="BB1083" s="28"/>
      <c r="BC1083" s="28"/>
      <c r="BD1083" s="28"/>
      <c r="BE1083" s="28"/>
      <c r="BF1083" s="28"/>
      <c r="BG1083" s="28"/>
      <c r="BH1083" s="28"/>
      <c r="BI1083" s="28"/>
      <c r="BJ1083" s="28"/>
      <c r="BK1083" s="28"/>
      <c r="BL1083" s="28"/>
      <c r="BM1083" s="28"/>
      <c r="BN1083" s="28"/>
      <c r="BO1083" s="28"/>
      <c r="BP1083" s="28"/>
      <c r="BQ1083" s="28"/>
      <c r="BR1083" s="28"/>
      <c r="BS1083" s="28"/>
      <c r="BT1083" s="28"/>
      <c r="BU1083" s="28"/>
      <c r="BV1083" s="28"/>
      <c r="BW1083" s="28"/>
      <c r="BX1083" s="28"/>
      <c r="BY1083" s="28"/>
      <c r="BZ1083" s="28"/>
      <c r="CA1083" s="28"/>
      <c r="CB1083" s="28"/>
      <c r="CC1083" s="28"/>
      <c r="CD1083" s="28"/>
      <c r="CE1083" s="28"/>
      <c r="CF1083" s="28"/>
      <c r="CG1083" s="28"/>
      <c r="CH1083" s="28"/>
      <c r="CI1083" s="28"/>
      <c r="CJ1083" s="28"/>
      <c r="CK1083" s="28"/>
      <c r="CL1083" s="28"/>
      <c r="CM1083" s="28"/>
      <c r="CN1083" s="28"/>
    </row>
    <row r="1084" spans="3:92" x14ac:dyDescent="0.3">
      <c r="C1084" s="28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  <c r="AA1084" s="28"/>
      <c r="AB1084" s="28"/>
      <c r="AC1084" s="28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/>
      <c r="AU1084" s="28"/>
      <c r="AV1084" s="28"/>
      <c r="AW1084" s="28"/>
      <c r="AX1084" s="28"/>
      <c r="AY1084" s="28"/>
      <c r="AZ1084" s="28"/>
      <c r="BA1084" s="28"/>
      <c r="BB1084" s="28"/>
      <c r="BC1084" s="28"/>
      <c r="BD1084" s="28"/>
      <c r="BE1084" s="28"/>
      <c r="BF1084" s="28"/>
      <c r="BG1084" s="28"/>
      <c r="BH1084" s="28"/>
      <c r="BI1084" s="28"/>
      <c r="BJ1084" s="28"/>
      <c r="BK1084" s="28"/>
      <c r="BL1084" s="28"/>
      <c r="BM1084" s="28"/>
      <c r="BN1084" s="28"/>
      <c r="BO1084" s="28"/>
      <c r="BP1084" s="28"/>
      <c r="BQ1084" s="28"/>
      <c r="BR1084" s="28"/>
      <c r="BS1084" s="28"/>
      <c r="BT1084" s="28"/>
      <c r="BU1084" s="28"/>
      <c r="BV1084" s="28"/>
      <c r="BW1084" s="28"/>
      <c r="BX1084" s="28"/>
      <c r="BY1084" s="28"/>
      <c r="BZ1084" s="28"/>
      <c r="CA1084" s="28"/>
      <c r="CB1084" s="28"/>
      <c r="CC1084" s="28"/>
      <c r="CD1084" s="28"/>
      <c r="CE1084" s="28"/>
      <c r="CF1084" s="28"/>
      <c r="CG1084" s="28"/>
      <c r="CH1084" s="28"/>
      <c r="CI1084" s="28"/>
      <c r="CJ1084" s="28"/>
      <c r="CK1084" s="28"/>
      <c r="CL1084" s="28"/>
      <c r="CM1084" s="28"/>
      <c r="CN1084" s="28"/>
    </row>
    <row r="1085" spans="3:92" x14ac:dyDescent="0.3"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  <c r="AB1085" s="28"/>
      <c r="AC1085" s="28"/>
      <c r="AD1085" s="28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28"/>
      <c r="AU1085" s="28"/>
      <c r="AV1085" s="28"/>
      <c r="AW1085" s="28"/>
      <c r="AX1085" s="28"/>
      <c r="AY1085" s="28"/>
      <c r="AZ1085" s="28"/>
      <c r="BA1085" s="28"/>
      <c r="BB1085" s="28"/>
      <c r="BC1085" s="28"/>
      <c r="BD1085" s="28"/>
      <c r="BE1085" s="28"/>
      <c r="BF1085" s="28"/>
      <c r="BG1085" s="28"/>
      <c r="BH1085" s="28"/>
      <c r="BI1085" s="28"/>
      <c r="BJ1085" s="28"/>
      <c r="BK1085" s="28"/>
      <c r="BL1085" s="28"/>
      <c r="BM1085" s="28"/>
      <c r="BN1085" s="28"/>
      <c r="BO1085" s="28"/>
      <c r="BP1085" s="28"/>
      <c r="BQ1085" s="28"/>
      <c r="BR1085" s="28"/>
      <c r="BS1085" s="28"/>
      <c r="BT1085" s="28"/>
      <c r="BU1085" s="28"/>
      <c r="BV1085" s="28"/>
      <c r="BW1085" s="28"/>
      <c r="BX1085" s="28"/>
      <c r="BY1085" s="28"/>
      <c r="BZ1085" s="28"/>
      <c r="CA1085" s="28"/>
      <c r="CB1085" s="28"/>
      <c r="CC1085" s="28"/>
      <c r="CD1085" s="28"/>
      <c r="CE1085" s="28"/>
      <c r="CF1085" s="28"/>
      <c r="CG1085" s="28"/>
      <c r="CH1085" s="28"/>
      <c r="CI1085" s="28"/>
      <c r="CJ1085" s="28"/>
      <c r="CK1085" s="28"/>
      <c r="CL1085" s="28"/>
      <c r="CM1085" s="28"/>
      <c r="CN1085" s="28"/>
    </row>
    <row r="1086" spans="3:92" x14ac:dyDescent="0.3">
      <c r="C1086" s="28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/>
      <c r="AB1086" s="28"/>
      <c r="AC1086" s="28"/>
      <c r="AD1086" s="28"/>
      <c r="AE1086" s="28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/>
      <c r="AU1086" s="28"/>
      <c r="AV1086" s="28"/>
      <c r="AW1086" s="28"/>
      <c r="AX1086" s="28"/>
      <c r="AY1086" s="28"/>
      <c r="AZ1086" s="28"/>
      <c r="BA1086" s="28"/>
      <c r="BB1086" s="28"/>
      <c r="BC1086" s="28"/>
      <c r="BD1086" s="28"/>
      <c r="BE1086" s="28"/>
      <c r="BF1086" s="28"/>
      <c r="BG1086" s="28"/>
      <c r="BH1086" s="28"/>
      <c r="BI1086" s="28"/>
      <c r="BJ1086" s="28"/>
      <c r="BK1086" s="28"/>
      <c r="BL1086" s="28"/>
      <c r="BM1086" s="28"/>
      <c r="BN1086" s="28"/>
      <c r="BO1086" s="28"/>
      <c r="BP1086" s="28"/>
      <c r="BQ1086" s="28"/>
      <c r="BR1086" s="28"/>
      <c r="BS1086" s="28"/>
      <c r="BT1086" s="28"/>
      <c r="BU1086" s="28"/>
      <c r="BV1086" s="28"/>
      <c r="BW1086" s="28"/>
      <c r="BX1086" s="28"/>
      <c r="BY1086" s="28"/>
      <c r="BZ1086" s="28"/>
      <c r="CA1086" s="28"/>
      <c r="CB1086" s="28"/>
      <c r="CC1086" s="28"/>
      <c r="CD1086" s="28"/>
      <c r="CE1086" s="28"/>
      <c r="CF1086" s="28"/>
      <c r="CG1086" s="28"/>
      <c r="CH1086" s="28"/>
      <c r="CI1086" s="28"/>
      <c r="CJ1086" s="28"/>
      <c r="CK1086" s="28"/>
      <c r="CL1086" s="28"/>
      <c r="CM1086" s="28"/>
      <c r="CN1086" s="28"/>
    </row>
    <row r="1087" spans="3:92" x14ac:dyDescent="0.3"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  <c r="AA1087" s="28"/>
      <c r="AB1087" s="28"/>
      <c r="AC1087" s="28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/>
      <c r="AU1087" s="28"/>
      <c r="AV1087" s="28"/>
      <c r="AW1087" s="28"/>
      <c r="AX1087" s="28"/>
      <c r="AY1087" s="28"/>
      <c r="AZ1087" s="28"/>
      <c r="BA1087" s="28"/>
      <c r="BB1087" s="28"/>
      <c r="BC1087" s="28"/>
      <c r="BD1087" s="28"/>
      <c r="BE1087" s="28"/>
      <c r="BF1087" s="28"/>
      <c r="BG1087" s="28"/>
      <c r="BH1087" s="28"/>
      <c r="BI1087" s="28"/>
      <c r="BJ1087" s="28"/>
      <c r="BK1087" s="28"/>
      <c r="BL1087" s="28"/>
      <c r="BM1087" s="28"/>
      <c r="BN1087" s="28"/>
      <c r="BO1087" s="28"/>
      <c r="BP1087" s="28"/>
      <c r="BQ1087" s="28"/>
      <c r="BR1087" s="28"/>
      <c r="BS1087" s="28"/>
      <c r="BT1087" s="28"/>
      <c r="BU1087" s="28"/>
      <c r="BV1087" s="28"/>
      <c r="BW1087" s="28"/>
      <c r="BX1087" s="28"/>
      <c r="BY1087" s="28"/>
      <c r="BZ1087" s="28"/>
      <c r="CA1087" s="28"/>
      <c r="CB1087" s="28"/>
      <c r="CC1087" s="28"/>
      <c r="CD1087" s="28"/>
      <c r="CE1087" s="28"/>
      <c r="CF1087" s="28"/>
      <c r="CG1087" s="28"/>
      <c r="CH1087" s="28"/>
      <c r="CI1087" s="28"/>
      <c r="CJ1087" s="28"/>
      <c r="CK1087" s="28"/>
      <c r="CL1087" s="28"/>
      <c r="CM1087" s="28"/>
      <c r="CN1087" s="28"/>
    </row>
    <row r="1088" spans="3:92" x14ac:dyDescent="0.3">
      <c r="C1088" s="28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  <c r="AA1088" s="28"/>
      <c r="AB1088" s="28"/>
      <c r="AC1088" s="28"/>
      <c r="AD1088" s="28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/>
      <c r="AU1088" s="28"/>
      <c r="AV1088" s="28"/>
      <c r="AW1088" s="28"/>
      <c r="AX1088" s="28"/>
      <c r="AY1088" s="28"/>
      <c r="AZ1088" s="28"/>
      <c r="BA1088" s="28"/>
      <c r="BB1088" s="28"/>
      <c r="BC1088" s="28"/>
      <c r="BD1088" s="28"/>
      <c r="BE1088" s="28"/>
      <c r="BF1088" s="28"/>
      <c r="BG1088" s="28"/>
      <c r="BH1088" s="28"/>
      <c r="BI1088" s="28"/>
      <c r="BJ1088" s="28"/>
      <c r="BK1088" s="28"/>
      <c r="BL1088" s="28"/>
      <c r="BM1088" s="28"/>
      <c r="BN1088" s="28"/>
      <c r="BO1088" s="28"/>
      <c r="BP1088" s="28"/>
      <c r="BQ1088" s="28"/>
      <c r="BR1088" s="28"/>
      <c r="BS1088" s="28"/>
      <c r="BT1088" s="28"/>
      <c r="BU1088" s="28"/>
      <c r="BV1088" s="28"/>
      <c r="BW1088" s="28"/>
      <c r="BX1088" s="28"/>
      <c r="BY1088" s="28"/>
      <c r="BZ1088" s="28"/>
      <c r="CA1088" s="28"/>
      <c r="CB1088" s="28"/>
      <c r="CC1088" s="28"/>
      <c r="CD1088" s="28"/>
      <c r="CE1088" s="28"/>
      <c r="CF1088" s="28"/>
      <c r="CG1088" s="28"/>
      <c r="CH1088" s="28"/>
      <c r="CI1088" s="28"/>
      <c r="CJ1088" s="28"/>
      <c r="CK1088" s="28"/>
      <c r="CL1088" s="28"/>
      <c r="CM1088" s="28"/>
      <c r="CN1088" s="28"/>
    </row>
    <row r="1089" spans="3:92" x14ac:dyDescent="0.3"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  <c r="AA1089" s="28"/>
      <c r="AB1089" s="28"/>
      <c r="AC1089" s="28"/>
      <c r="AD1089" s="28"/>
      <c r="AE1089" s="28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28"/>
      <c r="AU1089" s="28"/>
      <c r="AV1089" s="28"/>
      <c r="AW1089" s="28"/>
      <c r="AX1089" s="28"/>
      <c r="AY1089" s="28"/>
      <c r="AZ1089" s="28"/>
      <c r="BA1089" s="28"/>
      <c r="BB1089" s="28"/>
      <c r="BC1089" s="28"/>
      <c r="BD1089" s="28"/>
      <c r="BE1089" s="28"/>
      <c r="BF1089" s="28"/>
      <c r="BG1089" s="28"/>
      <c r="BH1089" s="28"/>
      <c r="BI1089" s="28"/>
      <c r="BJ1089" s="28"/>
      <c r="BK1089" s="28"/>
      <c r="BL1089" s="28"/>
      <c r="BM1089" s="28"/>
      <c r="BN1089" s="28"/>
      <c r="BO1089" s="28"/>
      <c r="BP1089" s="28"/>
      <c r="BQ1089" s="28"/>
      <c r="BR1089" s="28"/>
      <c r="BS1089" s="28"/>
      <c r="BT1089" s="28"/>
      <c r="BU1089" s="28"/>
      <c r="BV1089" s="28"/>
      <c r="BW1089" s="28"/>
      <c r="BX1089" s="28"/>
      <c r="BY1089" s="28"/>
      <c r="BZ1089" s="28"/>
      <c r="CA1089" s="28"/>
      <c r="CB1089" s="28"/>
      <c r="CC1089" s="28"/>
      <c r="CD1089" s="28"/>
      <c r="CE1089" s="28"/>
      <c r="CF1089" s="28"/>
      <c r="CG1089" s="28"/>
      <c r="CH1089" s="28"/>
      <c r="CI1089" s="28"/>
      <c r="CJ1089" s="28"/>
      <c r="CK1089" s="28"/>
      <c r="CL1089" s="28"/>
      <c r="CM1089" s="28"/>
      <c r="CN1089" s="28"/>
    </row>
    <row r="1090" spans="3:92" x14ac:dyDescent="0.3">
      <c r="C1090" s="28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  <c r="AA1090" s="28"/>
      <c r="AB1090" s="28"/>
      <c r="AC1090" s="28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/>
      <c r="AU1090" s="28"/>
      <c r="AV1090" s="28"/>
      <c r="AW1090" s="28"/>
      <c r="AX1090" s="28"/>
      <c r="AY1090" s="28"/>
      <c r="AZ1090" s="28"/>
      <c r="BA1090" s="28"/>
      <c r="BB1090" s="28"/>
      <c r="BC1090" s="28"/>
      <c r="BD1090" s="28"/>
      <c r="BE1090" s="28"/>
      <c r="BF1090" s="28"/>
      <c r="BG1090" s="28"/>
      <c r="BH1090" s="28"/>
      <c r="BI1090" s="28"/>
      <c r="BJ1090" s="28"/>
      <c r="BK1090" s="28"/>
      <c r="BL1090" s="28"/>
      <c r="BM1090" s="28"/>
      <c r="BN1090" s="28"/>
      <c r="BO1090" s="28"/>
      <c r="BP1090" s="28"/>
      <c r="BQ1090" s="28"/>
      <c r="BR1090" s="28"/>
      <c r="BS1090" s="28"/>
      <c r="BT1090" s="28"/>
      <c r="BU1090" s="28"/>
      <c r="BV1090" s="28"/>
      <c r="BW1090" s="28"/>
      <c r="BX1090" s="28"/>
      <c r="BY1090" s="28"/>
      <c r="BZ1090" s="28"/>
      <c r="CA1090" s="28"/>
      <c r="CB1090" s="28"/>
      <c r="CC1090" s="28"/>
      <c r="CD1090" s="28"/>
      <c r="CE1090" s="28"/>
      <c r="CF1090" s="28"/>
      <c r="CG1090" s="28"/>
      <c r="CH1090" s="28"/>
      <c r="CI1090" s="28"/>
      <c r="CJ1090" s="28"/>
      <c r="CK1090" s="28"/>
      <c r="CL1090" s="28"/>
      <c r="CM1090" s="28"/>
      <c r="CN1090" s="28"/>
    </row>
    <row r="1091" spans="3:92" x14ac:dyDescent="0.3"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8"/>
      <c r="AW1091" s="28"/>
      <c r="AX1091" s="28"/>
      <c r="AY1091" s="28"/>
      <c r="AZ1091" s="28"/>
      <c r="BA1091" s="28"/>
      <c r="BB1091" s="28"/>
      <c r="BC1091" s="28"/>
      <c r="BD1091" s="28"/>
      <c r="BE1091" s="28"/>
      <c r="BF1091" s="28"/>
      <c r="BG1091" s="28"/>
      <c r="BH1091" s="28"/>
      <c r="BI1091" s="28"/>
      <c r="BJ1091" s="28"/>
      <c r="BK1091" s="28"/>
      <c r="BL1091" s="28"/>
      <c r="BM1091" s="28"/>
      <c r="BN1091" s="28"/>
      <c r="BO1091" s="28"/>
      <c r="BP1091" s="28"/>
      <c r="BQ1091" s="28"/>
      <c r="BR1091" s="28"/>
      <c r="BS1091" s="28"/>
      <c r="BT1091" s="28"/>
      <c r="BU1091" s="28"/>
      <c r="BV1091" s="28"/>
      <c r="BW1091" s="28"/>
      <c r="BX1091" s="28"/>
      <c r="BY1091" s="28"/>
      <c r="BZ1091" s="28"/>
      <c r="CA1091" s="28"/>
      <c r="CB1091" s="28"/>
      <c r="CC1091" s="28"/>
      <c r="CD1091" s="28"/>
      <c r="CE1091" s="28"/>
      <c r="CF1091" s="28"/>
      <c r="CG1091" s="28"/>
      <c r="CH1091" s="28"/>
      <c r="CI1091" s="28"/>
      <c r="CJ1091" s="28"/>
      <c r="CK1091" s="28"/>
      <c r="CL1091" s="28"/>
      <c r="CM1091" s="28"/>
      <c r="CN1091" s="28"/>
    </row>
    <row r="1092" spans="3:92" x14ac:dyDescent="0.3">
      <c r="C1092" s="28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8"/>
      <c r="AW1092" s="28"/>
      <c r="AX1092" s="28"/>
      <c r="AY1092" s="28"/>
      <c r="AZ1092" s="28"/>
      <c r="BA1092" s="28"/>
      <c r="BB1092" s="28"/>
      <c r="BC1092" s="28"/>
      <c r="BD1092" s="28"/>
      <c r="BE1092" s="28"/>
      <c r="BF1092" s="28"/>
      <c r="BG1092" s="28"/>
      <c r="BH1092" s="28"/>
      <c r="BI1092" s="28"/>
      <c r="BJ1092" s="28"/>
      <c r="BK1092" s="28"/>
      <c r="BL1092" s="28"/>
      <c r="BM1092" s="28"/>
      <c r="BN1092" s="28"/>
      <c r="BO1092" s="28"/>
      <c r="BP1092" s="28"/>
      <c r="BQ1092" s="28"/>
      <c r="BR1092" s="28"/>
      <c r="BS1092" s="28"/>
      <c r="BT1092" s="28"/>
      <c r="BU1092" s="28"/>
      <c r="BV1092" s="28"/>
      <c r="BW1092" s="28"/>
      <c r="BX1092" s="28"/>
      <c r="BY1092" s="28"/>
      <c r="BZ1092" s="28"/>
      <c r="CA1092" s="28"/>
      <c r="CB1092" s="28"/>
      <c r="CC1092" s="28"/>
      <c r="CD1092" s="28"/>
      <c r="CE1092" s="28"/>
      <c r="CF1092" s="28"/>
      <c r="CG1092" s="28"/>
      <c r="CH1092" s="28"/>
      <c r="CI1092" s="28"/>
      <c r="CJ1092" s="28"/>
      <c r="CK1092" s="28"/>
      <c r="CL1092" s="28"/>
      <c r="CM1092" s="28"/>
      <c r="CN1092" s="28"/>
    </row>
    <row r="1093" spans="3:92" x14ac:dyDescent="0.3"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8"/>
      <c r="AW1093" s="28"/>
      <c r="AX1093" s="28"/>
      <c r="AY1093" s="28"/>
      <c r="AZ1093" s="28"/>
      <c r="BA1093" s="28"/>
      <c r="BB1093" s="28"/>
      <c r="BC1093" s="28"/>
      <c r="BD1093" s="28"/>
      <c r="BE1093" s="28"/>
      <c r="BF1093" s="28"/>
      <c r="BG1093" s="28"/>
      <c r="BH1093" s="28"/>
      <c r="BI1093" s="28"/>
      <c r="BJ1093" s="28"/>
      <c r="BK1093" s="28"/>
      <c r="BL1093" s="28"/>
      <c r="BM1093" s="28"/>
      <c r="BN1093" s="28"/>
      <c r="BO1093" s="28"/>
      <c r="BP1093" s="28"/>
      <c r="BQ1093" s="28"/>
      <c r="BR1093" s="28"/>
      <c r="BS1093" s="28"/>
      <c r="BT1093" s="28"/>
      <c r="BU1093" s="28"/>
      <c r="BV1093" s="28"/>
      <c r="BW1093" s="28"/>
      <c r="BX1093" s="28"/>
      <c r="BY1093" s="28"/>
      <c r="BZ1093" s="28"/>
      <c r="CA1093" s="28"/>
      <c r="CB1093" s="28"/>
      <c r="CC1093" s="28"/>
      <c r="CD1093" s="28"/>
      <c r="CE1093" s="28"/>
      <c r="CF1093" s="28"/>
      <c r="CG1093" s="28"/>
      <c r="CH1093" s="28"/>
      <c r="CI1093" s="28"/>
      <c r="CJ1093" s="28"/>
      <c r="CK1093" s="28"/>
      <c r="CL1093" s="28"/>
      <c r="CM1093" s="28"/>
      <c r="CN1093" s="28"/>
    </row>
    <row r="1094" spans="3:92" x14ac:dyDescent="0.3">
      <c r="C1094" s="28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8"/>
      <c r="AW1094" s="28"/>
      <c r="AX1094" s="28"/>
      <c r="AY1094" s="28"/>
      <c r="AZ1094" s="28"/>
      <c r="BA1094" s="28"/>
      <c r="BB1094" s="28"/>
      <c r="BC1094" s="28"/>
      <c r="BD1094" s="28"/>
      <c r="BE1094" s="28"/>
      <c r="BF1094" s="28"/>
      <c r="BG1094" s="28"/>
      <c r="BH1094" s="28"/>
      <c r="BI1094" s="28"/>
      <c r="BJ1094" s="28"/>
      <c r="BK1094" s="28"/>
      <c r="BL1094" s="28"/>
      <c r="BM1094" s="28"/>
      <c r="BN1094" s="28"/>
      <c r="BO1094" s="28"/>
      <c r="BP1094" s="28"/>
      <c r="BQ1094" s="28"/>
      <c r="BR1094" s="28"/>
      <c r="BS1094" s="28"/>
      <c r="BT1094" s="28"/>
      <c r="BU1094" s="28"/>
      <c r="BV1094" s="28"/>
      <c r="BW1094" s="28"/>
      <c r="BX1094" s="28"/>
      <c r="BY1094" s="28"/>
      <c r="BZ1094" s="28"/>
      <c r="CA1094" s="28"/>
      <c r="CB1094" s="28"/>
      <c r="CC1094" s="28"/>
      <c r="CD1094" s="28"/>
      <c r="CE1094" s="28"/>
      <c r="CF1094" s="28"/>
      <c r="CG1094" s="28"/>
      <c r="CH1094" s="28"/>
      <c r="CI1094" s="28"/>
      <c r="CJ1094" s="28"/>
      <c r="CK1094" s="28"/>
      <c r="CL1094" s="28"/>
      <c r="CM1094" s="28"/>
      <c r="CN1094" s="28"/>
    </row>
    <row r="1095" spans="3:92" x14ac:dyDescent="0.3">
      <c r="C1095" s="28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8"/>
      <c r="AW1095" s="28"/>
      <c r="AX1095" s="28"/>
      <c r="AY1095" s="28"/>
      <c r="AZ1095" s="28"/>
      <c r="BA1095" s="28"/>
      <c r="BB1095" s="28"/>
      <c r="BC1095" s="28"/>
      <c r="BD1095" s="28"/>
      <c r="BE1095" s="28"/>
      <c r="BF1095" s="28"/>
      <c r="BG1095" s="28"/>
      <c r="BH1095" s="28"/>
      <c r="BI1095" s="28"/>
      <c r="BJ1095" s="28"/>
      <c r="BK1095" s="28"/>
      <c r="BL1095" s="28"/>
      <c r="BM1095" s="28"/>
      <c r="BN1095" s="28"/>
      <c r="BO1095" s="28"/>
      <c r="BP1095" s="28"/>
      <c r="BQ1095" s="28"/>
      <c r="BR1095" s="28"/>
      <c r="BS1095" s="28"/>
      <c r="BT1095" s="28"/>
      <c r="BU1095" s="28"/>
      <c r="BV1095" s="28"/>
      <c r="BW1095" s="28"/>
      <c r="BX1095" s="28"/>
      <c r="BY1095" s="28"/>
      <c r="BZ1095" s="28"/>
      <c r="CA1095" s="28"/>
      <c r="CB1095" s="28"/>
      <c r="CC1095" s="28"/>
      <c r="CD1095" s="28"/>
      <c r="CE1095" s="28"/>
      <c r="CF1095" s="28"/>
      <c r="CG1095" s="28"/>
      <c r="CH1095" s="28"/>
      <c r="CI1095" s="28"/>
      <c r="CJ1095" s="28"/>
      <c r="CK1095" s="28"/>
      <c r="CL1095" s="28"/>
      <c r="CM1095" s="28"/>
      <c r="CN1095" s="28"/>
    </row>
    <row r="1096" spans="3:92" x14ac:dyDescent="0.3">
      <c r="C1096" s="28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  <c r="AA1096" s="28"/>
      <c r="AB1096" s="28"/>
      <c r="AC1096" s="28"/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8"/>
      <c r="AW1096" s="28"/>
      <c r="AX1096" s="28"/>
      <c r="AY1096" s="28"/>
      <c r="AZ1096" s="28"/>
      <c r="BA1096" s="28"/>
      <c r="BB1096" s="28"/>
      <c r="BC1096" s="28"/>
      <c r="BD1096" s="28"/>
      <c r="BE1096" s="28"/>
      <c r="BF1096" s="28"/>
      <c r="BG1096" s="28"/>
      <c r="BH1096" s="28"/>
      <c r="BI1096" s="28"/>
      <c r="BJ1096" s="28"/>
      <c r="BK1096" s="28"/>
      <c r="BL1096" s="28"/>
      <c r="BM1096" s="28"/>
      <c r="BN1096" s="28"/>
      <c r="BO1096" s="28"/>
      <c r="BP1096" s="28"/>
      <c r="BQ1096" s="28"/>
      <c r="BR1096" s="28"/>
      <c r="BS1096" s="28"/>
      <c r="BT1096" s="28"/>
      <c r="BU1096" s="28"/>
      <c r="BV1096" s="28"/>
      <c r="BW1096" s="28"/>
      <c r="BX1096" s="28"/>
      <c r="BY1096" s="28"/>
      <c r="BZ1096" s="28"/>
      <c r="CA1096" s="28"/>
      <c r="CB1096" s="28"/>
      <c r="CC1096" s="28"/>
      <c r="CD1096" s="28"/>
      <c r="CE1096" s="28"/>
      <c r="CF1096" s="28"/>
      <c r="CG1096" s="28"/>
      <c r="CH1096" s="28"/>
      <c r="CI1096" s="28"/>
      <c r="CJ1096" s="28"/>
      <c r="CK1096" s="28"/>
      <c r="CL1096" s="28"/>
      <c r="CM1096" s="28"/>
      <c r="CN1096" s="28"/>
    </row>
    <row r="1097" spans="3:92" x14ac:dyDescent="0.3">
      <c r="C1097" s="28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  <c r="AA1097" s="28"/>
      <c r="AB1097" s="28"/>
      <c r="AC1097" s="28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/>
      <c r="AU1097" s="28"/>
      <c r="AV1097" s="28"/>
      <c r="AW1097" s="28"/>
      <c r="AX1097" s="28"/>
      <c r="AY1097" s="28"/>
      <c r="AZ1097" s="28"/>
      <c r="BA1097" s="28"/>
      <c r="BB1097" s="28"/>
      <c r="BC1097" s="28"/>
      <c r="BD1097" s="28"/>
      <c r="BE1097" s="28"/>
      <c r="BF1097" s="28"/>
      <c r="BG1097" s="28"/>
      <c r="BH1097" s="28"/>
      <c r="BI1097" s="28"/>
      <c r="BJ1097" s="28"/>
      <c r="BK1097" s="28"/>
      <c r="BL1097" s="28"/>
      <c r="BM1097" s="28"/>
      <c r="BN1097" s="28"/>
      <c r="BO1097" s="28"/>
      <c r="BP1097" s="28"/>
      <c r="BQ1097" s="28"/>
      <c r="BR1097" s="28"/>
      <c r="BS1097" s="28"/>
      <c r="BT1097" s="28"/>
      <c r="BU1097" s="28"/>
      <c r="BV1097" s="28"/>
      <c r="BW1097" s="28"/>
      <c r="BX1097" s="28"/>
      <c r="BY1097" s="28"/>
      <c r="BZ1097" s="28"/>
      <c r="CA1097" s="28"/>
      <c r="CB1097" s="28"/>
      <c r="CC1097" s="28"/>
      <c r="CD1097" s="28"/>
      <c r="CE1097" s="28"/>
      <c r="CF1097" s="28"/>
      <c r="CG1097" s="28"/>
      <c r="CH1097" s="28"/>
      <c r="CI1097" s="28"/>
      <c r="CJ1097" s="28"/>
      <c r="CK1097" s="28"/>
      <c r="CL1097" s="28"/>
      <c r="CM1097" s="28"/>
      <c r="CN1097" s="28"/>
    </row>
    <row r="1098" spans="3:92" x14ac:dyDescent="0.3">
      <c r="C1098" s="28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8"/>
      <c r="AW1098" s="28"/>
      <c r="AX1098" s="28"/>
      <c r="AY1098" s="28"/>
      <c r="AZ1098" s="28"/>
      <c r="BA1098" s="28"/>
      <c r="BB1098" s="28"/>
      <c r="BC1098" s="28"/>
      <c r="BD1098" s="28"/>
      <c r="BE1098" s="28"/>
      <c r="BF1098" s="28"/>
      <c r="BG1098" s="28"/>
      <c r="BH1098" s="28"/>
      <c r="BI1098" s="28"/>
      <c r="BJ1098" s="28"/>
      <c r="BK1098" s="28"/>
      <c r="BL1098" s="28"/>
      <c r="BM1098" s="28"/>
      <c r="BN1098" s="28"/>
      <c r="BO1098" s="28"/>
      <c r="BP1098" s="28"/>
      <c r="BQ1098" s="28"/>
      <c r="BR1098" s="28"/>
      <c r="BS1098" s="28"/>
      <c r="BT1098" s="28"/>
      <c r="BU1098" s="28"/>
      <c r="BV1098" s="28"/>
      <c r="BW1098" s="28"/>
      <c r="BX1098" s="28"/>
      <c r="BY1098" s="28"/>
      <c r="BZ1098" s="28"/>
      <c r="CA1098" s="28"/>
      <c r="CB1098" s="28"/>
      <c r="CC1098" s="28"/>
      <c r="CD1098" s="28"/>
      <c r="CE1098" s="28"/>
      <c r="CF1098" s="28"/>
      <c r="CG1098" s="28"/>
      <c r="CH1098" s="28"/>
      <c r="CI1098" s="28"/>
      <c r="CJ1098" s="28"/>
      <c r="CK1098" s="28"/>
      <c r="CL1098" s="28"/>
      <c r="CM1098" s="28"/>
      <c r="CN1098" s="28"/>
    </row>
    <row r="1099" spans="3:92" x14ac:dyDescent="0.3">
      <c r="C1099" s="28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/>
      <c r="AU1099" s="28"/>
      <c r="AV1099" s="28"/>
      <c r="AW1099" s="28"/>
      <c r="AX1099" s="28"/>
      <c r="AY1099" s="28"/>
      <c r="AZ1099" s="28"/>
      <c r="BA1099" s="28"/>
      <c r="BB1099" s="28"/>
      <c r="BC1099" s="28"/>
      <c r="BD1099" s="28"/>
      <c r="BE1099" s="28"/>
      <c r="BF1099" s="28"/>
      <c r="BG1099" s="28"/>
      <c r="BH1099" s="28"/>
      <c r="BI1099" s="28"/>
      <c r="BJ1099" s="28"/>
      <c r="BK1099" s="28"/>
      <c r="BL1099" s="28"/>
      <c r="BM1099" s="28"/>
      <c r="BN1099" s="28"/>
      <c r="BO1099" s="28"/>
      <c r="BP1099" s="28"/>
      <c r="BQ1099" s="28"/>
      <c r="BR1099" s="28"/>
      <c r="BS1099" s="28"/>
      <c r="BT1099" s="28"/>
      <c r="BU1099" s="28"/>
      <c r="BV1099" s="28"/>
      <c r="BW1099" s="28"/>
      <c r="BX1099" s="28"/>
      <c r="BY1099" s="28"/>
      <c r="BZ1099" s="28"/>
      <c r="CA1099" s="28"/>
      <c r="CB1099" s="28"/>
      <c r="CC1099" s="28"/>
      <c r="CD1099" s="28"/>
      <c r="CE1099" s="28"/>
      <c r="CF1099" s="28"/>
      <c r="CG1099" s="28"/>
      <c r="CH1099" s="28"/>
      <c r="CI1099" s="28"/>
      <c r="CJ1099" s="28"/>
      <c r="CK1099" s="28"/>
      <c r="CL1099" s="28"/>
      <c r="CM1099" s="28"/>
      <c r="CN1099" s="28"/>
    </row>
    <row r="1100" spans="3:92" x14ac:dyDescent="0.3">
      <c r="C1100" s="28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8"/>
      <c r="AW1100" s="28"/>
      <c r="AX1100" s="28"/>
      <c r="AY1100" s="28"/>
      <c r="AZ1100" s="28"/>
      <c r="BA1100" s="28"/>
      <c r="BB1100" s="28"/>
      <c r="BC1100" s="28"/>
      <c r="BD1100" s="28"/>
      <c r="BE1100" s="28"/>
      <c r="BF1100" s="28"/>
      <c r="BG1100" s="28"/>
      <c r="BH1100" s="28"/>
      <c r="BI1100" s="28"/>
      <c r="BJ1100" s="28"/>
      <c r="BK1100" s="28"/>
      <c r="BL1100" s="28"/>
      <c r="BM1100" s="28"/>
      <c r="BN1100" s="28"/>
      <c r="BO1100" s="28"/>
      <c r="BP1100" s="28"/>
      <c r="BQ1100" s="28"/>
      <c r="BR1100" s="28"/>
      <c r="BS1100" s="28"/>
      <c r="BT1100" s="28"/>
      <c r="BU1100" s="28"/>
      <c r="BV1100" s="28"/>
      <c r="BW1100" s="28"/>
      <c r="BX1100" s="28"/>
      <c r="BY1100" s="28"/>
      <c r="BZ1100" s="28"/>
      <c r="CA1100" s="28"/>
      <c r="CB1100" s="28"/>
      <c r="CC1100" s="28"/>
      <c r="CD1100" s="28"/>
      <c r="CE1100" s="28"/>
      <c r="CF1100" s="28"/>
      <c r="CG1100" s="28"/>
      <c r="CH1100" s="28"/>
      <c r="CI1100" s="28"/>
      <c r="CJ1100" s="28"/>
      <c r="CK1100" s="28"/>
      <c r="CL1100" s="28"/>
      <c r="CM1100" s="28"/>
      <c r="CN1100" s="28"/>
    </row>
    <row r="1101" spans="3:92" x14ac:dyDescent="0.3">
      <c r="C1101" s="28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/>
      <c r="AU1101" s="28"/>
      <c r="AV1101" s="28"/>
      <c r="AW1101" s="28"/>
      <c r="AX1101" s="28"/>
      <c r="AY1101" s="28"/>
      <c r="AZ1101" s="28"/>
      <c r="BA1101" s="28"/>
      <c r="BB1101" s="28"/>
      <c r="BC1101" s="28"/>
      <c r="BD1101" s="28"/>
      <c r="BE1101" s="28"/>
      <c r="BF1101" s="28"/>
      <c r="BG1101" s="28"/>
      <c r="BH1101" s="28"/>
      <c r="BI1101" s="28"/>
      <c r="BJ1101" s="28"/>
      <c r="BK1101" s="28"/>
      <c r="BL1101" s="28"/>
      <c r="BM1101" s="28"/>
      <c r="BN1101" s="28"/>
      <c r="BO1101" s="28"/>
      <c r="BP1101" s="28"/>
      <c r="BQ1101" s="28"/>
      <c r="BR1101" s="28"/>
      <c r="BS1101" s="28"/>
      <c r="BT1101" s="28"/>
      <c r="BU1101" s="28"/>
      <c r="BV1101" s="28"/>
      <c r="BW1101" s="28"/>
      <c r="BX1101" s="28"/>
      <c r="BY1101" s="28"/>
      <c r="BZ1101" s="28"/>
      <c r="CA1101" s="28"/>
      <c r="CB1101" s="28"/>
      <c r="CC1101" s="28"/>
      <c r="CD1101" s="28"/>
      <c r="CE1101" s="28"/>
      <c r="CF1101" s="28"/>
      <c r="CG1101" s="28"/>
      <c r="CH1101" s="28"/>
      <c r="CI1101" s="28"/>
      <c r="CJ1101" s="28"/>
      <c r="CK1101" s="28"/>
      <c r="CL1101" s="28"/>
      <c r="CM1101" s="28"/>
      <c r="CN1101" s="28"/>
    </row>
    <row r="1102" spans="3:92" x14ac:dyDescent="0.3">
      <c r="C1102" s="28"/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28"/>
      <c r="AU1102" s="28"/>
      <c r="AV1102" s="28"/>
      <c r="AW1102" s="28"/>
      <c r="AX1102" s="28"/>
      <c r="AY1102" s="28"/>
      <c r="AZ1102" s="28"/>
      <c r="BA1102" s="28"/>
      <c r="BB1102" s="28"/>
      <c r="BC1102" s="28"/>
      <c r="BD1102" s="28"/>
      <c r="BE1102" s="28"/>
      <c r="BF1102" s="28"/>
      <c r="BG1102" s="28"/>
      <c r="BH1102" s="28"/>
      <c r="BI1102" s="28"/>
      <c r="BJ1102" s="28"/>
      <c r="BK1102" s="28"/>
      <c r="BL1102" s="28"/>
      <c r="BM1102" s="28"/>
      <c r="BN1102" s="28"/>
      <c r="BO1102" s="28"/>
      <c r="BP1102" s="28"/>
      <c r="BQ1102" s="28"/>
      <c r="BR1102" s="28"/>
      <c r="BS1102" s="28"/>
      <c r="BT1102" s="28"/>
      <c r="BU1102" s="28"/>
      <c r="BV1102" s="28"/>
      <c r="BW1102" s="28"/>
      <c r="BX1102" s="28"/>
      <c r="BY1102" s="28"/>
      <c r="BZ1102" s="28"/>
      <c r="CA1102" s="28"/>
      <c r="CB1102" s="28"/>
      <c r="CC1102" s="28"/>
      <c r="CD1102" s="28"/>
      <c r="CE1102" s="28"/>
      <c r="CF1102" s="28"/>
      <c r="CG1102" s="28"/>
      <c r="CH1102" s="28"/>
      <c r="CI1102" s="28"/>
      <c r="CJ1102" s="28"/>
      <c r="CK1102" s="28"/>
      <c r="CL1102" s="28"/>
      <c r="CM1102" s="28"/>
      <c r="CN1102" s="28"/>
    </row>
    <row r="1103" spans="3:92" x14ac:dyDescent="0.3">
      <c r="C1103" s="28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/>
      <c r="AU1103" s="28"/>
      <c r="AV1103" s="28"/>
      <c r="AW1103" s="28"/>
      <c r="AX1103" s="28"/>
      <c r="AY1103" s="28"/>
      <c r="AZ1103" s="28"/>
      <c r="BA1103" s="28"/>
      <c r="BB1103" s="28"/>
      <c r="BC1103" s="28"/>
      <c r="BD1103" s="28"/>
      <c r="BE1103" s="28"/>
      <c r="BF1103" s="28"/>
      <c r="BG1103" s="28"/>
      <c r="BH1103" s="28"/>
      <c r="BI1103" s="28"/>
      <c r="BJ1103" s="28"/>
      <c r="BK1103" s="28"/>
      <c r="BL1103" s="28"/>
      <c r="BM1103" s="28"/>
      <c r="BN1103" s="28"/>
      <c r="BO1103" s="28"/>
      <c r="BP1103" s="28"/>
      <c r="BQ1103" s="28"/>
      <c r="BR1103" s="28"/>
      <c r="BS1103" s="28"/>
      <c r="BT1103" s="28"/>
      <c r="BU1103" s="28"/>
      <c r="BV1103" s="28"/>
      <c r="BW1103" s="28"/>
      <c r="BX1103" s="28"/>
      <c r="BY1103" s="28"/>
      <c r="BZ1103" s="28"/>
      <c r="CA1103" s="28"/>
      <c r="CB1103" s="28"/>
      <c r="CC1103" s="28"/>
      <c r="CD1103" s="28"/>
      <c r="CE1103" s="28"/>
      <c r="CF1103" s="28"/>
      <c r="CG1103" s="28"/>
      <c r="CH1103" s="28"/>
      <c r="CI1103" s="28"/>
      <c r="CJ1103" s="28"/>
      <c r="CK1103" s="28"/>
      <c r="CL1103" s="28"/>
      <c r="CM1103" s="28"/>
      <c r="CN1103" s="28"/>
    </row>
    <row r="1104" spans="3:92" x14ac:dyDescent="0.3">
      <c r="C1104" s="28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28"/>
      <c r="AS1104" s="28"/>
      <c r="AT1104" s="28"/>
      <c r="AU1104" s="28"/>
      <c r="AV1104" s="28"/>
      <c r="AW1104" s="28"/>
      <c r="AX1104" s="28"/>
      <c r="AY1104" s="28"/>
      <c r="AZ1104" s="28"/>
      <c r="BA1104" s="28"/>
      <c r="BB1104" s="28"/>
      <c r="BC1104" s="28"/>
      <c r="BD1104" s="28"/>
      <c r="BE1104" s="28"/>
      <c r="BF1104" s="28"/>
      <c r="BG1104" s="28"/>
      <c r="BH1104" s="28"/>
      <c r="BI1104" s="28"/>
      <c r="BJ1104" s="28"/>
      <c r="BK1104" s="28"/>
      <c r="BL1104" s="28"/>
      <c r="BM1104" s="28"/>
      <c r="BN1104" s="28"/>
      <c r="BO1104" s="28"/>
      <c r="BP1104" s="28"/>
      <c r="BQ1104" s="28"/>
      <c r="BR1104" s="28"/>
      <c r="BS1104" s="28"/>
      <c r="BT1104" s="28"/>
      <c r="BU1104" s="28"/>
      <c r="BV1104" s="28"/>
      <c r="BW1104" s="28"/>
      <c r="BX1104" s="28"/>
      <c r="BY1104" s="28"/>
      <c r="BZ1104" s="28"/>
      <c r="CA1104" s="28"/>
      <c r="CB1104" s="28"/>
      <c r="CC1104" s="28"/>
      <c r="CD1104" s="28"/>
      <c r="CE1104" s="28"/>
      <c r="CF1104" s="28"/>
      <c r="CG1104" s="28"/>
      <c r="CH1104" s="28"/>
      <c r="CI1104" s="28"/>
      <c r="CJ1104" s="28"/>
      <c r="CK1104" s="28"/>
      <c r="CL1104" s="28"/>
      <c r="CM1104" s="28"/>
      <c r="CN1104" s="28"/>
    </row>
    <row r="1105" spans="3:92" x14ac:dyDescent="0.3">
      <c r="C1105" s="28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28"/>
      <c r="AS1105" s="28"/>
      <c r="AT1105" s="28"/>
      <c r="AU1105" s="28"/>
      <c r="AV1105" s="28"/>
      <c r="AW1105" s="28"/>
      <c r="AX1105" s="28"/>
      <c r="AY1105" s="28"/>
      <c r="AZ1105" s="28"/>
      <c r="BA1105" s="28"/>
      <c r="BB1105" s="28"/>
      <c r="BC1105" s="28"/>
      <c r="BD1105" s="28"/>
      <c r="BE1105" s="28"/>
      <c r="BF1105" s="28"/>
      <c r="BG1105" s="28"/>
      <c r="BH1105" s="28"/>
      <c r="BI1105" s="28"/>
      <c r="BJ1105" s="28"/>
      <c r="BK1105" s="28"/>
      <c r="BL1105" s="28"/>
      <c r="BM1105" s="28"/>
      <c r="BN1105" s="28"/>
      <c r="BO1105" s="28"/>
      <c r="BP1105" s="28"/>
      <c r="BQ1105" s="28"/>
      <c r="BR1105" s="28"/>
      <c r="BS1105" s="28"/>
      <c r="BT1105" s="28"/>
      <c r="BU1105" s="28"/>
      <c r="BV1105" s="28"/>
      <c r="BW1105" s="28"/>
      <c r="BX1105" s="28"/>
      <c r="BY1105" s="28"/>
      <c r="BZ1105" s="28"/>
      <c r="CA1105" s="28"/>
      <c r="CB1105" s="28"/>
      <c r="CC1105" s="28"/>
      <c r="CD1105" s="28"/>
      <c r="CE1105" s="28"/>
      <c r="CF1105" s="28"/>
      <c r="CG1105" s="28"/>
      <c r="CH1105" s="28"/>
      <c r="CI1105" s="28"/>
      <c r="CJ1105" s="28"/>
      <c r="CK1105" s="28"/>
      <c r="CL1105" s="28"/>
      <c r="CM1105" s="28"/>
      <c r="CN1105" s="28"/>
    </row>
    <row r="1106" spans="3:92" x14ac:dyDescent="0.3">
      <c r="C1106" s="28"/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8"/>
      <c r="AI1106" s="28"/>
      <c r="AJ1106" s="28"/>
      <c r="AK1106" s="28"/>
      <c r="AL1106" s="28"/>
      <c r="AM1106" s="28"/>
      <c r="AN1106" s="28"/>
      <c r="AO1106" s="28"/>
      <c r="AP1106" s="28"/>
      <c r="AQ1106" s="28"/>
      <c r="AR1106" s="28"/>
      <c r="AS1106" s="28"/>
      <c r="AT1106" s="28"/>
      <c r="AU1106" s="28"/>
      <c r="AV1106" s="28"/>
      <c r="AW1106" s="28"/>
      <c r="AX1106" s="28"/>
      <c r="AY1106" s="28"/>
      <c r="AZ1106" s="28"/>
      <c r="BA1106" s="28"/>
      <c r="BB1106" s="28"/>
      <c r="BC1106" s="28"/>
      <c r="BD1106" s="28"/>
      <c r="BE1106" s="28"/>
      <c r="BF1106" s="28"/>
      <c r="BG1106" s="28"/>
      <c r="BH1106" s="28"/>
      <c r="BI1106" s="28"/>
      <c r="BJ1106" s="28"/>
      <c r="BK1106" s="28"/>
      <c r="BL1106" s="28"/>
      <c r="BM1106" s="28"/>
      <c r="BN1106" s="28"/>
      <c r="BO1106" s="28"/>
      <c r="BP1106" s="28"/>
      <c r="BQ1106" s="28"/>
      <c r="BR1106" s="28"/>
      <c r="BS1106" s="28"/>
      <c r="BT1106" s="28"/>
      <c r="BU1106" s="28"/>
      <c r="BV1106" s="28"/>
      <c r="BW1106" s="28"/>
      <c r="BX1106" s="28"/>
      <c r="BY1106" s="28"/>
      <c r="BZ1106" s="28"/>
      <c r="CA1106" s="28"/>
      <c r="CB1106" s="28"/>
      <c r="CC1106" s="28"/>
      <c r="CD1106" s="28"/>
      <c r="CE1106" s="28"/>
      <c r="CF1106" s="28"/>
      <c r="CG1106" s="28"/>
      <c r="CH1106" s="28"/>
      <c r="CI1106" s="28"/>
      <c r="CJ1106" s="28"/>
      <c r="CK1106" s="28"/>
      <c r="CL1106" s="28"/>
      <c r="CM1106" s="28"/>
      <c r="CN1106" s="28"/>
    </row>
    <row r="1107" spans="3:92" x14ac:dyDescent="0.3">
      <c r="C1107" s="28"/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28"/>
      <c r="AU1107" s="28"/>
      <c r="AV1107" s="28"/>
      <c r="AW1107" s="28"/>
      <c r="AX1107" s="28"/>
      <c r="AY1107" s="28"/>
      <c r="AZ1107" s="28"/>
      <c r="BA1107" s="28"/>
      <c r="BB1107" s="28"/>
      <c r="BC1107" s="28"/>
      <c r="BD1107" s="28"/>
      <c r="BE1107" s="28"/>
      <c r="BF1107" s="28"/>
      <c r="BG1107" s="28"/>
      <c r="BH1107" s="28"/>
      <c r="BI1107" s="28"/>
      <c r="BJ1107" s="28"/>
      <c r="BK1107" s="28"/>
      <c r="BL1107" s="28"/>
      <c r="BM1107" s="28"/>
      <c r="BN1107" s="28"/>
      <c r="BO1107" s="28"/>
      <c r="BP1107" s="28"/>
      <c r="BQ1107" s="28"/>
      <c r="BR1107" s="28"/>
      <c r="BS1107" s="28"/>
      <c r="BT1107" s="28"/>
      <c r="BU1107" s="28"/>
      <c r="BV1107" s="28"/>
      <c r="BW1107" s="28"/>
      <c r="BX1107" s="28"/>
      <c r="BY1107" s="28"/>
      <c r="BZ1107" s="28"/>
      <c r="CA1107" s="28"/>
      <c r="CB1107" s="28"/>
      <c r="CC1107" s="28"/>
      <c r="CD1107" s="28"/>
      <c r="CE1107" s="28"/>
      <c r="CF1107" s="28"/>
      <c r="CG1107" s="28"/>
      <c r="CH1107" s="28"/>
      <c r="CI1107" s="28"/>
      <c r="CJ1107" s="28"/>
      <c r="CK1107" s="28"/>
      <c r="CL1107" s="28"/>
      <c r="CM1107" s="28"/>
      <c r="CN1107" s="28"/>
    </row>
    <row r="1108" spans="3:92" x14ac:dyDescent="0.3">
      <c r="C1108" s="28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8"/>
      <c r="AI1108" s="28"/>
      <c r="AJ1108" s="28"/>
      <c r="AK1108" s="28"/>
      <c r="AL1108" s="28"/>
      <c r="AM1108" s="28"/>
      <c r="AN1108" s="28"/>
      <c r="AO1108" s="28"/>
      <c r="AP1108" s="28"/>
      <c r="AQ1108" s="28"/>
      <c r="AR1108" s="28"/>
      <c r="AS1108" s="28"/>
      <c r="AT1108" s="28"/>
      <c r="AU1108" s="28"/>
      <c r="AV1108" s="28"/>
      <c r="AW1108" s="28"/>
      <c r="AX1108" s="28"/>
      <c r="AY1108" s="28"/>
      <c r="AZ1108" s="28"/>
      <c r="BA1108" s="28"/>
      <c r="BB1108" s="28"/>
      <c r="BC1108" s="28"/>
      <c r="BD1108" s="28"/>
      <c r="BE1108" s="28"/>
      <c r="BF1108" s="28"/>
      <c r="BG1108" s="28"/>
      <c r="BH1108" s="28"/>
      <c r="BI1108" s="28"/>
      <c r="BJ1108" s="28"/>
      <c r="BK1108" s="28"/>
      <c r="BL1108" s="28"/>
      <c r="BM1108" s="28"/>
      <c r="BN1108" s="28"/>
      <c r="BO1108" s="28"/>
      <c r="BP1108" s="28"/>
      <c r="BQ1108" s="28"/>
      <c r="BR1108" s="28"/>
      <c r="BS1108" s="28"/>
      <c r="BT1108" s="28"/>
      <c r="BU1108" s="28"/>
      <c r="BV1108" s="28"/>
      <c r="BW1108" s="28"/>
      <c r="BX1108" s="28"/>
      <c r="BY1108" s="28"/>
      <c r="BZ1108" s="28"/>
      <c r="CA1108" s="28"/>
      <c r="CB1108" s="28"/>
      <c r="CC1108" s="28"/>
      <c r="CD1108" s="28"/>
      <c r="CE1108" s="28"/>
      <c r="CF1108" s="28"/>
      <c r="CG1108" s="28"/>
      <c r="CH1108" s="28"/>
      <c r="CI1108" s="28"/>
      <c r="CJ1108" s="28"/>
      <c r="CK1108" s="28"/>
      <c r="CL1108" s="28"/>
      <c r="CM1108" s="28"/>
      <c r="CN1108" s="28"/>
    </row>
    <row r="1109" spans="3:92" x14ac:dyDescent="0.3">
      <c r="C1109" s="28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28"/>
      <c r="AB1109" s="28"/>
      <c r="AC1109" s="28"/>
      <c r="AD1109" s="28"/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28"/>
      <c r="AS1109" s="28"/>
      <c r="AT1109" s="28"/>
      <c r="AU1109" s="28"/>
      <c r="AV1109" s="28"/>
      <c r="AW1109" s="28"/>
      <c r="AX1109" s="28"/>
      <c r="AY1109" s="28"/>
      <c r="AZ1109" s="28"/>
      <c r="BA1109" s="28"/>
      <c r="BB1109" s="28"/>
      <c r="BC1109" s="28"/>
      <c r="BD1109" s="28"/>
      <c r="BE1109" s="28"/>
      <c r="BF1109" s="28"/>
      <c r="BG1109" s="28"/>
      <c r="BH1109" s="28"/>
      <c r="BI1109" s="28"/>
      <c r="BJ1109" s="28"/>
      <c r="BK1109" s="28"/>
      <c r="BL1109" s="28"/>
      <c r="BM1109" s="28"/>
      <c r="BN1109" s="28"/>
      <c r="BO1109" s="28"/>
      <c r="BP1109" s="28"/>
      <c r="BQ1109" s="28"/>
      <c r="BR1109" s="28"/>
      <c r="BS1109" s="28"/>
      <c r="BT1109" s="28"/>
      <c r="BU1109" s="28"/>
      <c r="BV1109" s="28"/>
      <c r="BW1109" s="28"/>
      <c r="BX1109" s="28"/>
      <c r="BY1109" s="28"/>
      <c r="BZ1109" s="28"/>
      <c r="CA1109" s="28"/>
      <c r="CB1109" s="28"/>
      <c r="CC1109" s="28"/>
      <c r="CD1109" s="28"/>
      <c r="CE1109" s="28"/>
      <c r="CF1109" s="28"/>
      <c r="CG1109" s="28"/>
      <c r="CH1109" s="28"/>
      <c r="CI1109" s="28"/>
      <c r="CJ1109" s="28"/>
      <c r="CK1109" s="28"/>
      <c r="CL1109" s="28"/>
      <c r="CM1109" s="28"/>
      <c r="CN1109" s="28"/>
    </row>
    <row r="1110" spans="3:92" x14ac:dyDescent="0.3">
      <c r="C1110" s="28"/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28"/>
      <c r="AU1110" s="28"/>
      <c r="AV1110" s="28"/>
      <c r="AW1110" s="28"/>
      <c r="AX1110" s="28"/>
      <c r="AY1110" s="28"/>
      <c r="AZ1110" s="28"/>
      <c r="BA1110" s="28"/>
      <c r="BB1110" s="28"/>
      <c r="BC1110" s="28"/>
      <c r="BD1110" s="28"/>
      <c r="BE1110" s="28"/>
      <c r="BF1110" s="28"/>
      <c r="BG1110" s="28"/>
      <c r="BH1110" s="28"/>
      <c r="BI1110" s="28"/>
      <c r="BJ1110" s="28"/>
      <c r="BK1110" s="28"/>
      <c r="BL1110" s="28"/>
      <c r="BM1110" s="28"/>
      <c r="BN1110" s="28"/>
      <c r="BO1110" s="28"/>
      <c r="BP1110" s="28"/>
      <c r="BQ1110" s="28"/>
      <c r="BR1110" s="28"/>
      <c r="BS1110" s="28"/>
      <c r="BT1110" s="28"/>
      <c r="BU1110" s="28"/>
      <c r="BV1110" s="28"/>
      <c r="BW1110" s="28"/>
      <c r="BX1110" s="28"/>
      <c r="BY1110" s="28"/>
      <c r="BZ1110" s="28"/>
      <c r="CA1110" s="28"/>
      <c r="CB1110" s="28"/>
      <c r="CC1110" s="28"/>
      <c r="CD1110" s="28"/>
      <c r="CE1110" s="28"/>
      <c r="CF1110" s="28"/>
      <c r="CG1110" s="28"/>
      <c r="CH1110" s="28"/>
      <c r="CI1110" s="28"/>
      <c r="CJ1110" s="28"/>
      <c r="CK1110" s="28"/>
      <c r="CL1110" s="28"/>
      <c r="CM1110" s="28"/>
      <c r="CN1110" s="28"/>
    </row>
    <row r="1111" spans="3:92" x14ac:dyDescent="0.3">
      <c r="C1111" s="28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28"/>
      <c r="AU1111" s="28"/>
      <c r="AV1111" s="28"/>
      <c r="AW1111" s="28"/>
      <c r="AX1111" s="28"/>
      <c r="AY1111" s="28"/>
      <c r="AZ1111" s="28"/>
      <c r="BA1111" s="28"/>
      <c r="BB1111" s="28"/>
      <c r="BC1111" s="28"/>
      <c r="BD1111" s="28"/>
      <c r="BE1111" s="28"/>
      <c r="BF1111" s="28"/>
      <c r="BG1111" s="28"/>
      <c r="BH1111" s="28"/>
      <c r="BI1111" s="28"/>
      <c r="BJ1111" s="28"/>
      <c r="BK1111" s="28"/>
      <c r="BL1111" s="28"/>
      <c r="BM1111" s="28"/>
      <c r="BN1111" s="28"/>
      <c r="BO1111" s="28"/>
      <c r="BP1111" s="28"/>
      <c r="BQ1111" s="28"/>
      <c r="BR1111" s="28"/>
      <c r="BS1111" s="28"/>
      <c r="BT1111" s="28"/>
      <c r="BU1111" s="28"/>
      <c r="BV1111" s="28"/>
      <c r="BW1111" s="28"/>
      <c r="BX1111" s="28"/>
      <c r="BY1111" s="28"/>
      <c r="BZ1111" s="28"/>
      <c r="CA1111" s="28"/>
      <c r="CB1111" s="28"/>
      <c r="CC1111" s="28"/>
      <c r="CD1111" s="28"/>
      <c r="CE1111" s="28"/>
      <c r="CF1111" s="28"/>
      <c r="CG1111" s="28"/>
      <c r="CH1111" s="28"/>
      <c r="CI1111" s="28"/>
      <c r="CJ1111" s="28"/>
      <c r="CK1111" s="28"/>
      <c r="CL1111" s="28"/>
      <c r="CM1111" s="28"/>
      <c r="CN1111" s="28"/>
    </row>
    <row r="1112" spans="3:92" x14ac:dyDescent="0.3">
      <c r="C1112" s="28"/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8"/>
      <c r="AI1112" s="28"/>
      <c r="AJ1112" s="28"/>
      <c r="AK1112" s="28"/>
      <c r="AL1112" s="28"/>
      <c r="AM1112" s="28"/>
      <c r="AN1112" s="28"/>
      <c r="AO1112" s="28"/>
      <c r="AP1112" s="28"/>
      <c r="AQ1112" s="28"/>
      <c r="AR1112" s="28"/>
      <c r="AS1112" s="28"/>
      <c r="AT1112" s="28"/>
      <c r="AU1112" s="28"/>
      <c r="AV1112" s="28"/>
      <c r="AW1112" s="28"/>
      <c r="AX1112" s="28"/>
      <c r="AY1112" s="28"/>
      <c r="AZ1112" s="28"/>
      <c r="BA1112" s="28"/>
      <c r="BB1112" s="28"/>
      <c r="BC1112" s="28"/>
      <c r="BD1112" s="28"/>
      <c r="BE1112" s="28"/>
      <c r="BF1112" s="28"/>
      <c r="BG1112" s="28"/>
      <c r="BH1112" s="28"/>
      <c r="BI1112" s="28"/>
      <c r="BJ1112" s="28"/>
      <c r="BK1112" s="28"/>
      <c r="BL1112" s="28"/>
      <c r="BM1112" s="28"/>
      <c r="BN1112" s="28"/>
      <c r="BO1112" s="28"/>
      <c r="BP1112" s="28"/>
      <c r="BQ1112" s="28"/>
      <c r="BR1112" s="28"/>
      <c r="BS1112" s="28"/>
      <c r="BT1112" s="28"/>
      <c r="BU1112" s="28"/>
      <c r="BV1112" s="28"/>
      <c r="BW1112" s="28"/>
      <c r="BX1112" s="28"/>
      <c r="BY1112" s="28"/>
      <c r="BZ1112" s="28"/>
      <c r="CA1112" s="28"/>
      <c r="CB1112" s="28"/>
      <c r="CC1112" s="28"/>
      <c r="CD1112" s="28"/>
      <c r="CE1112" s="28"/>
      <c r="CF1112" s="28"/>
      <c r="CG1112" s="28"/>
      <c r="CH1112" s="28"/>
      <c r="CI1112" s="28"/>
      <c r="CJ1112" s="28"/>
      <c r="CK1112" s="28"/>
      <c r="CL1112" s="28"/>
      <c r="CM1112" s="28"/>
      <c r="CN1112" s="28"/>
    </row>
    <row r="1113" spans="3:92" x14ac:dyDescent="0.3">
      <c r="C1113" s="28"/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  <c r="AA1113" s="28"/>
      <c r="AB1113" s="28"/>
      <c r="AC1113" s="28"/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28"/>
      <c r="AU1113" s="28"/>
      <c r="AV1113" s="28"/>
      <c r="AW1113" s="28"/>
      <c r="AX1113" s="28"/>
      <c r="AY1113" s="28"/>
      <c r="AZ1113" s="28"/>
      <c r="BA1113" s="28"/>
      <c r="BB1113" s="28"/>
      <c r="BC1113" s="28"/>
      <c r="BD1113" s="28"/>
      <c r="BE1113" s="28"/>
      <c r="BF1113" s="28"/>
      <c r="BG1113" s="28"/>
      <c r="BH1113" s="28"/>
      <c r="BI1113" s="28"/>
      <c r="BJ1113" s="28"/>
      <c r="BK1113" s="28"/>
      <c r="BL1113" s="28"/>
      <c r="BM1113" s="28"/>
      <c r="BN1113" s="28"/>
      <c r="BO1113" s="28"/>
      <c r="BP1113" s="28"/>
      <c r="BQ1113" s="28"/>
      <c r="BR1113" s="28"/>
      <c r="BS1113" s="28"/>
      <c r="BT1113" s="28"/>
      <c r="BU1113" s="28"/>
      <c r="BV1113" s="28"/>
      <c r="BW1113" s="28"/>
      <c r="BX1113" s="28"/>
      <c r="BY1113" s="28"/>
      <c r="BZ1113" s="28"/>
      <c r="CA1113" s="28"/>
      <c r="CB1113" s="28"/>
      <c r="CC1113" s="28"/>
      <c r="CD1113" s="28"/>
      <c r="CE1113" s="28"/>
      <c r="CF1113" s="28"/>
      <c r="CG1113" s="28"/>
      <c r="CH1113" s="28"/>
      <c r="CI1113" s="28"/>
      <c r="CJ1113" s="28"/>
      <c r="CK1113" s="28"/>
      <c r="CL1113" s="28"/>
      <c r="CM1113" s="28"/>
      <c r="CN1113" s="28"/>
    </row>
    <row r="1114" spans="3:92" x14ac:dyDescent="0.3">
      <c r="C1114" s="28"/>
      <c r="D1114" s="28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  <c r="AA1114" s="28"/>
      <c r="AB1114" s="28"/>
      <c r="AC1114" s="28"/>
      <c r="AD1114" s="28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28"/>
      <c r="AU1114" s="28"/>
      <c r="AV1114" s="28"/>
      <c r="AW1114" s="28"/>
      <c r="AX1114" s="28"/>
      <c r="AY1114" s="28"/>
      <c r="AZ1114" s="28"/>
      <c r="BA1114" s="28"/>
      <c r="BB1114" s="28"/>
      <c r="BC1114" s="28"/>
      <c r="BD1114" s="28"/>
      <c r="BE1114" s="28"/>
      <c r="BF1114" s="28"/>
      <c r="BG1114" s="28"/>
      <c r="BH1114" s="28"/>
      <c r="BI1114" s="28"/>
      <c r="BJ1114" s="28"/>
      <c r="BK1114" s="28"/>
      <c r="BL1114" s="28"/>
      <c r="BM1114" s="28"/>
      <c r="BN1114" s="28"/>
      <c r="BO1114" s="28"/>
      <c r="BP1114" s="28"/>
      <c r="BQ1114" s="28"/>
      <c r="BR1114" s="28"/>
      <c r="BS1114" s="28"/>
      <c r="BT1114" s="28"/>
      <c r="BU1114" s="28"/>
      <c r="BV1114" s="28"/>
      <c r="BW1114" s="28"/>
      <c r="BX1114" s="28"/>
      <c r="BY1114" s="28"/>
      <c r="BZ1114" s="28"/>
      <c r="CA1114" s="28"/>
      <c r="CB1114" s="28"/>
      <c r="CC1114" s="28"/>
      <c r="CD1114" s="28"/>
      <c r="CE1114" s="28"/>
      <c r="CF1114" s="28"/>
      <c r="CG1114" s="28"/>
      <c r="CH1114" s="28"/>
      <c r="CI1114" s="28"/>
      <c r="CJ1114" s="28"/>
      <c r="CK1114" s="28"/>
      <c r="CL1114" s="28"/>
      <c r="CM1114" s="28"/>
      <c r="CN1114" s="28"/>
    </row>
    <row r="1115" spans="3:92" x14ac:dyDescent="0.3">
      <c r="C1115" s="28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  <c r="AA1115" s="28"/>
      <c r="AB1115" s="28"/>
      <c r="AC1115" s="28"/>
      <c r="AD1115" s="28"/>
      <c r="AE1115" s="28"/>
      <c r="AF1115" s="28"/>
      <c r="AG1115" s="28"/>
      <c r="AH1115" s="28"/>
      <c r="AI1115" s="28"/>
      <c r="AJ1115" s="28"/>
      <c r="AK1115" s="28"/>
      <c r="AL1115" s="28"/>
      <c r="AM1115" s="28"/>
      <c r="AN1115" s="28"/>
      <c r="AO1115" s="28"/>
      <c r="AP1115" s="28"/>
      <c r="AQ1115" s="28"/>
      <c r="AR1115" s="28"/>
      <c r="AS1115" s="28"/>
      <c r="AT1115" s="28"/>
      <c r="AU1115" s="28"/>
      <c r="AV1115" s="28"/>
      <c r="AW1115" s="28"/>
      <c r="AX1115" s="28"/>
      <c r="AY1115" s="28"/>
      <c r="AZ1115" s="28"/>
      <c r="BA1115" s="28"/>
      <c r="BB1115" s="28"/>
      <c r="BC1115" s="28"/>
      <c r="BD1115" s="28"/>
      <c r="BE1115" s="28"/>
      <c r="BF1115" s="28"/>
      <c r="BG1115" s="28"/>
      <c r="BH1115" s="28"/>
      <c r="BI1115" s="28"/>
      <c r="BJ1115" s="28"/>
      <c r="BK1115" s="28"/>
      <c r="BL1115" s="28"/>
      <c r="BM1115" s="28"/>
      <c r="BN1115" s="28"/>
      <c r="BO1115" s="28"/>
      <c r="BP1115" s="28"/>
      <c r="BQ1115" s="28"/>
      <c r="BR1115" s="28"/>
      <c r="BS1115" s="28"/>
      <c r="BT1115" s="28"/>
      <c r="BU1115" s="28"/>
      <c r="BV1115" s="28"/>
      <c r="BW1115" s="28"/>
      <c r="BX1115" s="28"/>
      <c r="BY1115" s="28"/>
      <c r="BZ1115" s="28"/>
      <c r="CA1115" s="28"/>
      <c r="CB1115" s="28"/>
      <c r="CC1115" s="28"/>
      <c r="CD1115" s="28"/>
      <c r="CE1115" s="28"/>
      <c r="CF1115" s="28"/>
      <c r="CG1115" s="28"/>
      <c r="CH1115" s="28"/>
      <c r="CI1115" s="28"/>
      <c r="CJ1115" s="28"/>
      <c r="CK1115" s="28"/>
      <c r="CL1115" s="28"/>
      <c r="CM1115" s="28"/>
      <c r="CN1115" s="28"/>
    </row>
    <row r="1116" spans="3:92" x14ac:dyDescent="0.3">
      <c r="C1116" s="28"/>
      <c r="D1116" s="28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  <c r="AA1116" s="28"/>
      <c r="AB1116" s="28"/>
      <c r="AC1116" s="28"/>
      <c r="AD1116" s="28"/>
      <c r="AE1116" s="28"/>
      <c r="AF1116" s="28"/>
      <c r="AG1116" s="28"/>
      <c r="AH1116" s="28"/>
      <c r="AI1116" s="28"/>
      <c r="AJ1116" s="28"/>
      <c r="AK1116" s="28"/>
      <c r="AL1116" s="28"/>
      <c r="AM1116" s="28"/>
      <c r="AN1116" s="28"/>
      <c r="AO1116" s="28"/>
      <c r="AP1116" s="28"/>
      <c r="AQ1116" s="28"/>
      <c r="AR1116" s="28"/>
      <c r="AS1116" s="28"/>
      <c r="AT1116" s="28"/>
      <c r="AU1116" s="28"/>
      <c r="AV1116" s="28"/>
      <c r="AW1116" s="28"/>
      <c r="AX1116" s="28"/>
      <c r="AY1116" s="28"/>
      <c r="AZ1116" s="28"/>
      <c r="BA1116" s="28"/>
      <c r="BB1116" s="28"/>
      <c r="BC1116" s="28"/>
      <c r="BD1116" s="28"/>
      <c r="BE1116" s="28"/>
      <c r="BF1116" s="28"/>
      <c r="BG1116" s="28"/>
      <c r="BH1116" s="28"/>
      <c r="BI1116" s="28"/>
      <c r="BJ1116" s="28"/>
      <c r="BK1116" s="28"/>
      <c r="BL1116" s="28"/>
      <c r="BM1116" s="28"/>
      <c r="BN1116" s="28"/>
      <c r="BO1116" s="28"/>
      <c r="BP1116" s="28"/>
      <c r="BQ1116" s="28"/>
      <c r="BR1116" s="28"/>
      <c r="BS1116" s="28"/>
      <c r="BT1116" s="28"/>
      <c r="BU1116" s="28"/>
      <c r="BV1116" s="28"/>
      <c r="BW1116" s="28"/>
      <c r="BX1116" s="28"/>
      <c r="BY1116" s="28"/>
      <c r="BZ1116" s="28"/>
      <c r="CA1116" s="28"/>
      <c r="CB1116" s="28"/>
      <c r="CC1116" s="28"/>
      <c r="CD1116" s="28"/>
      <c r="CE1116" s="28"/>
      <c r="CF1116" s="28"/>
      <c r="CG1116" s="28"/>
      <c r="CH1116" s="28"/>
      <c r="CI1116" s="28"/>
      <c r="CJ1116" s="28"/>
      <c r="CK1116" s="28"/>
      <c r="CL1116" s="28"/>
      <c r="CM1116" s="28"/>
      <c r="CN1116" s="28"/>
    </row>
    <row r="1117" spans="3:92" x14ac:dyDescent="0.3">
      <c r="C1117" s="28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8"/>
      <c r="AP1117" s="28"/>
      <c r="AQ1117" s="28"/>
      <c r="AR1117" s="28"/>
      <c r="AS1117" s="28"/>
      <c r="AT1117" s="28"/>
      <c r="AU1117" s="28"/>
      <c r="AV1117" s="28"/>
      <c r="AW1117" s="28"/>
      <c r="AX1117" s="28"/>
      <c r="AY1117" s="28"/>
      <c r="AZ1117" s="28"/>
      <c r="BA1117" s="28"/>
      <c r="BB1117" s="28"/>
      <c r="BC1117" s="28"/>
      <c r="BD1117" s="28"/>
      <c r="BE1117" s="28"/>
      <c r="BF1117" s="28"/>
      <c r="BG1117" s="28"/>
      <c r="BH1117" s="28"/>
      <c r="BI1117" s="28"/>
      <c r="BJ1117" s="28"/>
      <c r="BK1117" s="28"/>
      <c r="BL1117" s="28"/>
      <c r="BM1117" s="28"/>
      <c r="BN1117" s="28"/>
      <c r="BO1117" s="28"/>
      <c r="BP1117" s="28"/>
      <c r="BQ1117" s="28"/>
      <c r="BR1117" s="28"/>
      <c r="BS1117" s="28"/>
      <c r="BT1117" s="28"/>
      <c r="BU1117" s="28"/>
      <c r="BV1117" s="28"/>
      <c r="BW1117" s="28"/>
      <c r="BX1117" s="28"/>
      <c r="BY1117" s="28"/>
      <c r="BZ1117" s="28"/>
      <c r="CA1117" s="28"/>
      <c r="CB1117" s="28"/>
      <c r="CC1117" s="28"/>
      <c r="CD1117" s="28"/>
      <c r="CE1117" s="28"/>
      <c r="CF1117" s="28"/>
      <c r="CG1117" s="28"/>
      <c r="CH1117" s="28"/>
      <c r="CI1117" s="28"/>
      <c r="CJ1117" s="28"/>
      <c r="CK1117" s="28"/>
      <c r="CL1117" s="28"/>
      <c r="CM1117" s="28"/>
      <c r="CN1117" s="28"/>
    </row>
    <row r="1118" spans="3:92" x14ac:dyDescent="0.3">
      <c r="C1118" s="28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  <c r="AA1118" s="28"/>
      <c r="AB1118" s="28"/>
      <c r="AC1118" s="28"/>
      <c r="AD1118" s="28"/>
      <c r="AE1118" s="28"/>
      <c r="AF1118" s="28"/>
      <c r="AG1118" s="28"/>
      <c r="AH1118" s="28"/>
      <c r="AI1118" s="28"/>
      <c r="AJ1118" s="28"/>
      <c r="AK1118" s="28"/>
      <c r="AL1118" s="28"/>
      <c r="AM1118" s="28"/>
      <c r="AN1118" s="28"/>
      <c r="AO1118" s="28"/>
      <c r="AP1118" s="28"/>
      <c r="AQ1118" s="28"/>
      <c r="AR1118" s="28"/>
      <c r="AS1118" s="28"/>
      <c r="AT1118" s="28"/>
      <c r="AU1118" s="28"/>
      <c r="AV1118" s="28"/>
      <c r="AW1118" s="28"/>
      <c r="AX1118" s="28"/>
      <c r="AY1118" s="28"/>
      <c r="AZ1118" s="28"/>
      <c r="BA1118" s="28"/>
      <c r="BB1118" s="28"/>
      <c r="BC1118" s="28"/>
      <c r="BD1118" s="28"/>
      <c r="BE1118" s="28"/>
      <c r="BF1118" s="28"/>
      <c r="BG1118" s="28"/>
      <c r="BH1118" s="28"/>
      <c r="BI1118" s="28"/>
      <c r="BJ1118" s="28"/>
      <c r="BK1118" s="28"/>
      <c r="BL1118" s="28"/>
      <c r="BM1118" s="28"/>
      <c r="BN1118" s="28"/>
      <c r="BO1118" s="28"/>
      <c r="BP1118" s="28"/>
      <c r="BQ1118" s="28"/>
      <c r="BR1118" s="28"/>
      <c r="BS1118" s="28"/>
      <c r="BT1118" s="28"/>
      <c r="BU1118" s="28"/>
      <c r="BV1118" s="28"/>
      <c r="BW1118" s="28"/>
      <c r="BX1118" s="28"/>
      <c r="BY1118" s="28"/>
      <c r="BZ1118" s="28"/>
      <c r="CA1118" s="28"/>
      <c r="CB1118" s="28"/>
      <c r="CC1118" s="28"/>
      <c r="CD1118" s="28"/>
      <c r="CE1118" s="28"/>
      <c r="CF1118" s="28"/>
      <c r="CG1118" s="28"/>
      <c r="CH1118" s="28"/>
      <c r="CI1118" s="28"/>
      <c r="CJ1118" s="28"/>
      <c r="CK1118" s="28"/>
      <c r="CL1118" s="28"/>
      <c r="CM1118" s="28"/>
      <c r="CN1118" s="28"/>
    </row>
    <row r="1119" spans="3:92" x14ac:dyDescent="0.3">
      <c r="C1119" s="28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  <c r="AA1119" s="28"/>
      <c r="AB1119" s="28"/>
      <c r="AC1119" s="28"/>
      <c r="AD1119" s="28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8"/>
      <c r="AP1119" s="28"/>
      <c r="AQ1119" s="28"/>
      <c r="AR1119" s="28"/>
      <c r="AS1119" s="28"/>
      <c r="AT1119" s="28"/>
      <c r="AU1119" s="28"/>
      <c r="AV1119" s="28"/>
      <c r="AW1119" s="28"/>
      <c r="AX1119" s="28"/>
      <c r="AY1119" s="28"/>
      <c r="AZ1119" s="28"/>
      <c r="BA1119" s="28"/>
      <c r="BB1119" s="28"/>
      <c r="BC1119" s="28"/>
      <c r="BD1119" s="28"/>
      <c r="BE1119" s="28"/>
      <c r="BF1119" s="28"/>
      <c r="BG1119" s="28"/>
      <c r="BH1119" s="28"/>
      <c r="BI1119" s="28"/>
      <c r="BJ1119" s="28"/>
      <c r="BK1119" s="28"/>
      <c r="BL1119" s="28"/>
      <c r="BM1119" s="28"/>
      <c r="BN1119" s="28"/>
      <c r="BO1119" s="28"/>
      <c r="BP1119" s="28"/>
      <c r="BQ1119" s="28"/>
      <c r="BR1119" s="28"/>
      <c r="BS1119" s="28"/>
      <c r="BT1119" s="28"/>
      <c r="BU1119" s="28"/>
      <c r="BV1119" s="28"/>
      <c r="BW1119" s="28"/>
      <c r="BX1119" s="28"/>
      <c r="BY1119" s="28"/>
      <c r="BZ1119" s="28"/>
      <c r="CA1119" s="28"/>
      <c r="CB1119" s="28"/>
      <c r="CC1119" s="28"/>
      <c r="CD1119" s="28"/>
      <c r="CE1119" s="28"/>
      <c r="CF1119" s="28"/>
      <c r="CG1119" s="28"/>
      <c r="CH1119" s="28"/>
      <c r="CI1119" s="28"/>
      <c r="CJ1119" s="28"/>
      <c r="CK1119" s="28"/>
      <c r="CL1119" s="28"/>
      <c r="CM1119" s="28"/>
      <c r="CN1119" s="28"/>
    </row>
    <row r="1120" spans="3:92" x14ac:dyDescent="0.3">
      <c r="C1120" s="28"/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/>
      <c r="AU1120" s="28"/>
      <c r="AV1120" s="28"/>
      <c r="AW1120" s="28"/>
      <c r="AX1120" s="28"/>
      <c r="AY1120" s="28"/>
      <c r="AZ1120" s="28"/>
      <c r="BA1120" s="28"/>
      <c r="BB1120" s="28"/>
      <c r="BC1120" s="28"/>
      <c r="BD1120" s="28"/>
      <c r="BE1120" s="28"/>
      <c r="BF1120" s="28"/>
      <c r="BG1120" s="28"/>
      <c r="BH1120" s="28"/>
      <c r="BI1120" s="28"/>
      <c r="BJ1120" s="28"/>
      <c r="BK1120" s="28"/>
      <c r="BL1120" s="28"/>
      <c r="BM1120" s="28"/>
      <c r="BN1120" s="28"/>
      <c r="BO1120" s="28"/>
      <c r="BP1120" s="28"/>
      <c r="BQ1120" s="28"/>
      <c r="BR1120" s="28"/>
      <c r="BS1120" s="28"/>
      <c r="BT1120" s="28"/>
      <c r="BU1120" s="28"/>
      <c r="BV1120" s="28"/>
      <c r="BW1120" s="28"/>
      <c r="BX1120" s="28"/>
      <c r="BY1120" s="28"/>
      <c r="BZ1120" s="28"/>
      <c r="CA1120" s="28"/>
      <c r="CB1120" s="28"/>
      <c r="CC1120" s="28"/>
      <c r="CD1120" s="28"/>
      <c r="CE1120" s="28"/>
      <c r="CF1120" s="28"/>
      <c r="CG1120" s="28"/>
      <c r="CH1120" s="28"/>
      <c r="CI1120" s="28"/>
      <c r="CJ1120" s="28"/>
      <c r="CK1120" s="28"/>
      <c r="CL1120" s="28"/>
      <c r="CM1120" s="28"/>
      <c r="CN1120" s="28"/>
    </row>
    <row r="1121" spans="3:92" x14ac:dyDescent="0.3">
      <c r="C1121" s="28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8"/>
      <c r="AP1121" s="28"/>
      <c r="AQ1121" s="28"/>
      <c r="AR1121" s="28"/>
      <c r="AS1121" s="28"/>
      <c r="AT1121" s="28"/>
      <c r="AU1121" s="28"/>
      <c r="AV1121" s="28"/>
      <c r="AW1121" s="28"/>
      <c r="AX1121" s="28"/>
      <c r="AY1121" s="28"/>
      <c r="AZ1121" s="28"/>
      <c r="BA1121" s="28"/>
      <c r="BB1121" s="28"/>
      <c r="BC1121" s="28"/>
      <c r="BD1121" s="28"/>
      <c r="BE1121" s="28"/>
      <c r="BF1121" s="28"/>
      <c r="BG1121" s="28"/>
      <c r="BH1121" s="28"/>
      <c r="BI1121" s="28"/>
      <c r="BJ1121" s="28"/>
      <c r="BK1121" s="28"/>
      <c r="BL1121" s="28"/>
      <c r="BM1121" s="28"/>
      <c r="BN1121" s="28"/>
      <c r="BO1121" s="28"/>
      <c r="BP1121" s="28"/>
      <c r="BQ1121" s="28"/>
      <c r="BR1121" s="28"/>
      <c r="BS1121" s="28"/>
      <c r="BT1121" s="28"/>
      <c r="BU1121" s="28"/>
      <c r="BV1121" s="28"/>
      <c r="BW1121" s="28"/>
      <c r="BX1121" s="28"/>
      <c r="BY1121" s="28"/>
      <c r="BZ1121" s="28"/>
      <c r="CA1121" s="28"/>
      <c r="CB1121" s="28"/>
      <c r="CC1121" s="28"/>
      <c r="CD1121" s="28"/>
      <c r="CE1121" s="28"/>
      <c r="CF1121" s="28"/>
      <c r="CG1121" s="28"/>
      <c r="CH1121" s="28"/>
      <c r="CI1121" s="28"/>
      <c r="CJ1121" s="28"/>
      <c r="CK1121" s="28"/>
      <c r="CL1121" s="28"/>
      <c r="CM1121" s="28"/>
      <c r="CN1121" s="28"/>
    </row>
    <row r="1122" spans="3:92" x14ac:dyDescent="0.3">
      <c r="C1122" s="28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8"/>
      <c r="AP1122" s="28"/>
      <c r="AQ1122" s="28"/>
      <c r="AR1122" s="28"/>
      <c r="AS1122" s="28"/>
      <c r="AT1122" s="28"/>
      <c r="AU1122" s="28"/>
      <c r="AV1122" s="28"/>
      <c r="AW1122" s="28"/>
      <c r="AX1122" s="28"/>
      <c r="AY1122" s="28"/>
      <c r="AZ1122" s="28"/>
      <c r="BA1122" s="28"/>
      <c r="BB1122" s="28"/>
      <c r="BC1122" s="28"/>
      <c r="BD1122" s="28"/>
      <c r="BE1122" s="28"/>
      <c r="BF1122" s="28"/>
      <c r="BG1122" s="28"/>
      <c r="BH1122" s="28"/>
      <c r="BI1122" s="28"/>
      <c r="BJ1122" s="28"/>
      <c r="BK1122" s="28"/>
      <c r="BL1122" s="28"/>
      <c r="BM1122" s="28"/>
      <c r="BN1122" s="28"/>
      <c r="BO1122" s="28"/>
      <c r="BP1122" s="28"/>
      <c r="BQ1122" s="28"/>
      <c r="BR1122" s="28"/>
      <c r="BS1122" s="28"/>
      <c r="BT1122" s="28"/>
      <c r="BU1122" s="28"/>
      <c r="BV1122" s="28"/>
      <c r="BW1122" s="28"/>
      <c r="BX1122" s="28"/>
      <c r="BY1122" s="28"/>
      <c r="BZ1122" s="28"/>
      <c r="CA1122" s="28"/>
      <c r="CB1122" s="28"/>
      <c r="CC1122" s="28"/>
      <c r="CD1122" s="28"/>
      <c r="CE1122" s="28"/>
      <c r="CF1122" s="28"/>
      <c r="CG1122" s="28"/>
      <c r="CH1122" s="28"/>
      <c r="CI1122" s="28"/>
      <c r="CJ1122" s="28"/>
      <c r="CK1122" s="28"/>
      <c r="CL1122" s="28"/>
      <c r="CM1122" s="28"/>
      <c r="CN1122" s="28"/>
    </row>
    <row r="1123" spans="3:92" x14ac:dyDescent="0.3">
      <c r="C1123" s="28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/>
      <c r="AU1123" s="28"/>
      <c r="AV1123" s="28"/>
      <c r="AW1123" s="28"/>
      <c r="AX1123" s="28"/>
      <c r="AY1123" s="28"/>
      <c r="AZ1123" s="28"/>
      <c r="BA1123" s="28"/>
      <c r="BB1123" s="28"/>
      <c r="BC1123" s="28"/>
      <c r="BD1123" s="28"/>
      <c r="BE1123" s="28"/>
      <c r="BF1123" s="28"/>
      <c r="BG1123" s="28"/>
      <c r="BH1123" s="28"/>
      <c r="BI1123" s="28"/>
      <c r="BJ1123" s="28"/>
      <c r="BK1123" s="28"/>
      <c r="BL1123" s="28"/>
      <c r="BM1123" s="28"/>
      <c r="BN1123" s="28"/>
      <c r="BO1123" s="28"/>
      <c r="BP1123" s="28"/>
      <c r="BQ1123" s="28"/>
      <c r="BR1123" s="28"/>
      <c r="BS1123" s="28"/>
      <c r="BT1123" s="28"/>
      <c r="BU1123" s="28"/>
      <c r="BV1123" s="28"/>
      <c r="BW1123" s="28"/>
      <c r="BX1123" s="28"/>
      <c r="BY1123" s="28"/>
      <c r="BZ1123" s="28"/>
      <c r="CA1123" s="28"/>
      <c r="CB1123" s="28"/>
      <c r="CC1123" s="28"/>
      <c r="CD1123" s="28"/>
      <c r="CE1123" s="28"/>
      <c r="CF1123" s="28"/>
      <c r="CG1123" s="28"/>
      <c r="CH1123" s="28"/>
      <c r="CI1123" s="28"/>
      <c r="CJ1123" s="28"/>
      <c r="CK1123" s="28"/>
      <c r="CL1123" s="28"/>
      <c r="CM1123" s="28"/>
      <c r="CN1123" s="28"/>
    </row>
    <row r="1124" spans="3:92" x14ac:dyDescent="0.3">
      <c r="C1124" s="28"/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8"/>
      <c r="AP1124" s="28"/>
      <c r="AQ1124" s="28"/>
      <c r="AR1124" s="28"/>
      <c r="AS1124" s="28"/>
      <c r="AT1124" s="28"/>
      <c r="AU1124" s="28"/>
      <c r="AV1124" s="28"/>
      <c r="AW1124" s="28"/>
      <c r="AX1124" s="28"/>
      <c r="AY1124" s="28"/>
      <c r="AZ1124" s="28"/>
      <c r="BA1124" s="28"/>
      <c r="BB1124" s="28"/>
      <c r="BC1124" s="28"/>
      <c r="BD1124" s="28"/>
      <c r="BE1124" s="28"/>
      <c r="BF1124" s="28"/>
      <c r="BG1124" s="28"/>
      <c r="BH1124" s="28"/>
      <c r="BI1124" s="28"/>
      <c r="BJ1124" s="28"/>
      <c r="BK1124" s="28"/>
      <c r="BL1124" s="28"/>
      <c r="BM1124" s="28"/>
      <c r="BN1124" s="28"/>
      <c r="BO1124" s="28"/>
      <c r="BP1124" s="28"/>
      <c r="BQ1124" s="28"/>
      <c r="BR1124" s="28"/>
      <c r="BS1124" s="28"/>
      <c r="BT1124" s="28"/>
      <c r="BU1124" s="28"/>
      <c r="BV1124" s="28"/>
      <c r="BW1124" s="28"/>
      <c r="BX1124" s="28"/>
      <c r="BY1124" s="28"/>
      <c r="BZ1124" s="28"/>
      <c r="CA1124" s="28"/>
      <c r="CB1124" s="28"/>
      <c r="CC1124" s="28"/>
      <c r="CD1124" s="28"/>
      <c r="CE1124" s="28"/>
      <c r="CF1124" s="28"/>
      <c r="CG1124" s="28"/>
      <c r="CH1124" s="28"/>
      <c r="CI1124" s="28"/>
      <c r="CJ1124" s="28"/>
      <c r="CK1124" s="28"/>
      <c r="CL1124" s="28"/>
      <c r="CM1124" s="28"/>
      <c r="CN1124" s="28"/>
    </row>
    <row r="1125" spans="3:92" x14ac:dyDescent="0.3">
      <c r="C1125" s="28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  <c r="AA1125" s="28"/>
      <c r="AB1125" s="28"/>
      <c r="AC1125" s="28"/>
      <c r="AD1125" s="28"/>
      <c r="AE1125" s="28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28"/>
      <c r="AS1125" s="28"/>
      <c r="AT1125" s="28"/>
      <c r="AU1125" s="28"/>
      <c r="AV1125" s="28"/>
      <c r="AW1125" s="28"/>
      <c r="AX1125" s="28"/>
      <c r="AY1125" s="28"/>
      <c r="AZ1125" s="28"/>
      <c r="BA1125" s="28"/>
      <c r="BB1125" s="28"/>
      <c r="BC1125" s="28"/>
      <c r="BD1125" s="28"/>
      <c r="BE1125" s="28"/>
      <c r="BF1125" s="28"/>
      <c r="BG1125" s="28"/>
      <c r="BH1125" s="28"/>
      <c r="BI1125" s="28"/>
      <c r="BJ1125" s="28"/>
      <c r="BK1125" s="28"/>
      <c r="BL1125" s="28"/>
      <c r="BM1125" s="28"/>
      <c r="BN1125" s="28"/>
      <c r="BO1125" s="28"/>
      <c r="BP1125" s="28"/>
      <c r="BQ1125" s="28"/>
      <c r="BR1125" s="28"/>
      <c r="BS1125" s="28"/>
      <c r="BT1125" s="28"/>
      <c r="BU1125" s="28"/>
      <c r="BV1125" s="28"/>
      <c r="BW1125" s="28"/>
      <c r="BX1125" s="28"/>
      <c r="BY1125" s="28"/>
      <c r="BZ1125" s="28"/>
      <c r="CA1125" s="28"/>
      <c r="CB1125" s="28"/>
      <c r="CC1125" s="28"/>
      <c r="CD1125" s="28"/>
      <c r="CE1125" s="28"/>
      <c r="CF1125" s="28"/>
      <c r="CG1125" s="28"/>
      <c r="CH1125" s="28"/>
      <c r="CI1125" s="28"/>
      <c r="CJ1125" s="28"/>
      <c r="CK1125" s="28"/>
      <c r="CL1125" s="28"/>
      <c r="CM1125" s="28"/>
      <c r="CN1125" s="28"/>
    </row>
    <row r="1126" spans="3:92" x14ac:dyDescent="0.3">
      <c r="C1126" s="28"/>
      <c r="D1126" s="28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  <c r="AA1126" s="28"/>
      <c r="AB1126" s="28"/>
      <c r="AC1126" s="28"/>
      <c r="AD1126" s="28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28"/>
      <c r="AS1126" s="28"/>
      <c r="AT1126" s="28"/>
      <c r="AU1126" s="28"/>
      <c r="AV1126" s="28"/>
      <c r="AW1126" s="28"/>
      <c r="AX1126" s="28"/>
      <c r="AY1126" s="28"/>
      <c r="AZ1126" s="28"/>
      <c r="BA1126" s="28"/>
      <c r="BB1126" s="28"/>
      <c r="BC1126" s="28"/>
      <c r="BD1126" s="28"/>
      <c r="BE1126" s="28"/>
      <c r="BF1126" s="28"/>
      <c r="BG1126" s="28"/>
      <c r="BH1126" s="28"/>
      <c r="BI1126" s="28"/>
      <c r="BJ1126" s="28"/>
      <c r="BK1126" s="28"/>
      <c r="BL1126" s="28"/>
      <c r="BM1126" s="28"/>
      <c r="BN1126" s="28"/>
      <c r="BO1126" s="28"/>
      <c r="BP1126" s="28"/>
      <c r="BQ1126" s="28"/>
      <c r="BR1126" s="28"/>
      <c r="BS1126" s="28"/>
      <c r="BT1126" s="28"/>
      <c r="BU1126" s="28"/>
      <c r="BV1126" s="28"/>
      <c r="BW1126" s="28"/>
      <c r="BX1126" s="28"/>
      <c r="BY1126" s="28"/>
      <c r="BZ1126" s="28"/>
      <c r="CA1126" s="28"/>
      <c r="CB1126" s="28"/>
      <c r="CC1126" s="28"/>
      <c r="CD1126" s="28"/>
      <c r="CE1126" s="28"/>
      <c r="CF1126" s="28"/>
      <c r="CG1126" s="28"/>
      <c r="CH1126" s="28"/>
      <c r="CI1126" s="28"/>
      <c r="CJ1126" s="28"/>
      <c r="CK1126" s="28"/>
      <c r="CL1126" s="28"/>
      <c r="CM1126" s="28"/>
      <c r="CN1126" s="28"/>
    </row>
    <row r="1127" spans="3:92" x14ac:dyDescent="0.3">
      <c r="C1127" s="28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  <c r="AA1127" s="28"/>
      <c r="AB1127" s="28"/>
      <c r="AC1127" s="28"/>
      <c r="AD1127" s="28"/>
      <c r="AE1127" s="28"/>
      <c r="AF1127" s="28"/>
      <c r="AG1127" s="28"/>
      <c r="AH1127" s="28"/>
      <c r="AI1127" s="28"/>
      <c r="AJ1127" s="28"/>
      <c r="AK1127" s="28"/>
      <c r="AL1127" s="28"/>
      <c r="AM1127" s="28"/>
      <c r="AN1127" s="28"/>
      <c r="AO1127" s="28"/>
      <c r="AP1127" s="28"/>
      <c r="AQ1127" s="28"/>
      <c r="AR1127" s="28"/>
      <c r="AS1127" s="28"/>
      <c r="AT1127" s="28"/>
      <c r="AU1127" s="28"/>
      <c r="AV1127" s="28"/>
      <c r="AW1127" s="28"/>
      <c r="AX1127" s="28"/>
      <c r="AY1127" s="28"/>
      <c r="AZ1127" s="28"/>
      <c r="BA1127" s="28"/>
      <c r="BB1127" s="28"/>
      <c r="BC1127" s="28"/>
      <c r="BD1127" s="28"/>
      <c r="BE1127" s="28"/>
      <c r="BF1127" s="28"/>
      <c r="BG1127" s="28"/>
      <c r="BH1127" s="28"/>
      <c r="BI1127" s="28"/>
      <c r="BJ1127" s="28"/>
      <c r="BK1127" s="28"/>
      <c r="BL1127" s="28"/>
      <c r="BM1127" s="28"/>
      <c r="BN1127" s="28"/>
      <c r="BO1127" s="28"/>
      <c r="BP1127" s="28"/>
      <c r="BQ1127" s="28"/>
      <c r="BR1127" s="28"/>
      <c r="BS1127" s="28"/>
      <c r="BT1127" s="28"/>
      <c r="BU1127" s="28"/>
      <c r="BV1127" s="28"/>
      <c r="BW1127" s="28"/>
      <c r="BX1127" s="28"/>
      <c r="BY1127" s="28"/>
      <c r="BZ1127" s="28"/>
      <c r="CA1127" s="28"/>
      <c r="CB1127" s="28"/>
      <c r="CC1127" s="28"/>
      <c r="CD1127" s="28"/>
      <c r="CE1127" s="28"/>
      <c r="CF1127" s="28"/>
      <c r="CG1127" s="28"/>
      <c r="CH1127" s="28"/>
      <c r="CI1127" s="28"/>
      <c r="CJ1127" s="28"/>
      <c r="CK1127" s="28"/>
      <c r="CL1127" s="28"/>
      <c r="CM1127" s="28"/>
      <c r="CN1127" s="28"/>
    </row>
    <row r="1128" spans="3:92" x14ac:dyDescent="0.3">
      <c r="C1128" s="28"/>
      <c r="D1128" s="28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28"/>
      <c r="AU1128" s="28"/>
      <c r="AV1128" s="28"/>
      <c r="AW1128" s="28"/>
      <c r="AX1128" s="28"/>
      <c r="AY1128" s="28"/>
      <c r="AZ1128" s="28"/>
      <c r="BA1128" s="28"/>
      <c r="BB1128" s="28"/>
      <c r="BC1128" s="28"/>
      <c r="BD1128" s="28"/>
      <c r="BE1128" s="28"/>
      <c r="BF1128" s="28"/>
      <c r="BG1128" s="28"/>
      <c r="BH1128" s="28"/>
      <c r="BI1128" s="28"/>
      <c r="BJ1128" s="28"/>
      <c r="BK1128" s="28"/>
      <c r="BL1128" s="28"/>
      <c r="BM1128" s="28"/>
      <c r="BN1128" s="28"/>
      <c r="BO1128" s="28"/>
      <c r="BP1128" s="28"/>
      <c r="BQ1128" s="28"/>
      <c r="BR1128" s="28"/>
      <c r="BS1128" s="28"/>
      <c r="BT1128" s="28"/>
      <c r="BU1128" s="28"/>
      <c r="BV1128" s="28"/>
      <c r="BW1128" s="28"/>
      <c r="BX1128" s="28"/>
      <c r="BY1128" s="28"/>
      <c r="BZ1128" s="28"/>
      <c r="CA1128" s="28"/>
      <c r="CB1128" s="28"/>
      <c r="CC1128" s="28"/>
      <c r="CD1128" s="28"/>
      <c r="CE1128" s="28"/>
      <c r="CF1128" s="28"/>
      <c r="CG1128" s="28"/>
      <c r="CH1128" s="28"/>
      <c r="CI1128" s="28"/>
      <c r="CJ1128" s="28"/>
      <c r="CK1128" s="28"/>
      <c r="CL1128" s="28"/>
      <c r="CM1128" s="28"/>
      <c r="CN1128" s="28"/>
    </row>
    <row r="1129" spans="3:92" x14ac:dyDescent="0.3">
      <c r="C1129" s="28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28"/>
      <c r="AS1129" s="28"/>
      <c r="AT1129" s="28"/>
      <c r="AU1129" s="28"/>
      <c r="AV1129" s="28"/>
      <c r="AW1129" s="28"/>
      <c r="AX1129" s="28"/>
      <c r="AY1129" s="28"/>
      <c r="AZ1129" s="28"/>
      <c r="BA1129" s="28"/>
      <c r="BB1129" s="28"/>
      <c r="BC1129" s="28"/>
      <c r="BD1129" s="28"/>
      <c r="BE1129" s="28"/>
      <c r="BF1129" s="28"/>
      <c r="BG1129" s="28"/>
      <c r="BH1129" s="28"/>
      <c r="BI1129" s="28"/>
      <c r="BJ1129" s="28"/>
      <c r="BK1129" s="28"/>
      <c r="BL1129" s="28"/>
      <c r="BM1129" s="28"/>
      <c r="BN1129" s="28"/>
      <c r="BO1129" s="28"/>
      <c r="BP1129" s="28"/>
      <c r="BQ1129" s="28"/>
      <c r="BR1129" s="28"/>
      <c r="BS1129" s="28"/>
      <c r="BT1129" s="28"/>
      <c r="BU1129" s="28"/>
      <c r="BV1129" s="28"/>
      <c r="BW1129" s="28"/>
      <c r="BX1129" s="28"/>
      <c r="BY1129" s="28"/>
      <c r="BZ1129" s="28"/>
      <c r="CA1129" s="28"/>
      <c r="CB1129" s="28"/>
      <c r="CC1129" s="28"/>
      <c r="CD1129" s="28"/>
      <c r="CE1129" s="28"/>
      <c r="CF1129" s="28"/>
      <c r="CG1129" s="28"/>
      <c r="CH1129" s="28"/>
      <c r="CI1129" s="28"/>
      <c r="CJ1129" s="28"/>
      <c r="CK1129" s="28"/>
      <c r="CL1129" s="28"/>
      <c r="CM1129" s="28"/>
      <c r="CN1129" s="28"/>
    </row>
    <row r="1130" spans="3:92" x14ac:dyDescent="0.3">
      <c r="C1130" s="28"/>
      <c r="D1130" s="28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28"/>
      <c r="AU1130" s="28"/>
      <c r="AV1130" s="28"/>
      <c r="AW1130" s="28"/>
      <c r="AX1130" s="28"/>
      <c r="AY1130" s="28"/>
      <c r="AZ1130" s="28"/>
      <c r="BA1130" s="28"/>
      <c r="BB1130" s="28"/>
      <c r="BC1130" s="28"/>
      <c r="BD1130" s="28"/>
      <c r="BE1130" s="28"/>
      <c r="BF1130" s="28"/>
      <c r="BG1130" s="28"/>
      <c r="BH1130" s="28"/>
      <c r="BI1130" s="28"/>
      <c r="BJ1130" s="28"/>
      <c r="BK1130" s="28"/>
      <c r="BL1130" s="28"/>
      <c r="BM1130" s="28"/>
      <c r="BN1130" s="28"/>
      <c r="BO1130" s="28"/>
      <c r="BP1130" s="28"/>
      <c r="BQ1130" s="28"/>
      <c r="BR1130" s="28"/>
      <c r="BS1130" s="28"/>
      <c r="BT1130" s="28"/>
      <c r="BU1130" s="28"/>
      <c r="BV1130" s="28"/>
      <c r="BW1130" s="28"/>
      <c r="BX1130" s="28"/>
      <c r="BY1130" s="28"/>
      <c r="BZ1130" s="28"/>
      <c r="CA1130" s="28"/>
      <c r="CB1130" s="28"/>
      <c r="CC1130" s="28"/>
      <c r="CD1130" s="28"/>
      <c r="CE1130" s="28"/>
      <c r="CF1130" s="28"/>
      <c r="CG1130" s="28"/>
      <c r="CH1130" s="28"/>
      <c r="CI1130" s="28"/>
      <c r="CJ1130" s="28"/>
      <c r="CK1130" s="28"/>
      <c r="CL1130" s="28"/>
      <c r="CM1130" s="28"/>
      <c r="CN1130" s="28"/>
    </row>
    <row r="1131" spans="3:92" x14ac:dyDescent="0.3">
      <c r="C1131" s="28"/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/>
      <c r="AU1131" s="28"/>
      <c r="AV1131" s="28"/>
      <c r="AW1131" s="28"/>
      <c r="AX1131" s="28"/>
      <c r="AY1131" s="28"/>
      <c r="AZ1131" s="28"/>
      <c r="BA1131" s="28"/>
      <c r="BB1131" s="28"/>
      <c r="BC1131" s="28"/>
      <c r="BD1131" s="28"/>
      <c r="BE1131" s="28"/>
      <c r="BF1131" s="28"/>
      <c r="BG1131" s="28"/>
      <c r="BH1131" s="28"/>
      <c r="BI1131" s="28"/>
      <c r="BJ1131" s="28"/>
      <c r="BK1131" s="28"/>
      <c r="BL1131" s="28"/>
      <c r="BM1131" s="28"/>
      <c r="BN1131" s="28"/>
      <c r="BO1131" s="28"/>
      <c r="BP1131" s="28"/>
      <c r="BQ1131" s="28"/>
      <c r="BR1131" s="28"/>
      <c r="BS1131" s="28"/>
      <c r="BT1131" s="28"/>
      <c r="BU1131" s="28"/>
      <c r="BV1131" s="28"/>
      <c r="BW1131" s="28"/>
      <c r="BX1131" s="28"/>
      <c r="BY1131" s="28"/>
      <c r="BZ1131" s="28"/>
      <c r="CA1131" s="28"/>
      <c r="CB1131" s="28"/>
      <c r="CC1131" s="28"/>
      <c r="CD1131" s="28"/>
      <c r="CE1131" s="28"/>
      <c r="CF1131" s="28"/>
      <c r="CG1131" s="28"/>
      <c r="CH1131" s="28"/>
      <c r="CI1131" s="28"/>
      <c r="CJ1131" s="28"/>
      <c r="CK1131" s="28"/>
      <c r="CL1131" s="28"/>
      <c r="CM1131" s="28"/>
      <c r="CN1131" s="28"/>
    </row>
    <row r="1132" spans="3:92" x14ac:dyDescent="0.3">
      <c r="C1132" s="28"/>
      <c r="D1132" s="28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/>
      <c r="AU1132" s="28"/>
      <c r="AV1132" s="28"/>
      <c r="AW1132" s="28"/>
      <c r="AX1132" s="28"/>
      <c r="AY1132" s="28"/>
      <c r="AZ1132" s="28"/>
      <c r="BA1132" s="28"/>
      <c r="BB1132" s="28"/>
      <c r="BC1132" s="28"/>
      <c r="BD1132" s="28"/>
      <c r="BE1132" s="28"/>
      <c r="BF1132" s="28"/>
      <c r="BG1132" s="28"/>
      <c r="BH1132" s="28"/>
      <c r="BI1132" s="28"/>
      <c r="BJ1132" s="28"/>
      <c r="BK1132" s="28"/>
      <c r="BL1132" s="28"/>
      <c r="BM1132" s="28"/>
      <c r="BN1132" s="28"/>
      <c r="BO1132" s="28"/>
      <c r="BP1132" s="28"/>
      <c r="BQ1132" s="28"/>
      <c r="BR1132" s="28"/>
      <c r="BS1132" s="28"/>
      <c r="BT1132" s="28"/>
      <c r="BU1132" s="28"/>
      <c r="BV1132" s="28"/>
      <c r="BW1132" s="28"/>
      <c r="BX1132" s="28"/>
      <c r="BY1132" s="28"/>
      <c r="BZ1132" s="28"/>
      <c r="CA1132" s="28"/>
      <c r="CB1132" s="28"/>
      <c r="CC1132" s="28"/>
      <c r="CD1132" s="28"/>
      <c r="CE1132" s="28"/>
      <c r="CF1132" s="28"/>
      <c r="CG1132" s="28"/>
      <c r="CH1132" s="28"/>
      <c r="CI1132" s="28"/>
      <c r="CJ1132" s="28"/>
      <c r="CK1132" s="28"/>
      <c r="CL1132" s="28"/>
      <c r="CM1132" s="28"/>
      <c r="CN1132" s="28"/>
    </row>
    <row r="1133" spans="3:92" x14ac:dyDescent="0.3">
      <c r="C1133" s="28"/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28"/>
      <c r="AU1133" s="28"/>
      <c r="AV1133" s="28"/>
      <c r="AW1133" s="28"/>
      <c r="AX1133" s="28"/>
      <c r="AY1133" s="28"/>
      <c r="AZ1133" s="28"/>
      <c r="BA1133" s="28"/>
      <c r="BB1133" s="28"/>
      <c r="BC1133" s="28"/>
      <c r="BD1133" s="28"/>
      <c r="BE1133" s="28"/>
      <c r="BF1133" s="28"/>
      <c r="BG1133" s="28"/>
      <c r="BH1133" s="28"/>
      <c r="BI1133" s="28"/>
      <c r="BJ1133" s="28"/>
      <c r="BK1133" s="28"/>
      <c r="BL1133" s="28"/>
      <c r="BM1133" s="28"/>
      <c r="BN1133" s="28"/>
      <c r="BO1133" s="28"/>
      <c r="BP1133" s="28"/>
      <c r="BQ1133" s="28"/>
      <c r="BR1133" s="28"/>
      <c r="BS1133" s="28"/>
      <c r="BT1133" s="28"/>
      <c r="BU1133" s="28"/>
      <c r="BV1133" s="28"/>
      <c r="BW1133" s="28"/>
      <c r="BX1133" s="28"/>
      <c r="BY1133" s="28"/>
      <c r="BZ1133" s="28"/>
      <c r="CA1133" s="28"/>
      <c r="CB1133" s="28"/>
      <c r="CC1133" s="28"/>
      <c r="CD1133" s="28"/>
      <c r="CE1133" s="28"/>
      <c r="CF1133" s="28"/>
      <c r="CG1133" s="28"/>
      <c r="CH1133" s="28"/>
      <c r="CI1133" s="28"/>
      <c r="CJ1133" s="28"/>
      <c r="CK1133" s="28"/>
      <c r="CL1133" s="28"/>
      <c r="CM1133" s="28"/>
      <c r="CN1133" s="28"/>
    </row>
    <row r="1134" spans="3:92" x14ac:dyDescent="0.3">
      <c r="C1134" s="28"/>
      <c r="D1134" s="28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28"/>
      <c r="AU1134" s="28"/>
      <c r="AV1134" s="28"/>
      <c r="AW1134" s="28"/>
      <c r="AX1134" s="28"/>
      <c r="AY1134" s="28"/>
      <c r="AZ1134" s="28"/>
      <c r="BA1134" s="28"/>
      <c r="BB1134" s="28"/>
      <c r="BC1134" s="28"/>
      <c r="BD1134" s="28"/>
      <c r="BE1134" s="28"/>
      <c r="BF1134" s="28"/>
      <c r="BG1134" s="28"/>
      <c r="BH1134" s="28"/>
      <c r="BI1134" s="28"/>
      <c r="BJ1134" s="28"/>
      <c r="BK1134" s="28"/>
      <c r="BL1134" s="28"/>
      <c r="BM1134" s="28"/>
      <c r="BN1134" s="28"/>
      <c r="BO1134" s="28"/>
      <c r="BP1134" s="28"/>
      <c r="BQ1134" s="28"/>
      <c r="BR1134" s="28"/>
      <c r="BS1134" s="28"/>
      <c r="BT1134" s="28"/>
      <c r="BU1134" s="28"/>
      <c r="BV1134" s="28"/>
      <c r="BW1134" s="28"/>
      <c r="BX1134" s="28"/>
      <c r="BY1134" s="28"/>
      <c r="BZ1134" s="28"/>
      <c r="CA1134" s="28"/>
      <c r="CB1134" s="28"/>
      <c r="CC1134" s="28"/>
      <c r="CD1134" s="28"/>
      <c r="CE1134" s="28"/>
      <c r="CF1134" s="28"/>
      <c r="CG1134" s="28"/>
      <c r="CH1134" s="28"/>
      <c r="CI1134" s="28"/>
      <c r="CJ1134" s="28"/>
      <c r="CK1134" s="28"/>
      <c r="CL1134" s="28"/>
      <c r="CM1134" s="28"/>
      <c r="CN1134" s="28"/>
    </row>
    <row r="1135" spans="3:92" x14ac:dyDescent="0.3">
      <c r="C1135" s="28"/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28"/>
      <c r="AU1135" s="28"/>
      <c r="AV1135" s="28"/>
      <c r="AW1135" s="28"/>
      <c r="AX1135" s="28"/>
      <c r="AY1135" s="28"/>
      <c r="AZ1135" s="28"/>
      <c r="BA1135" s="28"/>
      <c r="BB1135" s="28"/>
      <c r="BC1135" s="28"/>
      <c r="BD1135" s="28"/>
      <c r="BE1135" s="28"/>
      <c r="BF1135" s="28"/>
      <c r="BG1135" s="28"/>
      <c r="BH1135" s="28"/>
      <c r="BI1135" s="28"/>
      <c r="BJ1135" s="28"/>
      <c r="BK1135" s="28"/>
      <c r="BL1135" s="28"/>
      <c r="BM1135" s="28"/>
      <c r="BN1135" s="28"/>
      <c r="BO1135" s="28"/>
      <c r="BP1135" s="28"/>
      <c r="BQ1135" s="28"/>
      <c r="BR1135" s="28"/>
      <c r="BS1135" s="28"/>
      <c r="BT1135" s="28"/>
      <c r="BU1135" s="28"/>
      <c r="BV1135" s="28"/>
      <c r="BW1135" s="28"/>
      <c r="BX1135" s="28"/>
      <c r="BY1135" s="28"/>
      <c r="BZ1135" s="28"/>
      <c r="CA1135" s="28"/>
      <c r="CB1135" s="28"/>
      <c r="CC1135" s="28"/>
      <c r="CD1135" s="28"/>
      <c r="CE1135" s="28"/>
      <c r="CF1135" s="28"/>
      <c r="CG1135" s="28"/>
      <c r="CH1135" s="28"/>
      <c r="CI1135" s="28"/>
      <c r="CJ1135" s="28"/>
      <c r="CK1135" s="28"/>
      <c r="CL1135" s="28"/>
      <c r="CM1135" s="28"/>
      <c r="CN1135" s="28"/>
    </row>
    <row r="1136" spans="3:92" x14ac:dyDescent="0.3">
      <c r="C1136" s="28"/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28"/>
      <c r="AU1136" s="28"/>
      <c r="AV1136" s="28"/>
      <c r="AW1136" s="28"/>
      <c r="AX1136" s="28"/>
      <c r="AY1136" s="28"/>
      <c r="AZ1136" s="28"/>
      <c r="BA1136" s="28"/>
      <c r="BB1136" s="28"/>
      <c r="BC1136" s="28"/>
      <c r="BD1136" s="28"/>
      <c r="BE1136" s="28"/>
      <c r="BF1136" s="28"/>
      <c r="BG1136" s="28"/>
      <c r="BH1136" s="28"/>
      <c r="BI1136" s="28"/>
      <c r="BJ1136" s="28"/>
      <c r="BK1136" s="28"/>
      <c r="BL1136" s="28"/>
      <c r="BM1136" s="28"/>
      <c r="BN1136" s="28"/>
      <c r="BO1136" s="28"/>
      <c r="BP1136" s="28"/>
      <c r="BQ1136" s="28"/>
      <c r="BR1136" s="28"/>
      <c r="BS1136" s="28"/>
      <c r="BT1136" s="28"/>
      <c r="BU1136" s="28"/>
      <c r="BV1136" s="28"/>
      <c r="BW1136" s="28"/>
      <c r="BX1136" s="28"/>
      <c r="BY1136" s="28"/>
      <c r="BZ1136" s="28"/>
      <c r="CA1136" s="28"/>
      <c r="CB1136" s="28"/>
      <c r="CC1136" s="28"/>
      <c r="CD1136" s="28"/>
      <c r="CE1136" s="28"/>
      <c r="CF1136" s="28"/>
      <c r="CG1136" s="28"/>
      <c r="CH1136" s="28"/>
      <c r="CI1136" s="28"/>
      <c r="CJ1136" s="28"/>
      <c r="CK1136" s="28"/>
      <c r="CL1136" s="28"/>
      <c r="CM1136" s="28"/>
      <c r="CN1136" s="28"/>
    </row>
    <row r="1137" spans="3:92" x14ac:dyDescent="0.3">
      <c r="C1137" s="28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28"/>
      <c r="AU1137" s="28"/>
      <c r="AV1137" s="28"/>
      <c r="AW1137" s="28"/>
      <c r="AX1137" s="28"/>
      <c r="AY1137" s="28"/>
      <c r="AZ1137" s="28"/>
      <c r="BA1137" s="28"/>
      <c r="BB1137" s="28"/>
      <c r="BC1137" s="28"/>
      <c r="BD1137" s="28"/>
      <c r="BE1137" s="28"/>
      <c r="BF1137" s="28"/>
      <c r="BG1137" s="28"/>
      <c r="BH1137" s="28"/>
      <c r="BI1137" s="28"/>
      <c r="BJ1137" s="28"/>
      <c r="BK1137" s="28"/>
      <c r="BL1137" s="28"/>
      <c r="BM1137" s="28"/>
      <c r="BN1137" s="28"/>
      <c r="BO1137" s="28"/>
      <c r="BP1137" s="28"/>
      <c r="BQ1137" s="28"/>
      <c r="BR1137" s="28"/>
      <c r="BS1137" s="28"/>
      <c r="BT1137" s="28"/>
      <c r="BU1137" s="28"/>
      <c r="BV1137" s="28"/>
      <c r="BW1137" s="28"/>
      <c r="BX1137" s="28"/>
      <c r="BY1137" s="28"/>
      <c r="BZ1137" s="28"/>
      <c r="CA1137" s="28"/>
      <c r="CB1137" s="28"/>
      <c r="CC1137" s="28"/>
      <c r="CD1137" s="28"/>
      <c r="CE1137" s="28"/>
      <c r="CF1137" s="28"/>
      <c r="CG1137" s="28"/>
      <c r="CH1137" s="28"/>
      <c r="CI1137" s="28"/>
      <c r="CJ1137" s="28"/>
      <c r="CK1137" s="28"/>
      <c r="CL1137" s="28"/>
      <c r="CM1137" s="28"/>
      <c r="CN1137" s="28"/>
    </row>
    <row r="1138" spans="3:92" x14ac:dyDescent="0.3">
      <c r="C1138" s="28"/>
      <c r="D1138" s="28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8"/>
      <c r="AI1138" s="28"/>
      <c r="AJ1138" s="28"/>
      <c r="AK1138" s="28"/>
      <c r="AL1138" s="28"/>
      <c r="AM1138" s="28"/>
      <c r="AN1138" s="28"/>
      <c r="AO1138" s="28"/>
      <c r="AP1138" s="28"/>
      <c r="AQ1138" s="28"/>
      <c r="AR1138" s="28"/>
      <c r="AS1138" s="28"/>
      <c r="AT1138" s="28"/>
      <c r="AU1138" s="28"/>
      <c r="AV1138" s="28"/>
      <c r="AW1138" s="28"/>
      <c r="AX1138" s="28"/>
      <c r="AY1138" s="28"/>
      <c r="AZ1138" s="28"/>
      <c r="BA1138" s="28"/>
      <c r="BB1138" s="28"/>
      <c r="BC1138" s="28"/>
      <c r="BD1138" s="28"/>
      <c r="BE1138" s="28"/>
      <c r="BF1138" s="28"/>
      <c r="BG1138" s="28"/>
      <c r="BH1138" s="28"/>
      <c r="BI1138" s="28"/>
      <c r="BJ1138" s="28"/>
      <c r="BK1138" s="28"/>
      <c r="BL1138" s="28"/>
      <c r="BM1138" s="28"/>
      <c r="BN1138" s="28"/>
      <c r="BO1138" s="28"/>
      <c r="BP1138" s="28"/>
      <c r="BQ1138" s="28"/>
      <c r="BR1138" s="28"/>
      <c r="BS1138" s="28"/>
      <c r="BT1138" s="28"/>
      <c r="BU1138" s="28"/>
      <c r="BV1138" s="28"/>
      <c r="BW1138" s="28"/>
      <c r="BX1138" s="28"/>
      <c r="BY1138" s="28"/>
      <c r="BZ1138" s="28"/>
      <c r="CA1138" s="28"/>
      <c r="CB1138" s="28"/>
      <c r="CC1138" s="28"/>
      <c r="CD1138" s="28"/>
      <c r="CE1138" s="28"/>
      <c r="CF1138" s="28"/>
      <c r="CG1138" s="28"/>
      <c r="CH1138" s="28"/>
      <c r="CI1138" s="28"/>
      <c r="CJ1138" s="28"/>
      <c r="CK1138" s="28"/>
      <c r="CL1138" s="28"/>
      <c r="CM1138" s="28"/>
      <c r="CN1138" s="28"/>
    </row>
    <row r="1139" spans="3:92" x14ac:dyDescent="0.3">
      <c r="C1139" s="28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8"/>
      <c r="AI1139" s="28"/>
      <c r="AJ1139" s="28"/>
      <c r="AK1139" s="28"/>
      <c r="AL1139" s="28"/>
      <c r="AM1139" s="28"/>
      <c r="AN1139" s="28"/>
      <c r="AO1139" s="28"/>
      <c r="AP1139" s="28"/>
      <c r="AQ1139" s="28"/>
      <c r="AR1139" s="28"/>
      <c r="AS1139" s="28"/>
      <c r="AT1139" s="28"/>
      <c r="AU1139" s="28"/>
      <c r="AV1139" s="28"/>
      <c r="AW1139" s="28"/>
      <c r="AX1139" s="28"/>
      <c r="AY1139" s="28"/>
      <c r="AZ1139" s="28"/>
      <c r="BA1139" s="28"/>
      <c r="BB1139" s="28"/>
      <c r="BC1139" s="28"/>
      <c r="BD1139" s="28"/>
      <c r="BE1139" s="28"/>
      <c r="BF1139" s="28"/>
      <c r="BG1139" s="28"/>
      <c r="BH1139" s="28"/>
      <c r="BI1139" s="28"/>
      <c r="BJ1139" s="28"/>
      <c r="BK1139" s="28"/>
      <c r="BL1139" s="28"/>
      <c r="BM1139" s="28"/>
      <c r="BN1139" s="28"/>
      <c r="BO1139" s="28"/>
      <c r="BP1139" s="28"/>
      <c r="BQ1139" s="28"/>
      <c r="BR1139" s="28"/>
      <c r="BS1139" s="28"/>
      <c r="BT1139" s="28"/>
      <c r="BU1139" s="28"/>
      <c r="BV1139" s="28"/>
      <c r="BW1139" s="28"/>
      <c r="BX1139" s="28"/>
      <c r="BY1139" s="28"/>
      <c r="BZ1139" s="28"/>
      <c r="CA1139" s="28"/>
      <c r="CB1139" s="28"/>
      <c r="CC1139" s="28"/>
      <c r="CD1139" s="28"/>
      <c r="CE1139" s="28"/>
      <c r="CF1139" s="28"/>
      <c r="CG1139" s="28"/>
      <c r="CH1139" s="28"/>
      <c r="CI1139" s="28"/>
      <c r="CJ1139" s="28"/>
      <c r="CK1139" s="28"/>
      <c r="CL1139" s="28"/>
      <c r="CM1139" s="28"/>
      <c r="CN1139" s="28"/>
    </row>
    <row r="1140" spans="3:92" x14ac:dyDescent="0.3">
      <c r="C1140" s="28"/>
      <c r="D1140" s="28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28"/>
      <c r="AS1140" s="28"/>
      <c r="AT1140" s="28"/>
      <c r="AU1140" s="28"/>
      <c r="AV1140" s="28"/>
      <c r="AW1140" s="28"/>
      <c r="AX1140" s="28"/>
      <c r="AY1140" s="28"/>
      <c r="AZ1140" s="28"/>
      <c r="BA1140" s="28"/>
      <c r="BB1140" s="28"/>
      <c r="BC1140" s="28"/>
      <c r="BD1140" s="28"/>
      <c r="BE1140" s="28"/>
      <c r="BF1140" s="28"/>
      <c r="BG1140" s="28"/>
      <c r="BH1140" s="28"/>
      <c r="BI1140" s="28"/>
      <c r="BJ1140" s="28"/>
      <c r="BK1140" s="28"/>
      <c r="BL1140" s="28"/>
      <c r="BM1140" s="28"/>
      <c r="BN1140" s="28"/>
      <c r="BO1140" s="28"/>
      <c r="BP1140" s="28"/>
      <c r="BQ1140" s="28"/>
      <c r="BR1140" s="28"/>
      <c r="BS1140" s="28"/>
      <c r="BT1140" s="28"/>
      <c r="BU1140" s="28"/>
      <c r="BV1140" s="28"/>
      <c r="BW1140" s="28"/>
      <c r="BX1140" s="28"/>
      <c r="BY1140" s="28"/>
      <c r="BZ1140" s="28"/>
      <c r="CA1140" s="28"/>
      <c r="CB1140" s="28"/>
      <c r="CC1140" s="28"/>
      <c r="CD1140" s="28"/>
      <c r="CE1140" s="28"/>
      <c r="CF1140" s="28"/>
      <c r="CG1140" s="28"/>
      <c r="CH1140" s="28"/>
      <c r="CI1140" s="28"/>
      <c r="CJ1140" s="28"/>
      <c r="CK1140" s="28"/>
      <c r="CL1140" s="28"/>
      <c r="CM1140" s="28"/>
      <c r="CN1140" s="28"/>
    </row>
    <row r="1141" spans="3:92" x14ac:dyDescent="0.3">
      <c r="C1141" s="28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/>
      <c r="AP1141" s="28"/>
      <c r="AQ1141" s="28"/>
      <c r="AR1141" s="28"/>
      <c r="AS1141" s="28"/>
      <c r="AT1141" s="28"/>
      <c r="AU1141" s="28"/>
      <c r="AV1141" s="28"/>
      <c r="AW1141" s="28"/>
      <c r="AX1141" s="28"/>
      <c r="AY1141" s="28"/>
      <c r="AZ1141" s="28"/>
      <c r="BA1141" s="28"/>
      <c r="BB1141" s="28"/>
      <c r="BC1141" s="28"/>
      <c r="BD1141" s="28"/>
      <c r="BE1141" s="28"/>
      <c r="BF1141" s="28"/>
      <c r="BG1141" s="28"/>
      <c r="BH1141" s="28"/>
      <c r="BI1141" s="28"/>
      <c r="BJ1141" s="28"/>
      <c r="BK1141" s="28"/>
      <c r="BL1141" s="28"/>
      <c r="BM1141" s="28"/>
      <c r="BN1141" s="28"/>
      <c r="BO1141" s="28"/>
      <c r="BP1141" s="28"/>
      <c r="BQ1141" s="28"/>
      <c r="BR1141" s="28"/>
      <c r="BS1141" s="28"/>
      <c r="BT1141" s="28"/>
      <c r="BU1141" s="28"/>
      <c r="BV1141" s="28"/>
      <c r="BW1141" s="28"/>
      <c r="BX1141" s="28"/>
      <c r="BY1141" s="28"/>
      <c r="BZ1141" s="28"/>
      <c r="CA1141" s="28"/>
      <c r="CB1141" s="28"/>
      <c r="CC1141" s="28"/>
      <c r="CD1141" s="28"/>
      <c r="CE1141" s="28"/>
      <c r="CF1141" s="28"/>
      <c r="CG1141" s="28"/>
      <c r="CH1141" s="28"/>
      <c r="CI1141" s="28"/>
      <c r="CJ1141" s="28"/>
      <c r="CK1141" s="28"/>
      <c r="CL1141" s="28"/>
      <c r="CM1141" s="28"/>
      <c r="CN1141" s="28"/>
    </row>
    <row r="1142" spans="3:92" x14ac:dyDescent="0.3">
      <c r="C1142" s="28"/>
      <c r="D1142" s="28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/>
      <c r="AP1142" s="28"/>
      <c r="AQ1142" s="28"/>
      <c r="AR1142" s="28"/>
      <c r="AS1142" s="28"/>
      <c r="AT1142" s="28"/>
      <c r="AU1142" s="28"/>
      <c r="AV1142" s="28"/>
      <c r="AW1142" s="28"/>
      <c r="AX1142" s="28"/>
      <c r="AY1142" s="28"/>
      <c r="AZ1142" s="28"/>
      <c r="BA1142" s="28"/>
      <c r="BB1142" s="28"/>
      <c r="BC1142" s="28"/>
      <c r="BD1142" s="28"/>
      <c r="BE1142" s="28"/>
      <c r="BF1142" s="28"/>
      <c r="BG1142" s="28"/>
      <c r="BH1142" s="28"/>
      <c r="BI1142" s="28"/>
      <c r="BJ1142" s="28"/>
      <c r="BK1142" s="28"/>
      <c r="BL1142" s="28"/>
      <c r="BM1142" s="28"/>
      <c r="BN1142" s="28"/>
      <c r="BO1142" s="28"/>
      <c r="BP1142" s="28"/>
      <c r="BQ1142" s="28"/>
      <c r="BR1142" s="28"/>
      <c r="BS1142" s="28"/>
      <c r="BT1142" s="28"/>
      <c r="BU1142" s="28"/>
      <c r="BV1142" s="28"/>
      <c r="BW1142" s="28"/>
      <c r="BX1142" s="28"/>
      <c r="BY1142" s="28"/>
      <c r="BZ1142" s="28"/>
      <c r="CA1142" s="28"/>
      <c r="CB1142" s="28"/>
      <c r="CC1142" s="28"/>
      <c r="CD1142" s="28"/>
      <c r="CE1142" s="28"/>
      <c r="CF1142" s="28"/>
      <c r="CG1142" s="28"/>
      <c r="CH1142" s="28"/>
      <c r="CI1142" s="28"/>
      <c r="CJ1142" s="28"/>
      <c r="CK1142" s="28"/>
      <c r="CL1142" s="28"/>
      <c r="CM1142" s="28"/>
      <c r="CN1142" s="28"/>
    </row>
    <row r="1143" spans="3:92" x14ac:dyDescent="0.3">
      <c r="C1143" s="28"/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/>
      <c r="AU1143" s="28"/>
      <c r="AV1143" s="28"/>
      <c r="AW1143" s="28"/>
      <c r="AX1143" s="28"/>
      <c r="AY1143" s="28"/>
      <c r="AZ1143" s="28"/>
      <c r="BA1143" s="28"/>
      <c r="BB1143" s="28"/>
      <c r="BC1143" s="28"/>
      <c r="BD1143" s="28"/>
      <c r="BE1143" s="28"/>
      <c r="BF1143" s="28"/>
      <c r="BG1143" s="28"/>
      <c r="BH1143" s="28"/>
      <c r="BI1143" s="28"/>
      <c r="BJ1143" s="28"/>
      <c r="BK1143" s="28"/>
      <c r="BL1143" s="28"/>
      <c r="BM1143" s="28"/>
      <c r="BN1143" s="28"/>
      <c r="BO1143" s="28"/>
      <c r="BP1143" s="28"/>
      <c r="BQ1143" s="28"/>
      <c r="BR1143" s="28"/>
      <c r="BS1143" s="28"/>
      <c r="BT1143" s="28"/>
      <c r="BU1143" s="28"/>
      <c r="BV1143" s="28"/>
      <c r="BW1143" s="28"/>
      <c r="BX1143" s="28"/>
      <c r="BY1143" s="28"/>
      <c r="BZ1143" s="28"/>
      <c r="CA1143" s="28"/>
      <c r="CB1143" s="28"/>
      <c r="CC1143" s="28"/>
      <c r="CD1143" s="28"/>
      <c r="CE1143" s="28"/>
      <c r="CF1143" s="28"/>
      <c r="CG1143" s="28"/>
      <c r="CH1143" s="28"/>
      <c r="CI1143" s="28"/>
      <c r="CJ1143" s="28"/>
      <c r="CK1143" s="28"/>
      <c r="CL1143" s="28"/>
      <c r="CM1143" s="28"/>
      <c r="CN1143" s="28"/>
    </row>
    <row r="1144" spans="3:92" x14ac:dyDescent="0.3">
      <c r="C1144" s="28"/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/>
      <c r="AU1144" s="28"/>
      <c r="AV1144" s="28"/>
      <c r="AW1144" s="28"/>
      <c r="AX1144" s="28"/>
      <c r="AY1144" s="28"/>
      <c r="AZ1144" s="28"/>
      <c r="BA1144" s="28"/>
      <c r="BB1144" s="28"/>
      <c r="BC1144" s="28"/>
      <c r="BD1144" s="28"/>
      <c r="BE1144" s="28"/>
      <c r="BF1144" s="28"/>
      <c r="BG1144" s="28"/>
      <c r="BH1144" s="28"/>
      <c r="BI1144" s="28"/>
      <c r="BJ1144" s="28"/>
      <c r="BK1144" s="28"/>
      <c r="BL1144" s="28"/>
      <c r="BM1144" s="28"/>
      <c r="BN1144" s="28"/>
      <c r="BO1144" s="28"/>
      <c r="BP1144" s="28"/>
      <c r="BQ1144" s="28"/>
      <c r="BR1144" s="28"/>
      <c r="BS1144" s="28"/>
      <c r="BT1144" s="28"/>
      <c r="BU1144" s="28"/>
      <c r="BV1144" s="28"/>
      <c r="BW1144" s="28"/>
      <c r="BX1144" s="28"/>
      <c r="BY1144" s="28"/>
      <c r="BZ1144" s="28"/>
      <c r="CA1144" s="28"/>
      <c r="CB1144" s="28"/>
      <c r="CC1144" s="28"/>
      <c r="CD1144" s="28"/>
      <c r="CE1144" s="28"/>
      <c r="CF1144" s="28"/>
      <c r="CG1144" s="28"/>
      <c r="CH1144" s="28"/>
      <c r="CI1144" s="28"/>
      <c r="CJ1144" s="28"/>
      <c r="CK1144" s="28"/>
      <c r="CL1144" s="28"/>
      <c r="CM1144" s="28"/>
      <c r="CN1144" s="28"/>
    </row>
    <row r="1145" spans="3:92" x14ac:dyDescent="0.3">
      <c r="C1145" s="28"/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28"/>
      <c r="AU1145" s="28"/>
      <c r="AV1145" s="28"/>
      <c r="AW1145" s="28"/>
      <c r="AX1145" s="28"/>
      <c r="AY1145" s="28"/>
      <c r="AZ1145" s="28"/>
      <c r="BA1145" s="28"/>
      <c r="BB1145" s="28"/>
      <c r="BC1145" s="28"/>
      <c r="BD1145" s="28"/>
      <c r="BE1145" s="28"/>
      <c r="BF1145" s="28"/>
      <c r="BG1145" s="28"/>
      <c r="BH1145" s="28"/>
      <c r="BI1145" s="28"/>
      <c r="BJ1145" s="28"/>
      <c r="BK1145" s="28"/>
      <c r="BL1145" s="28"/>
      <c r="BM1145" s="28"/>
      <c r="BN1145" s="28"/>
      <c r="BO1145" s="28"/>
      <c r="BP1145" s="28"/>
      <c r="BQ1145" s="28"/>
      <c r="BR1145" s="28"/>
      <c r="BS1145" s="28"/>
      <c r="BT1145" s="28"/>
      <c r="BU1145" s="28"/>
      <c r="BV1145" s="28"/>
      <c r="BW1145" s="28"/>
      <c r="BX1145" s="28"/>
      <c r="BY1145" s="28"/>
      <c r="BZ1145" s="28"/>
      <c r="CA1145" s="28"/>
      <c r="CB1145" s="28"/>
      <c r="CC1145" s="28"/>
      <c r="CD1145" s="28"/>
      <c r="CE1145" s="28"/>
      <c r="CF1145" s="28"/>
      <c r="CG1145" s="28"/>
      <c r="CH1145" s="28"/>
      <c r="CI1145" s="28"/>
      <c r="CJ1145" s="28"/>
      <c r="CK1145" s="28"/>
      <c r="CL1145" s="28"/>
      <c r="CM1145" s="28"/>
      <c r="CN1145" s="28"/>
    </row>
    <row r="1146" spans="3:92" x14ac:dyDescent="0.3">
      <c r="C1146" s="28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28"/>
      <c r="AU1146" s="28"/>
      <c r="AV1146" s="28"/>
      <c r="AW1146" s="28"/>
      <c r="AX1146" s="28"/>
      <c r="AY1146" s="28"/>
      <c r="AZ1146" s="28"/>
      <c r="BA1146" s="28"/>
      <c r="BB1146" s="28"/>
      <c r="BC1146" s="28"/>
      <c r="BD1146" s="28"/>
      <c r="BE1146" s="28"/>
      <c r="BF1146" s="28"/>
      <c r="BG1146" s="28"/>
      <c r="BH1146" s="28"/>
      <c r="BI1146" s="28"/>
      <c r="BJ1146" s="28"/>
      <c r="BK1146" s="28"/>
      <c r="BL1146" s="28"/>
      <c r="BM1146" s="28"/>
      <c r="BN1146" s="28"/>
      <c r="BO1146" s="28"/>
      <c r="BP1146" s="28"/>
      <c r="BQ1146" s="28"/>
      <c r="BR1146" s="28"/>
      <c r="BS1146" s="28"/>
      <c r="BT1146" s="28"/>
      <c r="BU1146" s="28"/>
      <c r="BV1146" s="28"/>
      <c r="BW1146" s="28"/>
      <c r="BX1146" s="28"/>
      <c r="BY1146" s="28"/>
      <c r="BZ1146" s="28"/>
      <c r="CA1146" s="28"/>
      <c r="CB1146" s="28"/>
      <c r="CC1146" s="28"/>
      <c r="CD1146" s="28"/>
      <c r="CE1146" s="28"/>
      <c r="CF1146" s="28"/>
      <c r="CG1146" s="28"/>
      <c r="CH1146" s="28"/>
      <c r="CI1146" s="28"/>
      <c r="CJ1146" s="28"/>
      <c r="CK1146" s="28"/>
      <c r="CL1146" s="28"/>
      <c r="CM1146" s="28"/>
      <c r="CN1146" s="28"/>
    </row>
    <row r="1147" spans="3:92" x14ac:dyDescent="0.3">
      <c r="C1147" s="28"/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28"/>
      <c r="AS1147" s="28"/>
      <c r="AT1147" s="28"/>
      <c r="AU1147" s="28"/>
      <c r="AV1147" s="28"/>
      <c r="AW1147" s="28"/>
      <c r="AX1147" s="28"/>
      <c r="AY1147" s="28"/>
      <c r="AZ1147" s="28"/>
      <c r="BA1147" s="28"/>
      <c r="BB1147" s="28"/>
      <c r="BC1147" s="28"/>
      <c r="BD1147" s="28"/>
      <c r="BE1147" s="28"/>
      <c r="BF1147" s="28"/>
      <c r="BG1147" s="28"/>
      <c r="BH1147" s="28"/>
      <c r="BI1147" s="28"/>
      <c r="BJ1147" s="28"/>
      <c r="BK1147" s="28"/>
      <c r="BL1147" s="28"/>
      <c r="BM1147" s="28"/>
      <c r="BN1147" s="28"/>
      <c r="BO1147" s="28"/>
      <c r="BP1147" s="28"/>
      <c r="BQ1147" s="28"/>
      <c r="BR1147" s="28"/>
      <c r="BS1147" s="28"/>
      <c r="BT1147" s="28"/>
      <c r="BU1147" s="28"/>
      <c r="BV1147" s="28"/>
      <c r="BW1147" s="28"/>
      <c r="BX1147" s="28"/>
      <c r="BY1147" s="28"/>
      <c r="BZ1147" s="28"/>
      <c r="CA1147" s="28"/>
      <c r="CB1147" s="28"/>
      <c r="CC1147" s="28"/>
      <c r="CD1147" s="28"/>
      <c r="CE1147" s="28"/>
      <c r="CF1147" s="28"/>
      <c r="CG1147" s="28"/>
      <c r="CH1147" s="28"/>
      <c r="CI1147" s="28"/>
      <c r="CJ1147" s="28"/>
      <c r="CK1147" s="28"/>
      <c r="CL1147" s="28"/>
      <c r="CM1147" s="28"/>
      <c r="CN1147" s="28"/>
    </row>
    <row r="1148" spans="3:92" x14ac:dyDescent="0.3">
      <c r="C1148" s="28"/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28"/>
      <c r="AS1148" s="28"/>
      <c r="AT1148" s="28"/>
      <c r="AU1148" s="28"/>
      <c r="AV1148" s="28"/>
      <c r="AW1148" s="28"/>
      <c r="AX1148" s="28"/>
      <c r="AY1148" s="28"/>
      <c r="AZ1148" s="28"/>
      <c r="BA1148" s="28"/>
      <c r="BB1148" s="28"/>
      <c r="BC1148" s="28"/>
      <c r="BD1148" s="28"/>
      <c r="BE1148" s="28"/>
      <c r="BF1148" s="28"/>
      <c r="BG1148" s="28"/>
      <c r="BH1148" s="28"/>
      <c r="BI1148" s="28"/>
      <c r="BJ1148" s="28"/>
      <c r="BK1148" s="28"/>
      <c r="BL1148" s="28"/>
      <c r="BM1148" s="28"/>
      <c r="BN1148" s="28"/>
      <c r="BO1148" s="28"/>
      <c r="BP1148" s="28"/>
      <c r="BQ1148" s="28"/>
      <c r="BR1148" s="28"/>
      <c r="BS1148" s="28"/>
      <c r="BT1148" s="28"/>
      <c r="BU1148" s="28"/>
      <c r="BV1148" s="28"/>
      <c r="BW1148" s="28"/>
      <c r="BX1148" s="28"/>
      <c r="BY1148" s="28"/>
      <c r="BZ1148" s="28"/>
      <c r="CA1148" s="28"/>
      <c r="CB1148" s="28"/>
      <c r="CC1148" s="28"/>
      <c r="CD1148" s="28"/>
      <c r="CE1148" s="28"/>
      <c r="CF1148" s="28"/>
      <c r="CG1148" s="28"/>
      <c r="CH1148" s="28"/>
      <c r="CI1148" s="28"/>
      <c r="CJ1148" s="28"/>
      <c r="CK1148" s="28"/>
      <c r="CL1148" s="28"/>
      <c r="CM1148" s="28"/>
      <c r="CN1148" s="28"/>
    </row>
    <row r="1149" spans="3:92" x14ac:dyDescent="0.3">
      <c r="C1149" s="28"/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28"/>
      <c r="AS1149" s="28"/>
      <c r="AT1149" s="28"/>
      <c r="AU1149" s="28"/>
      <c r="AV1149" s="28"/>
      <c r="AW1149" s="28"/>
      <c r="AX1149" s="28"/>
      <c r="AY1149" s="28"/>
      <c r="AZ1149" s="28"/>
      <c r="BA1149" s="28"/>
      <c r="BB1149" s="28"/>
      <c r="BC1149" s="28"/>
      <c r="BD1149" s="28"/>
      <c r="BE1149" s="28"/>
      <c r="BF1149" s="28"/>
      <c r="BG1149" s="28"/>
      <c r="BH1149" s="28"/>
      <c r="BI1149" s="28"/>
      <c r="BJ1149" s="28"/>
      <c r="BK1149" s="28"/>
      <c r="BL1149" s="28"/>
      <c r="BM1149" s="28"/>
      <c r="BN1149" s="28"/>
      <c r="BO1149" s="28"/>
      <c r="BP1149" s="28"/>
      <c r="BQ1149" s="28"/>
      <c r="BR1149" s="28"/>
      <c r="BS1149" s="28"/>
      <c r="BT1149" s="28"/>
      <c r="BU1149" s="28"/>
      <c r="BV1149" s="28"/>
      <c r="BW1149" s="28"/>
      <c r="BX1149" s="28"/>
      <c r="BY1149" s="28"/>
      <c r="BZ1149" s="28"/>
      <c r="CA1149" s="28"/>
      <c r="CB1149" s="28"/>
      <c r="CC1149" s="28"/>
      <c r="CD1149" s="28"/>
      <c r="CE1149" s="28"/>
      <c r="CF1149" s="28"/>
      <c r="CG1149" s="28"/>
      <c r="CH1149" s="28"/>
      <c r="CI1149" s="28"/>
      <c r="CJ1149" s="28"/>
      <c r="CK1149" s="28"/>
      <c r="CL1149" s="28"/>
      <c r="CM1149" s="28"/>
      <c r="CN1149" s="28"/>
    </row>
    <row r="1150" spans="3:92" x14ac:dyDescent="0.3">
      <c r="C1150" s="28"/>
      <c r="D1150" s="28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28"/>
      <c r="AS1150" s="28"/>
      <c r="AT1150" s="28"/>
      <c r="AU1150" s="28"/>
      <c r="AV1150" s="28"/>
      <c r="AW1150" s="28"/>
      <c r="AX1150" s="28"/>
      <c r="AY1150" s="28"/>
      <c r="AZ1150" s="28"/>
      <c r="BA1150" s="28"/>
      <c r="BB1150" s="28"/>
      <c r="BC1150" s="28"/>
      <c r="BD1150" s="28"/>
      <c r="BE1150" s="28"/>
      <c r="BF1150" s="28"/>
      <c r="BG1150" s="28"/>
      <c r="BH1150" s="28"/>
      <c r="BI1150" s="28"/>
      <c r="BJ1150" s="28"/>
      <c r="BK1150" s="28"/>
      <c r="BL1150" s="28"/>
      <c r="BM1150" s="28"/>
      <c r="BN1150" s="28"/>
      <c r="BO1150" s="28"/>
      <c r="BP1150" s="28"/>
      <c r="BQ1150" s="28"/>
      <c r="BR1150" s="28"/>
      <c r="BS1150" s="28"/>
      <c r="BT1150" s="28"/>
      <c r="BU1150" s="28"/>
      <c r="BV1150" s="28"/>
      <c r="BW1150" s="28"/>
      <c r="BX1150" s="28"/>
      <c r="BY1150" s="28"/>
      <c r="BZ1150" s="28"/>
      <c r="CA1150" s="28"/>
      <c r="CB1150" s="28"/>
      <c r="CC1150" s="28"/>
      <c r="CD1150" s="28"/>
      <c r="CE1150" s="28"/>
      <c r="CF1150" s="28"/>
      <c r="CG1150" s="28"/>
      <c r="CH1150" s="28"/>
      <c r="CI1150" s="28"/>
      <c r="CJ1150" s="28"/>
      <c r="CK1150" s="28"/>
      <c r="CL1150" s="28"/>
      <c r="CM1150" s="28"/>
      <c r="CN1150" s="28"/>
    </row>
    <row r="1151" spans="3:92" x14ac:dyDescent="0.3">
      <c r="C1151" s="28"/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8"/>
      <c r="AI1151" s="28"/>
      <c r="AJ1151" s="28"/>
      <c r="AK1151" s="28"/>
      <c r="AL1151" s="28"/>
      <c r="AM1151" s="28"/>
      <c r="AN1151" s="28"/>
      <c r="AO1151" s="28"/>
      <c r="AP1151" s="28"/>
      <c r="AQ1151" s="28"/>
      <c r="AR1151" s="28"/>
      <c r="AS1151" s="28"/>
      <c r="AT1151" s="28"/>
      <c r="AU1151" s="28"/>
      <c r="AV1151" s="28"/>
      <c r="AW1151" s="28"/>
      <c r="AX1151" s="28"/>
      <c r="AY1151" s="28"/>
      <c r="AZ1151" s="28"/>
      <c r="BA1151" s="28"/>
      <c r="BB1151" s="28"/>
      <c r="BC1151" s="28"/>
      <c r="BD1151" s="28"/>
      <c r="BE1151" s="28"/>
      <c r="BF1151" s="28"/>
      <c r="BG1151" s="28"/>
      <c r="BH1151" s="28"/>
      <c r="BI1151" s="28"/>
      <c r="BJ1151" s="28"/>
      <c r="BK1151" s="28"/>
      <c r="BL1151" s="28"/>
      <c r="BM1151" s="28"/>
      <c r="BN1151" s="28"/>
      <c r="BO1151" s="28"/>
      <c r="BP1151" s="28"/>
      <c r="BQ1151" s="28"/>
      <c r="BR1151" s="28"/>
      <c r="BS1151" s="28"/>
      <c r="BT1151" s="28"/>
      <c r="BU1151" s="28"/>
      <c r="BV1151" s="28"/>
      <c r="BW1151" s="28"/>
      <c r="BX1151" s="28"/>
      <c r="BY1151" s="28"/>
      <c r="BZ1151" s="28"/>
      <c r="CA1151" s="28"/>
      <c r="CB1151" s="28"/>
      <c r="CC1151" s="28"/>
      <c r="CD1151" s="28"/>
      <c r="CE1151" s="28"/>
      <c r="CF1151" s="28"/>
      <c r="CG1151" s="28"/>
      <c r="CH1151" s="28"/>
      <c r="CI1151" s="28"/>
      <c r="CJ1151" s="28"/>
      <c r="CK1151" s="28"/>
      <c r="CL1151" s="28"/>
      <c r="CM1151" s="28"/>
      <c r="CN1151" s="28"/>
    </row>
    <row r="1152" spans="3:92" x14ac:dyDescent="0.3">
      <c r="C1152" s="28"/>
      <c r="D1152" s="28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8"/>
      <c r="AI1152" s="28"/>
      <c r="AJ1152" s="28"/>
      <c r="AK1152" s="28"/>
      <c r="AL1152" s="28"/>
      <c r="AM1152" s="28"/>
      <c r="AN1152" s="28"/>
      <c r="AO1152" s="28"/>
      <c r="AP1152" s="28"/>
      <c r="AQ1152" s="28"/>
      <c r="AR1152" s="28"/>
      <c r="AS1152" s="28"/>
      <c r="AT1152" s="28"/>
      <c r="AU1152" s="28"/>
      <c r="AV1152" s="28"/>
      <c r="AW1152" s="28"/>
      <c r="AX1152" s="28"/>
      <c r="AY1152" s="28"/>
      <c r="AZ1152" s="28"/>
      <c r="BA1152" s="28"/>
      <c r="BB1152" s="28"/>
      <c r="BC1152" s="28"/>
      <c r="BD1152" s="28"/>
      <c r="BE1152" s="28"/>
      <c r="BF1152" s="28"/>
      <c r="BG1152" s="28"/>
      <c r="BH1152" s="28"/>
      <c r="BI1152" s="28"/>
      <c r="BJ1152" s="28"/>
      <c r="BK1152" s="28"/>
      <c r="BL1152" s="28"/>
      <c r="BM1152" s="28"/>
      <c r="BN1152" s="28"/>
      <c r="BO1152" s="28"/>
      <c r="BP1152" s="28"/>
      <c r="BQ1152" s="28"/>
      <c r="BR1152" s="28"/>
      <c r="BS1152" s="28"/>
      <c r="BT1152" s="28"/>
      <c r="BU1152" s="28"/>
      <c r="BV1152" s="28"/>
      <c r="BW1152" s="28"/>
      <c r="BX1152" s="28"/>
      <c r="BY1152" s="28"/>
      <c r="BZ1152" s="28"/>
      <c r="CA1152" s="28"/>
      <c r="CB1152" s="28"/>
      <c r="CC1152" s="28"/>
      <c r="CD1152" s="28"/>
      <c r="CE1152" s="28"/>
      <c r="CF1152" s="28"/>
      <c r="CG1152" s="28"/>
      <c r="CH1152" s="28"/>
      <c r="CI1152" s="28"/>
      <c r="CJ1152" s="28"/>
      <c r="CK1152" s="28"/>
      <c r="CL1152" s="28"/>
      <c r="CM1152" s="28"/>
      <c r="CN1152" s="28"/>
    </row>
    <row r="1153" spans="3:92" x14ac:dyDescent="0.3">
      <c r="C1153" s="28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8"/>
      <c r="AI1153" s="28"/>
      <c r="AJ1153" s="28"/>
      <c r="AK1153" s="28"/>
      <c r="AL1153" s="28"/>
      <c r="AM1153" s="28"/>
      <c r="AN1153" s="28"/>
      <c r="AO1153" s="28"/>
      <c r="AP1153" s="28"/>
      <c r="AQ1153" s="28"/>
      <c r="AR1153" s="28"/>
      <c r="AS1153" s="28"/>
      <c r="AT1153" s="28"/>
      <c r="AU1153" s="28"/>
      <c r="AV1153" s="28"/>
      <c r="AW1153" s="28"/>
      <c r="AX1153" s="28"/>
      <c r="AY1153" s="28"/>
      <c r="AZ1153" s="28"/>
      <c r="BA1153" s="28"/>
      <c r="BB1153" s="28"/>
      <c r="BC1153" s="28"/>
      <c r="BD1153" s="28"/>
      <c r="BE1153" s="28"/>
      <c r="BF1153" s="28"/>
      <c r="BG1153" s="28"/>
      <c r="BH1153" s="28"/>
      <c r="BI1153" s="28"/>
      <c r="BJ1153" s="28"/>
      <c r="BK1153" s="28"/>
      <c r="BL1153" s="28"/>
      <c r="BM1153" s="28"/>
      <c r="BN1153" s="28"/>
      <c r="BO1153" s="28"/>
      <c r="BP1153" s="28"/>
      <c r="BQ1153" s="28"/>
      <c r="BR1153" s="28"/>
      <c r="BS1153" s="28"/>
      <c r="BT1153" s="28"/>
      <c r="BU1153" s="28"/>
      <c r="BV1153" s="28"/>
      <c r="BW1153" s="28"/>
      <c r="BX1153" s="28"/>
      <c r="BY1153" s="28"/>
      <c r="BZ1153" s="28"/>
      <c r="CA1153" s="28"/>
      <c r="CB1153" s="28"/>
      <c r="CC1153" s="28"/>
      <c r="CD1153" s="28"/>
      <c r="CE1153" s="28"/>
      <c r="CF1153" s="28"/>
      <c r="CG1153" s="28"/>
      <c r="CH1153" s="28"/>
      <c r="CI1153" s="28"/>
      <c r="CJ1153" s="28"/>
      <c r="CK1153" s="28"/>
      <c r="CL1153" s="28"/>
      <c r="CM1153" s="28"/>
      <c r="CN1153" s="28"/>
    </row>
    <row r="1154" spans="3:92" x14ac:dyDescent="0.3">
      <c r="C1154" s="28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8"/>
      <c r="AI1154" s="28"/>
      <c r="AJ1154" s="28"/>
      <c r="AK1154" s="28"/>
      <c r="AL1154" s="28"/>
      <c r="AM1154" s="28"/>
      <c r="AN1154" s="28"/>
      <c r="AO1154" s="28"/>
      <c r="AP1154" s="28"/>
      <c r="AQ1154" s="28"/>
      <c r="AR1154" s="28"/>
      <c r="AS1154" s="28"/>
      <c r="AT1154" s="28"/>
      <c r="AU1154" s="28"/>
      <c r="AV1154" s="28"/>
      <c r="AW1154" s="28"/>
      <c r="AX1154" s="28"/>
      <c r="AY1154" s="28"/>
      <c r="AZ1154" s="28"/>
      <c r="BA1154" s="28"/>
      <c r="BB1154" s="28"/>
      <c r="BC1154" s="28"/>
      <c r="BD1154" s="28"/>
      <c r="BE1154" s="28"/>
      <c r="BF1154" s="28"/>
      <c r="BG1154" s="28"/>
      <c r="BH1154" s="28"/>
      <c r="BI1154" s="28"/>
      <c r="BJ1154" s="28"/>
      <c r="BK1154" s="28"/>
      <c r="BL1154" s="28"/>
      <c r="BM1154" s="28"/>
      <c r="BN1154" s="28"/>
      <c r="BO1154" s="28"/>
      <c r="BP1154" s="28"/>
      <c r="BQ1154" s="28"/>
      <c r="BR1154" s="28"/>
      <c r="BS1154" s="28"/>
      <c r="BT1154" s="28"/>
      <c r="BU1154" s="28"/>
      <c r="BV1154" s="28"/>
      <c r="BW1154" s="28"/>
      <c r="BX1154" s="28"/>
      <c r="BY1154" s="28"/>
      <c r="BZ1154" s="28"/>
      <c r="CA1154" s="28"/>
      <c r="CB1154" s="28"/>
      <c r="CC1154" s="28"/>
      <c r="CD1154" s="28"/>
      <c r="CE1154" s="28"/>
      <c r="CF1154" s="28"/>
      <c r="CG1154" s="28"/>
      <c r="CH1154" s="28"/>
      <c r="CI1154" s="28"/>
      <c r="CJ1154" s="28"/>
      <c r="CK1154" s="28"/>
      <c r="CL1154" s="28"/>
      <c r="CM1154" s="28"/>
      <c r="CN1154" s="28"/>
    </row>
    <row r="1155" spans="3:92" x14ac:dyDescent="0.3">
      <c r="C1155" s="28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8"/>
      <c r="AI1155" s="28"/>
      <c r="AJ1155" s="28"/>
      <c r="AK1155" s="28"/>
      <c r="AL1155" s="28"/>
      <c r="AM1155" s="28"/>
      <c r="AN1155" s="28"/>
      <c r="AO1155" s="28"/>
      <c r="AP1155" s="28"/>
      <c r="AQ1155" s="28"/>
      <c r="AR1155" s="28"/>
      <c r="AS1155" s="28"/>
      <c r="AT1155" s="28"/>
      <c r="AU1155" s="28"/>
      <c r="AV1155" s="28"/>
      <c r="AW1155" s="28"/>
      <c r="AX1155" s="28"/>
      <c r="AY1155" s="28"/>
      <c r="AZ1155" s="28"/>
      <c r="BA1155" s="28"/>
      <c r="BB1155" s="28"/>
      <c r="BC1155" s="28"/>
      <c r="BD1155" s="28"/>
      <c r="BE1155" s="28"/>
      <c r="BF1155" s="28"/>
      <c r="BG1155" s="28"/>
      <c r="BH1155" s="28"/>
      <c r="BI1155" s="28"/>
      <c r="BJ1155" s="28"/>
      <c r="BK1155" s="28"/>
      <c r="BL1155" s="28"/>
      <c r="BM1155" s="28"/>
      <c r="BN1155" s="28"/>
      <c r="BO1155" s="28"/>
      <c r="BP1155" s="28"/>
      <c r="BQ1155" s="28"/>
      <c r="BR1155" s="28"/>
      <c r="BS1155" s="28"/>
      <c r="BT1155" s="28"/>
      <c r="BU1155" s="28"/>
      <c r="BV1155" s="28"/>
      <c r="BW1155" s="28"/>
      <c r="BX1155" s="28"/>
      <c r="BY1155" s="28"/>
      <c r="BZ1155" s="28"/>
      <c r="CA1155" s="28"/>
      <c r="CB1155" s="28"/>
      <c r="CC1155" s="28"/>
      <c r="CD1155" s="28"/>
      <c r="CE1155" s="28"/>
      <c r="CF1155" s="28"/>
      <c r="CG1155" s="28"/>
      <c r="CH1155" s="28"/>
      <c r="CI1155" s="28"/>
      <c r="CJ1155" s="28"/>
      <c r="CK1155" s="28"/>
      <c r="CL1155" s="28"/>
      <c r="CM1155" s="28"/>
      <c r="CN1155" s="28"/>
    </row>
    <row r="1156" spans="3:92" x14ac:dyDescent="0.3">
      <c r="C1156" s="28"/>
      <c r="D1156" s="28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8"/>
      <c r="AI1156" s="28"/>
      <c r="AJ1156" s="28"/>
      <c r="AK1156" s="28"/>
      <c r="AL1156" s="28"/>
      <c r="AM1156" s="28"/>
      <c r="AN1156" s="28"/>
      <c r="AO1156" s="28"/>
      <c r="AP1156" s="28"/>
      <c r="AQ1156" s="28"/>
      <c r="AR1156" s="28"/>
      <c r="AS1156" s="28"/>
      <c r="AT1156" s="28"/>
      <c r="AU1156" s="28"/>
      <c r="AV1156" s="28"/>
      <c r="AW1156" s="28"/>
      <c r="AX1156" s="28"/>
      <c r="AY1156" s="28"/>
      <c r="AZ1156" s="28"/>
      <c r="BA1156" s="28"/>
      <c r="BB1156" s="28"/>
      <c r="BC1156" s="28"/>
      <c r="BD1156" s="28"/>
      <c r="BE1156" s="28"/>
      <c r="BF1156" s="28"/>
      <c r="BG1156" s="28"/>
      <c r="BH1156" s="28"/>
      <c r="BI1156" s="28"/>
      <c r="BJ1156" s="28"/>
      <c r="BK1156" s="28"/>
      <c r="BL1156" s="28"/>
      <c r="BM1156" s="28"/>
      <c r="BN1156" s="28"/>
      <c r="BO1156" s="28"/>
      <c r="BP1156" s="28"/>
      <c r="BQ1156" s="28"/>
      <c r="BR1156" s="28"/>
      <c r="BS1156" s="28"/>
      <c r="BT1156" s="28"/>
      <c r="BU1156" s="28"/>
      <c r="BV1156" s="28"/>
      <c r="BW1156" s="28"/>
      <c r="BX1156" s="28"/>
      <c r="BY1156" s="28"/>
      <c r="BZ1156" s="28"/>
      <c r="CA1156" s="28"/>
      <c r="CB1156" s="28"/>
      <c r="CC1156" s="28"/>
      <c r="CD1156" s="28"/>
      <c r="CE1156" s="28"/>
      <c r="CF1156" s="28"/>
      <c r="CG1156" s="28"/>
      <c r="CH1156" s="28"/>
      <c r="CI1156" s="28"/>
      <c r="CJ1156" s="28"/>
      <c r="CK1156" s="28"/>
      <c r="CL1156" s="28"/>
      <c r="CM1156" s="28"/>
      <c r="CN1156" s="28"/>
    </row>
    <row r="1157" spans="3:92" x14ac:dyDescent="0.3">
      <c r="C1157" s="28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8"/>
      <c r="AI1157" s="28"/>
      <c r="AJ1157" s="28"/>
      <c r="AK1157" s="28"/>
      <c r="AL1157" s="28"/>
      <c r="AM1157" s="28"/>
      <c r="AN1157" s="28"/>
      <c r="AO1157" s="28"/>
      <c r="AP1157" s="28"/>
      <c r="AQ1157" s="28"/>
      <c r="AR1157" s="28"/>
      <c r="AS1157" s="28"/>
      <c r="AT1157" s="28"/>
      <c r="AU1157" s="28"/>
      <c r="AV1157" s="28"/>
      <c r="AW1157" s="28"/>
      <c r="AX1157" s="28"/>
      <c r="AY1157" s="28"/>
      <c r="AZ1157" s="28"/>
      <c r="BA1157" s="28"/>
      <c r="BB1157" s="28"/>
      <c r="BC1157" s="28"/>
      <c r="BD1157" s="28"/>
      <c r="BE1157" s="28"/>
      <c r="BF1157" s="28"/>
      <c r="BG1157" s="28"/>
      <c r="BH1157" s="28"/>
      <c r="BI1157" s="28"/>
      <c r="BJ1157" s="28"/>
      <c r="BK1157" s="28"/>
      <c r="BL1157" s="28"/>
      <c r="BM1157" s="28"/>
      <c r="BN1157" s="28"/>
      <c r="BO1157" s="28"/>
      <c r="BP1157" s="28"/>
      <c r="BQ1157" s="28"/>
      <c r="BR1157" s="28"/>
      <c r="BS1157" s="28"/>
      <c r="BT1157" s="28"/>
      <c r="BU1157" s="28"/>
      <c r="BV1157" s="28"/>
      <c r="BW1157" s="28"/>
      <c r="BX1157" s="28"/>
      <c r="BY1157" s="28"/>
      <c r="BZ1157" s="28"/>
      <c r="CA1157" s="28"/>
      <c r="CB1157" s="28"/>
      <c r="CC1157" s="28"/>
      <c r="CD1157" s="28"/>
      <c r="CE1157" s="28"/>
      <c r="CF1157" s="28"/>
      <c r="CG1157" s="28"/>
      <c r="CH1157" s="28"/>
      <c r="CI1157" s="28"/>
      <c r="CJ1157" s="28"/>
      <c r="CK1157" s="28"/>
      <c r="CL1157" s="28"/>
      <c r="CM1157" s="28"/>
      <c r="CN1157" s="28"/>
    </row>
    <row r="1158" spans="3:92" x14ac:dyDescent="0.3">
      <c r="C1158" s="28"/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8"/>
      <c r="AI1158" s="28"/>
      <c r="AJ1158" s="28"/>
      <c r="AK1158" s="28"/>
      <c r="AL1158" s="28"/>
      <c r="AM1158" s="28"/>
      <c r="AN1158" s="28"/>
      <c r="AO1158" s="28"/>
      <c r="AP1158" s="28"/>
      <c r="AQ1158" s="28"/>
      <c r="AR1158" s="28"/>
      <c r="AS1158" s="28"/>
      <c r="AT1158" s="28"/>
      <c r="AU1158" s="28"/>
      <c r="AV1158" s="28"/>
      <c r="AW1158" s="28"/>
      <c r="AX1158" s="28"/>
      <c r="AY1158" s="28"/>
      <c r="AZ1158" s="28"/>
      <c r="BA1158" s="28"/>
      <c r="BB1158" s="28"/>
      <c r="BC1158" s="28"/>
      <c r="BD1158" s="28"/>
      <c r="BE1158" s="28"/>
      <c r="BF1158" s="28"/>
      <c r="BG1158" s="28"/>
      <c r="BH1158" s="28"/>
      <c r="BI1158" s="28"/>
      <c r="BJ1158" s="28"/>
      <c r="BK1158" s="28"/>
      <c r="BL1158" s="28"/>
      <c r="BM1158" s="28"/>
      <c r="BN1158" s="28"/>
      <c r="BO1158" s="28"/>
      <c r="BP1158" s="28"/>
      <c r="BQ1158" s="28"/>
      <c r="BR1158" s="28"/>
      <c r="BS1158" s="28"/>
      <c r="BT1158" s="28"/>
      <c r="BU1158" s="28"/>
      <c r="BV1158" s="28"/>
      <c r="BW1158" s="28"/>
      <c r="BX1158" s="28"/>
      <c r="BY1158" s="28"/>
      <c r="BZ1158" s="28"/>
      <c r="CA1158" s="28"/>
      <c r="CB1158" s="28"/>
      <c r="CC1158" s="28"/>
      <c r="CD1158" s="28"/>
      <c r="CE1158" s="28"/>
      <c r="CF1158" s="28"/>
      <c r="CG1158" s="28"/>
      <c r="CH1158" s="28"/>
      <c r="CI1158" s="28"/>
      <c r="CJ1158" s="28"/>
      <c r="CK1158" s="28"/>
      <c r="CL1158" s="28"/>
      <c r="CM1158" s="28"/>
      <c r="CN1158" s="28"/>
    </row>
    <row r="1159" spans="3:92" x14ac:dyDescent="0.3">
      <c r="C1159" s="28"/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8"/>
      <c r="AI1159" s="28"/>
      <c r="AJ1159" s="28"/>
      <c r="AK1159" s="28"/>
      <c r="AL1159" s="28"/>
      <c r="AM1159" s="28"/>
      <c r="AN1159" s="28"/>
      <c r="AO1159" s="28"/>
      <c r="AP1159" s="28"/>
      <c r="AQ1159" s="28"/>
      <c r="AR1159" s="28"/>
      <c r="AS1159" s="28"/>
      <c r="AT1159" s="28"/>
      <c r="AU1159" s="28"/>
      <c r="AV1159" s="28"/>
      <c r="AW1159" s="28"/>
      <c r="AX1159" s="28"/>
      <c r="AY1159" s="28"/>
      <c r="AZ1159" s="28"/>
      <c r="BA1159" s="28"/>
      <c r="BB1159" s="28"/>
      <c r="BC1159" s="28"/>
      <c r="BD1159" s="28"/>
      <c r="BE1159" s="28"/>
      <c r="BF1159" s="28"/>
      <c r="BG1159" s="28"/>
      <c r="BH1159" s="28"/>
      <c r="BI1159" s="28"/>
      <c r="BJ1159" s="28"/>
      <c r="BK1159" s="28"/>
      <c r="BL1159" s="28"/>
      <c r="BM1159" s="28"/>
      <c r="BN1159" s="28"/>
      <c r="BO1159" s="28"/>
      <c r="BP1159" s="28"/>
      <c r="BQ1159" s="28"/>
      <c r="BR1159" s="28"/>
      <c r="BS1159" s="28"/>
      <c r="BT1159" s="28"/>
      <c r="BU1159" s="28"/>
      <c r="BV1159" s="28"/>
      <c r="BW1159" s="28"/>
      <c r="BX1159" s="28"/>
      <c r="BY1159" s="28"/>
      <c r="BZ1159" s="28"/>
      <c r="CA1159" s="28"/>
      <c r="CB1159" s="28"/>
      <c r="CC1159" s="28"/>
      <c r="CD1159" s="28"/>
      <c r="CE1159" s="28"/>
      <c r="CF1159" s="28"/>
      <c r="CG1159" s="28"/>
      <c r="CH1159" s="28"/>
      <c r="CI1159" s="28"/>
      <c r="CJ1159" s="28"/>
      <c r="CK1159" s="28"/>
      <c r="CL1159" s="28"/>
      <c r="CM1159" s="28"/>
      <c r="CN1159" s="28"/>
    </row>
    <row r="1160" spans="3:92" x14ac:dyDescent="0.3">
      <c r="C1160" s="28"/>
      <c r="D1160" s="28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8"/>
      <c r="AI1160" s="28"/>
      <c r="AJ1160" s="28"/>
      <c r="AK1160" s="28"/>
      <c r="AL1160" s="28"/>
      <c r="AM1160" s="28"/>
      <c r="AN1160" s="28"/>
      <c r="AO1160" s="28"/>
      <c r="AP1160" s="28"/>
      <c r="AQ1160" s="28"/>
      <c r="AR1160" s="28"/>
      <c r="AS1160" s="28"/>
      <c r="AT1160" s="28"/>
      <c r="AU1160" s="28"/>
      <c r="AV1160" s="28"/>
      <c r="AW1160" s="28"/>
      <c r="AX1160" s="28"/>
      <c r="AY1160" s="28"/>
      <c r="AZ1160" s="28"/>
      <c r="BA1160" s="28"/>
      <c r="BB1160" s="28"/>
      <c r="BC1160" s="28"/>
      <c r="BD1160" s="28"/>
      <c r="BE1160" s="28"/>
      <c r="BF1160" s="28"/>
      <c r="BG1160" s="28"/>
      <c r="BH1160" s="28"/>
      <c r="BI1160" s="28"/>
      <c r="BJ1160" s="28"/>
      <c r="BK1160" s="28"/>
      <c r="BL1160" s="28"/>
      <c r="BM1160" s="28"/>
      <c r="BN1160" s="28"/>
      <c r="BO1160" s="28"/>
      <c r="BP1160" s="28"/>
      <c r="BQ1160" s="28"/>
      <c r="BR1160" s="28"/>
      <c r="BS1160" s="28"/>
      <c r="BT1160" s="28"/>
      <c r="BU1160" s="28"/>
      <c r="BV1160" s="28"/>
      <c r="BW1160" s="28"/>
      <c r="BX1160" s="28"/>
      <c r="BY1160" s="28"/>
      <c r="BZ1160" s="28"/>
      <c r="CA1160" s="28"/>
      <c r="CB1160" s="28"/>
      <c r="CC1160" s="28"/>
      <c r="CD1160" s="28"/>
      <c r="CE1160" s="28"/>
      <c r="CF1160" s="28"/>
      <c r="CG1160" s="28"/>
      <c r="CH1160" s="28"/>
      <c r="CI1160" s="28"/>
      <c r="CJ1160" s="28"/>
      <c r="CK1160" s="28"/>
      <c r="CL1160" s="28"/>
      <c r="CM1160" s="28"/>
      <c r="CN1160" s="28"/>
    </row>
    <row r="1161" spans="3:92" x14ac:dyDescent="0.3">
      <c r="C1161" s="28"/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8"/>
      <c r="AI1161" s="28"/>
      <c r="AJ1161" s="28"/>
      <c r="AK1161" s="28"/>
      <c r="AL1161" s="28"/>
      <c r="AM1161" s="28"/>
      <c r="AN1161" s="28"/>
      <c r="AO1161" s="28"/>
      <c r="AP1161" s="28"/>
      <c r="AQ1161" s="28"/>
      <c r="AR1161" s="28"/>
      <c r="AS1161" s="28"/>
      <c r="AT1161" s="28"/>
      <c r="AU1161" s="28"/>
      <c r="AV1161" s="28"/>
      <c r="AW1161" s="28"/>
      <c r="AX1161" s="28"/>
      <c r="AY1161" s="28"/>
      <c r="AZ1161" s="28"/>
      <c r="BA1161" s="28"/>
      <c r="BB1161" s="28"/>
      <c r="BC1161" s="28"/>
      <c r="BD1161" s="28"/>
      <c r="BE1161" s="28"/>
      <c r="BF1161" s="28"/>
      <c r="BG1161" s="28"/>
      <c r="BH1161" s="28"/>
      <c r="BI1161" s="28"/>
      <c r="BJ1161" s="28"/>
      <c r="BK1161" s="28"/>
      <c r="BL1161" s="28"/>
      <c r="BM1161" s="28"/>
      <c r="BN1161" s="28"/>
      <c r="BO1161" s="28"/>
      <c r="BP1161" s="28"/>
      <c r="BQ1161" s="28"/>
      <c r="BR1161" s="28"/>
      <c r="BS1161" s="28"/>
      <c r="BT1161" s="28"/>
      <c r="BU1161" s="28"/>
      <c r="BV1161" s="28"/>
      <c r="BW1161" s="28"/>
      <c r="BX1161" s="28"/>
      <c r="BY1161" s="28"/>
      <c r="BZ1161" s="28"/>
      <c r="CA1161" s="28"/>
      <c r="CB1161" s="28"/>
      <c r="CC1161" s="28"/>
      <c r="CD1161" s="28"/>
      <c r="CE1161" s="28"/>
      <c r="CF1161" s="28"/>
      <c r="CG1161" s="28"/>
      <c r="CH1161" s="28"/>
      <c r="CI1161" s="28"/>
      <c r="CJ1161" s="28"/>
      <c r="CK1161" s="28"/>
      <c r="CL1161" s="28"/>
      <c r="CM1161" s="28"/>
      <c r="CN1161" s="28"/>
    </row>
    <row r="1162" spans="3:92" x14ac:dyDescent="0.3">
      <c r="C1162" s="28"/>
      <c r="D1162" s="28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8"/>
      <c r="AI1162" s="28"/>
      <c r="AJ1162" s="28"/>
      <c r="AK1162" s="28"/>
      <c r="AL1162" s="28"/>
      <c r="AM1162" s="28"/>
      <c r="AN1162" s="28"/>
      <c r="AO1162" s="28"/>
      <c r="AP1162" s="28"/>
      <c r="AQ1162" s="28"/>
      <c r="AR1162" s="28"/>
      <c r="AS1162" s="28"/>
      <c r="AT1162" s="28"/>
      <c r="AU1162" s="28"/>
      <c r="AV1162" s="28"/>
      <c r="AW1162" s="28"/>
      <c r="AX1162" s="28"/>
      <c r="AY1162" s="28"/>
      <c r="AZ1162" s="28"/>
      <c r="BA1162" s="28"/>
      <c r="BB1162" s="28"/>
      <c r="BC1162" s="28"/>
      <c r="BD1162" s="28"/>
      <c r="BE1162" s="28"/>
      <c r="BF1162" s="28"/>
      <c r="BG1162" s="28"/>
      <c r="BH1162" s="28"/>
      <c r="BI1162" s="28"/>
      <c r="BJ1162" s="28"/>
      <c r="BK1162" s="28"/>
      <c r="BL1162" s="28"/>
      <c r="BM1162" s="28"/>
      <c r="BN1162" s="28"/>
      <c r="BO1162" s="28"/>
      <c r="BP1162" s="28"/>
      <c r="BQ1162" s="28"/>
      <c r="BR1162" s="28"/>
      <c r="BS1162" s="28"/>
      <c r="BT1162" s="28"/>
      <c r="BU1162" s="28"/>
      <c r="BV1162" s="28"/>
      <c r="BW1162" s="28"/>
      <c r="BX1162" s="28"/>
      <c r="BY1162" s="28"/>
      <c r="BZ1162" s="28"/>
      <c r="CA1162" s="28"/>
      <c r="CB1162" s="28"/>
      <c r="CC1162" s="28"/>
      <c r="CD1162" s="28"/>
      <c r="CE1162" s="28"/>
      <c r="CF1162" s="28"/>
      <c r="CG1162" s="28"/>
      <c r="CH1162" s="28"/>
      <c r="CI1162" s="28"/>
      <c r="CJ1162" s="28"/>
      <c r="CK1162" s="28"/>
      <c r="CL1162" s="28"/>
      <c r="CM1162" s="28"/>
      <c r="CN1162" s="28"/>
    </row>
    <row r="1163" spans="3:92" x14ac:dyDescent="0.3">
      <c r="C1163" s="28"/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8"/>
      <c r="AI1163" s="28"/>
      <c r="AJ1163" s="28"/>
      <c r="AK1163" s="28"/>
      <c r="AL1163" s="28"/>
      <c r="AM1163" s="28"/>
      <c r="AN1163" s="28"/>
      <c r="AO1163" s="28"/>
      <c r="AP1163" s="28"/>
      <c r="AQ1163" s="28"/>
      <c r="AR1163" s="28"/>
      <c r="AS1163" s="28"/>
      <c r="AT1163" s="28"/>
      <c r="AU1163" s="28"/>
      <c r="AV1163" s="28"/>
      <c r="AW1163" s="28"/>
      <c r="AX1163" s="28"/>
      <c r="AY1163" s="28"/>
      <c r="AZ1163" s="28"/>
      <c r="BA1163" s="28"/>
      <c r="BB1163" s="28"/>
      <c r="BC1163" s="28"/>
      <c r="BD1163" s="28"/>
      <c r="BE1163" s="28"/>
      <c r="BF1163" s="28"/>
      <c r="BG1163" s="28"/>
      <c r="BH1163" s="28"/>
      <c r="BI1163" s="28"/>
      <c r="BJ1163" s="28"/>
      <c r="BK1163" s="28"/>
      <c r="BL1163" s="28"/>
      <c r="BM1163" s="28"/>
      <c r="BN1163" s="28"/>
      <c r="BO1163" s="28"/>
      <c r="BP1163" s="28"/>
      <c r="BQ1163" s="28"/>
      <c r="BR1163" s="28"/>
      <c r="BS1163" s="28"/>
      <c r="BT1163" s="28"/>
      <c r="BU1163" s="28"/>
      <c r="BV1163" s="28"/>
      <c r="BW1163" s="28"/>
      <c r="BX1163" s="28"/>
      <c r="BY1163" s="28"/>
      <c r="BZ1163" s="28"/>
      <c r="CA1163" s="28"/>
      <c r="CB1163" s="28"/>
      <c r="CC1163" s="28"/>
      <c r="CD1163" s="28"/>
      <c r="CE1163" s="28"/>
      <c r="CF1163" s="28"/>
      <c r="CG1163" s="28"/>
      <c r="CH1163" s="28"/>
      <c r="CI1163" s="28"/>
      <c r="CJ1163" s="28"/>
      <c r="CK1163" s="28"/>
      <c r="CL1163" s="28"/>
      <c r="CM1163" s="28"/>
      <c r="CN1163" s="28"/>
    </row>
    <row r="1164" spans="3:92" x14ac:dyDescent="0.3">
      <c r="C1164" s="28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8"/>
      <c r="AI1164" s="28"/>
      <c r="AJ1164" s="28"/>
      <c r="AK1164" s="28"/>
      <c r="AL1164" s="28"/>
      <c r="AM1164" s="28"/>
      <c r="AN1164" s="28"/>
      <c r="AO1164" s="28"/>
      <c r="AP1164" s="28"/>
      <c r="AQ1164" s="28"/>
      <c r="AR1164" s="28"/>
      <c r="AS1164" s="28"/>
      <c r="AT1164" s="28"/>
      <c r="AU1164" s="28"/>
      <c r="AV1164" s="28"/>
      <c r="AW1164" s="28"/>
      <c r="AX1164" s="28"/>
      <c r="AY1164" s="28"/>
      <c r="AZ1164" s="28"/>
      <c r="BA1164" s="28"/>
      <c r="BB1164" s="28"/>
      <c r="BC1164" s="28"/>
      <c r="BD1164" s="28"/>
      <c r="BE1164" s="28"/>
      <c r="BF1164" s="28"/>
      <c r="BG1164" s="28"/>
      <c r="BH1164" s="28"/>
      <c r="BI1164" s="28"/>
      <c r="BJ1164" s="28"/>
      <c r="BK1164" s="28"/>
      <c r="BL1164" s="28"/>
      <c r="BM1164" s="28"/>
      <c r="BN1164" s="28"/>
      <c r="BO1164" s="28"/>
      <c r="BP1164" s="28"/>
      <c r="BQ1164" s="28"/>
      <c r="BR1164" s="28"/>
      <c r="BS1164" s="28"/>
      <c r="BT1164" s="28"/>
      <c r="BU1164" s="28"/>
      <c r="BV1164" s="28"/>
      <c r="BW1164" s="28"/>
      <c r="BX1164" s="28"/>
      <c r="BY1164" s="28"/>
      <c r="BZ1164" s="28"/>
      <c r="CA1164" s="28"/>
      <c r="CB1164" s="28"/>
      <c r="CC1164" s="28"/>
      <c r="CD1164" s="28"/>
      <c r="CE1164" s="28"/>
      <c r="CF1164" s="28"/>
      <c r="CG1164" s="28"/>
      <c r="CH1164" s="28"/>
      <c r="CI1164" s="28"/>
      <c r="CJ1164" s="28"/>
      <c r="CK1164" s="28"/>
      <c r="CL1164" s="28"/>
      <c r="CM1164" s="28"/>
      <c r="CN1164" s="28"/>
    </row>
    <row r="1165" spans="3:92" x14ac:dyDescent="0.3">
      <c r="C1165" s="28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8"/>
      <c r="AI1165" s="28"/>
      <c r="AJ1165" s="28"/>
      <c r="AK1165" s="28"/>
      <c r="AL1165" s="28"/>
      <c r="AM1165" s="28"/>
      <c r="AN1165" s="28"/>
      <c r="AO1165" s="28"/>
      <c r="AP1165" s="28"/>
      <c r="AQ1165" s="28"/>
      <c r="AR1165" s="28"/>
      <c r="AS1165" s="28"/>
      <c r="AT1165" s="28"/>
      <c r="AU1165" s="28"/>
      <c r="AV1165" s="28"/>
      <c r="AW1165" s="28"/>
      <c r="AX1165" s="28"/>
      <c r="AY1165" s="28"/>
      <c r="AZ1165" s="28"/>
      <c r="BA1165" s="28"/>
      <c r="BB1165" s="28"/>
      <c r="BC1165" s="28"/>
      <c r="BD1165" s="28"/>
      <c r="BE1165" s="28"/>
      <c r="BF1165" s="28"/>
      <c r="BG1165" s="28"/>
      <c r="BH1165" s="28"/>
      <c r="BI1165" s="28"/>
      <c r="BJ1165" s="28"/>
      <c r="BK1165" s="28"/>
      <c r="BL1165" s="28"/>
      <c r="BM1165" s="28"/>
      <c r="BN1165" s="28"/>
      <c r="BO1165" s="28"/>
      <c r="BP1165" s="28"/>
      <c r="BQ1165" s="28"/>
      <c r="BR1165" s="28"/>
      <c r="BS1165" s="28"/>
      <c r="BT1165" s="28"/>
      <c r="BU1165" s="28"/>
      <c r="BV1165" s="28"/>
      <c r="BW1165" s="28"/>
      <c r="BX1165" s="28"/>
      <c r="BY1165" s="28"/>
      <c r="BZ1165" s="28"/>
      <c r="CA1165" s="28"/>
      <c r="CB1165" s="28"/>
      <c r="CC1165" s="28"/>
      <c r="CD1165" s="28"/>
      <c r="CE1165" s="28"/>
      <c r="CF1165" s="28"/>
      <c r="CG1165" s="28"/>
      <c r="CH1165" s="28"/>
      <c r="CI1165" s="28"/>
      <c r="CJ1165" s="28"/>
      <c r="CK1165" s="28"/>
      <c r="CL1165" s="28"/>
      <c r="CM1165" s="28"/>
      <c r="CN1165" s="28"/>
    </row>
    <row r="1166" spans="3:92" x14ac:dyDescent="0.3">
      <c r="C1166" s="28"/>
      <c r="D1166" s="28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8"/>
      <c r="AI1166" s="28"/>
      <c r="AJ1166" s="28"/>
      <c r="AK1166" s="28"/>
      <c r="AL1166" s="28"/>
      <c r="AM1166" s="28"/>
      <c r="AN1166" s="28"/>
      <c r="AO1166" s="28"/>
      <c r="AP1166" s="28"/>
      <c r="AQ1166" s="28"/>
      <c r="AR1166" s="28"/>
      <c r="AS1166" s="28"/>
      <c r="AT1166" s="28"/>
      <c r="AU1166" s="28"/>
      <c r="AV1166" s="28"/>
      <c r="AW1166" s="28"/>
      <c r="AX1166" s="28"/>
      <c r="AY1166" s="28"/>
      <c r="AZ1166" s="28"/>
      <c r="BA1166" s="28"/>
      <c r="BB1166" s="28"/>
      <c r="BC1166" s="28"/>
      <c r="BD1166" s="28"/>
      <c r="BE1166" s="28"/>
      <c r="BF1166" s="28"/>
      <c r="BG1166" s="28"/>
      <c r="BH1166" s="28"/>
      <c r="BI1166" s="28"/>
      <c r="BJ1166" s="28"/>
      <c r="BK1166" s="28"/>
      <c r="BL1166" s="28"/>
      <c r="BM1166" s="28"/>
      <c r="BN1166" s="28"/>
      <c r="BO1166" s="28"/>
      <c r="BP1166" s="28"/>
      <c r="BQ1166" s="28"/>
      <c r="BR1166" s="28"/>
      <c r="BS1166" s="28"/>
      <c r="BT1166" s="28"/>
      <c r="BU1166" s="28"/>
      <c r="BV1166" s="28"/>
      <c r="BW1166" s="28"/>
      <c r="BX1166" s="28"/>
      <c r="BY1166" s="28"/>
      <c r="BZ1166" s="28"/>
      <c r="CA1166" s="28"/>
      <c r="CB1166" s="28"/>
      <c r="CC1166" s="28"/>
      <c r="CD1166" s="28"/>
      <c r="CE1166" s="28"/>
      <c r="CF1166" s="28"/>
      <c r="CG1166" s="28"/>
      <c r="CH1166" s="28"/>
      <c r="CI1166" s="28"/>
      <c r="CJ1166" s="28"/>
      <c r="CK1166" s="28"/>
      <c r="CL1166" s="28"/>
      <c r="CM1166" s="28"/>
      <c r="CN1166" s="28"/>
    </row>
    <row r="1167" spans="3:92" x14ac:dyDescent="0.3">
      <c r="C1167" s="28"/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8"/>
      <c r="AI1167" s="28"/>
      <c r="AJ1167" s="28"/>
      <c r="AK1167" s="28"/>
      <c r="AL1167" s="28"/>
      <c r="AM1167" s="28"/>
      <c r="AN1167" s="28"/>
      <c r="AO1167" s="28"/>
      <c r="AP1167" s="28"/>
      <c r="AQ1167" s="28"/>
      <c r="AR1167" s="28"/>
      <c r="AS1167" s="28"/>
      <c r="AT1167" s="28"/>
      <c r="AU1167" s="28"/>
      <c r="AV1167" s="28"/>
      <c r="AW1167" s="28"/>
      <c r="AX1167" s="28"/>
      <c r="AY1167" s="28"/>
      <c r="AZ1167" s="28"/>
      <c r="BA1167" s="28"/>
      <c r="BB1167" s="28"/>
      <c r="BC1167" s="28"/>
      <c r="BD1167" s="28"/>
      <c r="BE1167" s="28"/>
      <c r="BF1167" s="28"/>
      <c r="BG1167" s="28"/>
      <c r="BH1167" s="28"/>
      <c r="BI1167" s="28"/>
      <c r="BJ1167" s="28"/>
      <c r="BK1167" s="28"/>
      <c r="BL1167" s="28"/>
      <c r="BM1167" s="28"/>
      <c r="BN1167" s="28"/>
      <c r="BO1167" s="28"/>
      <c r="BP1167" s="28"/>
      <c r="BQ1167" s="28"/>
      <c r="BR1167" s="28"/>
      <c r="BS1167" s="28"/>
      <c r="BT1167" s="28"/>
      <c r="BU1167" s="28"/>
      <c r="BV1167" s="28"/>
      <c r="BW1167" s="28"/>
      <c r="BX1167" s="28"/>
      <c r="BY1167" s="28"/>
      <c r="BZ1167" s="28"/>
      <c r="CA1167" s="28"/>
      <c r="CB1167" s="28"/>
      <c r="CC1167" s="28"/>
      <c r="CD1167" s="28"/>
      <c r="CE1167" s="28"/>
      <c r="CF1167" s="28"/>
      <c r="CG1167" s="28"/>
      <c r="CH1167" s="28"/>
      <c r="CI1167" s="28"/>
      <c r="CJ1167" s="28"/>
      <c r="CK1167" s="28"/>
      <c r="CL1167" s="28"/>
      <c r="CM1167" s="28"/>
      <c r="CN1167" s="28"/>
    </row>
    <row r="1168" spans="3:92" x14ac:dyDescent="0.3">
      <c r="C1168" s="28"/>
      <c r="D1168" s="28"/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8"/>
      <c r="AI1168" s="28"/>
      <c r="AJ1168" s="28"/>
      <c r="AK1168" s="28"/>
      <c r="AL1168" s="28"/>
      <c r="AM1168" s="28"/>
      <c r="AN1168" s="28"/>
      <c r="AO1168" s="28"/>
      <c r="AP1168" s="28"/>
      <c r="AQ1168" s="28"/>
      <c r="AR1168" s="28"/>
      <c r="AS1168" s="28"/>
      <c r="AT1168" s="28"/>
      <c r="AU1168" s="28"/>
      <c r="AV1168" s="28"/>
      <c r="AW1168" s="28"/>
      <c r="AX1168" s="28"/>
      <c r="AY1168" s="28"/>
      <c r="AZ1168" s="28"/>
      <c r="BA1168" s="28"/>
      <c r="BB1168" s="28"/>
      <c r="BC1168" s="28"/>
      <c r="BD1168" s="28"/>
      <c r="BE1168" s="28"/>
      <c r="BF1168" s="28"/>
      <c r="BG1168" s="28"/>
      <c r="BH1168" s="28"/>
      <c r="BI1168" s="28"/>
      <c r="BJ1168" s="28"/>
      <c r="BK1168" s="28"/>
      <c r="BL1168" s="28"/>
      <c r="BM1168" s="28"/>
      <c r="BN1168" s="28"/>
      <c r="BO1168" s="28"/>
      <c r="BP1168" s="28"/>
      <c r="BQ1168" s="28"/>
      <c r="BR1168" s="28"/>
      <c r="BS1168" s="28"/>
      <c r="BT1168" s="28"/>
      <c r="BU1168" s="28"/>
      <c r="BV1168" s="28"/>
      <c r="BW1168" s="28"/>
      <c r="BX1168" s="28"/>
      <c r="BY1168" s="28"/>
      <c r="BZ1168" s="28"/>
      <c r="CA1168" s="28"/>
      <c r="CB1168" s="28"/>
      <c r="CC1168" s="28"/>
      <c r="CD1168" s="28"/>
      <c r="CE1168" s="28"/>
      <c r="CF1168" s="28"/>
      <c r="CG1168" s="28"/>
      <c r="CH1168" s="28"/>
      <c r="CI1168" s="28"/>
      <c r="CJ1168" s="28"/>
      <c r="CK1168" s="28"/>
      <c r="CL1168" s="28"/>
      <c r="CM1168" s="28"/>
      <c r="CN1168" s="28"/>
    </row>
    <row r="1169" spans="3:92" x14ac:dyDescent="0.3">
      <c r="C1169" s="28"/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8"/>
      <c r="AI1169" s="28"/>
      <c r="AJ1169" s="28"/>
      <c r="AK1169" s="28"/>
      <c r="AL1169" s="28"/>
      <c r="AM1169" s="28"/>
      <c r="AN1169" s="28"/>
      <c r="AO1169" s="28"/>
      <c r="AP1169" s="28"/>
      <c r="AQ1169" s="28"/>
      <c r="AR1169" s="28"/>
      <c r="AS1169" s="28"/>
      <c r="AT1169" s="28"/>
      <c r="AU1169" s="28"/>
      <c r="AV1169" s="28"/>
      <c r="AW1169" s="28"/>
      <c r="AX1169" s="28"/>
      <c r="AY1169" s="28"/>
      <c r="AZ1169" s="28"/>
      <c r="BA1169" s="28"/>
      <c r="BB1169" s="28"/>
      <c r="BC1169" s="28"/>
      <c r="BD1169" s="28"/>
      <c r="BE1169" s="28"/>
      <c r="BF1169" s="28"/>
      <c r="BG1169" s="28"/>
      <c r="BH1169" s="28"/>
      <c r="BI1169" s="28"/>
      <c r="BJ1169" s="28"/>
      <c r="BK1169" s="28"/>
      <c r="BL1169" s="28"/>
      <c r="BM1169" s="28"/>
      <c r="BN1169" s="28"/>
      <c r="BO1169" s="28"/>
      <c r="BP1169" s="28"/>
      <c r="BQ1169" s="28"/>
      <c r="BR1169" s="28"/>
      <c r="BS1169" s="28"/>
      <c r="BT1169" s="28"/>
      <c r="BU1169" s="28"/>
      <c r="BV1169" s="28"/>
      <c r="BW1169" s="28"/>
      <c r="BX1169" s="28"/>
      <c r="BY1169" s="28"/>
      <c r="BZ1169" s="28"/>
      <c r="CA1169" s="28"/>
      <c r="CB1169" s="28"/>
      <c r="CC1169" s="28"/>
      <c r="CD1169" s="28"/>
      <c r="CE1169" s="28"/>
      <c r="CF1169" s="28"/>
      <c r="CG1169" s="28"/>
      <c r="CH1169" s="28"/>
      <c r="CI1169" s="28"/>
      <c r="CJ1169" s="28"/>
      <c r="CK1169" s="28"/>
      <c r="CL1169" s="28"/>
      <c r="CM1169" s="28"/>
      <c r="CN1169" s="28"/>
    </row>
    <row r="1170" spans="3:92" x14ac:dyDescent="0.3">
      <c r="C1170" s="28"/>
      <c r="D1170" s="28"/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8"/>
      <c r="AI1170" s="28"/>
      <c r="AJ1170" s="28"/>
      <c r="AK1170" s="28"/>
      <c r="AL1170" s="28"/>
      <c r="AM1170" s="28"/>
      <c r="AN1170" s="28"/>
      <c r="AO1170" s="28"/>
      <c r="AP1170" s="28"/>
      <c r="AQ1170" s="28"/>
      <c r="AR1170" s="28"/>
      <c r="AS1170" s="28"/>
      <c r="AT1170" s="28"/>
      <c r="AU1170" s="28"/>
      <c r="AV1170" s="28"/>
      <c r="AW1170" s="28"/>
      <c r="AX1170" s="28"/>
      <c r="AY1170" s="28"/>
      <c r="AZ1170" s="28"/>
      <c r="BA1170" s="28"/>
      <c r="BB1170" s="28"/>
      <c r="BC1170" s="28"/>
      <c r="BD1170" s="28"/>
      <c r="BE1170" s="28"/>
      <c r="BF1170" s="28"/>
      <c r="BG1170" s="28"/>
      <c r="BH1170" s="28"/>
      <c r="BI1170" s="28"/>
      <c r="BJ1170" s="28"/>
      <c r="BK1170" s="28"/>
      <c r="BL1170" s="28"/>
      <c r="BM1170" s="28"/>
      <c r="BN1170" s="28"/>
      <c r="BO1170" s="28"/>
      <c r="BP1170" s="28"/>
      <c r="BQ1170" s="28"/>
      <c r="BR1170" s="28"/>
      <c r="BS1170" s="28"/>
      <c r="BT1170" s="28"/>
      <c r="BU1170" s="28"/>
      <c r="BV1170" s="28"/>
      <c r="BW1170" s="28"/>
      <c r="BX1170" s="28"/>
      <c r="BY1170" s="28"/>
      <c r="BZ1170" s="28"/>
      <c r="CA1170" s="28"/>
      <c r="CB1170" s="28"/>
      <c r="CC1170" s="28"/>
      <c r="CD1170" s="28"/>
      <c r="CE1170" s="28"/>
      <c r="CF1170" s="28"/>
      <c r="CG1170" s="28"/>
      <c r="CH1170" s="28"/>
      <c r="CI1170" s="28"/>
      <c r="CJ1170" s="28"/>
      <c r="CK1170" s="28"/>
      <c r="CL1170" s="28"/>
      <c r="CM1170" s="28"/>
      <c r="CN1170" s="28"/>
    </row>
    <row r="1171" spans="3:92" x14ac:dyDescent="0.3">
      <c r="C1171" s="28"/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8"/>
      <c r="AI1171" s="28"/>
      <c r="AJ1171" s="28"/>
      <c r="AK1171" s="28"/>
      <c r="AL1171" s="28"/>
      <c r="AM1171" s="28"/>
      <c r="AN1171" s="28"/>
      <c r="AO1171" s="28"/>
      <c r="AP1171" s="28"/>
      <c r="AQ1171" s="28"/>
      <c r="AR1171" s="28"/>
      <c r="AS1171" s="28"/>
      <c r="AT1171" s="28"/>
      <c r="AU1171" s="28"/>
      <c r="AV1171" s="28"/>
      <c r="AW1171" s="28"/>
      <c r="AX1171" s="28"/>
      <c r="AY1171" s="28"/>
      <c r="AZ1171" s="28"/>
      <c r="BA1171" s="28"/>
      <c r="BB1171" s="28"/>
      <c r="BC1171" s="28"/>
      <c r="BD1171" s="28"/>
      <c r="BE1171" s="28"/>
      <c r="BF1171" s="28"/>
      <c r="BG1171" s="28"/>
      <c r="BH1171" s="28"/>
      <c r="BI1171" s="28"/>
      <c r="BJ1171" s="28"/>
      <c r="BK1171" s="28"/>
      <c r="BL1171" s="28"/>
      <c r="BM1171" s="28"/>
      <c r="BN1171" s="28"/>
      <c r="BO1171" s="28"/>
      <c r="BP1171" s="28"/>
      <c r="BQ1171" s="28"/>
      <c r="BR1171" s="28"/>
      <c r="BS1171" s="28"/>
      <c r="BT1171" s="28"/>
      <c r="BU1171" s="28"/>
      <c r="BV1171" s="28"/>
      <c r="BW1171" s="28"/>
      <c r="BX1171" s="28"/>
      <c r="BY1171" s="28"/>
      <c r="BZ1171" s="28"/>
      <c r="CA1171" s="28"/>
      <c r="CB1171" s="28"/>
      <c r="CC1171" s="28"/>
      <c r="CD1171" s="28"/>
      <c r="CE1171" s="28"/>
      <c r="CF1171" s="28"/>
      <c r="CG1171" s="28"/>
      <c r="CH1171" s="28"/>
      <c r="CI1171" s="28"/>
      <c r="CJ1171" s="28"/>
      <c r="CK1171" s="28"/>
      <c r="CL1171" s="28"/>
      <c r="CM1171" s="28"/>
      <c r="CN1171" s="28"/>
    </row>
    <row r="1172" spans="3:92" x14ac:dyDescent="0.3">
      <c r="C1172" s="28"/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8"/>
      <c r="AI1172" s="28"/>
      <c r="AJ1172" s="28"/>
      <c r="AK1172" s="28"/>
      <c r="AL1172" s="28"/>
      <c r="AM1172" s="28"/>
      <c r="AN1172" s="28"/>
      <c r="AO1172" s="28"/>
      <c r="AP1172" s="28"/>
      <c r="AQ1172" s="28"/>
      <c r="AR1172" s="28"/>
      <c r="AS1172" s="28"/>
      <c r="AT1172" s="28"/>
      <c r="AU1172" s="28"/>
      <c r="AV1172" s="28"/>
      <c r="AW1172" s="28"/>
      <c r="AX1172" s="28"/>
      <c r="AY1172" s="28"/>
      <c r="AZ1172" s="28"/>
      <c r="BA1172" s="28"/>
      <c r="BB1172" s="28"/>
      <c r="BC1172" s="28"/>
      <c r="BD1172" s="28"/>
      <c r="BE1172" s="28"/>
      <c r="BF1172" s="28"/>
      <c r="BG1172" s="28"/>
      <c r="BH1172" s="28"/>
      <c r="BI1172" s="28"/>
      <c r="BJ1172" s="28"/>
      <c r="BK1172" s="28"/>
      <c r="BL1172" s="28"/>
      <c r="BM1172" s="28"/>
      <c r="BN1172" s="28"/>
      <c r="BO1172" s="28"/>
      <c r="BP1172" s="28"/>
      <c r="BQ1172" s="28"/>
      <c r="BR1172" s="28"/>
      <c r="BS1172" s="28"/>
      <c r="BT1172" s="28"/>
      <c r="BU1172" s="28"/>
      <c r="BV1172" s="28"/>
      <c r="BW1172" s="28"/>
      <c r="BX1172" s="28"/>
      <c r="BY1172" s="28"/>
      <c r="BZ1172" s="28"/>
      <c r="CA1172" s="28"/>
      <c r="CB1172" s="28"/>
      <c r="CC1172" s="28"/>
      <c r="CD1172" s="28"/>
      <c r="CE1172" s="28"/>
      <c r="CF1172" s="28"/>
      <c r="CG1172" s="28"/>
      <c r="CH1172" s="28"/>
      <c r="CI1172" s="28"/>
      <c r="CJ1172" s="28"/>
      <c r="CK1172" s="28"/>
      <c r="CL1172" s="28"/>
      <c r="CM1172" s="28"/>
      <c r="CN1172" s="28"/>
    </row>
    <row r="1173" spans="3:92" x14ac:dyDescent="0.3">
      <c r="C1173" s="28"/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8"/>
      <c r="AI1173" s="28"/>
      <c r="AJ1173" s="28"/>
      <c r="AK1173" s="28"/>
      <c r="AL1173" s="28"/>
      <c r="AM1173" s="28"/>
      <c r="AN1173" s="28"/>
      <c r="AO1173" s="28"/>
      <c r="AP1173" s="28"/>
      <c r="AQ1173" s="28"/>
      <c r="AR1173" s="28"/>
      <c r="AS1173" s="28"/>
      <c r="AT1173" s="28"/>
      <c r="AU1173" s="28"/>
      <c r="AV1173" s="28"/>
      <c r="AW1173" s="28"/>
      <c r="AX1173" s="28"/>
      <c r="AY1173" s="28"/>
      <c r="AZ1173" s="28"/>
      <c r="BA1173" s="28"/>
      <c r="BB1173" s="28"/>
      <c r="BC1173" s="28"/>
      <c r="BD1173" s="28"/>
      <c r="BE1173" s="28"/>
      <c r="BF1173" s="28"/>
      <c r="BG1173" s="28"/>
      <c r="BH1173" s="28"/>
      <c r="BI1173" s="28"/>
      <c r="BJ1173" s="28"/>
      <c r="BK1173" s="28"/>
      <c r="BL1173" s="28"/>
      <c r="BM1173" s="28"/>
      <c r="BN1173" s="28"/>
      <c r="BO1173" s="28"/>
      <c r="BP1173" s="28"/>
      <c r="BQ1173" s="28"/>
      <c r="BR1173" s="28"/>
      <c r="BS1173" s="28"/>
      <c r="BT1173" s="28"/>
      <c r="BU1173" s="28"/>
      <c r="BV1173" s="28"/>
      <c r="BW1173" s="28"/>
      <c r="BX1173" s="28"/>
      <c r="BY1173" s="28"/>
      <c r="BZ1173" s="28"/>
      <c r="CA1173" s="28"/>
      <c r="CB1173" s="28"/>
      <c r="CC1173" s="28"/>
      <c r="CD1173" s="28"/>
      <c r="CE1173" s="28"/>
      <c r="CF1173" s="28"/>
      <c r="CG1173" s="28"/>
      <c r="CH1173" s="28"/>
      <c r="CI1173" s="28"/>
      <c r="CJ1173" s="28"/>
      <c r="CK1173" s="28"/>
      <c r="CL1173" s="28"/>
      <c r="CM1173" s="28"/>
      <c r="CN1173" s="28"/>
    </row>
    <row r="1174" spans="3:92" x14ac:dyDescent="0.3">
      <c r="C1174" s="28"/>
      <c r="D1174" s="28"/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8"/>
      <c r="AI1174" s="28"/>
      <c r="AJ1174" s="28"/>
      <c r="AK1174" s="28"/>
      <c r="AL1174" s="28"/>
      <c r="AM1174" s="28"/>
      <c r="AN1174" s="28"/>
      <c r="AO1174" s="28"/>
      <c r="AP1174" s="28"/>
      <c r="AQ1174" s="28"/>
      <c r="AR1174" s="28"/>
      <c r="AS1174" s="28"/>
      <c r="AT1174" s="28"/>
      <c r="AU1174" s="28"/>
      <c r="AV1174" s="28"/>
      <c r="AW1174" s="28"/>
      <c r="AX1174" s="28"/>
      <c r="AY1174" s="28"/>
      <c r="AZ1174" s="28"/>
      <c r="BA1174" s="28"/>
      <c r="BB1174" s="28"/>
      <c r="BC1174" s="28"/>
      <c r="BD1174" s="28"/>
      <c r="BE1174" s="28"/>
      <c r="BF1174" s="28"/>
      <c r="BG1174" s="28"/>
      <c r="BH1174" s="28"/>
      <c r="BI1174" s="28"/>
      <c r="BJ1174" s="28"/>
      <c r="BK1174" s="28"/>
      <c r="BL1174" s="28"/>
      <c r="BM1174" s="28"/>
      <c r="BN1174" s="28"/>
      <c r="BO1174" s="28"/>
      <c r="BP1174" s="28"/>
      <c r="BQ1174" s="28"/>
      <c r="BR1174" s="28"/>
      <c r="BS1174" s="28"/>
      <c r="BT1174" s="28"/>
      <c r="BU1174" s="28"/>
      <c r="BV1174" s="28"/>
      <c r="BW1174" s="28"/>
      <c r="BX1174" s="28"/>
      <c r="BY1174" s="28"/>
      <c r="BZ1174" s="28"/>
      <c r="CA1174" s="28"/>
      <c r="CB1174" s="28"/>
      <c r="CC1174" s="28"/>
      <c r="CD1174" s="28"/>
      <c r="CE1174" s="28"/>
      <c r="CF1174" s="28"/>
      <c r="CG1174" s="28"/>
      <c r="CH1174" s="28"/>
      <c r="CI1174" s="28"/>
      <c r="CJ1174" s="28"/>
      <c r="CK1174" s="28"/>
      <c r="CL1174" s="28"/>
      <c r="CM1174" s="28"/>
      <c r="CN1174" s="28"/>
    </row>
    <row r="1175" spans="3:92" x14ac:dyDescent="0.3">
      <c r="C1175" s="28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8"/>
      <c r="AI1175" s="28"/>
      <c r="AJ1175" s="28"/>
      <c r="AK1175" s="28"/>
      <c r="AL1175" s="28"/>
      <c r="AM1175" s="28"/>
      <c r="AN1175" s="28"/>
      <c r="AO1175" s="28"/>
      <c r="AP1175" s="28"/>
      <c r="AQ1175" s="28"/>
      <c r="AR1175" s="28"/>
      <c r="AS1175" s="28"/>
      <c r="AT1175" s="28"/>
      <c r="AU1175" s="28"/>
      <c r="AV1175" s="28"/>
      <c r="AW1175" s="28"/>
      <c r="AX1175" s="28"/>
      <c r="AY1175" s="28"/>
      <c r="AZ1175" s="28"/>
      <c r="BA1175" s="28"/>
      <c r="BB1175" s="28"/>
      <c r="BC1175" s="28"/>
      <c r="BD1175" s="28"/>
      <c r="BE1175" s="28"/>
      <c r="BF1175" s="28"/>
      <c r="BG1175" s="28"/>
      <c r="BH1175" s="28"/>
      <c r="BI1175" s="28"/>
      <c r="BJ1175" s="28"/>
      <c r="BK1175" s="28"/>
      <c r="BL1175" s="28"/>
      <c r="BM1175" s="28"/>
      <c r="BN1175" s="28"/>
      <c r="BO1175" s="28"/>
      <c r="BP1175" s="28"/>
      <c r="BQ1175" s="28"/>
      <c r="BR1175" s="28"/>
      <c r="BS1175" s="28"/>
      <c r="BT1175" s="28"/>
      <c r="BU1175" s="28"/>
      <c r="BV1175" s="28"/>
      <c r="BW1175" s="28"/>
      <c r="BX1175" s="28"/>
      <c r="BY1175" s="28"/>
      <c r="BZ1175" s="28"/>
      <c r="CA1175" s="28"/>
      <c r="CB1175" s="28"/>
      <c r="CC1175" s="28"/>
      <c r="CD1175" s="28"/>
      <c r="CE1175" s="28"/>
      <c r="CF1175" s="28"/>
      <c r="CG1175" s="28"/>
      <c r="CH1175" s="28"/>
      <c r="CI1175" s="28"/>
      <c r="CJ1175" s="28"/>
      <c r="CK1175" s="28"/>
      <c r="CL1175" s="28"/>
      <c r="CM1175" s="28"/>
      <c r="CN1175" s="28"/>
    </row>
    <row r="1176" spans="3:92" x14ac:dyDescent="0.3">
      <c r="C1176" s="28"/>
      <c r="D1176" s="28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8"/>
      <c r="AI1176" s="28"/>
      <c r="AJ1176" s="28"/>
      <c r="AK1176" s="28"/>
      <c r="AL1176" s="28"/>
      <c r="AM1176" s="28"/>
      <c r="AN1176" s="28"/>
      <c r="AO1176" s="28"/>
      <c r="AP1176" s="28"/>
      <c r="AQ1176" s="28"/>
      <c r="AR1176" s="28"/>
      <c r="AS1176" s="28"/>
      <c r="AT1176" s="28"/>
      <c r="AU1176" s="28"/>
      <c r="AV1176" s="28"/>
      <c r="AW1176" s="28"/>
      <c r="AX1176" s="28"/>
      <c r="AY1176" s="28"/>
      <c r="AZ1176" s="28"/>
      <c r="BA1176" s="28"/>
      <c r="BB1176" s="28"/>
      <c r="BC1176" s="28"/>
      <c r="BD1176" s="28"/>
      <c r="BE1176" s="28"/>
      <c r="BF1176" s="28"/>
      <c r="BG1176" s="28"/>
      <c r="BH1176" s="28"/>
      <c r="BI1176" s="28"/>
      <c r="BJ1176" s="28"/>
      <c r="BK1176" s="28"/>
      <c r="BL1176" s="28"/>
      <c r="BM1176" s="28"/>
      <c r="BN1176" s="28"/>
      <c r="BO1176" s="28"/>
      <c r="BP1176" s="28"/>
      <c r="BQ1176" s="28"/>
      <c r="BR1176" s="28"/>
      <c r="BS1176" s="28"/>
      <c r="BT1176" s="28"/>
      <c r="BU1176" s="28"/>
      <c r="BV1176" s="28"/>
      <c r="BW1176" s="28"/>
      <c r="BX1176" s="28"/>
      <c r="BY1176" s="28"/>
      <c r="BZ1176" s="28"/>
      <c r="CA1176" s="28"/>
      <c r="CB1176" s="28"/>
      <c r="CC1176" s="28"/>
      <c r="CD1176" s="28"/>
      <c r="CE1176" s="28"/>
      <c r="CF1176" s="28"/>
      <c r="CG1176" s="28"/>
      <c r="CH1176" s="28"/>
      <c r="CI1176" s="28"/>
      <c r="CJ1176" s="28"/>
      <c r="CK1176" s="28"/>
      <c r="CL1176" s="28"/>
      <c r="CM1176" s="28"/>
      <c r="CN1176" s="28"/>
    </row>
    <row r="1177" spans="3:92" x14ac:dyDescent="0.3">
      <c r="C1177" s="28"/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8"/>
      <c r="AI1177" s="28"/>
      <c r="AJ1177" s="28"/>
      <c r="AK1177" s="28"/>
      <c r="AL1177" s="28"/>
      <c r="AM1177" s="28"/>
      <c r="AN1177" s="28"/>
      <c r="AO1177" s="28"/>
      <c r="AP1177" s="28"/>
      <c r="AQ1177" s="28"/>
      <c r="AR1177" s="28"/>
      <c r="AS1177" s="28"/>
      <c r="AT1177" s="28"/>
      <c r="AU1177" s="28"/>
      <c r="AV1177" s="28"/>
      <c r="AW1177" s="28"/>
      <c r="AX1177" s="28"/>
      <c r="AY1177" s="28"/>
      <c r="AZ1177" s="28"/>
      <c r="BA1177" s="28"/>
      <c r="BB1177" s="28"/>
      <c r="BC1177" s="28"/>
      <c r="BD1177" s="28"/>
      <c r="BE1177" s="28"/>
      <c r="BF1177" s="28"/>
      <c r="BG1177" s="28"/>
      <c r="BH1177" s="28"/>
      <c r="BI1177" s="28"/>
      <c r="BJ1177" s="28"/>
      <c r="BK1177" s="28"/>
      <c r="BL1177" s="28"/>
      <c r="BM1177" s="28"/>
      <c r="BN1177" s="28"/>
      <c r="BO1177" s="28"/>
      <c r="BP1177" s="28"/>
      <c r="BQ1177" s="28"/>
      <c r="BR1177" s="28"/>
      <c r="BS1177" s="28"/>
      <c r="BT1177" s="28"/>
      <c r="BU1177" s="28"/>
      <c r="BV1177" s="28"/>
      <c r="BW1177" s="28"/>
      <c r="BX1177" s="28"/>
      <c r="BY1177" s="28"/>
      <c r="BZ1177" s="28"/>
      <c r="CA1177" s="28"/>
      <c r="CB1177" s="28"/>
      <c r="CC1177" s="28"/>
      <c r="CD1177" s="28"/>
      <c r="CE1177" s="28"/>
      <c r="CF1177" s="28"/>
      <c r="CG1177" s="28"/>
      <c r="CH1177" s="28"/>
      <c r="CI1177" s="28"/>
      <c r="CJ1177" s="28"/>
      <c r="CK1177" s="28"/>
      <c r="CL1177" s="28"/>
      <c r="CM1177" s="28"/>
      <c r="CN1177" s="28"/>
    </row>
    <row r="1178" spans="3:92" x14ac:dyDescent="0.3">
      <c r="C1178" s="28"/>
      <c r="D1178" s="28"/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8"/>
      <c r="AI1178" s="28"/>
      <c r="AJ1178" s="28"/>
      <c r="AK1178" s="28"/>
      <c r="AL1178" s="28"/>
      <c r="AM1178" s="28"/>
      <c r="AN1178" s="28"/>
      <c r="AO1178" s="28"/>
      <c r="AP1178" s="28"/>
      <c r="AQ1178" s="28"/>
      <c r="AR1178" s="28"/>
      <c r="AS1178" s="28"/>
      <c r="AT1178" s="28"/>
      <c r="AU1178" s="28"/>
      <c r="AV1178" s="28"/>
      <c r="AW1178" s="28"/>
      <c r="AX1178" s="28"/>
      <c r="AY1178" s="28"/>
      <c r="AZ1178" s="28"/>
      <c r="BA1178" s="28"/>
      <c r="BB1178" s="28"/>
      <c r="BC1178" s="28"/>
      <c r="BD1178" s="28"/>
      <c r="BE1178" s="28"/>
      <c r="BF1178" s="28"/>
      <c r="BG1178" s="28"/>
      <c r="BH1178" s="28"/>
      <c r="BI1178" s="28"/>
      <c r="BJ1178" s="28"/>
      <c r="BK1178" s="28"/>
      <c r="BL1178" s="28"/>
      <c r="BM1178" s="28"/>
      <c r="BN1178" s="28"/>
      <c r="BO1178" s="28"/>
      <c r="BP1178" s="28"/>
      <c r="BQ1178" s="28"/>
      <c r="BR1178" s="28"/>
      <c r="BS1178" s="28"/>
      <c r="BT1178" s="28"/>
      <c r="BU1178" s="28"/>
      <c r="BV1178" s="28"/>
      <c r="BW1178" s="28"/>
      <c r="BX1178" s="28"/>
      <c r="BY1178" s="28"/>
      <c r="BZ1178" s="28"/>
      <c r="CA1178" s="28"/>
      <c r="CB1178" s="28"/>
      <c r="CC1178" s="28"/>
      <c r="CD1178" s="28"/>
      <c r="CE1178" s="28"/>
      <c r="CF1178" s="28"/>
      <c r="CG1178" s="28"/>
      <c r="CH1178" s="28"/>
      <c r="CI1178" s="28"/>
      <c r="CJ1178" s="28"/>
      <c r="CK1178" s="28"/>
      <c r="CL1178" s="28"/>
      <c r="CM1178" s="28"/>
      <c r="CN1178" s="28"/>
    </row>
    <row r="1179" spans="3:92" x14ac:dyDescent="0.3">
      <c r="C1179" s="28"/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8"/>
      <c r="AI1179" s="28"/>
      <c r="AJ1179" s="28"/>
      <c r="AK1179" s="28"/>
      <c r="AL1179" s="28"/>
      <c r="AM1179" s="28"/>
      <c r="AN1179" s="28"/>
      <c r="AO1179" s="28"/>
      <c r="AP1179" s="28"/>
      <c r="AQ1179" s="28"/>
      <c r="AR1179" s="28"/>
      <c r="AS1179" s="28"/>
      <c r="AT1179" s="28"/>
      <c r="AU1179" s="28"/>
      <c r="AV1179" s="28"/>
      <c r="AW1179" s="28"/>
      <c r="AX1179" s="28"/>
      <c r="AY1179" s="28"/>
      <c r="AZ1179" s="28"/>
      <c r="BA1179" s="28"/>
      <c r="BB1179" s="28"/>
      <c r="BC1179" s="28"/>
      <c r="BD1179" s="28"/>
      <c r="BE1179" s="28"/>
      <c r="BF1179" s="28"/>
      <c r="BG1179" s="28"/>
      <c r="BH1179" s="28"/>
      <c r="BI1179" s="28"/>
      <c r="BJ1179" s="28"/>
      <c r="BK1179" s="28"/>
      <c r="BL1179" s="28"/>
      <c r="BM1179" s="28"/>
      <c r="BN1179" s="28"/>
      <c r="BO1179" s="28"/>
      <c r="BP1179" s="28"/>
      <c r="BQ1179" s="28"/>
      <c r="BR1179" s="28"/>
      <c r="BS1179" s="28"/>
      <c r="BT1179" s="28"/>
      <c r="BU1179" s="28"/>
      <c r="BV1179" s="28"/>
      <c r="BW1179" s="28"/>
      <c r="BX1179" s="28"/>
      <c r="BY1179" s="28"/>
      <c r="BZ1179" s="28"/>
      <c r="CA1179" s="28"/>
      <c r="CB1179" s="28"/>
      <c r="CC1179" s="28"/>
      <c r="CD1179" s="28"/>
      <c r="CE1179" s="28"/>
      <c r="CF1179" s="28"/>
      <c r="CG1179" s="28"/>
      <c r="CH1179" s="28"/>
      <c r="CI1179" s="28"/>
      <c r="CJ1179" s="28"/>
      <c r="CK1179" s="28"/>
      <c r="CL1179" s="28"/>
      <c r="CM1179" s="28"/>
      <c r="CN1179" s="28"/>
    </row>
    <row r="1180" spans="3:92" x14ac:dyDescent="0.3">
      <c r="C1180" s="28"/>
      <c r="D1180" s="28"/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8"/>
      <c r="AI1180" s="28"/>
      <c r="AJ1180" s="28"/>
      <c r="AK1180" s="28"/>
      <c r="AL1180" s="28"/>
      <c r="AM1180" s="28"/>
      <c r="AN1180" s="28"/>
      <c r="AO1180" s="28"/>
      <c r="AP1180" s="28"/>
      <c r="AQ1180" s="28"/>
      <c r="AR1180" s="28"/>
      <c r="AS1180" s="28"/>
      <c r="AT1180" s="28"/>
      <c r="AU1180" s="28"/>
      <c r="AV1180" s="28"/>
      <c r="AW1180" s="28"/>
      <c r="AX1180" s="28"/>
      <c r="AY1180" s="28"/>
      <c r="AZ1180" s="28"/>
      <c r="BA1180" s="28"/>
      <c r="BB1180" s="28"/>
      <c r="BC1180" s="28"/>
      <c r="BD1180" s="28"/>
      <c r="BE1180" s="28"/>
      <c r="BF1180" s="28"/>
      <c r="BG1180" s="28"/>
      <c r="BH1180" s="28"/>
      <c r="BI1180" s="28"/>
      <c r="BJ1180" s="28"/>
      <c r="BK1180" s="28"/>
      <c r="BL1180" s="28"/>
      <c r="BM1180" s="28"/>
      <c r="BN1180" s="28"/>
      <c r="BO1180" s="28"/>
      <c r="BP1180" s="28"/>
      <c r="BQ1180" s="28"/>
      <c r="BR1180" s="28"/>
      <c r="BS1180" s="28"/>
      <c r="BT1180" s="28"/>
      <c r="BU1180" s="28"/>
      <c r="BV1180" s="28"/>
      <c r="BW1180" s="28"/>
      <c r="BX1180" s="28"/>
      <c r="BY1180" s="28"/>
      <c r="BZ1180" s="28"/>
      <c r="CA1180" s="28"/>
      <c r="CB1180" s="28"/>
      <c r="CC1180" s="28"/>
      <c r="CD1180" s="28"/>
      <c r="CE1180" s="28"/>
      <c r="CF1180" s="28"/>
      <c r="CG1180" s="28"/>
      <c r="CH1180" s="28"/>
      <c r="CI1180" s="28"/>
      <c r="CJ1180" s="28"/>
      <c r="CK1180" s="28"/>
      <c r="CL1180" s="28"/>
      <c r="CM1180" s="28"/>
      <c r="CN1180" s="28"/>
    </row>
    <row r="1181" spans="3:92" x14ac:dyDescent="0.3">
      <c r="C1181" s="28"/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8"/>
      <c r="AI1181" s="28"/>
      <c r="AJ1181" s="28"/>
      <c r="AK1181" s="28"/>
      <c r="AL1181" s="28"/>
      <c r="AM1181" s="28"/>
      <c r="AN1181" s="28"/>
      <c r="AO1181" s="28"/>
      <c r="AP1181" s="28"/>
      <c r="AQ1181" s="28"/>
      <c r="AR1181" s="28"/>
      <c r="AS1181" s="28"/>
      <c r="AT1181" s="28"/>
      <c r="AU1181" s="28"/>
      <c r="AV1181" s="28"/>
      <c r="AW1181" s="28"/>
      <c r="AX1181" s="28"/>
      <c r="AY1181" s="28"/>
      <c r="AZ1181" s="28"/>
      <c r="BA1181" s="28"/>
      <c r="BB1181" s="28"/>
      <c r="BC1181" s="28"/>
      <c r="BD1181" s="28"/>
      <c r="BE1181" s="28"/>
      <c r="BF1181" s="28"/>
      <c r="BG1181" s="28"/>
      <c r="BH1181" s="28"/>
      <c r="BI1181" s="28"/>
      <c r="BJ1181" s="28"/>
      <c r="BK1181" s="28"/>
      <c r="BL1181" s="28"/>
      <c r="BM1181" s="28"/>
      <c r="BN1181" s="28"/>
      <c r="BO1181" s="28"/>
      <c r="BP1181" s="28"/>
      <c r="BQ1181" s="28"/>
      <c r="BR1181" s="28"/>
      <c r="BS1181" s="28"/>
      <c r="BT1181" s="28"/>
      <c r="BU1181" s="28"/>
      <c r="BV1181" s="28"/>
      <c r="BW1181" s="28"/>
      <c r="BX1181" s="28"/>
      <c r="BY1181" s="28"/>
      <c r="BZ1181" s="28"/>
      <c r="CA1181" s="28"/>
      <c r="CB1181" s="28"/>
      <c r="CC1181" s="28"/>
      <c r="CD1181" s="28"/>
      <c r="CE1181" s="28"/>
      <c r="CF1181" s="28"/>
      <c r="CG1181" s="28"/>
      <c r="CH1181" s="28"/>
      <c r="CI1181" s="28"/>
      <c r="CJ1181" s="28"/>
      <c r="CK1181" s="28"/>
      <c r="CL1181" s="28"/>
      <c r="CM1181" s="28"/>
      <c r="CN1181" s="28"/>
    </row>
    <row r="1182" spans="3:92" x14ac:dyDescent="0.3">
      <c r="C1182" s="28"/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8"/>
      <c r="AI1182" s="28"/>
      <c r="AJ1182" s="28"/>
      <c r="AK1182" s="28"/>
      <c r="AL1182" s="28"/>
      <c r="AM1182" s="28"/>
      <c r="AN1182" s="28"/>
      <c r="AO1182" s="28"/>
      <c r="AP1182" s="28"/>
      <c r="AQ1182" s="28"/>
      <c r="AR1182" s="28"/>
      <c r="AS1182" s="28"/>
      <c r="AT1182" s="28"/>
      <c r="AU1182" s="28"/>
      <c r="AV1182" s="28"/>
      <c r="AW1182" s="28"/>
      <c r="AX1182" s="28"/>
      <c r="AY1182" s="28"/>
      <c r="AZ1182" s="28"/>
      <c r="BA1182" s="28"/>
      <c r="BB1182" s="28"/>
      <c r="BC1182" s="28"/>
      <c r="BD1182" s="28"/>
      <c r="BE1182" s="28"/>
      <c r="BF1182" s="28"/>
      <c r="BG1182" s="28"/>
      <c r="BH1182" s="28"/>
      <c r="BI1182" s="28"/>
      <c r="BJ1182" s="28"/>
      <c r="BK1182" s="28"/>
      <c r="BL1182" s="28"/>
      <c r="BM1182" s="28"/>
      <c r="BN1182" s="28"/>
      <c r="BO1182" s="28"/>
      <c r="BP1182" s="28"/>
      <c r="BQ1182" s="28"/>
      <c r="BR1182" s="28"/>
      <c r="BS1182" s="28"/>
      <c r="BT1182" s="28"/>
      <c r="BU1182" s="28"/>
      <c r="BV1182" s="28"/>
      <c r="BW1182" s="28"/>
      <c r="BX1182" s="28"/>
      <c r="BY1182" s="28"/>
      <c r="BZ1182" s="28"/>
      <c r="CA1182" s="28"/>
      <c r="CB1182" s="28"/>
      <c r="CC1182" s="28"/>
      <c r="CD1182" s="28"/>
      <c r="CE1182" s="28"/>
      <c r="CF1182" s="28"/>
      <c r="CG1182" s="28"/>
      <c r="CH1182" s="28"/>
      <c r="CI1182" s="28"/>
      <c r="CJ1182" s="28"/>
      <c r="CK1182" s="28"/>
      <c r="CL1182" s="28"/>
      <c r="CM1182" s="28"/>
      <c r="CN1182" s="28"/>
    </row>
    <row r="1183" spans="3:92" x14ac:dyDescent="0.3">
      <c r="C1183" s="28"/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  <c r="AA1183" s="28"/>
      <c r="AB1183" s="28"/>
      <c r="AC1183" s="28"/>
      <c r="AD1183" s="28"/>
      <c r="AE1183" s="28"/>
      <c r="AF1183" s="28"/>
      <c r="AG1183" s="28"/>
      <c r="AH1183" s="28"/>
      <c r="AI1183" s="28"/>
      <c r="AJ1183" s="28"/>
      <c r="AK1183" s="28"/>
      <c r="AL1183" s="28"/>
      <c r="AM1183" s="28"/>
      <c r="AN1183" s="28"/>
      <c r="AO1183" s="28"/>
      <c r="AP1183" s="28"/>
      <c r="AQ1183" s="28"/>
      <c r="AR1183" s="28"/>
      <c r="AS1183" s="28"/>
      <c r="AT1183" s="28"/>
      <c r="AU1183" s="28"/>
      <c r="AV1183" s="28"/>
      <c r="AW1183" s="28"/>
      <c r="AX1183" s="28"/>
      <c r="AY1183" s="28"/>
      <c r="AZ1183" s="28"/>
      <c r="BA1183" s="28"/>
      <c r="BB1183" s="28"/>
      <c r="BC1183" s="28"/>
      <c r="BD1183" s="28"/>
      <c r="BE1183" s="28"/>
      <c r="BF1183" s="28"/>
      <c r="BG1183" s="28"/>
      <c r="BH1183" s="28"/>
      <c r="BI1183" s="28"/>
      <c r="BJ1183" s="28"/>
      <c r="BK1183" s="28"/>
      <c r="BL1183" s="28"/>
      <c r="BM1183" s="28"/>
      <c r="BN1183" s="28"/>
      <c r="BO1183" s="28"/>
      <c r="BP1183" s="28"/>
      <c r="BQ1183" s="28"/>
      <c r="BR1183" s="28"/>
      <c r="BS1183" s="28"/>
      <c r="BT1183" s="28"/>
      <c r="BU1183" s="28"/>
      <c r="BV1183" s="28"/>
      <c r="BW1183" s="28"/>
      <c r="BX1183" s="28"/>
      <c r="BY1183" s="28"/>
      <c r="BZ1183" s="28"/>
      <c r="CA1183" s="28"/>
      <c r="CB1183" s="28"/>
      <c r="CC1183" s="28"/>
      <c r="CD1183" s="28"/>
      <c r="CE1183" s="28"/>
      <c r="CF1183" s="28"/>
      <c r="CG1183" s="28"/>
      <c r="CH1183" s="28"/>
      <c r="CI1183" s="28"/>
      <c r="CJ1183" s="28"/>
      <c r="CK1183" s="28"/>
      <c r="CL1183" s="28"/>
      <c r="CM1183" s="28"/>
      <c r="CN1183" s="28"/>
    </row>
    <row r="1184" spans="3:92" x14ac:dyDescent="0.3">
      <c r="C1184" s="28"/>
      <c r="D1184" s="28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  <c r="AA1184" s="28"/>
      <c r="AB1184" s="28"/>
      <c r="AC1184" s="28"/>
      <c r="AD1184" s="28"/>
      <c r="AE1184" s="28"/>
      <c r="AF1184" s="28"/>
      <c r="AG1184" s="28"/>
      <c r="AH1184" s="28"/>
      <c r="AI1184" s="28"/>
      <c r="AJ1184" s="28"/>
      <c r="AK1184" s="28"/>
      <c r="AL1184" s="28"/>
      <c r="AM1184" s="28"/>
      <c r="AN1184" s="28"/>
      <c r="AO1184" s="28"/>
      <c r="AP1184" s="28"/>
      <c r="AQ1184" s="28"/>
      <c r="AR1184" s="28"/>
      <c r="AS1184" s="28"/>
      <c r="AT1184" s="28"/>
      <c r="AU1184" s="28"/>
      <c r="AV1184" s="28"/>
      <c r="AW1184" s="28"/>
      <c r="AX1184" s="28"/>
      <c r="AY1184" s="28"/>
      <c r="AZ1184" s="28"/>
      <c r="BA1184" s="28"/>
      <c r="BB1184" s="28"/>
      <c r="BC1184" s="28"/>
      <c r="BD1184" s="28"/>
      <c r="BE1184" s="28"/>
      <c r="BF1184" s="28"/>
      <c r="BG1184" s="28"/>
      <c r="BH1184" s="28"/>
      <c r="BI1184" s="28"/>
      <c r="BJ1184" s="28"/>
      <c r="BK1184" s="28"/>
      <c r="BL1184" s="28"/>
      <c r="BM1184" s="28"/>
      <c r="BN1184" s="28"/>
      <c r="BO1184" s="28"/>
      <c r="BP1184" s="28"/>
      <c r="BQ1184" s="28"/>
      <c r="BR1184" s="28"/>
      <c r="BS1184" s="28"/>
      <c r="BT1184" s="28"/>
      <c r="BU1184" s="28"/>
      <c r="BV1184" s="28"/>
      <c r="BW1184" s="28"/>
      <c r="BX1184" s="28"/>
      <c r="BY1184" s="28"/>
      <c r="BZ1184" s="28"/>
      <c r="CA1184" s="28"/>
      <c r="CB1184" s="28"/>
      <c r="CC1184" s="28"/>
      <c r="CD1184" s="28"/>
      <c r="CE1184" s="28"/>
      <c r="CF1184" s="28"/>
      <c r="CG1184" s="28"/>
      <c r="CH1184" s="28"/>
      <c r="CI1184" s="28"/>
      <c r="CJ1184" s="28"/>
      <c r="CK1184" s="28"/>
      <c r="CL1184" s="28"/>
      <c r="CM1184" s="28"/>
      <c r="CN1184" s="28"/>
    </row>
    <row r="1185" spans="3:92" x14ac:dyDescent="0.3">
      <c r="C1185" s="28"/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  <c r="AA1185" s="28"/>
      <c r="AB1185" s="28"/>
      <c r="AC1185" s="28"/>
      <c r="AD1185" s="28"/>
      <c r="AE1185" s="28"/>
      <c r="AF1185" s="28"/>
      <c r="AG1185" s="28"/>
      <c r="AH1185" s="28"/>
      <c r="AI1185" s="28"/>
      <c r="AJ1185" s="28"/>
      <c r="AK1185" s="28"/>
      <c r="AL1185" s="28"/>
      <c r="AM1185" s="28"/>
      <c r="AN1185" s="28"/>
      <c r="AO1185" s="28"/>
      <c r="AP1185" s="28"/>
      <c r="AQ1185" s="28"/>
      <c r="AR1185" s="28"/>
      <c r="AS1185" s="28"/>
      <c r="AT1185" s="28"/>
      <c r="AU1185" s="28"/>
      <c r="AV1185" s="28"/>
      <c r="AW1185" s="28"/>
      <c r="AX1185" s="28"/>
      <c r="AY1185" s="28"/>
      <c r="AZ1185" s="28"/>
      <c r="BA1185" s="28"/>
      <c r="BB1185" s="28"/>
      <c r="BC1185" s="28"/>
      <c r="BD1185" s="28"/>
      <c r="BE1185" s="28"/>
      <c r="BF1185" s="28"/>
      <c r="BG1185" s="28"/>
      <c r="BH1185" s="28"/>
      <c r="BI1185" s="28"/>
      <c r="BJ1185" s="28"/>
      <c r="BK1185" s="28"/>
      <c r="BL1185" s="28"/>
      <c r="BM1185" s="28"/>
      <c r="BN1185" s="28"/>
      <c r="BO1185" s="28"/>
      <c r="BP1185" s="28"/>
      <c r="BQ1185" s="28"/>
      <c r="BR1185" s="28"/>
      <c r="BS1185" s="28"/>
      <c r="BT1185" s="28"/>
      <c r="BU1185" s="28"/>
      <c r="BV1185" s="28"/>
      <c r="BW1185" s="28"/>
      <c r="BX1185" s="28"/>
      <c r="BY1185" s="28"/>
      <c r="BZ1185" s="28"/>
      <c r="CA1185" s="28"/>
      <c r="CB1185" s="28"/>
      <c r="CC1185" s="28"/>
      <c r="CD1185" s="28"/>
      <c r="CE1185" s="28"/>
      <c r="CF1185" s="28"/>
      <c r="CG1185" s="28"/>
      <c r="CH1185" s="28"/>
      <c r="CI1185" s="28"/>
      <c r="CJ1185" s="28"/>
      <c r="CK1185" s="28"/>
      <c r="CL1185" s="28"/>
      <c r="CM1185" s="28"/>
      <c r="CN1185" s="28"/>
    </row>
    <row r="1186" spans="3:92" x14ac:dyDescent="0.3">
      <c r="C1186" s="28"/>
      <c r="D1186" s="28"/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  <c r="Y1186" s="28"/>
      <c r="Z1186" s="28"/>
      <c r="AA1186" s="28"/>
      <c r="AB1186" s="28"/>
      <c r="AC1186" s="28"/>
      <c r="AD1186" s="28"/>
      <c r="AE1186" s="28"/>
      <c r="AF1186" s="28"/>
      <c r="AG1186" s="28"/>
      <c r="AH1186" s="28"/>
      <c r="AI1186" s="28"/>
      <c r="AJ1186" s="28"/>
      <c r="AK1186" s="28"/>
      <c r="AL1186" s="28"/>
      <c r="AM1186" s="28"/>
      <c r="AN1186" s="28"/>
      <c r="AO1186" s="28"/>
      <c r="AP1186" s="28"/>
      <c r="AQ1186" s="28"/>
      <c r="AR1186" s="28"/>
      <c r="AS1186" s="28"/>
      <c r="AT1186" s="28"/>
      <c r="AU1186" s="28"/>
      <c r="AV1186" s="28"/>
      <c r="AW1186" s="28"/>
      <c r="AX1186" s="28"/>
      <c r="AY1186" s="28"/>
      <c r="AZ1186" s="28"/>
      <c r="BA1186" s="28"/>
      <c r="BB1186" s="28"/>
      <c r="BC1186" s="28"/>
      <c r="BD1186" s="28"/>
      <c r="BE1186" s="28"/>
      <c r="BF1186" s="28"/>
      <c r="BG1186" s="28"/>
      <c r="BH1186" s="28"/>
      <c r="BI1186" s="28"/>
      <c r="BJ1186" s="28"/>
      <c r="BK1186" s="28"/>
      <c r="BL1186" s="28"/>
      <c r="BM1186" s="28"/>
      <c r="BN1186" s="28"/>
      <c r="BO1186" s="28"/>
      <c r="BP1186" s="28"/>
      <c r="BQ1186" s="28"/>
      <c r="BR1186" s="28"/>
      <c r="BS1186" s="28"/>
      <c r="BT1186" s="28"/>
      <c r="BU1186" s="28"/>
      <c r="BV1186" s="28"/>
      <c r="BW1186" s="28"/>
      <c r="BX1186" s="28"/>
      <c r="BY1186" s="28"/>
      <c r="BZ1186" s="28"/>
      <c r="CA1186" s="28"/>
      <c r="CB1186" s="28"/>
      <c r="CC1186" s="28"/>
      <c r="CD1186" s="28"/>
      <c r="CE1186" s="28"/>
      <c r="CF1186" s="28"/>
      <c r="CG1186" s="28"/>
      <c r="CH1186" s="28"/>
      <c r="CI1186" s="28"/>
      <c r="CJ1186" s="28"/>
      <c r="CK1186" s="28"/>
      <c r="CL1186" s="28"/>
      <c r="CM1186" s="28"/>
      <c r="CN1186" s="28"/>
    </row>
    <row r="1187" spans="3:92" x14ac:dyDescent="0.3">
      <c r="C1187" s="28"/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  <c r="AB1187" s="28"/>
      <c r="AC1187" s="28"/>
      <c r="AD1187" s="28"/>
      <c r="AE1187" s="28"/>
      <c r="AF1187" s="28"/>
      <c r="AG1187" s="28"/>
      <c r="AH1187" s="28"/>
      <c r="AI1187" s="28"/>
      <c r="AJ1187" s="28"/>
      <c r="AK1187" s="28"/>
      <c r="AL1187" s="28"/>
      <c r="AM1187" s="28"/>
      <c r="AN1187" s="28"/>
      <c r="AO1187" s="28"/>
      <c r="AP1187" s="28"/>
      <c r="AQ1187" s="28"/>
      <c r="AR1187" s="28"/>
      <c r="AS1187" s="28"/>
      <c r="AT1187" s="28"/>
      <c r="AU1187" s="28"/>
      <c r="AV1187" s="28"/>
      <c r="AW1187" s="28"/>
      <c r="AX1187" s="28"/>
      <c r="AY1187" s="28"/>
      <c r="AZ1187" s="28"/>
      <c r="BA1187" s="28"/>
      <c r="BB1187" s="28"/>
      <c r="BC1187" s="28"/>
      <c r="BD1187" s="28"/>
      <c r="BE1187" s="28"/>
      <c r="BF1187" s="28"/>
      <c r="BG1187" s="28"/>
      <c r="BH1187" s="28"/>
      <c r="BI1187" s="28"/>
      <c r="BJ1187" s="28"/>
      <c r="BK1187" s="28"/>
      <c r="BL1187" s="28"/>
      <c r="BM1187" s="28"/>
      <c r="BN1187" s="28"/>
      <c r="BO1187" s="28"/>
      <c r="BP1187" s="28"/>
      <c r="BQ1187" s="28"/>
      <c r="BR1187" s="28"/>
      <c r="BS1187" s="28"/>
      <c r="BT1187" s="28"/>
      <c r="BU1187" s="28"/>
      <c r="BV1187" s="28"/>
      <c r="BW1187" s="28"/>
      <c r="BX1187" s="28"/>
      <c r="BY1187" s="28"/>
      <c r="BZ1187" s="28"/>
      <c r="CA1187" s="28"/>
      <c r="CB1187" s="28"/>
      <c r="CC1187" s="28"/>
      <c r="CD1187" s="28"/>
      <c r="CE1187" s="28"/>
      <c r="CF1187" s="28"/>
      <c r="CG1187" s="28"/>
      <c r="CH1187" s="28"/>
      <c r="CI1187" s="28"/>
      <c r="CJ1187" s="28"/>
      <c r="CK1187" s="28"/>
      <c r="CL1187" s="28"/>
      <c r="CM1187" s="28"/>
      <c r="CN1187" s="28"/>
    </row>
    <row r="1188" spans="3:92" x14ac:dyDescent="0.3">
      <c r="C1188" s="28"/>
      <c r="D1188" s="28"/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  <c r="AA1188" s="28"/>
      <c r="AB1188" s="28"/>
      <c r="AC1188" s="28"/>
      <c r="AD1188" s="28"/>
      <c r="AE1188" s="28"/>
      <c r="AF1188" s="28"/>
      <c r="AG1188" s="28"/>
      <c r="AH1188" s="28"/>
      <c r="AI1188" s="28"/>
      <c r="AJ1188" s="28"/>
      <c r="AK1188" s="28"/>
      <c r="AL1188" s="28"/>
      <c r="AM1188" s="28"/>
      <c r="AN1188" s="28"/>
      <c r="AO1188" s="28"/>
      <c r="AP1188" s="28"/>
      <c r="AQ1188" s="28"/>
      <c r="AR1188" s="28"/>
      <c r="AS1188" s="28"/>
      <c r="AT1188" s="28"/>
      <c r="AU1188" s="28"/>
      <c r="AV1188" s="28"/>
      <c r="AW1188" s="28"/>
      <c r="AX1188" s="28"/>
      <c r="AY1188" s="28"/>
      <c r="AZ1188" s="28"/>
      <c r="BA1188" s="28"/>
      <c r="BB1188" s="28"/>
      <c r="BC1188" s="28"/>
      <c r="BD1188" s="28"/>
      <c r="BE1188" s="28"/>
      <c r="BF1188" s="28"/>
      <c r="BG1188" s="28"/>
      <c r="BH1188" s="28"/>
      <c r="BI1188" s="28"/>
      <c r="BJ1188" s="28"/>
      <c r="BK1188" s="28"/>
      <c r="BL1188" s="28"/>
      <c r="BM1188" s="28"/>
      <c r="BN1188" s="28"/>
      <c r="BO1188" s="28"/>
      <c r="BP1188" s="28"/>
      <c r="BQ1188" s="28"/>
      <c r="BR1188" s="28"/>
      <c r="BS1188" s="28"/>
      <c r="BT1188" s="28"/>
      <c r="BU1188" s="28"/>
      <c r="BV1188" s="28"/>
      <c r="BW1188" s="28"/>
      <c r="BX1188" s="28"/>
      <c r="BY1188" s="28"/>
      <c r="BZ1188" s="28"/>
      <c r="CA1188" s="28"/>
      <c r="CB1188" s="28"/>
      <c r="CC1188" s="28"/>
      <c r="CD1188" s="28"/>
      <c r="CE1188" s="28"/>
      <c r="CF1188" s="28"/>
      <c r="CG1188" s="28"/>
      <c r="CH1188" s="28"/>
      <c r="CI1188" s="28"/>
      <c r="CJ1188" s="28"/>
      <c r="CK1188" s="28"/>
      <c r="CL1188" s="28"/>
      <c r="CM1188" s="28"/>
      <c r="CN1188" s="28"/>
    </row>
    <row r="1189" spans="3:92" x14ac:dyDescent="0.3">
      <c r="C1189" s="28"/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  <c r="AA1189" s="28"/>
      <c r="AB1189" s="28"/>
      <c r="AC1189" s="28"/>
      <c r="AD1189" s="28"/>
      <c r="AE1189" s="28"/>
      <c r="AF1189" s="28"/>
      <c r="AG1189" s="28"/>
      <c r="AH1189" s="28"/>
      <c r="AI1189" s="28"/>
      <c r="AJ1189" s="28"/>
      <c r="AK1189" s="28"/>
      <c r="AL1189" s="28"/>
      <c r="AM1189" s="28"/>
      <c r="AN1189" s="28"/>
      <c r="AO1189" s="28"/>
      <c r="AP1189" s="28"/>
      <c r="AQ1189" s="28"/>
      <c r="AR1189" s="28"/>
      <c r="AS1189" s="28"/>
      <c r="AT1189" s="28"/>
      <c r="AU1189" s="28"/>
      <c r="AV1189" s="28"/>
      <c r="AW1189" s="28"/>
      <c r="AX1189" s="28"/>
      <c r="AY1189" s="28"/>
      <c r="AZ1189" s="28"/>
      <c r="BA1189" s="28"/>
      <c r="BB1189" s="28"/>
      <c r="BC1189" s="28"/>
      <c r="BD1189" s="28"/>
      <c r="BE1189" s="28"/>
      <c r="BF1189" s="28"/>
      <c r="BG1189" s="28"/>
      <c r="BH1189" s="28"/>
      <c r="BI1189" s="28"/>
      <c r="BJ1189" s="28"/>
      <c r="BK1189" s="28"/>
      <c r="BL1189" s="28"/>
      <c r="BM1189" s="28"/>
      <c r="BN1189" s="28"/>
      <c r="BO1189" s="28"/>
      <c r="BP1189" s="28"/>
      <c r="BQ1189" s="28"/>
      <c r="BR1189" s="28"/>
      <c r="BS1189" s="28"/>
      <c r="BT1189" s="28"/>
      <c r="BU1189" s="28"/>
      <c r="BV1189" s="28"/>
      <c r="BW1189" s="28"/>
      <c r="BX1189" s="28"/>
      <c r="BY1189" s="28"/>
      <c r="BZ1189" s="28"/>
      <c r="CA1189" s="28"/>
      <c r="CB1189" s="28"/>
      <c r="CC1189" s="28"/>
      <c r="CD1189" s="28"/>
      <c r="CE1189" s="28"/>
      <c r="CF1189" s="28"/>
      <c r="CG1189" s="28"/>
      <c r="CH1189" s="28"/>
      <c r="CI1189" s="28"/>
      <c r="CJ1189" s="28"/>
      <c r="CK1189" s="28"/>
      <c r="CL1189" s="28"/>
      <c r="CM1189" s="28"/>
      <c r="CN1189" s="28"/>
    </row>
    <row r="1190" spans="3:92" x14ac:dyDescent="0.3">
      <c r="C1190" s="28"/>
      <c r="D1190" s="28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  <c r="AA1190" s="28"/>
      <c r="AB1190" s="28"/>
      <c r="AC1190" s="28"/>
      <c r="AD1190" s="28"/>
      <c r="AE1190" s="28"/>
      <c r="AF1190" s="28"/>
      <c r="AG1190" s="28"/>
      <c r="AH1190" s="28"/>
      <c r="AI1190" s="28"/>
      <c r="AJ1190" s="28"/>
      <c r="AK1190" s="28"/>
      <c r="AL1190" s="28"/>
      <c r="AM1190" s="28"/>
      <c r="AN1190" s="28"/>
      <c r="AO1190" s="28"/>
      <c r="AP1190" s="28"/>
      <c r="AQ1190" s="28"/>
      <c r="AR1190" s="28"/>
      <c r="AS1190" s="28"/>
      <c r="AT1190" s="28"/>
      <c r="AU1190" s="28"/>
      <c r="AV1190" s="28"/>
      <c r="AW1190" s="28"/>
      <c r="AX1190" s="28"/>
      <c r="AY1190" s="28"/>
      <c r="AZ1190" s="28"/>
      <c r="BA1190" s="28"/>
      <c r="BB1190" s="28"/>
      <c r="BC1190" s="28"/>
      <c r="BD1190" s="28"/>
      <c r="BE1190" s="28"/>
      <c r="BF1190" s="28"/>
      <c r="BG1190" s="28"/>
      <c r="BH1190" s="28"/>
      <c r="BI1190" s="28"/>
      <c r="BJ1190" s="28"/>
      <c r="BK1190" s="28"/>
      <c r="BL1190" s="28"/>
      <c r="BM1190" s="28"/>
      <c r="BN1190" s="28"/>
      <c r="BO1190" s="28"/>
      <c r="BP1190" s="28"/>
      <c r="BQ1190" s="28"/>
      <c r="BR1190" s="28"/>
      <c r="BS1190" s="28"/>
      <c r="BT1190" s="28"/>
      <c r="BU1190" s="28"/>
      <c r="BV1190" s="28"/>
      <c r="BW1190" s="28"/>
      <c r="BX1190" s="28"/>
      <c r="BY1190" s="28"/>
      <c r="BZ1190" s="28"/>
      <c r="CA1190" s="28"/>
      <c r="CB1190" s="28"/>
      <c r="CC1190" s="28"/>
      <c r="CD1190" s="28"/>
      <c r="CE1190" s="28"/>
      <c r="CF1190" s="28"/>
      <c r="CG1190" s="28"/>
      <c r="CH1190" s="28"/>
      <c r="CI1190" s="28"/>
      <c r="CJ1190" s="28"/>
      <c r="CK1190" s="28"/>
      <c r="CL1190" s="28"/>
      <c r="CM1190" s="28"/>
      <c r="CN1190" s="28"/>
    </row>
    <row r="1191" spans="3:92" x14ac:dyDescent="0.3">
      <c r="C1191" s="28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  <c r="AA1191" s="28"/>
      <c r="AB1191" s="28"/>
      <c r="AC1191" s="28"/>
      <c r="AD1191" s="28"/>
      <c r="AE1191" s="28"/>
      <c r="AF1191" s="28"/>
      <c r="AG1191" s="28"/>
      <c r="AH1191" s="28"/>
      <c r="AI1191" s="28"/>
      <c r="AJ1191" s="28"/>
      <c r="AK1191" s="28"/>
      <c r="AL1191" s="28"/>
      <c r="AM1191" s="28"/>
      <c r="AN1191" s="28"/>
      <c r="AO1191" s="28"/>
      <c r="AP1191" s="28"/>
      <c r="AQ1191" s="28"/>
      <c r="AR1191" s="28"/>
      <c r="AS1191" s="28"/>
      <c r="AT1191" s="28"/>
      <c r="AU1191" s="28"/>
      <c r="AV1191" s="28"/>
      <c r="AW1191" s="28"/>
      <c r="AX1191" s="28"/>
      <c r="AY1191" s="28"/>
      <c r="AZ1191" s="28"/>
      <c r="BA1191" s="28"/>
      <c r="BB1191" s="28"/>
      <c r="BC1191" s="28"/>
      <c r="BD1191" s="28"/>
      <c r="BE1191" s="28"/>
      <c r="BF1191" s="28"/>
      <c r="BG1191" s="28"/>
      <c r="BH1191" s="28"/>
      <c r="BI1191" s="28"/>
      <c r="BJ1191" s="28"/>
      <c r="BK1191" s="28"/>
      <c r="BL1191" s="28"/>
      <c r="BM1191" s="28"/>
      <c r="BN1191" s="28"/>
      <c r="BO1191" s="28"/>
      <c r="BP1191" s="28"/>
      <c r="BQ1191" s="28"/>
      <c r="BR1191" s="28"/>
      <c r="BS1191" s="28"/>
      <c r="BT1191" s="28"/>
      <c r="BU1191" s="28"/>
      <c r="BV1191" s="28"/>
      <c r="BW1191" s="28"/>
      <c r="BX1191" s="28"/>
      <c r="BY1191" s="28"/>
      <c r="BZ1191" s="28"/>
      <c r="CA1191" s="28"/>
      <c r="CB1191" s="28"/>
      <c r="CC1191" s="28"/>
      <c r="CD1191" s="28"/>
      <c r="CE1191" s="28"/>
      <c r="CF1191" s="28"/>
      <c r="CG1191" s="28"/>
      <c r="CH1191" s="28"/>
      <c r="CI1191" s="28"/>
      <c r="CJ1191" s="28"/>
      <c r="CK1191" s="28"/>
      <c r="CL1191" s="28"/>
      <c r="CM1191" s="28"/>
      <c r="CN1191" s="28"/>
    </row>
    <row r="1192" spans="3:92" x14ac:dyDescent="0.3">
      <c r="C1192" s="28"/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  <c r="AA1192" s="28"/>
      <c r="AB1192" s="28"/>
      <c r="AC1192" s="28"/>
      <c r="AD1192" s="28"/>
      <c r="AE1192" s="28"/>
      <c r="AF1192" s="28"/>
      <c r="AG1192" s="28"/>
      <c r="AH1192" s="28"/>
      <c r="AI1192" s="28"/>
      <c r="AJ1192" s="28"/>
      <c r="AK1192" s="28"/>
      <c r="AL1192" s="28"/>
      <c r="AM1192" s="28"/>
      <c r="AN1192" s="28"/>
      <c r="AO1192" s="28"/>
      <c r="AP1192" s="28"/>
      <c r="AQ1192" s="28"/>
      <c r="AR1192" s="28"/>
      <c r="AS1192" s="28"/>
      <c r="AT1192" s="28"/>
      <c r="AU1192" s="28"/>
      <c r="AV1192" s="28"/>
      <c r="AW1192" s="28"/>
      <c r="AX1192" s="28"/>
      <c r="AY1192" s="28"/>
      <c r="AZ1192" s="28"/>
      <c r="BA1192" s="28"/>
      <c r="BB1192" s="28"/>
      <c r="BC1192" s="28"/>
      <c r="BD1192" s="28"/>
      <c r="BE1192" s="28"/>
      <c r="BF1192" s="28"/>
      <c r="BG1192" s="28"/>
      <c r="BH1192" s="28"/>
      <c r="BI1192" s="28"/>
      <c r="BJ1192" s="28"/>
      <c r="BK1192" s="28"/>
      <c r="BL1192" s="28"/>
      <c r="BM1192" s="28"/>
      <c r="BN1192" s="28"/>
      <c r="BO1192" s="28"/>
      <c r="BP1192" s="28"/>
      <c r="BQ1192" s="28"/>
      <c r="BR1192" s="28"/>
      <c r="BS1192" s="28"/>
      <c r="BT1192" s="28"/>
      <c r="BU1192" s="28"/>
      <c r="BV1192" s="28"/>
      <c r="BW1192" s="28"/>
      <c r="BX1192" s="28"/>
      <c r="BY1192" s="28"/>
      <c r="BZ1192" s="28"/>
      <c r="CA1192" s="28"/>
      <c r="CB1192" s="28"/>
      <c r="CC1192" s="28"/>
      <c r="CD1192" s="28"/>
      <c r="CE1192" s="28"/>
      <c r="CF1192" s="28"/>
      <c r="CG1192" s="28"/>
      <c r="CH1192" s="28"/>
      <c r="CI1192" s="28"/>
      <c r="CJ1192" s="28"/>
      <c r="CK1192" s="28"/>
      <c r="CL1192" s="28"/>
      <c r="CM1192" s="28"/>
      <c r="CN1192" s="28"/>
    </row>
    <row r="1193" spans="3:92" x14ac:dyDescent="0.3">
      <c r="C1193" s="28"/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  <c r="AA1193" s="28"/>
      <c r="AB1193" s="28"/>
      <c r="AC1193" s="28"/>
      <c r="AD1193" s="28"/>
      <c r="AE1193" s="28"/>
      <c r="AF1193" s="28"/>
      <c r="AG1193" s="28"/>
      <c r="AH1193" s="28"/>
      <c r="AI1193" s="28"/>
      <c r="AJ1193" s="28"/>
      <c r="AK1193" s="28"/>
      <c r="AL1193" s="28"/>
      <c r="AM1193" s="28"/>
      <c r="AN1193" s="28"/>
      <c r="AO1193" s="28"/>
      <c r="AP1193" s="28"/>
      <c r="AQ1193" s="28"/>
      <c r="AR1193" s="28"/>
      <c r="AS1193" s="28"/>
      <c r="AT1193" s="28"/>
      <c r="AU1193" s="28"/>
      <c r="AV1193" s="28"/>
      <c r="AW1193" s="28"/>
      <c r="AX1193" s="28"/>
      <c r="AY1193" s="28"/>
      <c r="AZ1193" s="28"/>
      <c r="BA1193" s="28"/>
      <c r="BB1193" s="28"/>
      <c r="BC1193" s="28"/>
      <c r="BD1193" s="28"/>
      <c r="BE1193" s="28"/>
      <c r="BF1193" s="28"/>
      <c r="BG1193" s="28"/>
      <c r="BH1193" s="28"/>
      <c r="BI1193" s="28"/>
      <c r="BJ1193" s="28"/>
      <c r="BK1193" s="28"/>
      <c r="BL1193" s="28"/>
      <c r="BM1193" s="28"/>
      <c r="BN1193" s="28"/>
      <c r="BO1193" s="28"/>
      <c r="BP1193" s="28"/>
      <c r="BQ1193" s="28"/>
      <c r="BR1193" s="28"/>
      <c r="BS1193" s="28"/>
      <c r="BT1193" s="28"/>
      <c r="BU1193" s="28"/>
      <c r="BV1193" s="28"/>
      <c r="BW1193" s="28"/>
      <c r="BX1193" s="28"/>
      <c r="BY1193" s="28"/>
      <c r="BZ1193" s="28"/>
      <c r="CA1193" s="28"/>
      <c r="CB1193" s="28"/>
      <c r="CC1193" s="28"/>
      <c r="CD1193" s="28"/>
      <c r="CE1193" s="28"/>
      <c r="CF1193" s="28"/>
      <c r="CG1193" s="28"/>
      <c r="CH1193" s="28"/>
      <c r="CI1193" s="28"/>
      <c r="CJ1193" s="28"/>
      <c r="CK1193" s="28"/>
      <c r="CL1193" s="28"/>
      <c r="CM1193" s="28"/>
      <c r="CN1193" s="28"/>
    </row>
    <row r="1194" spans="3:92" x14ac:dyDescent="0.3">
      <c r="C1194" s="28"/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  <c r="AA1194" s="28"/>
      <c r="AB1194" s="28"/>
      <c r="AC1194" s="28"/>
      <c r="AD1194" s="28"/>
      <c r="AE1194" s="28"/>
      <c r="AF1194" s="28"/>
      <c r="AG1194" s="28"/>
      <c r="AH1194" s="28"/>
      <c r="AI1194" s="28"/>
      <c r="AJ1194" s="28"/>
      <c r="AK1194" s="28"/>
      <c r="AL1194" s="28"/>
      <c r="AM1194" s="28"/>
      <c r="AN1194" s="28"/>
      <c r="AO1194" s="28"/>
      <c r="AP1194" s="28"/>
      <c r="AQ1194" s="28"/>
      <c r="AR1194" s="28"/>
      <c r="AS1194" s="28"/>
      <c r="AT1194" s="28"/>
      <c r="AU1194" s="28"/>
      <c r="AV1194" s="28"/>
      <c r="AW1194" s="28"/>
      <c r="AX1194" s="28"/>
      <c r="AY1194" s="28"/>
      <c r="AZ1194" s="28"/>
      <c r="BA1194" s="28"/>
      <c r="BB1194" s="28"/>
      <c r="BC1194" s="28"/>
      <c r="BD1194" s="28"/>
      <c r="BE1194" s="28"/>
      <c r="BF1194" s="28"/>
      <c r="BG1194" s="28"/>
      <c r="BH1194" s="28"/>
      <c r="BI1194" s="28"/>
      <c r="BJ1194" s="28"/>
      <c r="BK1194" s="28"/>
      <c r="BL1194" s="28"/>
      <c r="BM1194" s="28"/>
      <c r="BN1194" s="28"/>
      <c r="BO1194" s="28"/>
      <c r="BP1194" s="28"/>
      <c r="BQ1194" s="28"/>
      <c r="BR1194" s="28"/>
      <c r="BS1194" s="28"/>
      <c r="BT1194" s="28"/>
      <c r="BU1194" s="28"/>
      <c r="BV1194" s="28"/>
      <c r="BW1194" s="28"/>
      <c r="BX1194" s="28"/>
      <c r="BY1194" s="28"/>
      <c r="BZ1194" s="28"/>
      <c r="CA1194" s="28"/>
      <c r="CB1194" s="28"/>
      <c r="CC1194" s="28"/>
      <c r="CD1194" s="28"/>
      <c r="CE1194" s="28"/>
      <c r="CF1194" s="28"/>
      <c r="CG1194" s="28"/>
      <c r="CH1194" s="28"/>
      <c r="CI1194" s="28"/>
      <c r="CJ1194" s="28"/>
      <c r="CK1194" s="28"/>
      <c r="CL1194" s="28"/>
      <c r="CM1194" s="28"/>
      <c r="CN1194" s="28"/>
    </row>
    <row r="1195" spans="3:92" x14ac:dyDescent="0.3">
      <c r="C1195" s="28"/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  <c r="AA1195" s="28"/>
      <c r="AB1195" s="28"/>
      <c r="AC1195" s="28"/>
      <c r="AD1195" s="28"/>
      <c r="AE1195" s="28"/>
      <c r="AF1195" s="28"/>
      <c r="AG1195" s="28"/>
      <c r="AH1195" s="28"/>
      <c r="AI1195" s="28"/>
      <c r="AJ1195" s="28"/>
      <c r="AK1195" s="28"/>
      <c r="AL1195" s="28"/>
      <c r="AM1195" s="28"/>
      <c r="AN1195" s="28"/>
      <c r="AO1195" s="28"/>
      <c r="AP1195" s="28"/>
      <c r="AQ1195" s="28"/>
      <c r="AR1195" s="28"/>
      <c r="AS1195" s="28"/>
      <c r="AT1195" s="28"/>
      <c r="AU1195" s="28"/>
      <c r="AV1195" s="28"/>
      <c r="AW1195" s="28"/>
      <c r="AX1195" s="28"/>
      <c r="AY1195" s="28"/>
      <c r="AZ1195" s="28"/>
      <c r="BA1195" s="28"/>
      <c r="BB1195" s="28"/>
      <c r="BC1195" s="28"/>
      <c r="BD1195" s="28"/>
      <c r="BE1195" s="28"/>
      <c r="BF1195" s="28"/>
      <c r="BG1195" s="28"/>
      <c r="BH1195" s="28"/>
      <c r="BI1195" s="28"/>
      <c r="BJ1195" s="28"/>
      <c r="BK1195" s="28"/>
      <c r="BL1195" s="28"/>
      <c r="BM1195" s="28"/>
      <c r="BN1195" s="28"/>
      <c r="BO1195" s="28"/>
      <c r="BP1195" s="28"/>
      <c r="BQ1195" s="28"/>
      <c r="BR1195" s="28"/>
      <c r="BS1195" s="28"/>
      <c r="BT1195" s="28"/>
      <c r="BU1195" s="28"/>
      <c r="BV1195" s="28"/>
      <c r="BW1195" s="28"/>
      <c r="BX1195" s="28"/>
      <c r="BY1195" s="28"/>
      <c r="BZ1195" s="28"/>
      <c r="CA1195" s="28"/>
      <c r="CB1195" s="28"/>
      <c r="CC1195" s="28"/>
      <c r="CD1195" s="28"/>
      <c r="CE1195" s="28"/>
      <c r="CF1195" s="28"/>
      <c r="CG1195" s="28"/>
      <c r="CH1195" s="28"/>
      <c r="CI1195" s="28"/>
      <c r="CJ1195" s="28"/>
      <c r="CK1195" s="28"/>
      <c r="CL1195" s="28"/>
      <c r="CM1195" s="28"/>
      <c r="CN1195" s="28"/>
    </row>
    <row r="1196" spans="3:92" x14ac:dyDescent="0.3">
      <c r="C1196" s="28"/>
      <c r="D1196" s="28"/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  <c r="AA1196" s="28"/>
      <c r="AB1196" s="28"/>
      <c r="AC1196" s="28"/>
      <c r="AD1196" s="28"/>
      <c r="AE1196" s="28"/>
      <c r="AF1196" s="28"/>
      <c r="AG1196" s="28"/>
      <c r="AH1196" s="28"/>
      <c r="AI1196" s="28"/>
      <c r="AJ1196" s="28"/>
      <c r="AK1196" s="28"/>
      <c r="AL1196" s="28"/>
      <c r="AM1196" s="28"/>
      <c r="AN1196" s="28"/>
      <c r="AO1196" s="28"/>
      <c r="AP1196" s="28"/>
      <c r="AQ1196" s="28"/>
      <c r="AR1196" s="28"/>
      <c r="AS1196" s="28"/>
      <c r="AT1196" s="28"/>
      <c r="AU1196" s="28"/>
      <c r="AV1196" s="28"/>
      <c r="AW1196" s="28"/>
      <c r="AX1196" s="28"/>
      <c r="AY1196" s="28"/>
      <c r="AZ1196" s="28"/>
      <c r="BA1196" s="28"/>
      <c r="BB1196" s="28"/>
      <c r="BC1196" s="28"/>
      <c r="BD1196" s="28"/>
      <c r="BE1196" s="28"/>
      <c r="BF1196" s="28"/>
      <c r="BG1196" s="28"/>
      <c r="BH1196" s="28"/>
      <c r="BI1196" s="28"/>
      <c r="BJ1196" s="28"/>
      <c r="BK1196" s="28"/>
      <c r="BL1196" s="28"/>
      <c r="BM1196" s="28"/>
      <c r="BN1196" s="28"/>
      <c r="BO1196" s="28"/>
      <c r="BP1196" s="28"/>
      <c r="BQ1196" s="28"/>
      <c r="BR1196" s="28"/>
      <c r="BS1196" s="28"/>
      <c r="BT1196" s="28"/>
      <c r="BU1196" s="28"/>
      <c r="BV1196" s="28"/>
      <c r="BW1196" s="28"/>
      <c r="BX1196" s="28"/>
      <c r="BY1196" s="28"/>
      <c r="BZ1196" s="28"/>
      <c r="CA1196" s="28"/>
      <c r="CB1196" s="28"/>
      <c r="CC1196" s="28"/>
      <c r="CD1196" s="28"/>
      <c r="CE1196" s="28"/>
      <c r="CF1196" s="28"/>
      <c r="CG1196" s="28"/>
      <c r="CH1196" s="28"/>
      <c r="CI1196" s="28"/>
      <c r="CJ1196" s="28"/>
      <c r="CK1196" s="28"/>
      <c r="CL1196" s="28"/>
      <c r="CM1196" s="28"/>
      <c r="CN1196" s="28"/>
    </row>
    <row r="1197" spans="3:92" x14ac:dyDescent="0.3">
      <c r="C1197" s="28"/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  <c r="AA1197" s="28"/>
      <c r="AB1197" s="28"/>
      <c r="AC1197" s="28"/>
      <c r="AD1197" s="28"/>
      <c r="AE1197" s="28"/>
      <c r="AF1197" s="28"/>
      <c r="AG1197" s="28"/>
      <c r="AH1197" s="28"/>
      <c r="AI1197" s="28"/>
      <c r="AJ1197" s="28"/>
      <c r="AK1197" s="28"/>
      <c r="AL1197" s="28"/>
      <c r="AM1197" s="28"/>
      <c r="AN1197" s="28"/>
      <c r="AO1197" s="28"/>
      <c r="AP1197" s="28"/>
      <c r="AQ1197" s="28"/>
      <c r="AR1197" s="28"/>
      <c r="AS1197" s="28"/>
      <c r="AT1197" s="28"/>
      <c r="AU1197" s="28"/>
      <c r="AV1197" s="28"/>
      <c r="AW1197" s="28"/>
      <c r="AX1197" s="28"/>
      <c r="AY1197" s="28"/>
      <c r="AZ1197" s="28"/>
      <c r="BA1197" s="28"/>
      <c r="BB1197" s="28"/>
      <c r="BC1197" s="28"/>
      <c r="BD1197" s="28"/>
      <c r="BE1197" s="28"/>
      <c r="BF1197" s="28"/>
      <c r="BG1197" s="28"/>
      <c r="BH1197" s="28"/>
      <c r="BI1197" s="28"/>
      <c r="BJ1197" s="28"/>
      <c r="BK1197" s="28"/>
      <c r="BL1197" s="28"/>
      <c r="BM1197" s="28"/>
      <c r="BN1197" s="28"/>
      <c r="BO1197" s="28"/>
      <c r="BP1197" s="28"/>
      <c r="BQ1197" s="28"/>
      <c r="BR1197" s="28"/>
      <c r="BS1197" s="28"/>
      <c r="BT1197" s="28"/>
      <c r="BU1197" s="28"/>
      <c r="BV1197" s="28"/>
      <c r="BW1197" s="28"/>
      <c r="BX1197" s="28"/>
      <c r="BY1197" s="28"/>
      <c r="BZ1197" s="28"/>
      <c r="CA1197" s="28"/>
      <c r="CB1197" s="28"/>
      <c r="CC1197" s="28"/>
      <c r="CD1197" s="28"/>
      <c r="CE1197" s="28"/>
      <c r="CF1197" s="28"/>
      <c r="CG1197" s="28"/>
      <c r="CH1197" s="28"/>
      <c r="CI1197" s="28"/>
      <c r="CJ1197" s="28"/>
      <c r="CK1197" s="28"/>
      <c r="CL1197" s="28"/>
      <c r="CM1197" s="28"/>
      <c r="CN1197" s="28"/>
    </row>
    <row r="1198" spans="3:92" x14ac:dyDescent="0.3">
      <c r="C1198" s="28"/>
      <c r="D1198" s="28"/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  <c r="AA1198" s="28"/>
      <c r="AB1198" s="28"/>
      <c r="AC1198" s="28"/>
      <c r="AD1198" s="28"/>
      <c r="AE1198" s="28"/>
      <c r="AF1198" s="28"/>
      <c r="AG1198" s="28"/>
      <c r="AH1198" s="28"/>
      <c r="AI1198" s="28"/>
      <c r="AJ1198" s="28"/>
      <c r="AK1198" s="28"/>
      <c r="AL1198" s="28"/>
      <c r="AM1198" s="28"/>
      <c r="AN1198" s="28"/>
      <c r="AO1198" s="28"/>
      <c r="AP1198" s="28"/>
      <c r="AQ1198" s="28"/>
      <c r="AR1198" s="28"/>
      <c r="AS1198" s="28"/>
      <c r="AT1198" s="28"/>
      <c r="AU1198" s="28"/>
      <c r="AV1198" s="28"/>
      <c r="AW1198" s="28"/>
      <c r="AX1198" s="28"/>
      <c r="AY1198" s="28"/>
      <c r="AZ1198" s="28"/>
      <c r="BA1198" s="28"/>
      <c r="BB1198" s="28"/>
      <c r="BC1198" s="28"/>
      <c r="BD1198" s="28"/>
      <c r="BE1198" s="28"/>
      <c r="BF1198" s="28"/>
      <c r="BG1198" s="28"/>
      <c r="BH1198" s="28"/>
      <c r="BI1198" s="28"/>
      <c r="BJ1198" s="28"/>
      <c r="BK1198" s="28"/>
      <c r="BL1198" s="28"/>
      <c r="BM1198" s="28"/>
      <c r="BN1198" s="28"/>
      <c r="BO1198" s="28"/>
      <c r="BP1198" s="28"/>
      <c r="BQ1198" s="28"/>
      <c r="BR1198" s="28"/>
      <c r="BS1198" s="28"/>
      <c r="BT1198" s="28"/>
      <c r="BU1198" s="28"/>
      <c r="BV1198" s="28"/>
      <c r="BW1198" s="28"/>
      <c r="BX1198" s="28"/>
      <c r="BY1198" s="28"/>
      <c r="BZ1198" s="28"/>
      <c r="CA1198" s="28"/>
      <c r="CB1198" s="28"/>
      <c r="CC1198" s="28"/>
      <c r="CD1198" s="28"/>
      <c r="CE1198" s="28"/>
      <c r="CF1198" s="28"/>
      <c r="CG1198" s="28"/>
      <c r="CH1198" s="28"/>
      <c r="CI1198" s="28"/>
      <c r="CJ1198" s="28"/>
      <c r="CK1198" s="28"/>
      <c r="CL1198" s="28"/>
      <c r="CM1198" s="28"/>
      <c r="CN1198" s="28"/>
    </row>
    <row r="1199" spans="3:92" x14ac:dyDescent="0.3">
      <c r="C1199" s="28"/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  <c r="AA1199" s="28"/>
      <c r="AB1199" s="28"/>
      <c r="AC1199" s="28"/>
      <c r="AD1199" s="28"/>
      <c r="AE1199" s="28"/>
      <c r="AF1199" s="28"/>
      <c r="AG1199" s="28"/>
      <c r="AH1199" s="28"/>
      <c r="AI1199" s="28"/>
      <c r="AJ1199" s="28"/>
      <c r="AK1199" s="28"/>
      <c r="AL1199" s="28"/>
      <c r="AM1199" s="28"/>
      <c r="AN1199" s="28"/>
      <c r="AO1199" s="28"/>
      <c r="AP1199" s="28"/>
      <c r="AQ1199" s="28"/>
      <c r="AR1199" s="28"/>
      <c r="AS1199" s="28"/>
      <c r="AT1199" s="28"/>
      <c r="AU1199" s="28"/>
      <c r="AV1199" s="28"/>
      <c r="AW1199" s="28"/>
      <c r="AX1199" s="28"/>
      <c r="AY1199" s="28"/>
      <c r="AZ1199" s="28"/>
      <c r="BA1199" s="28"/>
      <c r="BB1199" s="28"/>
      <c r="BC1199" s="28"/>
      <c r="BD1199" s="28"/>
      <c r="BE1199" s="28"/>
      <c r="BF1199" s="28"/>
      <c r="BG1199" s="28"/>
      <c r="BH1199" s="28"/>
      <c r="BI1199" s="28"/>
      <c r="BJ1199" s="28"/>
      <c r="BK1199" s="28"/>
      <c r="BL1199" s="28"/>
      <c r="BM1199" s="28"/>
      <c r="BN1199" s="28"/>
      <c r="BO1199" s="28"/>
      <c r="BP1199" s="28"/>
      <c r="BQ1199" s="28"/>
      <c r="BR1199" s="28"/>
      <c r="BS1199" s="28"/>
      <c r="BT1199" s="28"/>
      <c r="BU1199" s="28"/>
      <c r="BV1199" s="28"/>
      <c r="BW1199" s="28"/>
      <c r="BX1199" s="28"/>
      <c r="BY1199" s="28"/>
      <c r="BZ1199" s="28"/>
      <c r="CA1199" s="28"/>
      <c r="CB1199" s="28"/>
      <c r="CC1199" s="28"/>
      <c r="CD1199" s="28"/>
      <c r="CE1199" s="28"/>
      <c r="CF1199" s="28"/>
      <c r="CG1199" s="28"/>
      <c r="CH1199" s="28"/>
      <c r="CI1199" s="28"/>
      <c r="CJ1199" s="28"/>
      <c r="CK1199" s="28"/>
      <c r="CL1199" s="28"/>
      <c r="CM1199" s="28"/>
      <c r="CN1199" s="28"/>
    </row>
    <row r="1200" spans="3:92" x14ac:dyDescent="0.3">
      <c r="C1200" s="28"/>
      <c r="D1200" s="28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  <c r="AB1200" s="28"/>
      <c r="AC1200" s="28"/>
      <c r="AD1200" s="28"/>
      <c r="AE1200" s="28"/>
      <c r="AF1200" s="28"/>
      <c r="AG1200" s="28"/>
      <c r="AH1200" s="28"/>
      <c r="AI1200" s="28"/>
      <c r="AJ1200" s="28"/>
      <c r="AK1200" s="28"/>
      <c r="AL1200" s="28"/>
      <c r="AM1200" s="28"/>
      <c r="AN1200" s="28"/>
      <c r="AO1200" s="28"/>
      <c r="AP1200" s="28"/>
      <c r="AQ1200" s="28"/>
      <c r="AR1200" s="28"/>
      <c r="AS1200" s="28"/>
      <c r="AT1200" s="28"/>
      <c r="AU1200" s="28"/>
      <c r="AV1200" s="28"/>
      <c r="AW1200" s="28"/>
      <c r="AX1200" s="28"/>
      <c r="AY1200" s="28"/>
      <c r="AZ1200" s="28"/>
      <c r="BA1200" s="28"/>
      <c r="BB1200" s="28"/>
      <c r="BC1200" s="28"/>
      <c r="BD1200" s="28"/>
      <c r="BE1200" s="28"/>
      <c r="BF1200" s="28"/>
      <c r="BG1200" s="28"/>
      <c r="BH1200" s="28"/>
      <c r="BI1200" s="28"/>
      <c r="BJ1200" s="28"/>
      <c r="BK1200" s="28"/>
      <c r="BL1200" s="28"/>
      <c r="BM1200" s="28"/>
      <c r="BN1200" s="28"/>
      <c r="BO1200" s="28"/>
      <c r="BP1200" s="28"/>
      <c r="BQ1200" s="28"/>
      <c r="BR1200" s="28"/>
      <c r="BS1200" s="28"/>
      <c r="BT1200" s="28"/>
      <c r="BU1200" s="28"/>
      <c r="BV1200" s="28"/>
      <c r="BW1200" s="28"/>
      <c r="BX1200" s="28"/>
      <c r="BY1200" s="28"/>
      <c r="BZ1200" s="28"/>
      <c r="CA1200" s="28"/>
      <c r="CB1200" s="28"/>
      <c r="CC1200" s="28"/>
      <c r="CD1200" s="28"/>
      <c r="CE1200" s="28"/>
      <c r="CF1200" s="28"/>
      <c r="CG1200" s="28"/>
      <c r="CH1200" s="28"/>
      <c r="CI1200" s="28"/>
      <c r="CJ1200" s="28"/>
      <c r="CK1200" s="28"/>
      <c r="CL1200" s="28"/>
      <c r="CM1200" s="28"/>
      <c r="CN1200" s="28"/>
    </row>
    <row r="1201" spans="3:92" x14ac:dyDescent="0.3">
      <c r="C1201" s="28"/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  <c r="AA1201" s="28"/>
      <c r="AB1201" s="28"/>
      <c r="AC1201" s="28"/>
      <c r="AD1201" s="28"/>
      <c r="AE1201" s="28"/>
      <c r="AF1201" s="28"/>
      <c r="AG1201" s="28"/>
      <c r="AH1201" s="28"/>
      <c r="AI1201" s="28"/>
      <c r="AJ1201" s="28"/>
      <c r="AK1201" s="28"/>
      <c r="AL1201" s="28"/>
      <c r="AM1201" s="28"/>
      <c r="AN1201" s="28"/>
      <c r="AO1201" s="28"/>
      <c r="AP1201" s="28"/>
      <c r="AQ1201" s="28"/>
      <c r="AR1201" s="28"/>
      <c r="AS1201" s="28"/>
      <c r="AT1201" s="28"/>
      <c r="AU1201" s="28"/>
      <c r="AV1201" s="28"/>
      <c r="AW1201" s="28"/>
      <c r="AX1201" s="28"/>
      <c r="AY1201" s="28"/>
      <c r="AZ1201" s="28"/>
      <c r="BA1201" s="28"/>
      <c r="BB1201" s="28"/>
      <c r="BC1201" s="28"/>
      <c r="BD1201" s="28"/>
      <c r="BE1201" s="28"/>
      <c r="BF1201" s="28"/>
      <c r="BG1201" s="28"/>
      <c r="BH1201" s="28"/>
      <c r="BI1201" s="28"/>
      <c r="BJ1201" s="28"/>
      <c r="BK1201" s="28"/>
      <c r="BL1201" s="28"/>
      <c r="BM1201" s="28"/>
      <c r="BN1201" s="28"/>
      <c r="BO1201" s="28"/>
      <c r="BP1201" s="28"/>
      <c r="BQ1201" s="28"/>
      <c r="BR1201" s="28"/>
      <c r="BS1201" s="28"/>
      <c r="BT1201" s="28"/>
      <c r="BU1201" s="28"/>
      <c r="BV1201" s="28"/>
      <c r="BW1201" s="28"/>
      <c r="BX1201" s="28"/>
      <c r="BY1201" s="28"/>
      <c r="BZ1201" s="28"/>
      <c r="CA1201" s="28"/>
      <c r="CB1201" s="28"/>
      <c r="CC1201" s="28"/>
      <c r="CD1201" s="28"/>
      <c r="CE1201" s="28"/>
      <c r="CF1201" s="28"/>
      <c r="CG1201" s="28"/>
      <c r="CH1201" s="28"/>
      <c r="CI1201" s="28"/>
      <c r="CJ1201" s="28"/>
      <c r="CK1201" s="28"/>
      <c r="CL1201" s="28"/>
      <c r="CM1201" s="28"/>
      <c r="CN1201" s="28"/>
    </row>
    <row r="1202" spans="3:92" x14ac:dyDescent="0.3">
      <c r="C1202" s="28"/>
      <c r="D1202" s="28"/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  <c r="AA1202" s="28"/>
      <c r="AB1202" s="28"/>
      <c r="AC1202" s="28"/>
      <c r="AD1202" s="28"/>
      <c r="AE1202" s="28"/>
      <c r="AF1202" s="28"/>
      <c r="AG1202" s="28"/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28"/>
      <c r="AU1202" s="28"/>
      <c r="AV1202" s="28"/>
      <c r="AW1202" s="28"/>
      <c r="AX1202" s="28"/>
      <c r="AY1202" s="28"/>
      <c r="AZ1202" s="28"/>
      <c r="BA1202" s="28"/>
      <c r="BB1202" s="28"/>
      <c r="BC1202" s="28"/>
      <c r="BD1202" s="28"/>
      <c r="BE1202" s="28"/>
      <c r="BF1202" s="28"/>
      <c r="BG1202" s="28"/>
      <c r="BH1202" s="28"/>
      <c r="BI1202" s="28"/>
      <c r="BJ1202" s="28"/>
      <c r="BK1202" s="28"/>
      <c r="BL1202" s="28"/>
      <c r="BM1202" s="28"/>
      <c r="BN1202" s="28"/>
      <c r="BO1202" s="28"/>
      <c r="BP1202" s="28"/>
      <c r="BQ1202" s="28"/>
      <c r="BR1202" s="28"/>
      <c r="BS1202" s="28"/>
      <c r="BT1202" s="28"/>
      <c r="BU1202" s="28"/>
      <c r="BV1202" s="28"/>
      <c r="BW1202" s="28"/>
      <c r="BX1202" s="28"/>
      <c r="BY1202" s="28"/>
      <c r="BZ1202" s="28"/>
      <c r="CA1202" s="28"/>
      <c r="CB1202" s="28"/>
      <c r="CC1202" s="28"/>
      <c r="CD1202" s="28"/>
      <c r="CE1202" s="28"/>
      <c r="CF1202" s="28"/>
      <c r="CG1202" s="28"/>
      <c r="CH1202" s="28"/>
      <c r="CI1202" s="28"/>
      <c r="CJ1202" s="28"/>
      <c r="CK1202" s="28"/>
      <c r="CL1202" s="28"/>
      <c r="CM1202" s="28"/>
      <c r="CN1202" s="28"/>
    </row>
    <row r="1203" spans="3:92" x14ac:dyDescent="0.3">
      <c r="C1203" s="28"/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  <c r="AA1203" s="28"/>
      <c r="AB1203" s="28"/>
      <c r="AC1203" s="28"/>
      <c r="AD1203" s="28"/>
      <c r="AE1203" s="28"/>
      <c r="AF1203" s="28"/>
      <c r="AG1203" s="28"/>
      <c r="AH1203" s="28"/>
      <c r="AI1203" s="28"/>
      <c r="AJ1203" s="28"/>
      <c r="AK1203" s="28"/>
      <c r="AL1203" s="28"/>
      <c r="AM1203" s="28"/>
      <c r="AN1203" s="28"/>
      <c r="AO1203" s="28"/>
      <c r="AP1203" s="28"/>
      <c r="AQ1203" s="28"/>
      <c r="AR1203" s="28"/>
      <c r="AS1203" s="28"/>
      <c r="AT1203" s="28"/>
      <c r="AU1203" s="28"/>
      <c r="AV1203" s="28"/>
      <c r="AW1203" s="28"/>
      <c r="AX1203" s="28"/>
      <c r="AY1203" s="28"/>
      <c r="AZ1203" s="28"/>
      <c r="BA1203" s="28"/>
      <c r="BB1203" s="28"/>
      <c r="BC1203" s="28"/>
      <c r="BD1203" s="28"/>
      <c r="BE1203" s="28"/>
      <c r="BF1203" s="28"/>
      <c r="BG1203" s="28"/>
      <c r="BH1203" s="28"/>
      <c r="BI1203" s="28"/>
      <c r="BJ1203" s="28"/>
      <c r="BK1203" s="28"/>
      <c r="BL1203" s="28"/>
      <c r="BM1203" s="28"/>
      <c r="BN1203" s="28"/>
      <c r="BO1203" s="28"/>
      <c r="BP1203" s="28"/>
      <c r="BQ1203" s="28"/>
      <c r="BR1203" s="28"/>
      <c r="BS1203" s="28"/>
      <c r="BT1203" s="28"/>
      <c r="BU1203" s="28"/>
      <c r="BV1203" s="28"/>
      <c r="BW1203" s="28"/>
      <c r="BX1203" s="28"/>
      <c r="BY1203" s="28"/>
      <c r="BZ1203" s="28"/>
      <c r="CA1203" s="28"/>
      <c r="CB1203" s="28"/>
      <c r="CC1203" s="28"/>
      <c r="CD1203" s="28"/>
      <c r="CE1203" s="28"/>
      <c r="CF1203" s="28"/>
      <c r="CG1203" s="28"/>
      <c r="CH1203" s="28"/>
      <c r="CI1203" s="28"/>
      <c r="CJ1203" s="28"/>
      <c r="CK1203" s="28"/>
      <c r="CL1203" s="28"/>
      <c r="CM1203" s="28"/>
      <c r="CN1203" s="28"/>
    </row>
    <row r="1204" spans="3:92" x14ac:dyDescent="0.3">
      <c r="C1204" s="28"/>
      <c r="D1204" s="28"/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  <c r="AA1204" s="28"/>
      <c r="AB1204" s="28"/>
      <c r="AC1204" s="28"/>
      <c r="AD1204" s="28"/>
      <c r="AE1204" s="28"/>
      <c r="AF1204" s="28"/>
      <c r="AG1204" s="28"/>
      <c r="AH1204" s="28"/>
      <c r="AI1204" s="28"/>
      <c r="AJ1204" s="28"/>
      <c r="AK1204" s="28"/>
      <c r="AL1204" s="28"/>
      <c r="AM1204" s="28"/>
      <c r="AN1204" s="28"/>
      <c r="AO1204" s="28"/>
      <c r="AP1204" s="28"/>
      <c r="AQ1204" s="28"/>
      <c r="AR1204" s="28"/>
      <c r="AS1204" s="28"/>
      <c r="AT1204" s="28"/>
      <c r="AU1204" s="28"/>
      <c r="AV1204" s="28"/>
      <c r="AW1204" s="28"/>
      <c r="AX1204" s="28"/>
      <c r="AY1204" s="28"/>
      <c r="AZ1204" s="28"/>
      <c r="BA1204" s="28"/>
      <c r="BB1204" s="28"/>
      <c r="BC1204" s="28"/>
      <c r="BD1204" s="28"/>
      <c r="BE1204" s="28"/>
      <c r="BF1204" s="28"/>
      <c r="BG1204" s="28"/>
      <c r="BH1204" s="28"/>
      <c r="BI1204" s="28"/>
      <c r="BJ1204" s="28"/>
      <c r="BK1204" s="28"/>
      <c r="BL1204" s="28"/>
      <c r="BM1204" s="28"/>
      <c r="BN1204" s="28"/>
      <c r="BO1204" s="28"/>
      <c r="BP1204" s="28"/>
      <c r="BQ1204" s="28"/>
      <c r="BR1204" s="28"/>
      <c r="BS1204" s="28"/>
      <c r="BT1204" s="28"/>
      <c r="BU1204" s="28"/>
      <c r="BV1204" s="28"/>
      <c r="BW1204" s="28"/>
      <c r="BX1204" s="28"/>
      <c r="BY1204" s="28"/>
      <c r="BZ1204" s="28"/>
      <c r="CA1204" s="28"/>
      <c r="CB1204" s="28"/>
      <c r="CC1204" s="28"/>
      <c r="CD1204" s="28"/>
      <c r="CE1204" s="28"/>
      <c r="CF1204" s="28"/>
      <c r="CG1204" s="28"/>
      <c r="CH1204" s="28"/>
      <c r="CI1204" s="28"/>
      <c r="CJ1204" s="28"/>
      <c r="CK1204" s="28"/>
      <c r="CL1204" s="28"/>
      <c r="CM1204" s="28"/>
      <c r="CN1204" s="28"/>
    </row>
    <row r="1205" spans="3:92" x14ac:dyDescent="0.3">
      <c r="C1205" s="28"/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  <c r="AA1205" s="28"/>
      <c r="AB1205" s="28"/>
      <c r="AC1205" s="28"/>
      <c r="AD1205" s="28"/>
      <c r="AE1205" s="28"/>
      <c r="AF1205" s="28"/>
      <c r="AG1205" s="28"/>
      <c r="AH1205" s="28"/>
      <c r="AI1205" s="28"/>
      <c r="AJ1205" s="28"/>
      <c r="AK1205" s="28"/>
      <c r="AL1205" s="28"/>
      <c r="AM1205" s="28"/>
      <c r="AN1205" s="28"/>
      <c r="AO1205" s="28"/>
      <c r="AP1205" s="28"/>
      <c r="AQ1205" s="28"/>
      <c r="AR1205" s="28"/>
      <c r="AS1205" s="28"/>
      <c r="AT1205" s="28"/>
      <c r="AU1205" s="28"/>
      <c r="AV1205" s="28"/>
      <c r="AW1205" s="28"/>
      <c r="AX1205" s="28"/>
      <c r="AY1205" s="28"/>
      <c r="AZ1205" s="28"/>
      <c r="BA1205" s="28"/>
      <c r="BB1205" s="28"/>
      <c r="BC1205" s="28"/>
      <c r="BD1205" s="28"/>
      <c r="BE1205" s="28"/>
      <c r="BF1205" s="28"/>
      <c r="BG1205" s="28"/>
      <c r="BH1205" s="28"/>
      <c r="BI1205" s="28"/>
      <c r="BJ1205" s="28"/>
      <c r="BK1205" s="28"/>
      <c r="BL1205" s="28"/>
      <c r="BM1205" s="28"/>
      <c r="BN1205" s="28"/>
      <c r="BO1205" s="28"/>
      <c r="BP1205" s="28"/>
      <c r="BQ1205" s="28"/>
      <c r="BR1205" s="28"/>
      <c r="BS1205" s="28"/>
      <c r="BT1205" s="28"/>
      <c r="BU1205" s="28"/>
      <c r="BV1205" s="28"/>
      <c r="BW1205" s="28"/>
      <c r="BX1205" s="28"/>
      <c r="BY1205" s="28"/>
      <c r="BZ1205" s="28"/>
      <c r="CA1205" s="28"/>
      <c r="CB1205" s="28"/>
      <c r="CC1205" s="28"/>
      <c r="CD1205" s="28"/>
      <c r="CE1205" s="28"/>
      <c r="CF1205" s="28"/>
      <c r="CG1205" s="28"/>
      <c r="CH1205" s="28"/>
      <c r="CI1205" s="28"/>
      <c r="CJ1205" s="28"/>
      <c r="CK1205" s="28"/>
      <c r="CL1205" s="28"/>
      <c r="CM1205" s="28"/>
      <c r="CN1205" s="28"/>
    </row>
    <row r="1206" spans="3:92" x14ac:dyDescent="0.3">
      <c r="C1206" s="28"/>
      <c r="D1206" s="28"/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  <c r="AA1206" s="28"/>
      <c r="AB1206" s="28"/>
      <c r="AC1206" s="28"/>
      <c r="AD1206" s="28"/>
      <c r="AE1206" s="28"/>
      <c r="AF1206" s="28"/>
      <c r="AG1206" s="28"/>
      <c r="AH1206" s="28"/>
      <c r="AI1206" s="28"/>
      <c r="AJ1206" s="28"/>
      <c r="AK1206" s="28"/>
      <c r="AL1206" s="28"/>
      <c r="AM1206" s="28"/>
      <c r="AN1206" s="28"/>
      <c r="AO1206" s="28"/>
      <c r="AP1206" s="28"/>
      <c r="AQ1206" s="28"/>
      <c r="AR1206" s="28"/>
      <c r="AS1206" s="28"/>
      <c r="AT1206" s="28"/>
      <c r="AU1206" s="28"/>
      <c r="AV1206" s="28"/>
      <c r="AW1206" s="28"/>
      <c r="AX1206" s="28"/>
      <c r="AY1206" s="28"/>
      <c r="AZ1206" s="28"/>
      <c r="BA1206" s="28"/>
      <c r="BB1206" s="28"/>
      <c r="BC1206" s="28"/>
      <c r="BD1206" s="28"/>
      <c r="BE1206" s="28"/>
      <c r="BF1206" s="28"/>
      <c r="BG1206" s="28"/>
      <c r="BH1206" s="28"/>
      <c r="BI1206" s="28"/>
      <c r="BJ1206" s="28"/>
      <c r="BK1206" s="28"/>
      <c r="BL1206" s="28"/>
      <c r="BM1206" s="28"/>
      <c r="BN1206" s="28"/>
      <c r="BO1206" s="28"/>
      <c r="BP1206" s="28"/>
      <c r="BQ1206" s="28"/>
      <c r="BR1206" s="28"/>
      <c r="BS1206" s="28"/>
      <c r="BT1206" s="28"/>
      <c r="BU1206" s="28"/>
      <c r="BV1206" s="28"/>
      <c r="BW1206" s="28"/>
      <c r="BX1206" s="28"/>
      <c r="BY1206" s="28"/>
      <c r="BZ1206" s="28"/>
      <c r="CA1206" s="28"/>
      <c r="CB1206" s="28"/>
      <c r="CC1206" s="28"/>
      <c r="CD1206" s="28"/>
      <c r="CE1206" s="28"/>
      <c r="CF1206" s="28"/>
      <c r="CG1206" s="28"/>
      <c r="CH1206" s="28"/>
      <c r="CI1206" s="28"/>
      <c r="CJ1206" s="28"/>
      <c r="CK1206" s="28"/>
      <c r="CL1206" s="28"/>
      <c r="CM1206" s="28"/>
      <c r="CN1206" s="28"/>
    </row>
    <row r="1207" spans="3:92" x14ac:dyDescent="0.3">
      <c r="C1207" s="28"/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  <c r="AA1207" s="28"/>
      <c r="AB1207" s="28"/>
      <c r="AC1207" s="28"/>
      <c r="AD1207" s="28"/>
      <c r="AE1207" s="28"/>
      <c r="AF1207" s="28"/>
      <c r="AG1207" s="28"/>
      <c r="AH1207" s="28"/>
      <c r="AI1207" s="28"/>
      <c r="AJ1207" s="28"/>
      <c r="AK1207" s="28"/>
      <c r="AL1207" s="28"/>
      <c r="AM1207" s="28"/>
      <c r="AN1207" s="28"/>
      <c r="AO1207" s="28"/>
      <c r="AP1207" s="28"/>
      <c r="AQ1207" s="28"/>
      <c r="AR1207" s="28"/>
      <c r="AS1207" s="28"/>
      <c r="AT1207" s="28"/>
      <c r="AU1207" s="28"/>
      <c r="AV1207" s="28"/>
      <c r="AW1207" s="28"/>
      <c r="AX1207" s="28"/>
      <c r="AY1207" s="28"/>
      <c r="AZ1207" s="28"/>
      <c r="BA1207" s="28"/>
      <c r="BB1207" s="28"/>
      <c r="BC1207" s="28"/>
      <c r="BD1207" s="28"/>
      <c r="BE1207" s="28"/>
      <c r="BF1207" s="28"/>
      <c r="BG1207" s="28"/>
      <c r="BH1207" s="28"/>
      <c r="BI1207" s="28"/>
      <c r="BJ1207" s="28"/>
      <c r="BK1207" s="28"/>
      <c r="BL1207" s="28"/>
      <c r="BM1207" s="28"/>
      <c r="BN1207" s="28"/>
      <c r="BO1207" s="28"/>
      <c r="BP1207" s="28"/>
      <c r="BQ1207" s="28"/>
      <c r="BR1207" s="28"/>
      <c r="BS1207" s="28"/>
      <c r="BT1207" s="28"/>
      <c r="BU1207" s="28"/>
      <c r="BV1207" s="28"/>
      <c r="BW1207" s="28"/>
      <c r="BX1207" s="28"/>
      <c r="BY1207" s="28"/>
      <c r="BZ1207" s="28"/>
      <c r="CA1207" s="28"/>
      <c r="CB1207" s="28"/>
      <c r="CC1207" s="28"/>
      <c r="CD1207" s="28"/>
      <c r="CE1207" s="28"/>
      <c r="CF1207" s="28"/>
      <c r="CG1207" s="28"/>
      <c r="CH1207" s="28"/>
      <c r="CI1207" s="28"/>
      <c r="CJ1207" s="28"/>
      <c r="CK1207" s="28"/>
      <c r="CL1207" s="28"/>
      <c r="CM1207" s="28"/>
      <c r="CN1207" s="28"/>
    </row>
    <row r="1208" spans="3:92" x14ac:dyDescent="0.3">
      <c r="C1208" s="28"/>
      <c r="D1208" s="28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  <c r="AA1208" s="28"/>
      <c r="AB1208" s="28"/>
      <c r="AC1208" s="28"/>
      <c r="AD1208" s="28"/>
      <c r="AE1208" s="28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28"/>
      <c r="AU1208" s="28"/>
      <c r="AV1208" s="28"/>
      <c r="AW1208" s="28"/>
      <c r="AX1208" s="28"/>
      <c r="AY1208" s="28"/>
      <c r="AZ1208" s="28"/>
      <c r="BA1208" s="28"/>
      <c r="BB1208" s="28"/>
      <c r="BC1208" s="28"/>
      <c r="BD1208" s="28"/>
      <c r="BE1208" s="28"/>
      <c r="BF1208" s="28"/>
      <c r="BG1208" s="28"/>
      <c r="BH1208" s="28"/>
      <c r="BI1208" s="28"/>
      <c r="BJ1208" s="28"/>
      <c r="BK1208" s="28"/>
      <c r="BL1208" s="28"/>
      <c r="BM1208" s="28"/>
      <c r="BN1208" s="28"/>
      <c r="BO1208" s="28"/>
      <c r="BP1208" s="28"/>
      <c r="BQ1208" s="28"/>
      <c r="BR1208" s="28"/>
      <c r="BS1208" s="28"/>
      <c r="BT1208" s="28"/>
      <c r="BU1208" s="28"/>
      <c r="BV1208" s="28"/>
      <c r="BW1208" s="28"/>
      <c r="BX1208" s="28"/>
      <c r="BY1208" s="28"/>
      <c r="BZ1208" s="28"/>
      <c r="CA1208" s="28"/>
      <c r="CB1208" s="28"/>
      <c r="CC1208" s="28"/>
      <c r="CD1208" s="28"/>
      <c r="CE1208" s="28"/>
      <c r="CF1208" s="28"/>
      <c r="CG1208" s="28"/>
      <c r="CH1208" s="28"/>
      <c r="CI1208" s="28"/>
      <c r="CJ1208" s="28"/>
      <c r="CK1208" s="28"/>
      <c r="CL1208" s="28"/>
      <c r="CM1208" s="28"/>
      <c r="CN1208" s="28"/>
    </row>
    <row r="1209" spans="3:92" x14ac:dyDescent="0.3">
      <c r="C1209" s="28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  <c r="AA1209" s="28"/>
      <c r="AB1209" s="28"/>
      <c r="AC1209" s="28"/>
      <c r="AD1209" s="28"/>
      <c r="AE1209" s="28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28"/>
      <c r="AU1209" s="28"/>
      <c r="AV1209" s="28"/>
      <c r="AW1209" s="28"/>
      <c r="AX1209" s="28"/>
      <c r="AY1209" s="28"/>
      <c r="AZ1209" s="28"/>
      <c r="BA1209" s="28"/>
      <c r="BB1209" s="28"/>
      <c r="BC1209" s="28"/>
      <c r="BD1209" s="28"/>
      <c r="BE1209" s="28"/>
      <c r="BF1209" s="28"/>
      <c r="BG1209" s="28"/>
      <c r="BH1209" s="28"/>
      <c r="BI1209" s="28"/>
      <c r="BJ1209" s="28"/>
      <c r="BK1209" s="28"/>
      <c r="BL1209" s="28"/>
      <c r="BM1209" s="28"/>
      <c r="BN1209" s="28"/>
      <c r="BO1209" s="28"/>
      <c r="BP1209" s="28"/>
      <c r="BQ1209" s="28"/>
      <c r="BR1209" s="28"/>
      <c r="BS1209" s="28"/>
      <c r="BT1209" s="28"/>
      <c r="BU1209" s="28"/>
      <c r="BV1209" s="28"/>
      <c r="BW1209" s="28"/>
      <c r="BX1209" s="28"/>
      <c r="BY1209" s="28"/>
      <c r="BZ1209" s="28"/>
      <c r="CA1209" s="28"/>
      <c r="CB1209" s="28"/>
      <c r="CC1209" s="28"/>
      <c r="CD1209" s="28"/>
      <c r="CE1209" s="28"/>
      <c r="CF1209" s="28"/>
      <c r="CG1209" s="28"/>
      <c r="CH1209" s="28"/>
      <c r="CI1209" s="28"/>
      <c r="CJ1209" s="28"/>
      <c r="CK1209" s="28"/>
      <c r="CL1209" s="28"/>
      <c r="CM1209" s="28"/>
      <c r="CN1209" s="28"/>
    </row>
    <row r="1210" spans="3:92" x14ac:dyDescent="0.3">
      <c r="C1210" s="28"/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  <c r="AA1210" s="28"/>
      <c r="AB1210" s="28"/>
      <c r="AC1210" s="28"/>
      <c r="AD1210" s="28"/>
      <c r="AE1210" s="28"/>
      <c r="AF1210" s="28"/>
      <c r="AG1210" s="28"/>
      <c r="AH1210" s="28"/>
      <c r="AI1210" s="28"/>
      <c r="AJ1210" s="28"/>
      <c r="AK1210" s="28"/>
      <c r="AL1210" s="28"/>
      <c r="AM1210" s="28"/>
      <c r="AN1210" s="28"/>
      <c r="AO1210" s="28"/>
      <c r="AP1210" s="28"/>
      <c r="AQ1210" s="28"/>
      <c r="AR1210" s="28"/>
      <c r="AS1210" s="28"/>
      <c r="AT1210" s="28"/>
      <c r="AU1210" s="28"/>
      <c r="AV1210" s="28"/>
      <c r="AW1210" s="28"/>
      <c r="AX1210" s="28"/>
      <c r="AY1210" s="28"/>
      <c r="AZ1210" s="28"/>
      <c r="BA1210" s="28"/>
      <c r="BB1210" s="28"/>
      <c r="BC1210" s="28"/>
      <c r="BD1210" s="28"/>
      <c r="BE1210" s="28"/>
      <c r="BF1210" s="28"/>
      <c r="BG1210" s="28"/>
      <c r="BH1210" s="28"/>
      <c r="BI1210" s="28"/>
      <c r="BJ1210" s="28"/>
      <c r="BK1210" s="28"/>
      <c r="BL1210" s="28"/>
      <c r="BM1210" s="28"/>
      <c r="BN1210" s="28"/>
      <c r="BO1210" s="28"/>
      <c r="BP1210" s="28"/>
      <c r="BQ1210" s="28"/>
      <c r="BR1210" s="28"/>
      <c r="BS1210" s="28"/>
      <c r="BT1210" s="28"/>
      <c r="BU1210" s="28"/>
      <c r="BV1210" s="28"/>
      <c r="BW1210" s="28"/>
      <c r="BX1210" s="28"/>
      <c r="BY1210" s="28"/>
      <c r="BZ1210" s="28"/>
      <c r="CA1210" s="28"/>
      <c r="CB1210" s="28"/>
      <c r="CC1210" s="28"/>
      <c r="CD1210" s="28"/>
      <c r="CE1210" s="28"/>
      <c r="CF1210" s="28"/>
      <c r="CG1210" s="28"/>
      <c r="CH1210" s="28"/>
      <c r="CI1210" s="28"/>
      <c r="CJ1210" s="28"/>
      <c r="CK1210" s="28"/>
      <c r="CL1210" s="28"/>
      <c r="CM1210" s="28"/>
      <c r="CN1210" s="28"/>
    </row>
    <row r="1211" spans="3:92" x14ac:dyDescent="0.3">
      <c r="C1211" s="28"/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  <c r="AA1211" s="28"/>
      <c r="AB1211" s="28"/>
      <c r="AC1211" s="28"/>
      <c r="AD1211" s="28"/>
      <c r="AE1211" s="28"/>
      <c r="AF1211" s="28"/>
      <c r="AG1211" s="28"/>
      <c r="AH1211" s="28"/>
      <c r="AI1211" s="28"/>
      <c r="AJ1211" s="28"/>
      <c r="AK1211" s="28"/>
      <c r="AL1211" s="28"/>
      <c r="AM1211" s="28"/>
      <c r="AN1211" s="28"/>
      <c r="AO1211" s="28"/>
      <c r="AP1211" s="28"/>
      <c r="AQ1211" s="28"/>
      <c r="AR1211" s="28"/>
      <c r="AS1211" s="28"/>
      <c r="AT1211" s="28"/>
      <c r="AU1211" s="28"/>
      <c r="AV1211" s="28"/>
      <c r="AW1211" s="28"/>
      <c r="AX1211" s="28"/>
      <c r="AY1211" s="28"/>
      <c r="AZ1211" s="28"/>
      <c r="BA1211" s="28"/>
      <c r="BB1211" s="28"/>
      <c r="BC1211" s="28"/>
      <c r="BD1211" s="28"/>
      <c r="BE1211" s="28"/>
      <c r="BF1211" s="28"/>
      <c r="BG1211" s="28"/>
      <c r="BH1211" s="28"/>
      <c r="BI1211" s="28"/>
      <c r="BJ1211" s="28"/>
      <c r="BK1211" s="28"/>
      <c r="BL1211" s="28"/>
      <c r="BM1211" s="28"/>
      <c r="BN1211" s="28"/>
      <c r="BO1211" s="28"/>
      <c r="BP1211" s="28"/>
      <c r="BQ1211" s="28"/>
      <c r="BR1211" s="28"/>
      <c r="BS1211" s="28"/>
      <c r="BT1211" s="28"/>
      <c r="BU1211" s="28"/>
      <c r="BV1211" s="28"/>
      <c r="BW1211" s="28"/>
      <c r="BX1211" s="28"/>
      <c r="BY1211" s="28"/>
      <c r="BZ1211" s="28"/>
      <c r="CA1211" s="28"/>
      <c r="CB1211" s="28"/>
      <c r="CC1211" s="28"/>
      <c r="CD1211" s="28"/>
      <c r="CE1211" s="28"/>
      <c r="CF1211" s="28"/>
      <c r="CG1211" s="28"/>
      <c r="CH1211" s="28"/>
      <c r="CI1211" s="28"/>
      <c r="CJ1211" s="28"/>
      <c r="CK1211" s="28"/>
      <c r="CL1211" s="28"/>
      <c r="CM1211" s="28"/>
      <c r="CN1211" s="28"/>
    </row>
    <row r="1212" spans="3:92" x14ac:dyDescent="0.3">
      <c r="C1212" s="28"/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  <c r="AA1212" s="28"/>
      <c r="AB1212" s="28"/>
      <c r="AC1212" s="28"/>
      <c r="AD1212" s="28"/>
      <c r="AE1212" s="28"/>
      <c r="AF1212" s="28"/>
      <c r="AG1212" s="28"/>
      <c r="AH1212" s="28"/>
      <c r="AI1212" s="28"/>
      <c r="AJ1212" s="28"/>
      <c r="AK1212" s="28"/>
      <c r="AL1212" s="28"/>
      <c r="AM1212" s="28"/>
      <c r="AN1212" s="28"/>
      <c r="AO1212" s="28"/>
      <c r="AP1212" s="28"/>
      <c r="AQ1212" s="28"/>
      <c r="AR1212" s="28"/>
      <c r="AS1212" s="28"/>
      <c r="AT1212" s="28"/>
      <c r="AU1212" s="28"/>
      <c r="AV1212" s="28"/>
      <c r="AW1212" s="28"/>
      <c r="AX1212" s="28"/>
      <c r="AY1212" s="28"/>
      <c r="AZ1212" s="28"/>
      <c r="BA1212" s="28"/>
      <c r="BB1212" s="28"/>
      <c r="BC1212" s="28"/>
      <c r="BD1212" s="28"/>
      <c r="BE1212" s="28"/>
      <c r="BF1212" s="28"/>
      <c r="BG1212" s="28"/>
      <c r="BH1212" s="28"/>
      <c r="BI1212" s="28"/>
      <c r="BJ1212" s="28"/>
      <c r="BK1212" s="28"/>
      <c r="BL1212" s="28"/>
      <c r="BM1212" s="28"/>
      <c r="BN1212" s="28"/>
      <c r="BO1212" s="28"/>
      <c r="BP1212" s="28"/>
      <c r="BQ1212" s="28"/>
      <c r="BR1212" s="28"/>
      <c r="BS1212" s="28"/>
      <c r="BT1212" s="28"/>
      <c r="BU1212" s="28"/>
      <c r="BV1212" s="28"/>
      <c r="BW1212" s="28"/>
      <c r="BX1212" s="28"/>
      <c r="BY1212" s="28"/>
      <c r="BZ1212" s="28"/>
      <c r="CA1212" s="28"/>
      <c r="CB1212" s="28"/>
      <c r="CC1212" s="28"/>
      <c r="CD1212" s="28"/>
      <c r="CE1212" s="28"/>
      <c r="CF1212" s="28"/>
      <c r="CG1212" s="28"/>
      <c r="CH1212" s="28"/>
      <c r="CI1212" s="28"/>
      <c r="CJ1212" s="28"/>
      <c r="CK1212" s="28"/>
      <c r="CL1212" s="28"/>
      <c r="CM1212" s="28"/>
      <c r="CN1212" s="28"/>
    </row>
    <row r="1213" spans="3:92" x14ac:dyDescent="0.3">
      <c r="C1213" s="28"/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  <c r="Y1213" s="28"/>
      <c r="Z1213" s="28"/>
      <c r="AA1213" s="28"/>
      <c r="AB1213" s="28"/>
      <c r="AC1213" s="28"/>
      <c r="AD1213" s="28"/>
      <c r="AE1213" s="28"/>
      <c r="AF1213" s="28"/>
      <c r="AG1213" s="28"/>
      <c r="AH1213" s="28"/>
      <c r="AI1213" s="28"/>
      <c r="AJ1213" s="28"/>
      <c r="AK1213" s="28"/>
      <c r="AL1213" s="28"/>
      <c r="AM1213" s="28"/>
      <c r="AN1213" s="28"/>
      <c r="AO1213" s="28"/>
      <c r="AP1213" s="28"/>
      <c r="AQ1213" s="28"/>
      <c r="AR1213" s="28"/>
      <c r="AS1213" s="28"/>
      <c r="AT1213" s="28"/>
      <c r="AU1213" s="28"/>
      <c r="AV1213" s="28"/>
      <c r="AW1213" s="28"/>
      <c r="AX1213" s="28"/>
      <c r="AY1213" s="28"/>
      <c r="AZ1213" s="28"/>
      <c r="BA1213" s="28"/>
      <c r="BB1213" s="28"/>
      <c r="BC1213" s="28"/>
      <c r="BD1213" s="28"/>
      <c r="BE1213" s="28"/>
      <c r="BF1213" s="28"/>
      <c r="BG1213" s="28"/>
      <c r="BH1213" s="28"/>
      <c r="BI1213" s="28"/>
      <c r="BJ1213" s="28"/>
      <c r="BK1213" s="28"/>
      <c r="BL1213" s="28"/>
      <c r="BM1213" s="28"/>
      <c r="BN1213" s="28"/>
      <c r="BO1213" s="28"/>
      <c r="BP1213" s="28"/>
      <c r="BQ1213" s="28"/>
      <c r="BR1213" s="28"/>
      <c r="BS1213" s="28"/>
      <c r="BT1213" s="28"/>
      <c r="BU1213" s="28"/>
      <c r="BV1213" s="28"/>
      <c r="BW1213" s="28"/>
      <c r="BX1213" s="28"/>
      <c r="BY1213" s="28"/>
      <c r="BZ1213" s="28"/>
      <c r="CA1213" s="28"/>
      <c r="CB1213" s="28"/>
      <c r="CC1213" s="28"/>
      <c r="CD1213" s="28"/>
      <c r="CE1213" s="28"/>
      <c r="CF1213" s="28"/>
      <c r="CG1213" s="28"/>
      <c r="CH1213" s="28"/>
      <c r="CI1213" s="28"/>
      <c r="CJ1213" s="28"/>
      <c r="CK1213" s="28"/>
      <c r="CL1213" s="28"/>
      <c r="CM1213" s="28"/>
      <c r="CN1213" s="28"/>
    </row>
    <row r="1214" spans="3:92" x14ac:dyDescent="0.3">
      <c r="C1214" s="28"/>
      <c r="D1214" s="28"/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  <c r="Y1214" s="28"/>
      <c r="Z1214" s="28"/>
      <c r="AA1214" s="28"/>
      <c r="AB1214" s="28"/>
      <c r="AC1214" s="28"/>
      <c r="AD1214" s="28"/>
      <c r="AE1214" s="28"/>
      <c r="AF1214" s="28"/>
      <c r="AG1214" s="28"/>
      <c r="AH1214" s="28"/>
      <c r="AI1214" s="28"/>
      <c r="AJ1214" s="28"/>
      <c r="AK1214" s="28"/>
      <c r="AL1214" s="28"/>
      <c r="AM1214" s="28"/>
      <c r="AN1214" s="28"/>
      <c r="AO1214" s="28"/>
      <c r="AP1214" s="28"/>
      <c r="AQ1214" s="28"/>
      <c r="AR1214" s="28"/>
      <c r="AS1214" s="28"/>
      <c r="AT1214" s="28"/>
      <c r="AU1214" s="28"/>
      <c r="AV1214" s="28"/>
      <c r="AW1214" s="28"/>
      <c r="AX1214" s="28"/>
      <c r="AY1214" s="28"/>
      <c r="AZ1214" s="28"/>
      <c r="BA1214" s="28"/>
      <c r="BB1214" s="28"/>
      <c r="BC1214" s="28"/>
      <c r="BD1214" s="28"/>
      <c r="BE1214" s="28"/>
      <c r="BF1214" s="28"/>
      <c r="BG1214" s="28"/>
      <c r="BH1214" s="28"/>
      <c r="BI1214" s="28"/>
      <c r="BJ1214" s="28"/>
      <c r="BK1214" s="28"/>
      <c r="BL1214" s="28"/>
      <c r="BM1214" s="28"/>
      <c r="BN1214" s="28"/>
      <c r="BO1214" s="28"/>
      <c r="BP1214" s="28"/>
      <c r="BQ1214" s="28"/>
      <c r="BR1214" s="28"/>
      <c r="BS1214" s="28"/>
      <c r="BT1214" s="28"/>
      <c r="BU1214" s="28"/>
      <c r="BV1214" s="28"/>
      <c r="BW1214" s="28"/>
      <c r="BX1214" s="28"/>
      <c r="BY1214" s="28"/>
      <c r="BZ1214" s="28"/>
      <c r="CA1214" s="28"/>
      <c r="CB1214" s="28"/>
      <c r="CC1214" s="28"/>
      <c r="CD1214" s="28"/>
      <c r="CE1214" s="28"/>
      <c r="CF1214" s="28"/>
      <c r="CG1214" s="28"/>
      <c r="CH1214" s="28"/>
      <c r="CI1214" s="28"/>
      <c r="CJ1214" s="28"/>
      <c r="CK1214" s="28"/>
      <c r="CL1214" s="28"/>
      <c r="CM1214" s="28"/>
      <c r="CN1214" s="28"/>
    </row>
    <row r="1215" spans="3:92" x14ac:dyDescent="0.3">
      <c r="C1215" s="28"/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  <c r="AA1215" s="28"/>
      <c r="AB1215" s="28"/>
      <c r="AC1215" s="28"/>
      <c r="AD1215" s="28"/>
      <c r="AE1215" s="28"/>
      <c r="AF1215" s="28"/>
      <c r="AG1215" s="28"/>
      <c r="AH1215" s="28"/>
      <c r="AI1215" s="28"/>
      <c r="AJ1215" s="28"/>
      <c r="AK1215" s="28"/>
      <c r="AL1215" s="28"/>
      <c r="AM1215" s="28"/>
      <c r="AN1215" s="28"/>
      <c r="AO1215" s="28"/>
      <c r="AP1215" s="28"/>
      <c r="AQ1215" s="28"/>
      <c r="AR1215" s="28"/>
      <c r="AS1215" s="28"/>
      <c r="AT1215" s="28"/>
      <c r="AU1215" s="28"/>
      <c r="AV1215" s="28"/>
      <c r="AW1215" s="28"/>
      <c r="AX1215" s="28"/>
      <c r="AY1215" s="28"/>
      <c r="AZ1215" s="28"/>
      <c r="BA1215" s="28"/>
      <c r="BB1215" s="28"/>
      <c r="BC1215" s="28"/>
      <c r="BD1215" s="28"/>
      <c r="BE1215" s="28"/>
      <c r="BF1215" s="28"/>
      <c r="BG1215" s="28"/>
      <c r="BH1215" s="28"/>
      <c r="BI1215" s="28"/>
      <c r="BJ1215" s="28"/>
      <c r="BK1215" s="28"/>
      <c r="BL1215" s="28"/>
      <c r="BM1215" s="28"/>
      <c r="BN1215" s="28"/>
      <c r="BO1215" s="28"/>
      <c r="BP1215" s="28"/>
      <c r="BQ1215" s="28"/>
      <c r="BR1215" s="28"/>
      <c r="BS1215" s="28"/>
      <c r="BT1215" s="28"/>
      <c r="BU1215" s="28"/>
      <c r="BV1215" s="28"/>
      <c r="BW1215" s="28"/>
      <c r="BX1215" s="28"/>
      <c r="BY1215" s="28"/>
      <c r="BZ1215" s="28"/>
      <c r="CA1215" s="28"/>
      <c r="CB1215" s="28"/>
      <c r="CC1215" s="28"/>
      <c r="CD1215" s="28"/>
      <c r="CE1215" s="28"/>
      <c r="CF1215" s="28"/>
      <c r="CG1215" s="28"/>
      <c r="CH1215" s="28"/>
      <c r="CI1215" s="28"/>
      <c r="CJ1215" s="28"/>
      <c r="CK1215" s="28"/>
      <c r="CL1215" s="28"/>
      <c r="CM1215" s="28"/>
      <c r="CN1215" s="28"/>
    </row>
    <row r="1216" spans="3:92" x14ac:dyDescent="0.3">
      <c r="C1216" s="28"/>
      <c r="D1216" s="28"/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  <c r="Y1216" s="28"/>
      <c r="Z1216" s="28"/>
      <c r="AA1216" s="28"/>
      <c r="AB1216" s="28"/>
      <c r="AC1216" s="28"/>
      <c r="AD1216" s="28"/>
      <c r="AE1216" s="28"/>
      <c r="AF1216" s="28"/>
      <c r="AG1216" s="28"/>
      <c r="AH1216" s="28"/>
      <c r="AI1216" s="28"/>
      <c r="AJ1216" s="28"/>
      <c r="AK1216" s="28"/>
      <c r="AL1216" s="28"/>
      <c r="AM1216" s="28"/>
      <c r="AN1216" s="28"/>
      <c r="AO1216" s="28"/>
      <c r="AP1216" s="28"/>
      <c r="AQ1216" s="28"/>
      <c r="AR1216" s="28"/>
      <c r="AS1216" s="28"/>
      <c r="AT1216" s="28"/>
      <c r="AU1216" s="28"/>
      <c r="AV1216" s="28"/>
      <c r="AW1216" s="28"/>
      <c r="AX1216" s="28"/>
      <c r="AY1216" s="28"/>
      <c r="AZ1216" s="28"/>
      <c r="BA1216" s="28"/>
      <c r="BB1216" s="28"/>
      <c r="BC1216" s="28"/>
      <c r="BD1216" s="28"/>
      <c r="BE1216" s="28"/>
      <c r="BF1216" s="28"/>
      <c r="BG1216" s="28"/>
      <c r="BH1216" s="28"/>
      <c r="BI1216" s="28"/>
      <c r="BJ1216" s="28"/>
      <c r="BK1216" s="28"/>
      <c r="BL1216" s="28"/>
      <c r="BM1216" s="28"/>
      <c r="BN1216" s="28"/>
      <c r="BO1216" s="28"/>
      <c r="BP1216" s="28"/>
      <c r="BQ1216" s="28"/>
      <c r="BR1216" s="28"/>
      <c r="BS1216" s="28"/>
      <c r="BT1216" s="28"/>
      <c r="BU1216" s="28"/>
      <c r="BV1216" s="28"/>
      <c r="BW1216" s="28"/>
      <c r="BX1216" s="28"/>
      <c r="BY1216" s="28"/>
      <c r="BZ1216" s="28"/>
      <c r="CA1216" s="28"/>
      <c r="CB1216" s="28"/>
      <c r="CC1216" s="28"/>
      <c r="CD1216" s="28"/>
      <c r="CE1216" s="28"/>
      <c r="CF1216" s="28"/>
      <c r="CG1216" s="28"/>
      <c r="CH1216" s="28"/>
      <c r="CI1216" s="28"/>
      <c r="CJ1216" s="28"/>
      <c r="CK1216" s="28"/>
      <c r="CL1216" s="28"/>
      <c r="CM1216" s="28"/>
      <c r="CN1216" s="28"/>
    </row>
    <row r="1217" spans="3:92" x14ac:dyDescent="0.3">
      <c r="C1217" s="28"/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  <c r="Y1217" s="28"/>
      <c r="Z1217" s="28"/>
      <c r="AA1217" s="28"/>
      <c r="AB1217" s="28"/>
      <c r="AC1217" s="28"/>
      <c r="AD1217" s="28"/>
      <c r="AE1217" s="28"/>
      <c r="AF1217" s="28"/>
      <c r="AG1217" s="28"/>
      <c r="AH1217" s="28"/>
      <c r="AI1217" s="28"/>
      <c r="AJ1217" s="28"/>
      <c r="AK1217" s="28"/>
      <c r="AL1217" s="28"/>
      <c r="AM1217" s="28"/>
      <c r="AN1217" s="28"/>
      <c r="AO1217" s="28"/>
      <c r="AP1217" s="28"/>
      <c r="AQ1217" s="28"/>
      <c r="AR1217" s="28"/>
      <c r="AS1217" s="28"/>
      <c r="AT1217" s="28"/>
      <c r="AU1217" s="28"/>
      <c r="AV1217" s="28"/>
      <c r="AW1217" s="28"/>
      <c r="AX1217" s="28"/>
      <c r="AY1217" s="28"/>
      <c r="AZ1217" s="28"/>
      <c r="BA1217" s="28"/>
      <c r="BB1217" s="28"/>
      <c r="BC1217" s="28"/>
      <c r="BD1217" s="28"/>
      <c r="BE1217" s="28"/>
      <c r="BF1217" s="28"/>
      <c r="BG1217" s="28"/>
      <c r="BH1217" s="28"/>
      <c r="BI1217" s="28"/>
      <c r="BJ1217" s="28"/>
      <c r="BK1217" s="28"/>
      <c r="BL1217" s="28"/>
      <c r="BM1217" s="28"/>
      <c r="BN1217" s="28"/>
      <c r="BO1217" s="28"/>
      <c r="BP1217" s="28"/>
      <c r="BQ1217" s="28"/>
      <c r="BR1217" s="28"/>
      <c r="BS1217" s="28"/>
      <c r="BT1217" s="28"/>
      <c r="BU1217" s="28"/>
      <c r="BV1217" s="28"/>
      <c r="BW1217" s="28"/>
      <c r="BX1217" s="28"/>
      <c r="BY1217" s="28"/>
      <c r="BZ1217" s="28"/>
      <c r="CA1217" s="28"/>
      <c r="CB1217" s="28"/>
      <c r="CC1217" s="28"/>
      <c r="CD1217" s="28"/>
      <c r="CE1217" s="28"/>
      <c r="CF1217" s="28"/>
      <c r="CG1217" s="28"/>
      <c r="CH1217" s="28"/>
      <c r="CI1217" s="28"/>
      <c r="CJ1217" s="28"/>
      <c r="CK1217" s="28"/>
      <c r="CL1217" s="28"/>
      <c r="CM1217" s="28"/>
      <c r="CN1217" s="28"/>
    </row>
    <row r="1218" spans="3:92" x14ac:dyDescent="0.3">
      <c r="C1218" s="28"/>
      <c r="D1218" s="28"/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  <c r="AA1218" s="28"/>
      <c r="AB1218" s="28"/>
      <c r="AC1218" s="28"/>
      <c r="AD1218" s="28"/>
      <c r="AE1218" s="28"/>
      <c r="AF1218" s="28"/>
      <c r="AG1218" s="28"/>
      <c r="AH1218" s="28"/>
      <c r="AI1218" s="28"/>
      <c r="AJ1218" s="28"/>
      <c r="AK1218" s="28"/>
      <c r="AL1218" s="28"/>
      <c r="AM1218" s="28"/>
      <c r="AN1218" s="28"/>
      <c r="AO1218" s="28"/>
      <c r="AP1218" s="28"/>
      <c r="AQ1218" s="28"/>
      <c r="AR1218" s="28"/>
      <c r="AS1218" s="28"/>
      <c r="AT1218" s="28"/>
      <c r="AU1218" s="28"/>
      <c r="AV1218" s="28"/>
      <c r="AW1218" s="28"/>
      <c r="AX1218" s="28"/>
      <c r="AY1218" s="28"/>
      <c r="AZ1218" s="28"/>
      <c r="BA1218" s="28"/>
      <c r="BB1218" s="28"/>
      <c r="BC1218" s="28"/>
      <c r="BD1218" s="28"/>
      <c r="BE1218" s="28"/>
      <c r="BF1218" s="28"/>
      <c r="BG1218" s="28"/>
      <c r="BH1218" s="28"/>
      <c r="BI1218" s="28"/>
      <c r="BJ1218" s="28"/>
      <c r="BK1218" s="28"/>
      <c r="BL1218" s="28"/>
      <c r="BM1218" s="28"/>
      <c r="BN1218" s="28"/>
      <c r="BO1218" s="28"/>
      <c r="BP1218" s="28"/>
      <c r="BQ1218" s="28"/>
      <c r="BR1218" s="28"/>
      <c r="BS1218" s="28"/>
      <c r="BT1218" s="28"/>
      <c r="BU1218" s="28"/>
      <c r="BV1218" s="28"/>
      <c r="BW1218" s="28"/>
      <c r="BX1218" s="28"/>
      <c r="BY1218" s="28"/>
      <c r="BZ1218" s="28"/>
      <c r="CA1218" s="28"/>
      <c r="CB1218" s="28"/>
      <c r="CC1218" s="28"/>
      <c r="CD1218" s="28"/>
      <c r="CE1218" s="28"/>
      <c r="CF1218" s="28"/>
      <c r="CG1218" s="28"/>
      <c r="CH1218" s="28"/>
      <c r="CI1218" s="28"/>
      <c r="CJ1218" s="28"/>
      <c r="CK1218" s="28"/>
      <c r="CL1218" s="28"/>
      <c r="CM1218" s="28"/>
      <c r="CN1218" s="28"/>
    </row>
    <row r="1219" spans="3:92" x14ac:dyDescent="0.3">
      <c r="C1219" s="28"/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  <c r="AA1219" s="28"/>
      <c r="AB1219" s="28"/>
      <c r="AC1219" s="28"/>
      <c r="AD1219" s="28"/>
      <c r="AE1219" s="28"/>
      <c r="AF1219" s="28"/>
      <c r="AG1219" s="28"/>
      <c r="AH1219" s="28"/>
      <c r="AI1219" s="28"/>
      <c r="AJ1219" s="28"/>
      <c r="AK1219" s="28"/>
      <c r="AL1219" s="28"/>
      <c r="AM1219" s="28"/>
      <c r="AN1219" s="28"/>
      <c r="AO1219" s="28"/>
      <c r="AP1219" s="28"/>
      <c r="AQ1219" s="28"/>
      <c r="AR1219" s="28"/>
      <c r="AS1219" s="28"/>
      <c r="AT1219" s="28"/>
      <c r="AU1219" s="28"/>
      <c r="AV1219" s="28"/>
      <c r="AW1219" s="28"/>
      <c r="AX1219" s="28"/>
      <c r="AY1219" s="28"/>
      <c r="AZ1219" s="28"/>
      <c r="BA1219" s="28"/>
      <c r="BB1219" s="28"/>
      <c r="BC1219" s="28"/>
      <c r="BD1219" s="28"/>
      <c r="BE1219" s="28"/>
      <c r="BF1219" s="28"/>
      <c r="BG1219" s="28"/>
      <c r="BH1219" s="28"/>
      <c r="BI1219" s="28"/>
      <c r="BJ1219" s="28"/>
      <c r="BK1219" s="28"/>
      <c r="BL1219" s="28"/>
      <c r="BM1219" s="28"/>
      <c r="BN1219" s="28"/>
      <c r="BO1219" s="28"/>
      <c r="BP1219" s="28"/>
      <c r="BQ1219" s="28"/>
      <c r="BR1219" s="28"/>
      <c r="BS1219" s="28"/>
      <c r="BT1219" s="28"/>
      <c r="BU1219" s="28"/>
      <c r="BV1219" s="28"/>
      <c r="BW1219" s="28"/>
      <c r="BX1219" s="28"/>
      <c r="BY1219" s="28"/>
      <c r="BZ1219" s="28"/>
      <c r="CA1219" s="28"/>
      <c r="CB1219" s="28"/>
      <c r="CC1219" s="28"/>
      <c r="CD1219" s="28"/>
      <c r="CE1219" s="28"/>
      <c r="CF1219" s="28"/>
      <c r="CG1219" s="28"/>
      <c r="CH1219" s="28"/>
      <c r="CI1219" s="28"/>
      <c r="CJ1219" s="28"/>
      <c r="CK1219" s="28"/>
      <c r="CL1219" s="28"/>
      <c r="CM1219" s="28"/>
      <c r="CN1219" s="28"/>
    </row>
    <row r="1220" spans="3:92" x14ac:dyDescent="0.3">
      <c r="C1220" s="28"/>
      <c r="D1220" s="28"/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  <c r="Y1220" s="28"/>
      <c r="Z1220" s="28"/>
      <c r="AA1220" s="28"/>
      <c r="AB1220" s="28"/>
      <c r="AC1220" s="28"/>
      <c r="AD1220" s="28"/>
      <c r="AE1220" s="28"/>
      <c r="AF1220" s="28"/>
      <c r="AG1220" s="28"/>
      <c r="AH1220" s="28"/>
      <c r="AI1220" s="28"/>
      <c r="AJ1220" s="28"/>
      <c r="AK1220" s="28"/>
      <c r="AL1220" s="28"/>
      <c r="AM1220" s="28"/>
      <c r="AN1220" s="28"/>
      <c r="AO1220" s="28"/>
      <c r="AP1220" s="28"/>
      <c r="AQ1220" s="28"/>
      <c r="AR1220" s="28"/>
      <c r="AS1220" s="28"/>
      <c r="AT1220" s="28"/>
      <c r="AU1220" s="28"/>
      <c r="AV1220" s="28"/>
      <c r="AW1220" s="28"/>
      <c r="AX1220" s="28"/>
      <c r="AY1220" s="28"/>
      <c r="AZ1220" s="28"/>
      <c r="BA1220" s="28"/>
      <c r="BB1220" s="28"/>
      <c r="BC1220" s="28"/>
      <c r="BD1220" s="28"/>
      <c r="BE1220" s="28"/>
      <c r="BF1220" s="28"/>
      <c r="BG1220" s="28"/>
      <c r="BH1220" s="28"/>
      <c r="BI1220" s="28"/>
      <c r="BJ1220" s="28"/>
      <c r="BK1220" s="28"/>
      <c r="BL1220" s="28"/>
      <c r="BM1220" s="28"/>
      <c r="BN1220" s="28"/>
      <c r="BO1220" s="28"/>
      <c r="BP1220" s="28"/>
      <c r="BQ1220" s="28"/>
      <c r="BR1220" s="28"/>
      <c r="BS1220" s="28"/>
      <c r="BT1220" s="28"/>
      <c r="BU1220" s="28"/>
      <c r="BV1220" s="28"/>
      <c r="BW1220" s="28"/>
      <c r="BX1220" s="28"/>
      <c r="BY1220" s="28"/>
      <c r="BZ1220" s="28"/>
      <c r="CA1220" s="28"/>
      <c r="CB1220" s="28"/>
      <c r="CC1220" s="28"/>
      <c r="CD1220" s="28"/>
      <c r="CE1220" s="28"/>
      <c r="CF1220" s="28"/>
      <c r="CG1220" s="28"/>
      <c r="CH1220" s="28"/>
      <c r="CI1220" s="28"/>
      <c r="CJ1220" s="28"/>
      <c r="CK1220" s="28"/>
      <c r="CL1220" s="28"/>
      <c r="CM1220" s="28"/>
      <c r="CN1220" s="28"/>
    </row>
    <row r="1221" spans="3:92" x14ac:dyDescent="0.3">
      <c r="C1221" s="28"/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  <c r="AA1221" s="28"/>
      <c r="AB1221" s="28"/>
      <c r="AC1221" s="28"/>
      <c r="AD1221" s="28"/>
      <c r="AE1221" s="28"/>
      <c r="AF1221" s="28"/>
      <c r="AG1221" s="28"/>
      <c r="AH1221" s="28"/>
      <c r="AI1221" s="28"/>
      <c r="AJ1221" s="28"/>
      <c r="AK1221" s="28"/>
      <c r="AL1221" s="28"/>
      <c r="AM1221" s="28"/>
      <c r="AN1221" s="28"/>
      <c r="AO1221" s="28"/>
      <c r="AP1221" s="28"/>
      <c r="AQ1221" s="28"/>
      <c r="AR1221" s="28"/>
      <c r="AS1221" s="28"/>
      <c r="AT1221" s="28"/>
      <c r="AU1221" s="28"/>
      <c r="AV1221" s="28"/>
      <c r="AW1221" s="28"/>
      <c r="AX1221" s="28"/>
      <c r="AY1221" s="28"/>
      <c r="AZ1221" s="28"/>
      <c r="BA1221" s="28"/>
      <c r="BB1221" s="28"/>
      <c r="BC1221" s="28"/>
      <c r="BD1221" s="28"/>
      <c r="BE1221" s="28"/>
      <c r="BF1221" s="28"/>
      <c r="BG1221" s="28"/>
      <c r="BH1221" s="28"/>
      <c r="BI1221" s="28"/>
      <c r="BJ1221" s="28"/>
      <c r="BK1221" s="28"/>
      <c r="BL1221" s="28"/>
      <c r="BM1221" s="28"/>
      <c r="BN1221" s="28"/>
      <c r="BO1221" s="28"/>
      <c r="BP1221" s="28"/>
      <c r="BQ1221" s="28"/>
      <c r="BR1221" s="28"/>
      <c r="BS1221" s="28"/>
      <c r="BT1221" s="28"/>
      <c r="BU1221" s="28"/>
      <c r="BV1221" s="28"/>
      <c r="BW1221" s="28"/>
      <c r="BX1221" s="28"/>
      <c r="BY1221" s="28"/>
      <c r="BZ1221" s="28"/>
      <c r="CA1221" s="28"/>
      <c r="CB1221" s="28"/>
      <c r="CC1221" s="28"/>
      <c r="CD1221" s="28"/>
      <c r="CE1221" s="28"/>
      <c r="CF1221" s="28"/>
      <c r="CG1221" s="28"/>
      <c r="CH1221" s="28"/>
      <c r="CI1221" s="28"/>
      <c r="CJ1221" s="28"/>
      <c r="CK1221" s="28"/>
      <c r="CL1221" s="28"/>
      <c r="CM1221" s="28"/>
      <c r="CN1221" s="28"/>
    </row>
    <row r="1222" spans="3:92" x14ac:dyDescent="0.3">
      <c r="C1222" s="28"/>
      <c r="D1222" s="28"/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  <c r="AA1222" s="28"/>
      <c r="AB1222" s="28"/>
      <c r="AC1222" s="28"/>
      <c r="AD1222" s="28"/>
      <c r="AE1222" s="28"/>
      <c r="AF1222" s="28"/>
      <c r="AG1222" s="28"/>
      <c r="AH1222" s="28"/>
      <c r="AI1222" s="28"/>
      <c r="AJ1222" s="28"/>
      <c r="AK1222" s="28"/>
      <c r="AL1222" s="28"/>
      <c r="AM1222" s="28"/>
      <c r="AN1222" s="28"/>
      <c r="AO1222" s="28"/>
      <c r="AP1222" s="28"/>
      <c r="AQ1222" s="28"/>
      <c r="AR1222" s="28"/>
      <c r="AS1222" s="28"/>
      <c r="AT1222" s="28"/>
      <c r="AU1222" s="28"/>
      <c r="AV1222" s="28"/>
      <c r="AW1222" s="28"/>
      <c r="AX1222" s="28"/>
      <c r="AY1222" s="28"/>
      <c r="AZ1222" s="28"/>
      <c r="BA1222" s="28"/>
      <c r="BB1222" s="28"/>
      <c r="BC1222" s="28"/>
      <c r="BD1222" s="28"/>
      <c r="BE1222" s="28"/>
      <c r="BF1222" s="28"/>
      <c r="BG1222" s="28"/>
      <c r="BH1222" s="28"/>
      <c r="BI1222" s="28"/>
      <c r="BJ1222" s="28"/>
      <c r="BK1222" s="28"/>
      <c r="BL1222" s="28"/>
      <c r="BM1222" s="28"/>
      <c r="BN1222" s="28"/>
      <c r="BO1222" s="28"/>
      <c r="BP1222" s="28"/>
      <c r="BQ1222" s="28"/>
      <c r="BR1222" s="28"/>
      <c r="BS1222" s="28"/>
      <c r="BT1222" s="28"/>
      <c r="BU1222" s="28"/>
      <c r="BV1222" s="28"/>
      <c r="BW1222" s="28"/>
      <c r="BX1222" s="28"/>
      <c r="BY1222" s="28"/>
      <c r="BZ1222" s="28"/>
      <c r="CA1222" s="28"/>
      <c r="CB1222" s="28"/>
      <c r="CC1222" s="28"/>
      <c r="CD1222" s="28"/>
      <c r="CE1222" s="28"/>
      <c r="CF1222" s="28"/>
      <c r="CG1222" s="28"/>
      <c r="CH1222" s="28"/>
      <c r="CI1222" s="28"/>
      <c r="CJ1222" s="28"/>
      <c r="CK1222" s="28"/>
      <c r="CL1222" s="28"/>
      <c r="CM1222" s="28"/>
      <c r="CN1222" s="28"/>
    </row>
    <row r="1223" spans="3:92" x14ac:dyDescent="0.3">
      <c r="C1223" s="28"/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  <c r="Y1223" s="28"/>
      <c r="Z1223" s="28"/>
      <c r="AA1223" s="28"/>
      <c r="AB1223" s="28"/>
      <c r="AC1223" s="28"/>
      <c r="AD1223" s="28"/>
      <c r="AE1223" s="28"/>
      <c r="AF1223" s="28"/>
      <c r="AG1223" s="28"/>
      <c r="AH1223" s="28"/>
      <c r="AI1223" s="28"/>
      <c r="AJ1223" s="28"/>
      <c r="AK1223" s="28"/>
      <c r="AL1223" s="28"/>
      <c r="AM1223" s="28"/>
      <c r="AN1223" s="28"/>
      <c r="AO1223" s="28"/>
      <c r="AP1223" s="28"/>
      <c r="AQ1223" s="28"/>
      <c r="AR1223" s="28"/>
      <c r="AS1223" s="28"/>
      <c r="AT1223" s="28"/>
      <c r="AU1223" s="28"/>
      <c r="AV1223" s="28"/>
      <c r="AW1223" s="28"/>
      <c r="AX1223" s="28"/>
      <c r="AY1223" s="28"/>
      <c r="AZ1223" s="28"/>
      <c r="BA1223" s="28"/>
      <c r="BB1223" s="28"/>
      <c r="BC1223" s="28"/>
      <c r="BD1223" s="28"/>
      <c r="BE1223" s="28"/>
      <c r="BF1223" s="28"/>
      <c r="BG1223" s="28"/>
      <c r="BH1223" s="28"/>
      <c r="BI1223" s="28"/>
      <c r="BJ1223" s="28"/>
      <c r="BK1223" s="28"/>
      <c r="BL1223" s="28"/>
      <c r="BM1223" s="28"/>
      <c r="BN1223" s="28"/>
      <c r="BO1223" s="28"/>
      <c r="BP1223" s="28"/>
      <c r="BQ1223" s="28"/>
      <c r="BR1223" s="28"/>
      <c r="BS1223" s="28"/>
      <c r="BT1223" s="28"/>
      <c r="BU1223" s="28"/>
      <c r="BV1223" s="28"/>
      <c r="BW1223" s="28"/>
      <c r="BX1223" s="28"/>
      <c r="BY1223" s="28"/>
      <c r="BZ1223" s="28"/>
      <c r="CA1223" s="28"/>
      <c r="CB1223" s="28"/>
      <c r="CC1223" s="28"/>
      <c r="CD1223" s="28"/>
      <c r="CE1223" s="28"/>
      <c r="CF1223" s="28"/>
      <c r="CG1223" s="28"/>
      <c r="CH1223" s="28"/>
      <c r="CI1223" s="28"/>
      <c r="CJ1223" s="28"/>
      <c r="CK1223" s="28"/>
      <c r="CL1223" s="28"/>
      <c r="CM1223" s="28"/>
      <c r="CN1223" s="28"/>
    </row>
    <row r="1224" spans="3:92" x14ac:dyDescent="0.3">
      <c r="C1224" s="28"/>
      <c r="D1224" s="28"/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  <c r="AA1224" s="28"/>
      <c r="AB1224" s="28"/>
      <c r="AC1224" s="28"/>
      <c r="AD1224" s="28"/>
      <c r="AE1224" s="28"/>
      <c r="AF1224" s="28"/>
      <c r="AG1224" s="28"/>
      <c r="AH1224" s="28"/>
      <c r="AI1224" s="28"/>
      <c r="AJ1224" s="28"/>
      <c r="AK1224" s="28"/>
      <c r="AL1224" s="28"/>
      <c r="AM1224" s="28"/>
      <c r="AN1224" s="28"/>
      <c r="AO1224" s="28"/>
      <c r="AP1224" s="28"/>
      <c r="AQ1224" s="28"/>
      <c r="AR1224" s="28"/>
      <c r="AS1224" s="28"/>
      <c r="AT1224" s="28"/>
      <c r="AU1224" s="28"/>
      <c r="AV1224" s="28"/>
      <c r="AW1224" s="28"/>
      <c r="AX1224" s="28"/>
      <c r="AY1224" s="28"/>
      <c r="AZ1224" s="28"/>
      <c r="BA1224" s="28"/>
      <c r="BB1224" s="28"/>
      <c r="BC1224" s="28"/>
      <c r="BD1224" s="28"/>
      <c r="BE1224" s="28"/>
      <c r="BF1224" s="28"/>
      <c r="BG1224" s="28"/>
      <c r="BH1224" s="28"/>
      <c r="BI1224" s="28"/>
      <c r="BJ1224" s="28"/>
      <c r="BK1224" s="28"/>
      <c r="BL1224" s="28"/>
      <c r="BM1224" s="28"/>
      <c r="BN1224" s="28"/>
      <c r="BO1224" s="28"/>
      <c r="BP1224" s="28"/>
      <c r="BQ1224" s="28"/>
      <c r="BR1224" s="28"/>
      <c r="BS1224" s="28"/>
      <c r="BT1224" s="28"/>
      <c r="BU1224" s="28"/>
      <c r="BV1224" s="28"/>
      <c r="BW1224" s="28"/>
      <c r="BX1224" s="28"/>
      <c r="BY1224" s="28"/>
      <c r="BZ1224" s="28"/>
      <c r="CA1224" s="28"/>
      <c r="CB1224" s="28"/>
      <c r="CC1224" s="28"/>
      <c r="CD1224" s="28"/>
      <c r="CE1224" s="28"/>
      <c r="CF1224" s="28"/>
      <c r="CG1224" s="28"/>
      <c r="CH1224" s="28"/>
      <c r="CI1224" s="28"/>
      <c r="CJ1224" s="28"/>
      <c r="CK1224" s="28"/>
      <c r="CL1224" s="28"/>
      <c r="CM1224" s="28"/>
      <c r="CN1224" s="28"/>
    </row>
    <row r="1225" spans="3:92" x14ac:dyDescent="0.3">
      <c r="C1225" s="28"/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  <c r="AA1225" s="28"/>
      <c r="AB1225" s="28"/>
      <c r="AC1225" s="28"/>
      <c r="AD1225" s="28"/>
      <c r="AE1225" s="28"/>
      <c r="AF1225" s="28"/>
      <c r="AG1225" s="28"/>
      <c r="AH1225" s="28"/>
      <c r="AI1225" s="28"/>
      <c r="AJ1225" s="28"/>
      <c r="AK1225" s="28"/>
      <c r="AL1225" s="28"/>
      <c r="AM1225" s="28"/>
      <c r="AN1225" s="28"/>
      <c r="AO1225" s="28"/>
      <c r="AP1225" s="28"/>
      <c r="AQ1225" s="28"/>
      <c r="AR1225" s="28"/>
      <c r="AS1225" s="28"/>
      <c r="AT1225" s="28"/>
      <c r="AU1225" s="28"/>
      <c r="AV1225" s="28"/>
      <c r="AW1225" s="28"/>
      <c r="AX1225" s="28"/>
      <c r="AY1225" s="28"/>
      <c r="AZ1225" s="28"/>
      <c r="BA1225" s="28"/>
      <c r="BB1225" s="28"/>
      <c r="BC1225" s="28"/>
      <c r="BD1225" s="28"/>
      <c r="BE1225" s="28"/>
      <c r="BF1225" s="28"/>
      <c r="BG1225" s="28"/>
      <c r="BH1225" s="28"/>
      <c r="BI1225" s="28"/>
      <c r="BJ1225" s="28"/>
      <c r="BK1225" s="28"/>
      <c r="BL1225" s="28"/>
      <c r="BM1225" s="28"/>
      <c r="BN1225" s="28"/>
      <c r="BO1225" s="28"/>
      <c r="BP1225" s="28"/>
      <c r="BQ1225" s="28"/>
      <c r="BR1225" s="28"/>
      <c r="BS1225" s="28"/>
      <c r="BT1225" s="28"/>
      <c r="BU1225" s="28"/>
      <c r="BV1225" s="28"/>
      <c r="BW1225" s="28"/>
      <c r="BX1225" s="28"/>
      <c r="BY1225" s="28"/>
      <c r="BZ1225" s="28"/>
      <c r="CA1225" s="28"/>
      <c r="CB1225" s="28"/>
      <c r="CC1225" s="28"/>
      <c r="CD1225" s="28"/>
      <c r="CE1225" s="28"/>
      <c r="CF1225" s="28"/>
      <c r="CG1225" s="28"/>
      <c r="CH1225" s="28"/>
      <c r="CI1225" s="28"/>
      <c r="CJ1225" s="28"/>
      <c r="CK1225" s="28"/>
      <c r="CL1225" s="28"/>
      <c r="CM1225" s="28"/>
      <c r="CN1225" s="28"/>
    </row>
    <row r="1226" spans="3:92" x14ac:dyDescent="0.3">
      <c r="C1226" s="28"/>
      <c r="D1226" s="28"/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  <c r="Y1226" s="28"/>
      <c r="Z1226" s="28"/>
      <c r="AA1226" s="28"/>
      <c r="AB1226" s="28"/>
      <c r="AC1226" s="28"/>
      <c r="AD1226" s="28"/>
      <c r="AE1226" s="28"/>
      <c r="AF1226" s="28"/>
      <c r="AG1226" s="28"/>
      <c r="AH1226" s="28"/>
      <c r="AI1226" s="28"/>
      <c r="AJ1226" s="28"/>
      <c r="AK1226" s="28"/>
      <c r="AL1226" s="28"/>
      <c r="AM1226" s="28"/>
      <c r="AN1226" s="28"/>
      <c r="AO1226" s="28"/>
      <c r="AP1226" s="28"/>
      <c r="AQ1226" s="28"/>
      <c r="AR1226" s="28"/>
      <c r="AS1226" s="28"/>
      <c r="AT1226" s="28"/>
      <c r="AU1226" s="28"/>
      <c r="AV1226" s="28"/>
      <c r="AW1226" s="28"/>
      <c r="AX1226" s="28"/>
      <c r="AY1226" s="28"/>
      <c r="AZ1226" s="28"/>
      <c r="BA1226" s="28"/>
      <c r="BB1226" s="28"/>
      <c r="BC1226" s="28"/>
      <c r="BD1226" s="28"/>
      <c r="BE1226" s="28"/>
      <c r="BF1226" s="28"/>
      <c r="BG1226" s="28"/>
      <c r="BH1226" s="28"/>
      <c r="BI1226" s="28"/>
      <c r="BJ1226" s="28"/>
      <c r="BK1226" s="28"/>
      <c r="BL1226" s="28"/>
      <c r="BM1226" s="28"/>
      <c r="BN1226" s="28"/>
      <c r="BO1226" s="28"/>
      <c r="BP1226" s="28"/>
      <c r="BQ1226" s="28"/>
      <c r="BR1226" s="28"/>
      <c r="BS1226" s="28"/>
      <c r="BT1226" s="28"/>
      <c r="BU1226" s="28"/>
      <c r="BV1226" s="28"/>
      <c r="BW1226" s="28"/>
      <c r="BX1226" s="28"/>
      <c r="BY1226" s="28"/>
      <c r="BZ1226" s="28"/>
      <c r="CA1226" s="28"/>
      <c r="CB1226" s="28"/>
      <c r="CC1226" s="28"/>
      <c r="CD1226" s="28"/>
      <c r="CE1226" s="28"/>
      <c r="CF1226" s="28"/>
      <c r="CG1226" s="28"/>
      <c r="CH1226" s="28"/>
      <c r="CI1226" s="28"/>
      <c r="CJ1226" s="28"/>
      <c r="CK1226" s="28"/>
      <c r="CL1226" s="28"/>
      <c r="CM1226" s="28"/>
      <c r="CN1226" s="28"/>
    </row>
    <row r="1227" spans="3:92" x14ac:dyDescent="0.3">
      <c r="C1227" s="28"/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  <c r="Y1227" s="28"/>
      <c r="Z1227" s="28"/>
      <c r="AA1227" s="28"/>
      <c r="AB1227" s="28"/>
      <c r="AC1227" s="28"/>
      <c r="AD1227" s="28"/>
      <c r="AE1227" s="28"/>
      <c r="AF1227" s="28"/>
      <c r="AG1227" s="28"/>
      <c r="AH1227" s="28"/>
      <c r="AI1227" s="28"/>
      <c r="AJ1227" s="28"/>
      <c r="AK1227" s="28"/>
      <c r="AL1227" s="28"/>
      <c r="AM1227" s="28"/>
      <c r="AN1227" s="28"/>
      <c r="AO1227" s="28"/>
      <c r="AP1227" s="28"/>
      <c r="AQ1227" s="28"/>
      <c r="AR1227" s="28"/>
      <c r="AS1227" s="28"/>
      <c r="AT1227" s="28"/>
      <c r="AU1227" s="28"/>
      <c r="AV1227" s="28"/>
      <c r="AW1227" s="28"/>
      <c r="AX1227" s="28"/>
      <c r="AY1227" s="28"/>
      <c r="AZ1227" s="28"/>
      <c r="BA1227" s="28"/>
      <c r="BB1227" s="28"/>
      <c r="BC1227" s="28"/>
      <c r="BD1227" s="28"/>
      <c r="BE1227" s="28"/>
      <c r="BF1227" s="28"/>
      <c r="BG1227" s="28"/>
      <c r="BH1227" s="28"/>
      <c r="BI1227" s="28"/>
      <c r="BJ1227" s="28"/>
      <c r="BK1227" s="28"/>
      <c r="BL1227" s="28"/>
      <c r="BM1227" s="28"/>
      <c r="BN1227" s="28"/>
      <c r="BO1227" s="28"/>
      <c r="BP1227" s="28"/>
      <c r="BQ1227" s="28"/>
      <c r="BR1227" s="28"/>
      <c r="BS1227" s="28"/>
      <c r="BT1227" s="28"/>
      <c r="BU1227" s="28"/>
      <c r="BV1227" s="28"/>
      <c r="BW1227" s="28"/>
      <c r="BX1227" s="28"/>
      <c r="BY1227" s="28"/>
      <c r="BZ1227" s="28"/>
      <c r="CA1227" s="28"/>
      <c r="CB1227" s="28"/>
      <c r="CC1227" s="28"/>
      <c r="CD1227" s="28"/>
      <c r="CE1227" s="28"/>
      <c r="CF1227" s="28"/>
      <c r="CG1227" s="28"/>
      <c r="CH1227" s="28"/>
      <c r="CI1227" s="28"/>
      <c r="CJ1227" s="28"/>
      <c r="CK1227" s="28"/>
      <c r="CL1227" s="28"/>
      <c r="CM1227" s="28"/>
      <c r="CN1227" s="28"/>
    </row>
    <row r="1228" spans="3:92" x14ac:dyDescent="0.3">
      <c r="C1228" s="28"/>
      <c r="D1228" s="28"/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  <c r="Y1228" s="28"/>
      <c r="Z1228" s="28"/>
      <c r="AA1228" s="28"/>
      <c r="AB1228" s="28"/>
      <c r="AC1228" s="28"/>
      <c r="AD1228" s="28"/>
      <c r="AE1228" s="28"/>
      <c r="AF1228" s="28"/>
      <c r="AG1228" s="28"/>
      <c r="AH1228" s="28"/>
      <c r="AI1228" s="28"/>
      <c r="AJ1228" s="28"/>
      <c r="AK1228" s="28"/>
      <c r="AL1228" s="28"/>
      <c r="AM1228" s="28"/>
      <c r="AN1228" s="28"/>
      <c r="AO1228" s="28"/>
      <c r="AP1228" s="28"/>
      <c r="AQ1228" s="28"/>
      <c r="AR1228" s="28"/>
      <c r="AS1228" s="28"/>
      <c r="AT1228" s="28"/>
      <c r="AU1228" s="28"/>
      <c r="AV1228" s="28"/>
      <c r="AW1228" s="28"/>
      <c r="AX1228" s="28"/>
      <c r="AY1228" s="28"/>
      <c r="AZ1228" s="28"/>
      <c r="BA1228" s="28"/>
      <c r="BB1228" s="28"/>
      <c r="BC1228" s="28"/>
      <c r="BD1228" s="28"/>
      <c r="BE1228" s="28"/>
      <c r="BF1228" s="28"/>
      <c r="BG1228" s="28"/>
      <c r="BH1228" s="28"/>
      <c r="BI1228" s="28"/>
      <c r="BJ1228" s="28"/>
      <c r="BK1228" s="28"/>
      <c r="BL1228" s="28"/>
      <c r="BM1228" s="28"/>
      <c r="BN1228" s="28"/>
      <c r="BO1228" s="28"/>
      <c r="BP1228" s="28"/>
      <c r="BQ1228" s="28"/>
      <c r="BR1228" s="28"/>
      <c r="BS1228" s="28"/>
      <c r="BT1228" s="28"/>
      <c r="BU1228" s="28"/>
      <c r="BV1228" s="28"/>
      <c r="BW1228" s="28"/>
      <c r="BX1228" s="28"/>
      <c r="BY1228" s="28"/>
      <c r="BZ1228" s="28"/>
      <c r="CA1228" s="28"/>
      <c r="CB1228" s="28"/>
      <c r="CC1228" s="28"/>
      <c r="CD1228" s="28"/>
      <c r="CE1228" s="28"/>
      <c r="CF1228" s="28"/>
      <c r="CG1228" s="28"/>
      <c r="CH1228" s="28"/>
      <c r="CI1228" s="28"/>
      <c r="CJ1228" s="28"/>
      <c r="CK1228" s="28"/>
      <c r="CL1228" s="28"/>
      <c r="CM1228" s="28"/>
      <c r="CN1228" s="28"/>
    </row>
    <row r="1229" spans="3:92" x14ac:dyDescent="0.3">
      <c r="C1229" s="28"/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  <c r="Y1229" s="28"/>
      <c r="Z1229" s="28"/>
      <c r="AA1229" s="28"/>
      <c r="AB1229" s="28"/>
      <c r="AC1229" s="28"/>
      <c r="AD1229" s="28"/>
      <c r="AE1229" s="28"/>
      <c r="AF1229" s="28"/>
      <c r="AG1229" s="28"/>
      <c r="AH1229" s="28"/>
      <c r="AI1229" s="28"/>
      <c r="AJ1229" s="28"/>
      <c r="AK1229" s="28"/>
      <c r="AL1229" s="28"/>
      <c r="AM1229" s="28"/>
      <c r="AN1229" s="28"/>
      <c r="AO1229" s="28"/>
      <c r="AP1229" s="28"/>
      <c r="AQ1229" s="28"/>
      <c r="AR1229" s="28"/>
      <c r="AS1229" s="28"/>
      <c r="AT1229" s="28"/>
      <c r="AU1229" s="28"/>
      <c r="AV1229" s="28"/>
      <c r="AW1229" s="28"/>
      <c r="AX1229" s="28"/>
      <c r="AY1229" s="28"/>
      <c r="AZ1229" s="28"/>
      <c r="BA1229" s="28"/>
      <c r="BB1229" s="28"/>
      <c r="BC1229" s="28"/>
      <c r="BD1229" s="28"/>
      <c r="BE1229" s="28"/>
      <c r="BF1229" s="28"/>
      <c r="BG1229" s="28"/>
      <c r="BH1229" s="28"/>
      <c r="BI1229" s="28"/>
      <c r="BJ1229" s="28"/>
      <c r="BK1229" s="28"/>
      <c r="BL1229" s="28"/>
      <c r="BM1229" s="28"/>
      <c r="BN1229" s="28"/>
      <c r="BO1229" s="28"/>
      <c r="BP1229" s="28"/>
      <c r="BQ1229" s="28"/>
      <c r="BR1229" s="28"/>
      <c r="BS1229" s="28"/>
      <c r="BT1229" s="28"/>
      <c r="BU1229" s="28"/>
      <c r="BV1229" s="28"/>
      <c r="BW1229" s="28"/>
      <c r="BX1229" s="28"/>
      <c r="BY1229" s="28"/>
      <c r="BZ1229" s="28"/>
      <c r="CA1229" s="28"/>
      <c r="CB1229" s="28"/>
      <c r="CC1229" s="28"/>
      <c r="CD1229" s="28"/>
      <c r="CE1229" s="28"/>
      <c r="CF1229" s="28"/>
      <c r="CG1229" s="28"/>
      <c r="CH1229" s="28"/>
      <c r="CI1229" s="28"/>
      <c r="CJ1229" s="28"/>
      <c r="CK1229" s="28"/>
      <c r="CL1229" s="28"/>
      <c r="CM1229" s="28"/>
      <c r="CN1229" s="28"/>
    </row>
    <row r="1230" spans="3:92" x14ac:dyDescent="0.3">
      <c r="C1230" s="28"/>
      <c r="D1230" s="28"/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  <c r="Y1230" s="28"/>
      <c r="Z1230" s="28"/>
      <c r="AA1230" s="28"/>
      <c r="AB1230" s="28"/>
      <c r="AC1230" s="28"/>
      <c r="AD1230" s="28"/>
      <c r="AE1230" s="28"/>
      <c r="AF1230" s="28"/>
      <c r="AG1230" s="28"/>
      <c r="AH1230" s="28"/>
      <c r="AI1230" s="28"/>
      <c r="AJ1230" s="28"/>
      <c r="AK1230" s="28"/>
      <c r="AL1230" s="28"/>
      <c r="AM1230" s="28"/>
      <c r="AN1230" s="28"/>
      <c r="AO1230" s="28"/>
      <c r="AP1230" s="28"/>
      <c r="AQ1230" s="28"/>
      <c r="AR1230" s="28"/>
      <c r="AS1230" s="28"/>
      <c r="AT1230" s="28"/>
      <c r="AU1230" s="28"/>
      <c r="AV1230" s="28"/>
      <c r="AW1230" s="28"/>
      <c r="AX1230" s="28"/>
      <c r="AY1230" s="28"/>
      <c r="AZ1230" s="28"/>
      <c r="BA1230" s="28"/>
      <c r="BB1230" s="28"/>
      <c r="BC1230" s="28"/>
      <c r="BD1230" s="28"/>
      <c r="BE1230" s="28"/>
      <c r="BF1230" s="28"/>
      <c r="BG1230" s="28"/>
      <c r="BH1230" s="28"/>
      <c r="BI1230" s="28"/>
      <c r="BJ1230" s="28"/>
      <c r="BK1230" s="28"/>
      <c r="BL1230" s="28"/>
      <c r="BM1230" s="28"/>
      <c r="BN1230" s="28"/>
      <c r="BO1230" s="28"/>
      <c r="BP1230" s="28"/>
      <c r="BQ1230" s="28"/>
      <c r="BR1230" s="28"/>
      <c r="BS1230" s="28"/>
      <c r="BT1230" s="28"/>
      <c r="BU1230" s="28"/>
      <c r="BV1230" s="28"/>
      <c r="BW1230" s="28"/>
      <c r="BX1230" s="28"/>
      <c r="BY1230" s="28"/>
      <c r="BZ1230" s="28"/>
      <c r="CA1230" s="28"/>
      <c r="CB1230" s="28"/>
      <c r="CC1230" s="28"/>
      <c r="CD1230" s="28"/>
      <c r="CE1230" s="28"/>
      <c r="CF1230" s="28"/>
      <c r="CG1230" s="28"/>
      <c r="CH1230" s="28"/>
      <c r="CI1230" s="28"/>
      <c r="CJ1230" s="28"/>
      <c r="CK1230" s="28"/>
      <c r="CL1230" s="28"/>
      <c r="CM1230" s="28"/>
      <c r="CN1230" s="28"/>
    </row>
    <row r="1231" spans="3:92" x14ac:dyDescent="0.3">
      <c r="C1231" s="28"/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  <c r="Y1231" s="28"/>
      <c r="Z1231" s="28"/>
      <c r="AA1231" s="28"/>
      <c r="AB1231" s="28"/>
      <c r="AC1231" s="28"/>
      <c r="AD1231" s="28"/>
      <c r="AE1231" s="28"/>
      <c r="AF1231" s="28"/>
      <c r="AG1231" s="28"/>
      <c r="AH1231" s="28"/>
      <c r="AI1231" s="28"/>
      <c r="AJ1231" s="28"/>
      <c r="AK1231" s="28"/>
      <c r="AL1231" s="28"/>
      <c r="AM1231" s="28"/>
      <c r="AN1231" s="28"/>
      <c r="AO1231" s="28"/>
      <c r="AP1231" s="28"/>
      <c r="AQ1231" s="28"/>
      <c r="AR1231" s="28"/>
      <c r="AS1231" s="28"/>
      <c r="AT1231" s="28"/>
      <c r="AU1231" s="28"/>
      <c r="AV1231" s="28"/>
      <c r="AW1231" s="28"/>
      <c r="AX1231" s="28"/>
      <c r="AY1231" s="28"/>
      <c r="AZ1231" s="28"/>
      <c r="BA1231" s="28"/>
      <c r="BB1231" s="28"/>
      <c r="BC1231" s="28"/>
      <c r="BD1231" s="28"/>
      <c r="BE1231" s="28"/>
      <c r="BF1231" s="28"/>
      <c r="BG1231" s="28"/>
      <c r="BH1231" s="28"/>
      <c r="BI1231" s="28"/>
      <c r="BJ1231" s="28"/>
      <c r="BK1231" s="28"/>
      <c r="BL1231" s="28"/>
      <c r="BM1231" s="28"/>
      <c r="BN1231" s="28"/>
      <c r="BO1231" s="28"/>
      <c r="BP1231" s="28"/>
      <c r="BQ1231" s="28"/>
      <c r="BR1231" s="28"/>
      <c r="BS1231" s="28"/>
      <c r="BT1231" s="28"/>
      <c r="BU1231" s="28"/>
      <c r="BV1231" s="28"/>
      <c r="BW1231" s="28"/>
      <c r="BX1231" s="28"/>
      <c r="BY1231" s="28"/>
      <c r="BZ1231" s="28"/>
      <c r="CA1231" s="28"/>
      <c r="CB1231" s="28"/>
      <c r="CC1231" s="28"/>
      <c r="CD1231" s="28"/>
      <c r="CE1231" s="28"/>
      <c r="CF1231" s="28"/>
      <c r="CG1231" s="28"/>
      <c r="CH1231" s="28"/>
      <c r="CI1231" s="28"/>
      <c r="CJ1231" s="28"/>
      <c r="CK1231" s="28"/>
      <c r="CL1231" s="28"/>
      <c r="CM1231" s="28"/>
      <c r="CN1231" s="28"/>
    </row>
    <row r="1232" spans="3:92" x14ac:dyDescent="0.3">
      <c r="C1232" s="28"/>
      <c r="D1232" s="28"/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  <c r="AA1232" s="28"/>
      <c r="AB1232" s="28"/>
      <c r="AC1232" s="28"/>
      <c r="AD1232" s="28"/>
      <c r="AE1232" s="28"/>
      <c r="AF1232" s="28"/>
      <c r="AG1232" s="28"/>
      <c r="AH1232" s="28"/>
      <c r="AI1232" s="28"/>
      <c r="AJ1232" s="28"/>
      <c r="AK1232" s="28"/>
      <c r="AL1232" s="28"/>
      <c r="AM1232" s="28"/>
      <c r="AN1232" s="28"/>
      <c r="AO1232" s="28"/>
      <c r="AP1232" s="28"/>
      <c r="AQ1232" s="28"/>
      <c r="AR1232" s="28"/>
      <c r="AS1232" s="28"/>
      <c r="AT1232" s="28"/>
      <c r="AU1232" s="28"/>
      <c r="AV1232" s="28"/>
      <c r="AW1232" s="28"/>
      <c r="AX1232" s="28"/>
      <c r="AY1232" s="28"/>
      <c r="AZ1232" s="28"/>
      <c r="BA1232" s="28"/>
      <c r="BB1232" s="28"/>
      <c r="BC1232" s="28"/>
      <c r="BD1232" s="28"/>
      <c r="BE1232" s="28"/>
      <c r="BF1232" s="28"/>
      <c r="BG1232" s="28"/>
      <c r="BH1232" s="28"/>
      <c r="BI1232" s="28"/>
      <c r="BJ1232" s="28"/>
      <c r="BK1232" s="28"/>
      <c r="BL1232" s="28"/>
      <c r="BM1232" s="28"/>
      <c r="BN1232" s="28"/>
      <c r="BO1232" s="28"/>
      <c r="BP1232" s="28"/>
      <c r="BQ1232" s="28"/>
      <c r="BR1232" s="28"/>
      <c r="BS1232" s="28"/>
      <c r="BT1232" s="28"/>
      <c r="BU1232" s="28"/>
      <c r="BV1232" s="28"/>
      <c r="BW1232" s="28"/>
      <c r="BX1232" s="28"/>
      <c r="BY1232" s="28"/>
      <c r="BZ1232" s="28"/>
      <c r="CA1232" s="28"/>
      <c r="CB1232" s="28"/>
      <c r="CC1232" s="28"/>
      <c r="CD1232" s="28"/>
      <c r="CE1232" s="28"/>
      <c r="CF1232" s="28"/>
      <c r="CG1232" s="28"/>
      <c r="CH1232" s="28"/>
      <c r="CI1232" s="28"/>
      <c r="CJ1232" s="28"/>
      <c r="CK1232" s="28"/>
      <c r="CL1232" s="28"/>
      <c r="CM1232" s="28"/>
      <c r="CN1232" s="28"/>
    </row>
    <row r="1233" spans="3:92" x14ac:dyDescent="0.3">
      <c r="C1233" s="28"/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  <c r="Y1233" s="28"/>
      <c r="Z1233" s="28"/>
      <c r="AA1233" s="28"/>
      <c r="AB1233" s="28"/>
      <c r="AC1233" s="28"/>
      <c r="AD1233" s="28"/>
      <c r="AE1233" s="28"/>
      <c r="AF1233" s="28"/>
      <c r="AG1233" s="28"/>
      <c r="AH1233" s="28"/>
      <c r="AI1233" s="28"/>
      <c r="AJ1233" s="28"/>
      <c r="AK1233" s="28"/>
      <c r="AL1233" s="28"/>
      <c r="AM1233" s="28"/>
      <c r="AN1233" s="28"/>
      <c r="AO1233" s="28"/>
      <c r="AP1233" s="28"/>
      <c r="AQ1233" s="28"/>
      <c r="AR1233" s="28"/>
      <c r="AS1233" s="28"/>
      <c r="AT1233" s="28"/>
      <c r="AU1233" s="28"/>
      <c r="AV1233" s="28"/>
      <c r="AW1233" s="28"/>
      <c r="AX1233" s="28"/>
      <c r="AY1233" s="28"/>
      <c r="AZ1233" s="28"/>
      <c r="BA1233" s="28"/>
      <c r="BB1233" s="28"/>
      <c r="BC1233" s="28"/>
      <c r="BD1233" s="28"/>
      <c r="BE1233" s="28"/>
      <c r="BF1233" s="28"/>
      <c r="BG1233" s="28"/>
      <c r="BH1233" s="28"/>
      <c r="BI1233" s="28"/>
      <c r="BJ1233" s="28"/>
      <c r="BK1233" s="28"/>
      <c r="BL1233" s="28"/>
      <c r="BM1233" s="28"/>
      <c r="BN1233" s="28"/>
      <c r="BO1233" s="28"/>
      <c r="BP1233" s="28"/>
      <c r="BQ1233" s="28"/>
      <c r="BR1233" s="28"/>
      <c r="BS1233" s="28"/>
      <c r="BT1233" s="28"/>
      <c r="BU1233" s="28"/>
      <c r="BV1233" s="28"/>
      <c r="BW1233" s="28"/>
      <c r="BX1233" s="28"/>
      <c r="BY1233" s="28"/>
      <c r="BZ1233" s="28"/>
      <c r="CA1233" s="28"/>
      <c r="CB1233" s="28"/>
      <c r="CC1233" s="28"/>
      <c r="CD1233" s="28"/>
      <c r="CE1233" s="28"/>
      <c r="CF1233" s="28"/>
      <c r="CG1233" s="28"/>
      <c r="CH1233" s="28"/>
      <c r="CI1233" s="28"/>
      <c r="CJ1233" s="28"/>
      <c r="CK1233" s="28"/>
      <c r="CL1233" s="28"/>
      <c r="CM1233" s="28"/>
      <c r="CN1233" s="28"/>
    </row>
    <row r="1234" spans="3:92" x14ac:dyDescent="0.3">
      <c r="C1234" s="28"/>
      <c r="D1234" s="28"/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/>
      <c r="Y1234" s="28"/>
      <c r="Z1234" s="28"/>
      <c r="AA1234" s="28"/>
      <c r="AB1234" s="28"/>
      <c r="AC1234" s="28"/>
      <c r="AD1234" s="28"/>
      <c r="AE1234" s="28"/>
      <c r="AF1234" s="28"/>
      <c r="AG1234" s="28"/>
      <c r="AH1234" s="28"/>
      <c r="AI1234" s="28"/>
      <c r="AJ1234" s="28"/>
      <c r="AK1234" s="28"/>
      <c r="AL1234" s="28"/>
      <c r="AM1234" s="28"/>
      <c r="AN1234" s="28"/>
      <c r="AO1234" s="28"/>
      <c r="AP1234" s="28"/>
      <c r="AQ1234" s="28"/>
      <c r="AR1234" s="28"/>
      <c r="AS1234" s="28"/>
      <c r="AT1234" s="28"/>
      <c r="AU1234" s="28"/>
      <c r="AV1234" s="28"/>
      <c r="AW1234" s="28"/>
      <c r="AX1234" s="28"/>
      <c r="AY1234" s="28"/>
      <c r="AZ1234" s="28"/>
      <c r="BA1234" s="28"/>
      <c r="BB1234" s="28"/>
      <c r="BC1234" s="28"/>
      <c r="BD1234" s="28"/>
      <c r="BE1234" s="28"/>
      <c r="BF1234" s="28"/>
      <c r="BG1234" s="28"/>
      <c r="BH1234" s="28"/>
      <c r="BI1234" s="28"/>
      <c r="BJ1234" s="28"/>
      <c r="BK1234" s="28"/>
      <c r="BL1234" s="28"/>
      <c r="BM1234" s="28"/>
      <c r="BN1234" s="28"/>
      <c r="BO1234" s="28"/>
      <c r="BP1234" s="28"/>
      <c r="BQ1234" s="28"/>
      <c r="BR1234" s="28"/>
      <c r="BS1234" s="28"/>
      <c r="BT1234" s="28"/>
      <c r="BU1234" s="28"/>
      <c r="BV1234" s="28"/>
      <c r="BW1234" s="28"/>
      <c r="BX1234" s="28"/>
      <c r="BY1234" s="28"/>
      <c r="BZ1234" s="28"/>
      <c r="CA1234" s="28"/>
      <c r="CB1234" s="28"/>
      <c r="CC1234" s="28"/>
      <c r="CD1234" s="28"/>
      <c r="CE1234" s="28"/>
      <c r="CF1234" s="28"/>
      <c r="CG1234" s="28"/>
      <c r="CH1234" s="28"/>
      <c r="CI1234" s="28"/>
      <c r="CJ1234" s="28"/>
      <c r="CK1234" s="28"/>
      <c r="CL1234" s="28"/>
      <c r="CM1234" s="28"/>
      <c r="CN1234" s="28"/>
    </row>
    <row r="1235" spans="3:92" x14ac:dyDescent="0.3">
      <c r="C1235" s="28"/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  <c r="Y1235" s="28"/>
      <c r="Z1235" s="28"/>
      <c r="AA1235" s="28"/>
      <c r="AB1235" s="28"/>
      <c r="AC1235" s="28"/>
      <c r="AD1235" s="28"/>
      <c r="AE1235" s="28"/>
      <c r="AF1235" s="28"/>
      <c r="AG1235" s="28"/>
      <c r="AH1235" s="28"/>
      <c r="AI1235" s="28"/>
      <c r="AJ1235" s="28"/>
      <c r="AK1235" s="28"/>
      <c r="AL1235" s="28"/>
      <c r="AM1235" s="28"/>
      <c r="AN1235" s="28"/>
      <c r="AO1235" s="28"/>
      <c r="AP1235" s="28"/>
      <c r="AQ1235" s="28"/>
      <c r="AR1235" s="28"/>
      <c r="AS1235" s="28"/>
      <c r="AT1235" s="28"/>
      <c r="AU1235" s="28"/>
      <c r="AV1235" s="28"/>
      <c r="AW1235" s="28"/>
      <c r="AX1235" s="28"/>
      <c r="AY1235" s="28"/>
      <c r="AZ1235" s="28"/>
      <c r="BA1235" s="28"/>
      <c r="BB1235" s="28"/>
      <c r="BC1235" s="28"/>
      <c r="BD1235" s="28"/>
      <c r="BE1235" s="28"/>
      <c r="BF1235" s="28"/>
      <c r="BG1235" s="28"/>
      <c r="BH1235" s="28"/>
      <c r="BI1235" s="28"/>
      <c r="BJ1235" s="28"/>
      <c r="BK1235" s="28"/>
      <c r="BL1235" s="28"/>
      <c r="BM1235" s="28"/>
      <c r="BN1235" s="28"/>
      <c r="BO1235" s="28"/>
      <c r="BP1235" s="28"/>
      <c r="BQ1235" s="28"/>
      <c r="BR1235" s="28"/>
      <c r="BS1235" s="28"/>
      <c r="BT1235" s="28"/>
      <c r="BU1235" s="28"/>
      <c r="BV1235" s="28"/>
      <c r="BW1235" s="28"/>
      <c r="BX1235" s="28"/>
      <c r="BY1235" s="28"/>
      <c r="BZ1235" s="28"/>
      <c r="CA1235" s="28"/>
      <c r="CB1235" s="28"/>
      <c r="CC1235" s="28"/>
      <c r="CD1235" s="28"/>
      <c r="CE1235" s="28"/>
      <c r="CF1235" s="28"/>
      <c r="CG1235" s="28"/>
      <c r="CH1235" s="28"/>
      <c r="CI1235" s="28"/>
      <c r="CJ1235" s="28"/>
      <c r="CK1235" s="28"/>
      <c r="CL1235" s="28"/>
      <c r="CM1235" s="28"/>
      <c r="CN1235" s="28"/>
    </row>
    <row r="1236" spans="3:92" x14ac:dyDescent="0.3">
      <c r="C1236" s="28"/>
      <c r="D1236" s="28"/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  <c r="Y1236" s="28"/>
      <c r="Z1236" s="28"/>
      <c r="AA1236" s="28"/>
      <c r="AB1236" s="28"/>
      <c r="AC1236" s="28"/>
      <c r="AD1236" s="28"/>
      <c r="AE1236" s="28"/>
      <c r="AF1236" s="28"/>
      <c r="AG1236" s="28"/>
      <c r="AH1236" s="28"/>
      <c r="AI1236" s="28"/>
      <c r="AJ1236" s="28"/>
      <c r="AK1236" s="28"/>
      <c r="AL1236" s="28"/>
      <c r="AM1236" s="28"/>
      <c r="AN1236" s="28"/>
      <c r="AO1236" s="28"/>
      <c r="AP1236" s="28"/>
      <c r="AQ1236" s="28"/>
      <c r="AR1236" s="28"/>
      <c r="AS1236" s="28"/>
      <c r="AT1236" s="28"/>
      <c r="AU1236" s="28"/>
      <c r="AV1236" s="28"/>
      <c r="AW1236" s="28"/>
      <c r="AX1236" s="28"/>
      <c r="AY1236" s="28"/>
      <c r="AZ1236" s="28"/>
      <c r="BA1236" s="28"/>
      <c r="BB1236" s="28"/>
      <c r="BC1236" s="28"/>
      <c r="BD1236" s="28"/>
      <c r="BE1236" s="28"/>
      <c r="BF1236" s="28"/>
      <c r="BG1236" s="28"/>
      <c r="BH1236" s="28"/>
      <c r="BI1236" s="28"/>
      <c r="BJ1236" s="28"/>
      <c r="BK1236" s="28"/>
      <c r="BL1236" s="28"/>
      <c r="BM1236" s="28"/>
      <c r="BN1236" s="28"/>
      <c r="BO1236" s="28"/>
      <c r="BP1236" s="28"/>
      <c r="BQ1236" s="28"/>
      <c r="BR1236" s="28"/>
      <c r="BS1236" s="28"/>
      <c r="BT1236" s="28"/>
      <c r="BU1236" s="28"/>
      <c r="BV1236" s="28"/>
      <c r="BW1236" s="28"/>
      <c r="BX1236" s="28"/>
      <c r="BY1236" s="28"/>
      <c r="BZ1236" s="28"/>
      <c r="CA1236" s="28"/>
      <c r="CB1236" s="28"/>
      <c r="CC1236" s="28"/>
      <c r="CD1236" s="28"/>
      <c r="CE1236" s="28"/>
      <c r="CF1236" s="28"/>
      <c r="CG1236" s="28"/>
      <c r="CH1236" s="28"/>
      <c r="CI1236" s="28"/>
      <c r="CJ1236" s="28"/>
      <c r="CK1236" s="28"/>
      <c r="CL1236" s="28"/>
      <c r="CM1236" s="28"/>
      <c r="CN1236" s="28"/>
    </row>
    <row r="1237" spans="3:92" x14ac:dyDescent="0.3">
      <c r="C1237" s="28"/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  <c r="Y1237" s="28"/>
      <c r="Z1237" s="28"/>
      <c r="AA1237" s="28"/>
      <c r="AB1237" s="28"/>
      <c r="AC1237" s="28"/>
      <c r="AD1237" s="28"/>
      <c r="AE1237" s="28"/>
      <c r="AF1237" s="28"/>
      <c r="AG1237" s="28"/>
      <c r="AH1237" s="28"/>
      <c r="AI1237" s="28"/>
      <c r="AJ1237" s="28"/>
      <c r="AK1237" s="28"/>
      <c r="AL1237" s="28"/>
      <c r="AM1237" s="28"/>
      <c r="AN1237" s="28"/>
      <c r="AO1237" s="28"/>
      <c r="AP1237" s="28"/>
      <c r="AQ1237" s="28"/>
      <c r="AR1237" s="28"/>
      <c r="AS1237" s="28"/>
      <c r="AT1237" s="28"/>
      <c r="AU1237" s="28"/>
      <c r="AV1237" s="28"/>
      <c r="AW1237" s="28"/>
      <c r="AX1237" s="28"/>
      <c r="AY1237" s="28"/>
      <c r="AZ1237" s="28"/>
      <c r="BA1237" s="28"/>
      <c r="BB1237" s="28"/>
      <c r="BC1237" s="28"/>
      <c r="BD1237" s="28"/>
      <c r="BE1237" s="28"/>
      <c r="BF1237" s="28"/>
      <c r="BG1237" s="28"/>
      <c r="BH1237" s="28"/>
      <c r="BI1237" s="28"/>
      <c r="BJ1237" s="28"/>
      <c r="BK1237" s="28"/>
      <c r="BL1237" s="28"/>
      <c r="BM1237" s="28"/>
      <c r="BN1237" s="28"/>
      <c r="BO1237" s="28"/>
      <c r="BP1237" s="28"/>
      <c r="BQ1237" s="28"/>
      <c r="BR1237" s="28"/>
      <c r="BS1237" s="28"/>
      <c r="BT1237" s="28"/>
      <c r="BU1237" s="28"/>
      <c r="BV1237" s="28"/>
      <c r="BW1237" s="28"/>
      <c r="BX1237" s="28"/>
      <c r="BY1237" s="28"/>
      <c r="BZ1237" s="28"/>
      <c r="CA1237" s="28"/>
      <c r="CB1237" s="28"/>
      <c r="CC1237" s="28"/>
      <c r="CD1237" s="28"/>
      <c r="CE1237" s="28"/>
      <c r="CF1237" s="28"/>
      <c r="CG1237" s="28"/>
      <c r="CH1237" s="28"/>
      <c r="CI1237" s="28"/>
      <c r="CJ1237" s="28"/>
      <c r="CK1237" s="28"/>
      <c r="CL1237" s="28"/>
      <c r="CM1237" s="28"/>
      <c r="CN1237" s="28"/>
    </row>
    <row r="1238" spans="3:92" x14ac:dyDescent="0.3">
      <c r="C1238" s="28"/>
      <c r="D1238" s="28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  <c r="AA1238" s="28"/>
      <c r="AB1238" s="28"/>
      <c r="AC1238" s="28"/>
      <c r="AD1238" s="28"/>
      <c r="AE1238" s="28"/>
      <c r="AF1238" s="28"/>
      <c r="AG1238" s="28"/>
      <c r="AH1238" s="28"/>
      <c r="AI1238" s="28"/>
      <c r="AJ1238" s="28"/>
      <c r="AK1238" s="28"/>
      <c r="AL1238" s="28"/>
      <c r="AM1238" s="28"/>
      <c r="AN1238" s="28"/>
      <c r="AO1238" s="28"/>
      <c r="AP1238" s="28"/>
      <c r="AQ1238" s="28"/>
      <c r="AR1238" s="28"/>
      <c r="AS1238" s="28"/>
      <c r="AT1238" s="28"/>
      <c r="AU1238" s="28"/>
      <c r="AV1238" s="28"/>
      <c r="AW1238" s="28"/>
      <c r="AX1238" s="28"/>
      <c r="AY1238" s="28"/>
      <c r="AZ1238" s="28"/>
      <c r="BA1238" s="28"/>
      <c r="BB1238" s="28"/>
      <c r="BC1238" s="28"/>
      <c r="BD1238" s="28"/>
      <c r="BE1238" s="28"/>
      <c r="BF1238" s="28"/>
      <c r="BG1238" s="28"/>
      <c r="BH1238" s="28"/>
      <c r="BI1238" s="28"/>
      <c r="BJ1238" s="28"/>
      <c r="BK1238" s="28"/>
      <c r="BL1238" s="28"/>
      <c r="BM1238" s="28"/>
      <c r="BN1238" s="28"/>
      <c r="BO1238" s="28"/>
      <c r="BP1238" s="28"/>
      <c r="BQ1238" s="28"/>
      <c r="BR1238" s="28"/>
      <c r="BS1238" s="28"/>
      <c r="BT1238" s="28"/>
      <c r="BU1238" s="28"/>
      <c r="BV1238" s="28"/>
      <c r="BW1238" s="28"/>
      <c r="BX1238" s="28"/>
      <c r="BY1238" s="28"/>
      <c r="BZ1238" s="28"/>
      <c r="CA1238" s="28"/>
      <c r="CB1238" s="28"/>
      <c r="CC1238" s="28"/>
      <c r="CD1238" s="28"/>
      <c r="CE1238" s="28"/>
      <c r="CF1238" s="28"/>
      <c r="CG1238" s="28"/>
      <c r="CH1238" s="28"/>
      <c r="CI1238" s="28"/>
      <c r="CJ1238" s="28"/>
      <c r="CK1238" s="28"/>
      <c r="CL1238" s="28"/>
      <c r="CM1238" s="28"/>
      <c r="CN1238" s="28"/>
    </row>
    <row r="1239" spans="3:92" x14ac:dyDescent="0.3">
      <c r="C1239" s="28"/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/>
      <c r="Y1239" s="28"/>
      <c r="Z1239" s="28"/>
      <c r="AA1239" s="28"/>
      <c r="AB1239" s="28"/>
      <c r="AC1239" s="28"/>
      <c r="AD1239" s="28"/>
      <c r="AE1239" s="28"/>
      <c r="AF1239" s="28"/>
      <c r="AG1239" s="28"/>
      <c r="AH1239" s="28"/>
      <c r="AI1239" s="28"/>
      <c r="AJ1239" s="28"/>
      <c r="AK1239" s="28"/>
      <c r="AL1239" s="28"/>
      <c r="AM1239" s="28"/>
      <c r="AN1239" s="28"/>
      <c r="AO1239" s="28"/>
      <c r="AP1239" s="28"/>
      <c r="AQ1239" s="28"/>
      <c r="AR1239" s="28"/>
      <c r="AS1239" s="28"/>
      <c r="AT1239" s="28"/>
      <c r="AU1239" s="28"/>
      <c r="AV1239" s="28"/>
      <c r="AW1239" s="28"/>
      <c r="AX1239" s="28"/>
      <c r="AY1239" s="28"/>
      <c r="AZ1239" s="28"/>
      <c r="BA1239" s="28"/>
      <c r="BB1239" s="28"/>
      <c r="BC1239" s="28"/>
      <c r="BD1239" s="28"/>
      <c r="BE1239" s="28"/>
      <c r="BF1239" s="28"/>
      <c r="BG1239" s="28"/>
      <c r="BH1239" s="28"/>
      <c r="BI1239" s="28"/>
      <c r="BJ1239" s="28"/>
      <c r="BK1239" s="28"/>
      <c r="BL1239" s="28"/>
      <c r="BM1239" s="28"/>
      <c r="BN1239" s="28"/>
      <c r="BO1239" s="28"/>
      <c r="BP1239" s="28"/>
      <c r="BQ1239" s="28"/>
      <c r="BR1239" s="28"/>
      <c r="BS1239" s="28"/>
      <c r="BT1239" s="28"/>
      <c r="BU1239" s="28"/>
      <c r="BV1239" s="28"/>
      <c r="BW1239" s="28"/>
      <c r="BX1239" s="28"/>
      <c r="BY1239" s="28"/>
      <c r="BZ1239" s="28"/>
      <c r="CA1239" s="28"/>
      <c r="CB1239" s="28"/>
      <c r="CC1239" s="28"/>
      <c r="CD1239" s="28"/>
      <c r="CE1239" s="28"/>
      <c r="CF1239" s="28"/>
      <c r="CG1239" s="28"/>
      <c r="CH1239" s="28"/>
      <c r="CI1239" s="28"/>
      <c r="CJ1239" s="28"/>
      <c r="CK1239" s="28"/>
      <c r="CL1239" s="28"/>
      <c r="CM1239" s="28"/>
      <c r="CN1239" s="28"/>
    </row>
    <row r="1240" spans="3:92" x14ac:dyDescent="0.3">
      <c r="C1240" s="28"/>
      <c r="D1240" s="28"/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  <c r="AA1240" s="28"/>
      <c r="AB1240" s="28"/>
      <c r="AC1240" s="28"/>
      <c r="AD1240" s="28"/>
      <c r="AE1240" s="28"/>
      <c r="AF1240" s="28"/>
      <c r="AG1240" s="28"/>
      <c r="AH1240" s="28"/>
      <c r="AI1240" s="28"/>
      <c r="AJ1240" s="28"/>
      <c r="AK1240" s="28"/>
      <c r="AL1240" s="28"/>
      <c r="AM1240" s="28"/>
      <c r="AN1240" s="28"/>
      <c r="AO1240" s="28"/>
      <c r="AP1240" s="28"/>
      <c r="AQ1240" s="28"/>
      <c r="AR1240" s="28"/>
      <c r="AS1240" s="28"/>
      <c r="AT1240" s="28"/>
      <c r="AU1240" s="28"/>
      <c r="AV1240" s="28"/>
      <c r="AW1240" s="28"/>
      <c r="AX1240" s="28"/>
      <c r="AY1240" s="28"/>
      <c r="AZ1240" s="28"/>
      <c r="BA1240" s="28"/>
      <c r="BB1240" s="28"/>
      <c r="BC1240" s="28"/>
      <c r="BD1240" s="28"/>
      <c r="BE1240" s="28"/>
      <c r="BF1240" s="28"/>
      <c r="BG1240" s="28"/>
      <c r="BH1240" s="28"/>
      <c r="BI1240" s="28"/>
      <c r="BJ1240" s="28"/>
      <c r="BK1240" s="28"/>
      <c r="BL1240" s="28"/>
      <c r="BM1240" s="28"/>
      <c r="BN1240" s="28"/>
      <c r="BO1240" s="28"/>
      <c r="BP1240" s="28"/>
      <c r="BQ1240" s="28"/>
      <c r="BR1240" s="28"/>
      <c r="BS1240" s="28"/>
      <c r="BT1240" s="28"/>
      <c r="BU1240" s="28"/>
      <c r="BV1240" s="28"/>
      <c r="BW1240" s="28"/>
      <c r="BX1240" s="28"/>
      <c r="BY1240" s="28"/>
      <c r="BZ1240" s="28"/>
      <c r="CA1240" s="28"/>
      <c r="CB1240" s="28"/>
      <c r="CC1240" s="28"/>
      <c r="CD1240" s="28"/>
      <c r="CE1240" s="28"/>
      <c r="CF1240" s="28"/>
      <c r="CG1240" s="28"/>
      <c r="CH1240" s="28"/>
      <c r="CI1240" s="28"/>
      <c r="CJ1240" s="28"/>
      <c r="CK1240" s="28"/>
      <c r="CL1240" s="28"/>
      <c r="CM1240" s="28"/>
      <c r="CN1240" s="28"/>
    </row>
    <row r="1241" spans="3:92" x14ac:dyDescent="0.3">
      <c r="C1241" s="28"/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  <c r="AA1241" s="28"/>
      <c r="AB1241" s="28"/>
      <c r="AC1241" s="28"/>
      <c r="AD1241" s="28"/>
      <c r="AE1241" s="28"/>
      <c r="AF1241" s="28"/>
      <c r="AG1241" s="28"/>
      <c r="AH1241" s="28"/>
      <c r="AI1241" s="28"/>
      <c r="AJ1241" s="28"/>
      <c r="AK1241" s="28"/>
      <c r="AL1241" s="28"/>
      <c r="AM1241" s="28"/>
      <c r="AN1241" s="28"/>
      <c r="AO1241" s="28"/>
      <c r="AP1241" s="28"/>
      <c r="AQ1241" s="28"/>
      <c r="AR1241" s="28"/>
      <c r="AS1241" s="28"/>
      <c r="AT1241" s="28"/>
      <c r="AU1241" s="28"/>
      <c r="AV1241" s="28"/>
      <c r="AW1241" s="28"/>
      <c r="AX1241" s="28"/>
      <c r="AY1241" s="28"/>
      <c r="AZ1241" s="28"/>
      <c r="BA1241" s="28"/>
      <c r="BB1241" s="28"/>
      <c r="BC1241" s="28"/>
      <c r="BD1241" s="28"/>
      <c r="BE1241" s="28"/>
      <c r="BF1241" s="28"/>
      <c r="BG1241" s="28"/>
      <c r="BH1241" s="28"/>
      <c r="BI1241" s="28"/>
      <c r="BJ1241" s="28"/>
      <c r="BK1241" s="28"/>
      <c r="BL1241" s="28"/>
      <c r="BM1241" s="28"/>
      <c r="BN1241" s="28"/>
      <c r="BO1241" s="28"/>
      <c r="BP1241" s="28"/>
      <c r="BQ1241" s="28"/>
      <c r="BR1241" s="28"/>
      <c r="BS1241" s="28"/>
      <c r="BT1241" s="28"/>
      <c r="BU1241" s="28"/>
      <c r="BV1241" s="28"/>
      <c r="BW1241" s="28"/>
      <c r="BX1241" s="28"/>
      <c r="BY1241" s="28"/>
      <c r="BZ1241" s="28"/>
      <c r="CA1241" s="28"/>
      <c r="CB1241" s="28"/>
      <c r="CC1241" s="28"/>
      <c r="CD1241" s="28"/>
      <c r="CE1241" s="28"/>
      <c r="CF1241" s="28"/>
      <c r="CG1241" s="28"/>
      <c r="CH1241" s="28"/>
      <c r="CI1241" s="28"/>
      <c r="CJ1241" s="28"/>
      <c r="CK1241" s="28"/>
      <c r="CL1241" s="28"/>
      <c r="CM1241" s="28"/>
      <c r="CN1241" s="28"/>
    </row>
    <row r="1242" spans="3:92" x14ac:dyDescent="0.3">
      <c r="C1242" s="28"/>
      <c r="D1242" s="28"/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  <c r="AA1242" s="28"/>
      <c r="AB1242" s="28"/>
      <c r="AC1242" s="28"/>
      <c r="AD1242" s="28"/>
      <c r="AE1242" s="28"/>
      <c r="AF1242" s="28"/>
      <c r="AG1242" s="28"/>
      <c r="AH1242" s="28"/>
      <c r="AI1242" s="28"/>
      <c r="AJ1242" s="28"/>
      <c r="AK1242" s="28"/>
      <c r="AL1242" s="28"/>
      <c r="AM1242" s="28"/>
      <c r="AN1242" s="28"/>
      <c r="AO1242" s="28"/>
      <c r="AP1242" s="28"/>
      <c r="AQ1242" s="28"/>
      <c r="AR1242" s="28"/>
      <c r="AS1242" s="28"/>
      <c r="AT1242" s="28"/>
      <c r="AU1242" s="28"/>
      <c r="AV1242" s="28"/>
      <c r="AW1242" s="28"/>
      <c r="AX1242" s="28"/>
      <c r="AY1242" s="28"/>
      <c r="AZ1242" s="28"/>
      <c r="BA1242" s="28"/>
      <c r="BB1242" s="28"/>
      <c r="BC1242" s="28"/>
      <c r="BD1242" s="28"/>
      <c r="BE1242" s="28"/>
      <c r="BF1242" s="28"/>
      <c r="BG1242" s="28"/>
      <c r="BH1242" s="28"/>
      <c r="BI1242" s="28"/>
      <c r="BJ1242" s="28"/>
      <c r="BK1242" s="28"/>
      <c r="BL1242" s="28"/>
      <c r="BM1242" s="28"/>
      <c r="BN1242" s="28"/>
      <c r="BO1242" s="28"/>
      <c r="BP1242" s="28"/>
      <c r="BQ1242" s="28"/>
      <c r="BR1242" s="28"/>
      <c r="BS1242" s="28"/>
      <c r="BT1242" s="28"/>
      <c r="BU1242" s="28"/>
      <c r="BV1242" s="28"/>
      <c r="BW1242" s="28"/>
      <c r="BX1242" s="28"/>
      <c r="BY1242" s="28"/>
      <c r="BZ1242" s="28"/>
      <c r="CA1242" s="28"/>
      <c r="CB1242" s="28"/>
      <c r="CC1242" s="28"/>
      <c r="CD1242" s="28"/>
      <c r="CE1242" s="28"/>
      <c r="CF1242" s="28"/>
      <c r="CG1242" s="28"/>
      <c r="CH1242" s="28"/>
      <c r="CI1242" s="28"/>
      <c r="CJ1242" s="28"/>
      <c r="CK1242" s="28"/>
      <c r="CL1242" s="28"/>
      <c r="CM1242" s="28"/>
      <c r="CN1242" s="28"/>
    </row>
    <row r="1243" spans="3:92" x14ac:dyDescent="0.3">
      <c r="C1243" s="28"/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  <c r="Y1243" s="28"/>
      <c r="Z1243" s="28"/>
      <c r="AA1243" s="28"/>
      <c r="AB1243" s="28"/>
      <c r="AC1243" s="28"/>
      <c r="AD1243" s="28"/>
      <c r="AE1243" s="28"/>
      <c r="AF1243" s="28"/>
      <c r="AG1243" s="28"/>
      <c r="AH1243" s="28"/>
      <c r="AI1243" s="28"/>
      <c r="AJ1243" s="28"/>
      <c r="AK1243" s="28"/>
      <c r="AL1243" s="28"/>
      <c r="AM1243" s="28"/>
      <c r="AN1243" s="28"/>
      <c r="AO1243" s="28"/>
      <c r="AP1243" s="28"/>
      <c r="AQ1243" s="28"/>
      <c r="AR1243" s="28"/>
      <c r="AS1243" s="28"/>
      <c r="AT1243" s="28"/>
      <c r="AU1243" s="28"/>
      <c r="AV1243" s="28"/>
      <c r="AW1243" s="28"/>
      <c r="AX1243" s="28"/>
      <c r="AY1243" s="28"/>
      <c r="AZ1243" s="28"/>
      <c r="BA1243" s="28"/>
      <c r="BB1243" s="28"/>
      <c r="BC1243" s="28"/>
      <c r="BD1243" s="28"/>
      <c r="BE1243" s="28"/>
      <c r="BF1243" s="28"/>
      <c r="BG1243" s="28"/>
      <c r="BH1243" s="28"/>
      <c r="BI1243" s="28"/>
      <c r="BJ1243" s="28"/>
      <c r="BK1243" s="28"/>
      <c r="BL1243" s="28"/>
      <c r="BM1243" s="28"/>
      <c r="BN1243" s="28"/>
      <c r="BO1243" s="28"/>
      <c r="BP1243" s="28"/>
      <c r="BQ1243" s="28"/>
      <c r="BR1243" s="28"/>
      <c r="BS1243" s="28"/>
      <c r="BT1243" s="28"/>
      <c r="BU1243" s="28"/>
      <c r="BV1243" s="28"/>
      <c r="BW1243" s="28"/>
      <c r="BX1243" s="28"/>
      <c r="BY1243" s="28"/>
      <c r="BZ1243" s="28"/>
      <c r="CA1243" s="28"/>
      <c r="CB1243" s="28"/>
      <c r="CC1243" s="28"/>
      <c r="CD1243" s="28"/>
      <c r="CE1243" s="28"/>
      <c r="CF1243" s="28"/>
      <c r="CG1243" s="28"/>
      <c r="CH1243" s="28"/>
      <c r="CI1243" s="28"/>
      <c r="CJ1243" s="28"/>
      <c r="CK1243" s="28"/>
      <c r="CL1243" s="28"/>
      <c r="CM1243" s="28"/>
      <c r="CN1243" s="28"/>
    </row>
    <row r="1244" spans="3:92" x14ac:dyDescent="0.3">
      <c r="C1244" s="28"/>
      <c r="D1244" s="28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  <c r="AA1244" s="28"/>
      <c r="AB1244" s="28"/>
      <c r="AC1244" s="28"/>
      <c r="AD1244" s="28"/>
      <c r="AE1244" s="28"/>
      <c r="AF1244" s="28"/>
      <c r="AG1244" s="28"/>
      <c r="AH1244" s="28"/>
      <c r="AI1244" s="28"/>
      <c r="AJ1244" s="28"/>
      <c r="AK1244" s="28"/>
      <c r="AL1244" s="28"/>
      <c r="AM1244" s="28"/>
      <c r="AN1244" s="28"/>
      <c r="AO1244" s="28"/>
      <c r="AP1244" s="28"/>
      <c r="AQ1244" s="28"/>
      <c r="AR1244" s="28"/>
      <c r="AS1244" s="28"/>
      <c r="AT1244" s="28"/>
      <c r="AU1244" s="28"/>
      <c r="AV1244" s="28"/>
      <c r="AW1244" s="28"/>
      <c r="AX1244" s="28"/>
      <c r="AY1244" s="28"/>
      <c r="AZ1244" s="28"/>
      <c r="BA1244" s="28"/>
      <c r="BB1244" s="28"/>
      <c r="BC1244" s="28"/>
      <c r="BD1244" s="28"/>
      <c r="BE1244" s="28"/>
      <c r="BF1244" s="28"/>
      <c r="BG1244" s="28"/>
      <c r="BH1244" s="28"/>
      <c r="BI1244" s="28"/>
      <c r="BJ1244" s="28"/>
      <c r="BK1244" s="28"/>
      <c r="BL1244" s="28"/>
      <c r="BM1244" s="28"/>
      <c r="BN1244" s="28"/>
      <c r="BO1244" s="28"/>
      <c r="BP1244" s="28"/>
      <c r="BQ1244" s="28"/>
      <c r="BR1244" s="28"/>
      <c r="BS1244" s="28"/>
      <c r="BT1244" s="28"/>
      <c r="BU1244" s="28"/>
      <c r="BV1244" s="28"/>
      <c r="BW1244" s="28"/>
      <c r="BX1244" s="28"/>
      <c r="BY1244" s="28"/>
      <c r="BZ1244" s="28"/>
      <c r="CA1244" s="28"/>
      <c r="CB1244" s="28"/>
      <c r="CC1244" s="28"/>
      <c r="CD1244" s="28"/>
      <c r="CE1244" s="28"/>
      <c r="CF1244" s="28"/>
      <c r="CG1244" s="28"/>
      <c r="CH1244" s="28"/>
      <c r="CI1244" s="28"/>
      <c r="CJ1244" s="28"/>
      <c r="CK1244" s="28"/>
      <c r="CL1244" s="28"/>
      <c r="CM1244" s="28"/>
      <c r="CN1244" s="28"/>
    </row>
    <row r="1245" spans="3:92" x14ac:dyDescent="0.3">
      <c r="C1245" s="28"/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  <c r="AA1245" s="28"/>
      <c r="AB1245" s="28"/>
      <c r="AC1245" s="28"/>
      <c r="AD1245" s="28"/>
      <c r="AE1245" s="28"/>
      <c r="AF1245" s="28"/>
      <c r="AG1245" s="28"/>
      <c r="AH1245" s="28"/>
      <c r="AI1245" s="28"/>
      <c r="AJ1245" s="28"/>
      <c r="AK1245" s="28"/>
      <c r="AL1245" s="28"/>
      <c r="AM1245" s="28"/>
      <c r="AN1245" s="28"/>
      <c r="AO1245" s="28"/>
      <c r="AP1245" s="28"/>
      <c r="AQ1245" s="28"/>
      <c r="AR1245" s="28"/>
      <c r="AS1245" s="28"/>
      <c r="AT1245" s="28"/>
      <c r="AU1245" s="28"/>
      <c r="AV1245" s="28"/>
      <c r="AW1245" s="28"/>
      <c r="AX1245" s="28"/>
      <c r="AY1245" s="28"/>
      <c r="AZ1245" s="28"/>
      <c r="BA1245" s="28"/>
      <c r="BB1245" s="28"/>
      <c r="BC1245" s="28"/>
      <c r="BD1245" s="28"/>
      <c r="BE1245" s="28"/>
      <c r="BF1245" s="28"/>
      <c r="BG1245" s="28"/>
      <c r="BH1245" s="28"/>
      <c r="BI1245" s="28"/>
      <c r="BJ1245" s="28"/>
      <c r="BK1245" s="28"/>
      <c r="BL1245" s="28"/>
      <c r="BM1245" s="28"/>
      <c r="BN1245" s="28"/>
      <c r="BO1245" s="28"/>
      <c r="BP1245" s="28"/>
      <c r="BQ1245" s="28"/>
      <c r="BR1245" s="28"/>
      <c r="BS1245" s="28"/>
      <c r="BT1245" s="28"/>
      <c r="BU1245" s="28"/>
      <c r="BV1245" s="28"/>
      <c r="BW1245" s="28"/>
      <c r="BX1245" s="28"/>
      <c r="BY1245" s="28"/>
      <c r="BZ1245" s="28"/>
      <c r="CA1245" s="28"/>
      <c r="CB1245" s="28"/>
      <c r="CC1245" s="28"/>
      <c r="CD1245" s="28"/>
      <c r="CE1245" s="28"/>
      <c r="CF1245" s="28"/>
      <c r="CG1245" s="28"/>
      <c r="CH1245" s="28"/>
      <c r="CI1245" s="28"/>
      <c r="CJ1245" s="28"/>
      <c r="CK1245" s="28"/>
      <c r="CL1245" s="28"/>
      <c r="CM1245" s="28"/>
      <c r="CN1245" s="28"/>
    </row>
    <row r="1246" spans="3:92" x14ac:dyDescent="0.3">
      <c r="C1246" s="28"/>
      <c r="D1246" s="28"/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  <c r="AA1246" s="28"/>
      <c r="AB1246" s="28"/>
      <c r="AC1246" s="28"/>
      <c r="AD1246" s="28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28"/>
      <c r="AS1246" s="28"/>
      <c r="AT1246" s="28"/>
      <c r="AU1246" s="28"/>
      <c r="AV1246" s="28"/>
      <c r="AW1246" s="28"/>
      <c r="AX1246" s="28"/>
      <c r="AY1246" s="28"/>
      <c r="AZ1246" s="28"/>
      <c r="BA1246" s="28"/>
      <c r="BB1246" s="28"/>
      <c r="BC1246" s="28"/>
      <c r="BD1246" s="28"/>
      <c r="BE1246" s="28"/>
      <c r="BF1246" s="28"/>
      <c r="BG1246" s="28"/>
      <c r="BH1246" s="28"/>
      <c r="BI1246" s="28"/>
      <c r="BJ1246" s="28"/>
      <c r="BK1246" s="28"/>
      <c r="BL1246" s="28"/>
      <c r="BM1246" s="28"/>
      <c r="BN1246" s="28"/>
      <c r="BO1246" s="28"/>
      <c r="BP1246" s="28"/>
      <c r="BQ1246" s="28"/>
      <c r="BR1246" s="28"/>
      <c r="BS1246" s="28"/>
      <c r="BT1246" s="28"/>
      <c r="BU1246" s="28"/>
      <c r="BV1246" s="28"/>
      <c r="BW1246" s="28"/>
      <c r="BX1246" s="28"/>
      <c r="BY1246" s="28"/>
      <c r="BZ1246" s="28"/>
      <c r="CA1246" s="28"/>
      <c r="CB1246" s="28"/>
      <c r="CC1246" s="28"/>
      <c r="CD1246" s="28"/>
      <c r="CE1246" s="28"/>
      <c r="CF1246" s="28"/>
      <c r="CG1246" s="28"/>
      <c r="CH1246" s="28"/>
      <c r="CI1246" s="28"/>
      <c r="CJ1246" s="28"/>
      <c r="CK1246" s="28"/>
      <c r="CL1246" s="28"/>
      <c r="CM1246" s="28"/>
      <c r="CN1246" s="28"/>
    </row>
    <row r="1247" spans="3:92" x14ac:dyDescent="0.3">
      <c r="C1247" s="28"/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  <c r="AA1247" s="28"/>
      <c r="AB1247" s="28"/>
      <c r="AC1247" s="28"/>
      <c r="AD1247" s="28"/>
      <c r="AE1247" s="28"/>
      <c r="AF1247" s="28"/>
      <c r="AG1247" s="28"/>
      <c r="AH1247" s="28"/>
      <c r="AI1247" s="28"/>
      <c r="AJ1247" s="28"/>
      <c r="AK1247" s="28"/>
      <c r="AL1247" s="28"/>
      <c r="AM1247" s="28"/>
      <c r="AN1247" s="28"/>
      <c r="AO1247" s="28"/>
      <c r="AP1247" s="28"/>
      <c r="AQ1247" s="28"/>
      <c r="AR1247" s="28"/>
      <c r="AS1247" s="28"/>
      <c r="AT1247" s="28"/>
      <c r="AU1247" s="28"/>
      <c r="AV1247" s="28"/>
      <c r="AW1247" s="28"/>
      <c r="AX1247" s="28"/>
      <c r="AY1247" s="28"/>
      <c r="AZ1247" s="28"/>
      <c r="BA1247" s="28"/>
      <c r="BB1247" s="28"/>
      <c r="BC1247" s="28"/>
      <c r="BD1247" s="28"/>
      <c r="BE1247" s="28"/>
      <c r="BF1247" s="28"/>
      <c r="BG1247" s="28"/>
      <c r="BH1247" s="28"/>
      <c r="BI1247" s="28"/>
      <c r="BJ1247" s="28"/>
      <c r="BK1247" s="28"/>
      <c r="BL1247" s="28"/>
      <c r="BM1247" s="28"/>
      <c r="BN1247" s="28"/>
      <c r="BO1247" s="28"/>
      <c r="BP1247" s="28"/>
      <c r="BQ1247" s="28"/>
      <c r="BR1247" s="28"/>
      <c r="BS1247" s="28"/>
      <c r="BT1247" s="28"/>
      <c r="BU1247" s="28"/>
      <c r="BV1247" s="28"/>
      <c r="BW1247" s="28"/>
      <c r="BX1247" s="28"/>
      <c r="BY1247" s="28"/>
      <c r="BZ1247" s="28"/>
      <c r="CA1247" s="28"/>
      <c r="CB1247" s="28"/>
      <c r="CC1247" s="28"/>
      <c r="CD1247" s="28"/>
      <c r="CE1247" s="28"/>
      <c r="CF1247" s="28"/>
      <c r="CG1247" s="28"/>
      <c r="CH1247" s="28"/>
      <c r="CI1247" s="28"/>
      <c r="CJ1247" s="28"/>
      <c r="CK1247" s="28"/>
      <c r="CL1247" s="28"/>
      <c r="CM1247" s="28"/>
      <c r="CN1247" s="28"/>
    </row>
    <row r="1248" spans="3:92" x14ac:dyDescent="0.3">
      <c r="C1248" s="28"/>
      <c r="D1248" s="28"/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  <c r="Y1248" s="28"/>
      <c r="Z1248" s="28"/>
      <c r="AA1248" s="28"/>
      <c r="AB1248" s="28"/>
      <c r="AC1248" s="28"/>
      <c r="AD1248" s="28"/>
      <c r="AE1248" s="28"/>
      <c r="AF1248" s="28"/>
      <c r="AG1248" s="28"/>
      <c r="AH1248" s="28"/>
      <c r="AI1248" s="28"/>
      <c r="AJ1248" s="28"/>
      <c r="AK1248" s="28"/>
      <c r="AL1248" s="28"/>
      <c r="AM1248" s="28"/>
      <c r="AN1248" s="28"/>
      <c r="AO1248" s="28"/>
      <c r="AP1248" s="28"/>
      <c r="AQ1248" s="28"/>
      <c r="AR1248" s="28"/>
      <c r="AS1248" s="28"/>
      <c r="AT1248" s="28"/>
      <c r="AU1248" s="28"/>
      <c r="AV1248" s="28"/>
      <c r="AW1248" s="28"/>
      <c r="AX1248" s="28"/>
      <c r="AY1248" s="28"/>
      <c r="AZ1248" s="28"/>
      <c r="BA1248" s="28"/>
      <c r="BB1248" s="28"/>
      <c r="BC1248" s="28"/>
      <c r="BD1248" s="28"/>
      <c r="BE1248" s="28"/>
      <c r="BF1248" s="28"/>
      <c r="BG1248" s="28"/>
      <c r="BH1248" s="28"/>
      <c r="BI1248" s="28"/>
      <c r="BJ1248" s="28"/>
      <c r="BK1248" s="28"/>
      <c r="BL1248" s="28"/>
      <c r="BM1248" s="28"/>
      <c r="BN1248" s="28"/>
      <c r="BO1248" s="28"/>
      <c r="BP1248" s="28"/>
      <c r="BQ1248" s="28"/>
      <c r="BR1248" s="28"/>
      <c r="BS1248" s="28"/>
      <c r="BT1248" s="28"/>
      <c r="BU1248" s="28"/>
      <c r="BV1248" s="28"/>
      <c r="BW1248" s="28"/>
      <c r="BX1248" s="28"/>
      <c r="BY1248" s="28"/>
      <c r="BZ1248" s="28"/>
      <c r="CA1248" s="28"/>
      <c r="CB1248" s="28"/>
      <c r="CC1248" s="28"/>
      <c r="CD1248" s="28"/>
      <c r="CE1248" s="28"/>
      <c r="CF1248" s="28"/>
      <c r="CG1248" s="28"/>
      <c r="CH1248" s="28"/>
      <c r="CI1248" s="28"/>
      <c r="CJ1248" s="28"/>
      <c r="CK1248" s="28"/>
      <c r="CL1248" s="28"/>
      <c r="CM1248" s="28"/>
      <c r="CN1248" s="28"/>
    </row>
    <row r="1249" spans="3:92" x14ac:dyDescent="0.3">
      <c r="C1249" s="28"/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/>
      <c r="Y1249" s="28"/>
      <c r="Z1249" s="28"/>
      <c r="AA1249" s="28"/>
      <c r="AB1249" s="28"/>
      <c r="AC1249" s="28"/>
      <c r="AD1249" s="28"/>
      <c r="AE1249" s="28"/>
      <c r="AF1249" s="28"/>
      <c r="AG1249" s="28"/>
      <c r="AH1249" s="28"/>
      <c r="AI1249" s="28"/>
      <c r="AJ1249" s="28"/>
      <c r="AK1249" s="28"/>
      <c r="AL1249" s="28"/>
      <c r="AM1249" s="28"/>
      <c r="AN1249" s="28"/>
      <c r="AO1249" s="28"/>
      <c r="AP1249" s="28"/>
      <c r="AQ1249" s="28"/>
      <c r="AR1249" s="28"/>
      <c r="AS1249" s="28"/>
      <c r="AT1249" s="28"/>
      <c r="AU1249" s="28"/>
      <c r="AV1249" s="28"/>
      <c r="AW1249" s="28"/>
      <c r="AX1249" s="28"/>
      <c r="AY1249" s="28"/>
      <c r="AZ1249" s="28"/>
      <c r="BA1249" s="28"/>
      <c r="BB1249" s="28"/>
      <c r="BC1249" s="28"/>
      <c r="BD1249" s="28"/>
      <c r="BE1249" s="28"/>
      <c r="BF1249" s="28"/>
      <c r="BG1249" s="28"/>
      <c r="BH1249" s="28"/>
      <c r="BI1249" s="28"/>
      <c r="BJ1249" s="28"/>
      <c r="BK1249" s="28"/>
      <c r="BL1249" s="28"/>
      <c r="BM1249" s="28"/>
      <c r="BN1249" s="28"/>
      <c r="BO1249" s="28"/>
      <c r="BP1249" s="28"/>
      <c r="BQ1249" s="28"/>
      <c r="BR1249" s="28"/>
      <c r="BS1249" s="28"/>
      <c r="BT1249" s="28"/>
      <c r="BU1249" s="28"/>
      <c r="BV1249" s="28"/>
      <c r="BW1249" s="28"/>
      <c r="BX1249" s="28"/>
      <c r="BY1249" s="28"/>
      <c r="BZ1249" s="28"/>
      <c r="CA1249" s="28"/>
      <c r="CB1249" s="28"/>
      <c r="CC1249" s="28"/>
      <c r="CD1249" s="28"/>
      <c r="CE1249" s="28"/>
      <c r="CF1249" s="28"/>
      <c r="CG1249" s="28"/>
      <c r="CH1249" s="28"/>
      <c r="CI1249" s="28"/>
      <c r="CJ1249" s="28"/>
      <c r="CK1249" s="28"/>
      <c r="CL1249" s="28"/>
      <c r="CM1249" s="28"/>
      <c r="CN1249" s="28"/>
    </row>
    <row r="1250" spans="3:92" x14ac:dyDescent="0.3">
      <c r="C1250" s="28"/>
      <c r="D1250" s="28"/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  <c r="AA1250" s="28"/>
      <c r="AB1250" s="28"/>
      <c r="AC1250" s="28"/>
      <c r="AD1250" s="28"/>
      <c r="AE1250" s="28"/>
      <c r="AF1250" s="28"/>
      <c r="AG1250" s="28"/>
      <c r="AH1250" s="28"/>
      <c r="AI1250" s="28"/>
      <c r="AJ1250" s="28"/>
      <c r="AK1250" s="28"/>
      <c r="AL1250" s="28"/>
      <c r="AM1250" s="28"/>
      <c r="AN1250" s="28"/>
      <c r="AO1250" s="28"/>
      <c r="AP1250" s="28"/>
      <c r="AQ1250" s="28"/>
      <c r="AR1250" s="28"/>
      <c r="AS1250" s="28"/>
      <c r="AT1250" s="28"/>
      <c r="AU1250" s="28"/>
      <c r="AV1250" s="28"/>
      <c r="AW1250" s="28"/>
      <c r="AX1250" s="28"/>
      <c r="AY1250" s="28"/>
      <c r="AZ1250" s="28"/>
      <c r="BA1250" s="28"/>
      <c r="BB1250" s="28"/>
      <c r="BC1250" s="28"/>
      <c r="BD1250" s="28"/>
      <c r="BE1250" s="28"/>
      <c r="BF1250" s="28"/>
      <c r="BG1250" s="28"/>
      <c r="BH1250" s="28"/>
      <c r="BI1250" s="28"/>
      <c r="BJ1250" s="28"/>
      <c r="BK1250" s="28"/>
      <c r="BL1250" s="28"/>
      <c r="BM1250" s="28"/>
      <c r="BN1250" s="28"/>
      <c r="BO1250" s="28"/>
      <c r="BP1250" s="28"/>
      <c r="BQ1250" s="28"/>
      <c r="BR1250" s="28"/>
      <c r="BS1250" s="28"/>
      <c r="BT1250" s="28"/>
      <c r="BU1250" s="28"/>
      <c r="BV1250" s="28"/>
      <c r="BW1250" s="28"/>
      <c r="BX1250" s="28"/>
      <c r="BY1250" s="28"/>
      <c r="BZ1250" s="28"/>
      <c r="CA1250" s="28"/>
      <c r="CB1250" s="28"/>
      <c r="CC1250" s="28"/>
      <c r="CD1250" s="28"/>
      <c r="CE1250" s="28"/>
      <c r="CF1250" s="28"/>
      <c r="CG1250" s="28"/>
      <c r="CH1250" s="28"/>
      <c r="CI1250" s="28"/>
      <c r="CJ1250" s="28"/>
      <c r="CK1250" s="28"/>
      <c r="CL1250" s="28"/>
      <c r="CM1250" s="28"/>
      <c r="CN1250" s="28"/>
    </row>
    <row r="1251" spans="3:92" x14ac:dyDescent="0.3">
      <c r="C1251" s="28"/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  <c r="Y1251" s="28"/>
      <c r="Z1251" s="28"/>
      <c r="AA1251" s="28"/>
      <c r="AB1251" s="28"/>
      <c r="AC1251" s="28"/>
      <c r="AD1251" s="28"/>
      <c r="AE1251" s="28"/>
      <c r="AF1251" s="28"/>
      <c r="AG1251" s="28"/>
      <c r="AH1251" s="28"/>
      <c r="AI1251" s="28"/>
      <c r="AJ1251" s="28"/>
      <c r="AK1251" s="28"/>
      <c r="AL1251" s="28"/>
      <c r="AM1251" s="28"/>
      <c r="AN1251" s="28"/>
      <c r="AO1251" s="28"/>
      <c r="AP1251" s="28"/>
      <c r="AQ1251" s="28"/>
      <c r="AR1251" s="28"/>
      <c r="AS1251" s="28"/>
      <c r="AT1251" s="28"/>
      <c r="AU1251" s="28"/>
      <c r="AV1251" s="28"/>
      <c r="AW1251" s="28"/>
      <c r="AX1251" s="28"/>
      <c r="AY1251" s="28"/>
      <c r="AZ1251" s="28"/>
      <c r="BA1251" s="28"/>
      <c r="BB1251" s="28"/>
      <c r="BC1251" s="28"/>
      <c r="BD1251" s="28"/>
      <c r="BE1251" s="28"/>
      <c r="BF1251" s="28"/>
      <c r="BG1251" s="28"/>
      <c r="BH1251" s="28"/>
      <c r="BI1251" s="28"/>
      <c r="BJ1251" s="28"/>
      <c r="BK1251" s="28"/>
      <c r="BL1251" s="28"/>
      <c r="BM1251" s="28"/>
      <c r="BN1251" s="28"/>
      <c r="BO1251" s="28"/>
      <c r="BP1251" s="28"/>
      <c r="BQ1251" s="28"/>
      <c r="BR1251" s="28"/>
      <c r="BS1251" s="28"/>
      <c r="BT1251" s="28"/>
      <c r="BU1251" s="28"/>
      <c r="BV1251" s="28"/>
      <c r="BW1251" s="28"/>
      <c r="BX1251" s="28"/>
      <c r="BY1251" s="28"/>
      <c r="BZ1251" s="28"/>
      <c r="CA1251" s="28"/>
      <c r="CB1251" s="28"/>
      <c r="CC1251" s="28"/>
      <c r="CD1251" s="28"/>
      <c r="CE1251" s="28"/>
      <c r="CF1251" s="28"/>
      <c r="CG1251" s="28"/>
      <c r="CH1251" s="28"/>
      <c r="CI1251" s="28"/>
      <c r="CJ1251" s="28"/>
      <c r="CK1251" s="28"/>
      <c r="CL1251" s="28"/>
      <c r="CM1251" s="28"/>
      <c r="CN1251" s="28"/>
    </row>
    <row r="1252" spans="3:92" x14ac:dyDescent="0.3">
      <c r="C1252" s="28"/>
      <c r="D1252" s="28"/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  <c r="AA1252" s="28"/>
      <c r="AB1252" s="28"/>
      <c r="AC1252" s="28"/>
      <c r="AD1252" s="28"/>
      <c r="AE1252" s="28"/>
      <c r="AF1252" s="28"/>
      <c r="AG1252" s="28"/>
      <c r="AH1252" s="28"/>
      <c r="AI1252" s="28"/>
      <c r="AJ1252" s="28"/>
      <c r="AK1252" s="28"/>
      <c r="AL1252" s="28"/>
      <c r="AM1252" s="28"/>
      <c r="AN1252" s="28"/>
      <c r="AO1252" s="28"/>
      <c r="AP1252" s="28"/>
      <c r="AQ1252" s="28"/>
      <c r="AR1252" s="28"/>
      <c r="AS1252" s="28"/>
      <c r="AT1252" s="28"/>
      <c r="AU1252" s="28"/>
      <c r="AV1252" s="28"/>
      <c r="AW1252" s="28"/>
      <c r="AX1252" s="28"/>
      <c r="AY1252" s="28"/>
      <c r="AZ1252" s="28"/>
      <c r="BA1252" s="28"/>
      <c r="BB1252" s="28"/>
      <c r="BC1252" s="28"/>
      <c r="BD1252" s="28"/>
      <c r="BE1252" s="28"/>
      <c r="BF1252" s="28"/>
      <c r="BG1252" s="28"/>
      <c r="BH1252" s="28"/>
      <c r="BI1252" s="28"/>
      <c r="BJ1252" s="28"/>
      <c r="BK1252" s="28"/>
      <c r="BL1252" s="28"/>
      <c r="BM1252" s="28"/>
      <c r="BN1252" s="28"/>
      <c r="BO1252" s="28"/>
      <c r="BP1252" s="28"/>
      <c r="BQ1252" s="28"/>
      <c r="BR1252" s="28"/>
      <c r="BS1252" s="28"/>
      <c r="BT1252" s="28"/>
      <c r="BU1252" s="28"/>
      <c r="BV1252" s="28"/>
      <c r="BW1252" s="28"/>
      <c r="BX1252" s="28"/>
      <c r="BY1252" s="28"/>
      <c r="BZ1252" s="28"/>
      <c r="CA1252" s="28"/>
      <c r="CB1252" s="28"/>
      <c r="CC1252" s="28"/>
      <c r="CD1252" s="28"/>
      <c r="CE1252" s="28"/>
      <c r="CF1252" s="28"/>
      <c r="CG1252" s="28"/>
      <c r="CH1252" s="28"/>
      <c r="CI1252" s="28"/>
      <c r="CJ1252" s="28"/>
      <c r="CK1252" s="28"/>
      <c r="CL1252" s="28"/>
      <c r="CM1252" s="28"/>
      <c r="CN1252" s="28"/>
    </row>
    <row r="1253" spans="3:92" x14ac:dyDescent="0.3">
      <c r="C1253" s="28"/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  <c r="O1253" s="28"/>
      <c r="P1253" s="28"/>
      <c r="Q1253" s="28"/>
      <c r="R1253" s="28"/>
      <c r="S1253" s="28"/>
      <c r="T1253" s="28"/>
      <c r="U1253" s="28"/>
      <c r="V1253" s="28"/>
      <c r="W1253" s="28"/>
      <c r="X1253" s="28"/>
      <c r="Y1253" s="28"/>
      <c r="Z1253" s="28"/>
      <c r="AA1253" s="28"/>
      <c r="AB1253" s="28"/>
      <c r="AC1253" s="28"/>
      <c r="AD1253" s="28"/>
      <c r="AE1253" s="28"/>
      <c r="AF1253" s="28"/>
      <c r="AG1253" s="28"/>
      <c r="AH1253" s="28"/>
      <c r="AI1253" s="28"/>
      <c r="AJ1253" s="28"/>
      <c r="AK1253" s="28"/>
      <c r="AL1253" s="28"/>
      <c r="AM1253" s="28"/>
      <c r="AN1253" s="28"/>
      <c r="AO1253" s="28"/>
      <c r="AP1253" s="28"/>
      <c r="AQ1253" s="28"/>
      <c r="AR1253" s="28"/>
      <c r="AS1253" s="28"/>
      <c r="AT1253" s="28"/>
      <c r="AU1253" s="28"/>
      <c r="AV1253" s="28"/>
      <c r="AW1253" s="28"/>
      <c r="AX1253" s="28"/>
      <c r="AY1253" s="28"/>
      <c r="AZ1253" s="28"/>
      <c r="BA1253" s="28"/>
      <c r="BB1253" s="28"/>
      <c r="BC1253" s="28"/>
      <c r="BD1253" s="28"/>
      <c r="BE1253" s="28"/>
      <c r="BF1253" s="28"/>
      <c r="BG1253" s="28"/>
      <c r="BH1253" s="28"/>
      <c r="BI1253" s="28"/>
      <c r="BJ1253" s="28"/>
      <c r="BK1253" s="28"/>
      <c r="BL1253" s="28"/>
      <c r="BM1253" s="28"/>
      <c r="BN1253" s="28"/>
      <c r="BO1253" s="28"/>
      <c r="BP1253" s="28"/>
      <c r="BQ1253" s="28"/>
      <c r="BR1253" s="28"/>
      <c r="BS1253" s="28"/>
      <c r="BT1253" s="28"/>
      <c r="BU1253" s="28"/>
      <c r="BV1253" s="28"/>
      <c r="BW1253" s="28"/>
      <c r="BX1253" s="28"/>
      <c r="BY1253" s="28"/>
      <c r="BZ1253" s="28"/>
      <c r="CA1253" s="28"/>
      <c r="CB1253" s="28"/>
      <c r="CC1253" s="28"/>
      <c r="CD1253" s="28"/>
      <c r="CE1253" s="28"/>
      <c r="CF1253" s="28"/>
      <c r="CG1253" s="28"/>
      <c r="CH1253" s="28"/>
      <c r="CI1253" s="28"/>
      <c r="CJ1253" s="28"/>
      <c r="CK1253" s="28"/>
      <c r="CL1253" s="28"/>
      <c r="CM1253" s="28"/>
      <c r="CN1253" s="28"/>
    </row>
    <row r="1254" spans="3:92" x14ac:dyDescent="0.3">
      <c r="C1254" s="28"/>
      <c r="D1254" s="28"/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  <c r="Y1254" s="28"/>
      <c r="Z1254" s="28"/>
      <c r="AA1254" s="28"/>
      <c r="AB1254" s="28"/>
      <c r="AC1254" s="28"/>
      <c r="AD1254" s="28"/>
      <c r="AE1254" s="28"/>
      <c r="AF1254" s="28"/>
      <c r="AG1254" s="28"/>
      <c r="AH1254" s="28"/>
      <c r="AI1254" s="28"/>
      <c r="AJ1254" s="28"/>
      <c r="AK1254" s="28"/>
      <c r="AL1254" s="28"/>
      <c r="AM1254" s="28"/>
      <c r="AN1254" s="28"/>
      <c r="AO1254" s="28"/>
      <c r="AP1254" s="28"/>
      <c r="AQ1254" s="28"/>
      <c r="AR1254" s="28"/>
      <c r="AS1254" s="28"/>
      <c r="AT1254" s="28"/>
      <c r="AU1254" s="28"/>
      <c r="AV1254" s="28"/>
      <c r="AW1254" s="28"/>
      <c r="AX1254" s="28"/>
      <c r="AY1254" s="28"/>
      <c r="AZ1254" s="28"/>
      <c r="BA1254" s="28"/>
      <c r="BB1254" s="28"/>
      <c r="BC1254" s="28"/>
      <c r="BD1254" s="28"/>
      <c r="BE1254" s="28"/>
      <c r="BF1254" s="28"/>
      <c r="BG1254" s="28"/>
      <c r="BH1254" s="28"/>
      <c r="BI1254" s="28"/>
      <c r="BJ1254" s="28"/>
      <c r="BK1254" s="28"/>
      <c r="BL1254" s="28"/>
      <c r="BM1254" s="28"/>
      <c r="BN1254" s="28"/>
      <c r="BO1254" s="28"/>
      <c r="BP1254" s="28"/>
      <c r="BQ1254" s="28"/>
      <c r="BR1254" s="28"/>
      <c r="BS1254" s="28"/>
      <c r="BT1254" s="28"/>
      <c r="BU1254" s="28"/>
      <c r="BV1254" s="28"/>
      <c r="BW1254" s="28"/>
      <c r="BX1254" s="28"/>
      <c r="BY1254" s="28"/>
      <c r="BZ1254" s="28"/>
      <c r="CA1254" s="28"/>
      <c r="CB1254" s="28"/>
      <c r="CC1254" s="28"/>
      <c r="CD1254" s="28"/>
      <c r="CE1254" s="28"/>
      <c r="CF1254" s="28"/>
      <c r="CG1254" s="28"/>
      <c r="CH1254" s="28"/>
      <c r="CI1254" s="28"/>
      <c r="CJ1254" s="28"/>
      <c r="CK1254" s="28"/>
      <c r="CL1254" s="28"/>
      <c r="CM1254" s="28"/>
      <c r="CN1254" s="28"/>
    </row>
    <row r="1255" spans="3:92" x14ac:dyDescent="0.3">
      <c r="C1255" s="28"/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  <c r="AA1255" s="28"/>
      <c r="AB1255" s="28"/>
      <c r="AC1255" s="28"/>
      <c r="AD1255" s="28"/>
      <c r="AE1255" s="28"/>
      <c r="AF1255" s="28"/>
      <c r="AG1255" s="28"/>
      <c r="AH1255" s="28"/>
      <c r="AI1255" s="28"/>
      <c r="AJ1255" s="28"/>
      <c r="AK1255" s="28"/>
      <c r="AL1255" s="28"/>
      <c r="AM1255" s="28"/>
      <c r="AN1255" s="28"/>
      <c r="AO1255" s="28"/>
      <c r="AP1255" s="28"/>
      <c r="AQ1255" s="28"/>
      <c r="AR1255" s="28"/>
      <c r="AS1255" s="28"/>
      <c r="AT1255" s="28"/>
      <c r="AU1255" s="28"/>
      <c r="AV1255" s="28"/>
      <c r="AW1255" s="28"/>
      <c r="AX1255" s="28"/>
      <c r="AY1255" s="28"/>
      <c r="AZ1255" s="28"/>
      <c r="BA1255" s="28"/>
      <c r="BB1255" s="28"/>
      <c r="BC1255" s="28"/>
      <c r="BD1255" s="28"/>
      <c r="BE1255" s="28"/>
      <c r="BF1255" s="28"/>
      <c r="BG1255" s="28"/>
      <c r="BH1255" s="28"/>
      <c r="BI1255" s="28"/>
      <c r="BJ1255" s="28"/>
      <c r="BK1255" s="28"/>
      <c r="BL1255" s="28"/>
      <c r="BM1255" s="28"/>
      <c r="BN1255" s="28"/>
      <c r="BO1255" s="28"/>
      <c r="BP1255" s="28"/>
      <c r="BQ1255" s="28"/>
      <c r="BR1255" s="28"/>
      <c r="BS1255" s="28"/>
      <c r="BT1255" s="28"/>
      <c r="BU1255" s="28"/>
      <c r="BV1255" s="28"/>
      <c r="BW1255" s="28"/>
      <c r="BX1255" s="28"/>
      <c r="BY1255" s="28"/>
      <c r="BZ1255" s="28"/>
      <c r="CA1255" s="28"/>
      <c r="CB1255" s="28"/>
      <c r="CC1255" s="28"/>
      <c r="CD1255" s="28"/>
      <c r="CE1255" s="28"/>
      <c r="CF1255" s="28"/>
      <c r="CG1255" s="28"/>
      <c r="CH1255" s="28"/>
      <c r="CI1255" s="28"/>
      <c r="CJ1255" s="28"/>
      <c r="CK1255" s="28"/>
      <c r="CL1255" s="28"/>
      <c r="CM1255" s="28"/>
      <c r="CN1255" s="28"/>
    </row>
    <row r="1256" spans="3:92" x14ac:dyDescent="0.3">
      <c r="C1256" s="28"/>
      <c r="D1256" s="28"/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  <c r="Y1256" s="28"/>
      <c r="Z1256" s="28"/>
      <c r="AA1256" s="28"/>
      <c r="AB1256" s="28"/>
      <c r="AC1256" s="28"/>
      <c r="AD1256" s="28"/>
      <c r="AE1256" s="28"/>
      <c r="AF1256" s="28"/>
      <c r="AG1256" s="28"/>
      <c r="AH1256" s="28"/>
      <c r="AI1256" s="28"/>
      <c r="AJ1256" s="28"/>
      <c r="AK1256" s="28"/>
      <c r="AL1256" s="28"/>
      <c r="AM1256" s="28"/>
      <c r="AN1256" s="28"/>
      <c r="AO1256" s="28"/>
      <c r="AP1256" s="28"/>
      <c r="AQ1256" s="28"/>
      <c r="AR1256" s="28"/>
      <c r="AS1256" s="28"/>
      <c r="AT1256" s="28"/>
      <c r="AU1256" s="28"/>
      <c r="AV1256" s="28"/>
      <c r="AW1256" s="28"/>
      <c r="AX1256" s="28"/>
      <c r="AY1256" s="28"/>
      <c r="AZ1256" s="28"/>
      <c r="BA1256" s="28"/>
      <c r="BB1256" s="28"/>
      <c r="BC1256" s="28"/>
      <c r="BD1256" s="28"/>
      <c r="BE1256" s="28"/>
      <c r="BF1256" s="28"/>
      <c r="BG1256" s="28"/>
      <c r="BH1256" s="28"/>
      <c r="BI1256" s="28"/>
      <c r="BJ1256" s="28"/>
      <c r="BK1256" s="28"/>
      <c r="BL1256" s="28"/>
      <c r="BM1256" s="28"/>
      <c r="BN1256" s="28"/>
      <c r="BO1256" s="28"/>
      <c r="BP1256" s="28"/>
      <c r="BQ1256" s="28"/>
      <c r="BR1256" s="28"/>
      <c r="BS1256" s="28"/>
      <c r="BT1256" s="28"/>
      <c r="BU1256" s="28"/>
      <c r="BV1256" s="28"/>
      <c r="BW1256" s="28"/>
      <c r="BX1256" s="28"/>
      <c r="BY1256" s="28"/>
      <c r="BZ1256" s="28"/>
      <c r="CA1256" s="28"/>
      <c r="CB1256" s="28"/>
      <c r="CC1256" s="28"/>
      <c r="CD1256" s="28"/>
      <c r="CE1256" s="28"/>
      <c r="CF1256" s="28"/>
      <c r="CG1256" s="28"/>
      <c r="CH1256" s="28"/>
      <c r="CI1256" s="28"/>
      <c r="CJ1256" s="28"/>
      <c r="CK1256" s="28"/>
      <c r="CL1256" s="28"/>
      <c r="CM1256" s="28"/>
      <c r="CN1256" s="28"/>
    </row>
    <row r="1257" spans="3:92" x14ac:dyDescent="0.3">
      <c r="C1257" s="28"/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  <c r="Y1257" s="28"/>
      <c r="Z1257" s="28"/>
      <c r="AA1257" s="28"/>
      <c r="AB1257" s="28"/>
      <c r="AC1257" s="28"/>
      <c r="AD1257" s="28"/>
      <c r="AE1257" s="28"/>
      <c r="AF1257" s="28"/>
      <c r="AG1257" s="28"/>
      <c r="AH1257" s="28"/>
      <c r="AI1257" s="28"/>
      <c r="AJ1257" s="28"/>
      <c r="AK1257" s="28"/>
      <c r="AL1257" s="28"/>
      <c r="AM1257" s="28"/>
      <c r="AN1257" s="28"/>
      <c r="AO1257" s="28"/>
      <c r="AP1257" s="28"/>
      <c r="AQ1257" s="28"/>
      <c r="AR1257" s="28"/>
      <c r="AS1257" s="28"/>
      <c r="AT1257" s="28"/>
      <c r="AU1257" s="28"/>
      <c r="AV1257" s="28"/>
      <c r="AW1257" s="28"/>
      <c r="AX1257" s="28"/>
      <c r="AY1257" s="28"/>
      <c r="AZ1257" s="28"/>
      <c r="BA1257" s="28"/>
      <c r="BB1257" s="28"/>
      <c r="BC1257" s="28"/>
      <c r="BD1257" s="28"/>
      <c r="BE1257" s="28"/>
      <c r="BF1257" s="28"/>
      <c r="BG1257" s="28"/>
      <c r="BH1257" s="28"/>
      <c r="BI1257" s="28"/>
      <c r="BJ1257" s="28"/>
      <c r="BK1257" s="28"/>
      <c r="BL1257" s="28"/>
      <c r="BM1257" s="28"/>
      <c r="BN1257" s="28"/>
      <c r="BO1257" s="28"/>
      <c r="BP1257" s="28"/>
      <c r="BQ1257" s="28"/>
      <c r="BR1257" s="28"/>
      <c r="BS1257" s="28"/>
      <c r="BT1257" s="28"/>
      <c r="BU1257" s="28"/>
      <c r="BV1257" s="28"/>
      <c r="BW1257" s="28"/>
      <c r="BX1257" s="28"/>
      <c r="BY1257" s="28"/>
      <c r="BZ1257" s="28"/>
      <c r="CA1257" s="28"/>
      <c r="CB1257" s="28"/>
      <c r="CC1257" s="28"/>
      <c r="CD1257" s="28"/>
      <c r="CE1257" s="28"/>
      <c r="CF1257" s="28"/>
      <c r="CG1257" s="28"/>
      <c r="CH1257" s="28"/>
      <c r="CI1257" s="28"/>
      <c r="CJ1257" s="28"/>
      <c r="CK1257" s="28"/>
      <c r="CL1257" s="28"/>
      <c r="CM1257" s="28"/>
      <c r="CN1257" s="28"/>
    </row>
    <row r="1258" spans="3:92" x14ac:dyDescent="0.3">
      <c r="C1258" s="28"/>
      <c r="D1258" s="28"/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  <c r="Y1258" s="28"/>
      <c r="Z1258" s="28"/>
      <c r="AA1258" s="28"/>
      <c r="AB1258" s="28"/>
      <c r="AC1258" s="28"/>
      <c r="AD1258" s="28"/>
      <c r="AE1258" s="28"/>
      <c r="AF1258" s="28"/>
      <c r="AG1258" s="28"/>
      <c r="AH1258" s="28"/>
      <c r="AI1258" s="28"/>
      <c r="AJ1258" s="28"/>
      <c r="AK1258" s="28"/>
      <c r="AL1258" s="28"/>
      <c r="AM1258" s="28"/>
      <c r="AN1258" s="28"/>
      <c r="AO1258" s="28"/>
      <c r="AP1258" s="28"/>
      <c r="AQ1258" s="28"/>
      <c r="AR1258" s="28"/>
      <c r="AS1258" s="28"/>
      <c r="AT1258" s="28"/>
      <c r="AU1258" s="28"/>
      <c r="AV1258" s="28"/>
      <c r="AW1258" s="28"/>
      <c r="AX1258" s="28"/>
      <c r="AY1258" s="28"/>
      <c r="AZ1258" s="28"/>
      <c r="BA1258" s="28"/>
      <c r="BB1258" s="28"/>
      <c r="BC1258" s="28"/>
      <c r="BD1258" s="28"/>
      <c r="BE1258" s="28"/>
      <c r="BF1258" s="28"/>
      <c r="BG1258" s="28"/>
      <c r="BH1258" s="28"/>
      <c r="BI1258" s="28"/>
      <c r="BJ1258" s="28"/>
      <c r="BK1258" s="28"/>
      <c r="BL1258" s="28"/>
      <c r="BM1258" s="28"/>
      <c r="BN1258" s="28"/>
      <c r="BO1258" s="28"/>
      <c r="BP1258" s="28"/>
      <c r="BQ1258" s="28"/>
      <c r="BR1258" s="28"/>
      <c r="BS1258" s="28"/>
      <c r="BT1258" s="28"/>
      <c r="BU1258" s="28"/>
      <c r="BV1258" s="28"/>
      <c r="BW1258" s="28"/>
      <c r="BX1258" s="28"/>
      <c r="BY1258" s="28"/>
      <c r="BZ1258" s="28"/>
      <c r="CA1258" s="28"/>
      <c r="CB1258" s="28"/>
      <c r="CC1258" s="28"/>
      <c r="CD1258" s="28"/>
      <c r="CE1258" s="28"/>
      <c r="CF1258" s="28"/>
      <c r="CG1258" s="28"/>
      <c r="CH1258" s="28"/>
      <c r="CI1258" s="28"/>
      <c r="CJ1258" s="28"/>
      <c r="CK1258" s="28"/>
      <c r="CL1258" s="28"/>
      <c r="CM1258" s="28"/>
      <c r="CN1258" s="28"/>
    </row>
    <row r="1259" spans="3:92" x14ac:dyDescent="0.3">
      <c r="C1259" s="28"/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  <c r="Y1259" s="28"/>
      <c r="Z1259" s="28"/>
      <c r="AA1259" s="28"/>
      <c r="AB1259" s="28"/>
      <c r="AC1259" s="28"/>
      <c r="AD1259" s="28"/>
      <c r="AE1259" s="28"/>
      <c r="AF1259" s="28"/>
      <c r="AG1259" s="28"/>
      <c r="AH1259" s="28"/>
      <c r="AI1259" s="28"/>
      <c r="AJ1259" s="28"/>
      <c r="AK1259" s="28"/>
      <c r="AL1259" s="28"/>
      <c r="AM1259" s="28"/>
      <c r="AN1259" s="28"/>
      <c r="AO1259" s="28"/>
      <c r="AP1259" s="28"/>
      <c r="AQ1259" s="28"/>
      <c r="AR1259" s="28"/>
      <c r="AS1259" s="28"/>
      <c r="AT1259" s="28"/>
      <c r="AU1259" s="28"/>
      <c r="AV1259" s="28"/>
      <c r="AW1259" s="28"/>
      <c r="AX1259" s="28"/>
      <c r="AY1259" s="28"/>
      <c r="AZ1259" s="28"/>
      <c r="BA1259" s="28"/>
      <c r="BB1259" s="28"/>
      <c r="BC1259" s="28"/>
      <c r="BD1259" s="28"/>
      <c r="BE1259" s="28"/>
      <c r="BF1259" s="28"/>
      <c r="BG1259" s="28"/>
      <c r="BH1259" s="28"/>
      <c r="BI1259" s="28"/>
      <c r="BJ1259" s="28"/>
      <c r="BK1259" s="28"/>
      <c r="BL1259" s="28"/>
      <c r="BM1259" s="28"/>
      <c r="BN1259" s="28"/>
      <c r="BO1259" s="28"/>
      <c r="BP1259" s="28"/>
      <c r="BQ1259" s="28"/>
      <c r="BR1259" s="28"/>
      <c r="BS1259" s="28"/>
      <c r="BT1259" s="28"/>
      <c r="BU1259" s="28"/>
      <c r="BV1259" s="28"/>
      <c r="BW1259" s="28"/>
      <c r="BX1259" s="28"/>
      <c r="BY1259" s="28"/>
      <c r="BZ1259" s="28"/>
      <c r="CA1259" s="28"/>
      <c r="CB1259" s="28"/>
      <c r="CC1259" s="28"/>
      <c r="CD1259" s="28"/>
      <c r="CE1259" s="28"/>
      <c r="CF1259" s="28"/>
      <c r="CG1259" s="28"/>
      <c r="CH1259" s="28"/>
      <c r="CI1259" s="28"/>
      <c r="CJ1259" s="28"/>
      <c r="CK1259" s="28"/>
      <c r="CL1259" s="28"/>
      <c r="CM1259" s="28"/>
      <c r="CN1259" s="28"/>
    </row>
    <row r="1260" spans="3:92" x14ac:dyDescent="0.3">
      <c r="C1260" s="28"/>
      <c r="D1260" s="28"/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  <c r="Y1260" s="28"/>
      <c r="Z1260" s="28"/>
      <c r="AA1260" s="28"/>
      <c r="AB1260" s="28"/>
      <c r="AC1260" s="28"/>
      <c r="AD1260" s="28"/>
      <c r="AE1260" s="28"/>
      <c r="AF1260" s="28"/>
      <c r="AG1260" s="28"/>
      <c r="AH1260" s="28"/>
      <c r="AI1260" s="28"/>
      <c r="AJ1260" s="28"/>
      <c r="AK1260" s="28"/>
      <c r="AL1260" s="28"/>
      <c r="AM1260" s="28"/>
      <c r="AN1260" s="28"/>
      <c r="AO1260" s="28"/>
      <c r="AP1260" s="28"/>
      <c r="AQ1260" s="28"/>
      <c r="AR1260" s="28"/>
      <c r="AS1260" s="28"/>
      <c r="AT1260" s="28"/>
      <c r="AU1260" s="28"/>
      <c r="AV1260" s="28"/>
      <c r="AW1260" s="28"/>
      <c r="AX1260" s="28"/>
      <c r="AY1260" s="28"/>
      <c r="AZ1260" s="28"/>
      <c r="BA1260" s="28"/>
      <c r="BB1260" s="28"/>
      <c r="BC1260" s="28"/>
      <c r="BD1260" s="28"/>
      <c r="BE1260" s="28"/>
      <c r="BF1260" s="28"/>
      <c r="BG1260" s="28"/>
      <c r="BH1260" s="28"/>
      <c r="BI1260" s="28"/>
      <c r="BJ1260" s="28"/>
      <c r="BK1260" s="28"/>
      <c r="BL1260" s="28"/>
      <c r="BM1260" s="28"/>
      <c r="BN1260" s="28"/>
      <c r="BO1260" s="28"/>
      <c r="BP1260" s="28"/>
      <c r="BQ1260" s="28"/>
      <c r="BR1260" s="28"/>
      <c r="BS1260" s="28"/>
      <c r="BT1260" s="28"/>
      <c r="BU1260" s="28"/>
      <c r="BV1260" s="28"/>
      <c r="BW1260" s="28"/>
      <c r="BX1260" s="28"/>
      <c r="BY1260" s="28"/>
      <c r="BZ1260" s="28"/>
      <c r="CA1260" s="28"/>
      <c r="CB1260" s="28"/>
      <c r="CC1260" s="28"/>
      <c r="CD1260" s="28"/>
      <c r="CE1260" s="28"/>
      <c r="CF1260" s="28"/>
      <c r="CG1260" s="28"/>
      <c r="CH1260" s="28"/>
      <c r="CI1260" s="28"/>
      <c r="CJ1260" s="28"/>
      <c r="CK1260" s="28"/>
      <c r="CL1260" s="28"/>
      <c r="CM1260" s="28"/>
      <c r="CN1260" s="28"/>
    </row>
    <row r="1261" spans="3:92" x14ac:dyDescent="0.3">
      <c r="C1261" s="28"/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  <c r="AA1261" s="28"/>
      <c r="AB1261" s="28"/>
      <c r="AC1261" s="28"/>
      <c r="AD1261" s="28"/>
      <c r="AE1261" s="28"/>
      <c r="AF1261" s="28"/>
      <c r="AG1261" s="28"/>
      <c r="AH1261" s="28"/>
      <c r="AI1261" s="28"/>
      <c r="AJ1261" s="28"/>
      <c r="AK1261" s="28"/>
      <c r="AL1261" s="28"/>
      <c r="AM1261" s="28"/>
      <c r="AN1261" s="28"/>
      <c r="AO1261" s="28"/>
      <c r="AP1261" s="28"/>
      <c r="AQ1261" s="28"/>
      <c r="AR1261" s="28"/>
      <c r="AS1261" s="28"/>
      <c r="AT1261" s="28"/>
      <c r="AU1261" s="28"/>
      <c r="AV1261" s="28"/>
      <c r="AW1261" s="28"/>
      <c r="AX1261" s="28"/>
      <c r="AY1261" s="28"/>
      <c r="AZ1261" s="28"/>
      <c r="BA1261" s="28"/>
      <c r="BB1261" s="28"/>
      <c r="BC1261" s="28"/>
      <c r="BD1261" s="28"/>
      <c r="BE1261" s="28"/>
      <c r="BF1261" s="28"/>
      <c r="BG1261" s="28"/>
      <c r="BH1261" s="28"/>
      <c r="BI1261" s="28"/>
      <c r="BJ1261" s="28"/>
      <c r="BK1261" s="28"/>
      <c r="BL1261" s="28"/>
      <c r="BM1261" s="28"/>
      <c r="BN1261" s="28"/>
      <c r="BO1261" s="28"/>
      <c r="BP1261" s="28"/>
      <c r="BQ1261" s="28"/>
      <c r="BR1261" s="28"/>
      <c r="BS1261" s="28"/>
      <c r="BT1261" s="28"/>
      <c r="BU1261" s="28"/>
      <c r="BV1261" s="28"/>
      <c r="BW1261" s="28"/>
      <c r="BX1261" s="28"/>
      <c r="BY1261" s="28"/>
      <c r="BZ1261" s="28"/>
      <c r="CA1261" s="28"/>
      <c r="CB1261" s="28"/>
      <c r="CC1261" s="28"/>
      <c r="CD1261" s="28"/>
      <c r="CE1261" s="28"/>
      <c r="CF1261" s="28"/>
      <c r="CG1261" s="28"/>
      <c r="CH1261" s="28"/>
      <c r="CI1261" s="28"/>
      <c r="CJ1261" s="28"/>
      <c r="CK1261" s="28"/>
      <c r="CL1261" s="28"/>
      <c r="CM1261" s="28"/>
      <c r="CN1261" s="28"/>
    </row>
    <row r="1262" spans="3:92" x14ac:dyDescent="0.3">
      <c r="C1262" s="28"/>
      <c r="D1262" s="28"/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  <c r="Y1262" s="28"/>
      <c r="Z1262" s="28"/>
      <c r="AA1262" s="28"/>
      <c r="AB1262" s="28"/>
      <c r="AC1262" s="28"/>
      <c r="AD1262" s="28"/>
      <c r="AE1262" s="28"/>
      <c r="AF1262" s="28"/>
      <c r="AG1262" s="28"/>
      <c r="AH1262" s="28"/>
      <c r="AI1262" s="28"/>
      <c r="AJ1262" s="28"/>
      <c r="AK1262" s="28"/>
      <c r="AL1262" s="28"/>
      <c r="AM1262" s="28"/>
      <c r="AN1262" s="28"/>
      <c r="AO1262" s="28"/>
      <c r="AP1262" s="28"/>
      <c r="AQ1262" s="28"/>
      <c r="AR1262" s="28"/>
      <c r="AS1262" s="28"/>
      <c r="AT1262" s="28"/>
      <c r="AU1262" s="28"/>
      <c r="AV1262" s="28"/>
      <c r="AW1262" s="28"/>
      <c r="AX1262" s="28"/>
      <c r="AY1262" s="28"/>
      <c r="AZ1262" s="28"/>
      <c r="BA1262" s="28"/>
      <c r="BB1262" s="28"/>
      <c r="BC1262" s="28"/>
      <c r="BD1262" s="28"/>
      <c r="BE1262" s="28"/>
      <c r="BF1262" s="28"/>
      <c r="BG1262" s="28"/>
      <c r="BH1262" s="28"/>
      <c r="BI1262" s="28"/>
      <c r="BJ1262" s="28"/>
      <c r="BK1262" s="28"/>
      <c r="BL1262" s="28"/>
      <c r="BM1262" s="28"/>
      <c r="BN1262" s="28"/>
      <c r="BO1262" s="28"/>
      <c r="BP1262" s="28"/>
      <c r="BQ1262" s="28"/>
      <c r="BR1262" s="28"/>
      <c r="BS1262" s="28"/>
      <c r="BT1262" s="28"/>
      <c r="BU1262" s="28"/>
      <c r="BV1262" s="28"/>
      <c r="BW1262" s="28"/>
      <c r="BX1262" s="28"/>
      <c r="BY1262" s="28"/>
      <c r="BZ1262" s="28"/>
      <c r="CA1262" s="28"/>
      <c r="CB1262" s="28"/>
      <c r="CC1262" s="28"/>
      <c r="CD1262" s="28"/>
      <c r="CE1262" s="28"/>
      <c r="CF1262" s="28"/>
      <c r="CG1262" s="28"/>
      <c r="CH1262" s="28"/>
      <c r="CI1262" s="28"/>
      <c r="CJ1262" s="28"/>
      <c r="CK1262" s="28"/>
      <c r="CL1262" s="28"/>
      <c r="CM1262" s="28"/>
      <c r="CN1262" s="28"/>
    </row>
    <row r="1263" spans="3:92" x14ac:dyDescent="0.3">
      <c r="C1263" s="28"/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  <c r="O1263" s="28"/>
      <c r="P1263" s="28"/>
      <c r="Q1263" s="28"/>
      <c r="R1263" s="28"/>
      <c r="S1263" s="28"/>
      <c r="T1263" s="28"/>
      <c r="U1263" s="28"/>
      <c r="V1263" s="28"/>
      <c r="W1263" s="28"/>
      <c r="X1263" s="28"/>
      <c r="Y1263" s="28"/>
      <c r="Z1263" s="28"/>
      <c r="AA1263" s="28"/>
      <c r="AB1263" s="28"/>
      <c r="AC1263" s="28"/>
      <c r="AD1263" s="28"/>
      <c r="AE1263" s="28"/>
      <c r="AF1263" s="28"/>
      <c r="AG1263" s="28"/>
      <c r="AH1263" s="28"/>
      <c r="AI1263" s="28"/>
      <c r="AJ1263" s="28"/>
      <c r="AK1263" s="28"/>
      <c r="AL1263" s="28"/>
      <c r="AM1263" s="28"/>
      <c r="AN1263" s="28"/>
      <c r="AO1263" s="28"/>
      <c r="AP1263" s="28"/>
      <c r="AQ1263" s="28"/>
      <c r="AR1263" s="28"/>
      <c r="AS1263" s="28"/>
      <c r="AT1263" s="28"/>
      <c r="AU1263" s="28"/>
      <c r="AV1263" s="28"/>
      <c r="AW1263" s="28"/>
      <c r="AX1263" s="28"/>
      <c r="AY1263" s="28"/>
      <c r="AZ1263" s="28"/>
      <c r="BA1263" s="28"/>
      <c r="BB1263" s="28"/>
      <c r="BC1263" s="28"/>
      <c r="BD1263" s="28"/>
      <c r="BE1263" s="28"/>
      <c r="BF1263" s="28"/>
      <c r="BG1263" s="28"/>
      <c r="BH1263" s="28"/>
      <c r="BI1263" s="28"/>
      <c r="BJ1263" s="28"/>
      <c r="BK1263" s="28"/>
      <c r="BL1263" s="28"/>
      <c r="BM1263" s="28"/>
      <c r="BN1263" s="28"/>
      <c r="BO1263" s="28"/>
      <c r="BP1263" s="28"/>
      <c r="BQ1263" s="28"/>
      <c r="BR1263" s="28"/>
      <c r="BS1263" s="28"/>
      <c r="BT1263" s="28"/>
      <c r="BU1263" s="28"/>
      <c r="BV1263" s="28"/>
      <c r="BW1263" s="28"/>
      <c r="BX1263" s="28"/>
      <c r="BY1263" s="28"/>
      <c r="BZ1263" s="28"/>
      <c r="CA1263" s="28"/>
      <c r="CB1263" s="28"/>
      <c r="CC1263" s="28"/>
      <c r="CD1263" s="28"/>
      <c r="CE1263" s="28"/>
      <c r="CF1263" s="28"/>
      <c r="CG1263" s="28"/>
      <c r="CH1263" s="28"/>
      <c r="CI1263" s="28"/>
      <c r="CJ1263" s="28"/>
      <c r="CK1263" s="28"/>
      <c r="CL1263" s="28"/>
      <c r="CM1263" s="28"/>
      <c r="CN1263" s="28"/>
    </row>
    <row r="1264" spans="3:92" x14ac:dyDescent="0.3">
      <c r="C1264" s="28"/>
      <c r="D1264" s="28"/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  <c r="AA1264" s="28"/>
      <c r="AB1264" s="28"/>
      <c r="AC1264" s="28"/>
      <c r="AD1264" s="28"/>
      <c r="AE1264" s="28"/>
      <c r="AF1264" s="28"/>
      <c r="AG1264" s="28"/>
      <c r="AH1264" s="28"/>
      <c r="AI1264" s="28"/>
      <c r="AJ1264" s="28"/>
      <c r="AK1264" s="28"/>
      <c r="AL1264" s="28"/>
      <c r="AM1264" s="28"/>
      <c r="AN1264" s="28"/>
      <c r="AO1264" s="28"/>
      <c r="AP1264" s="28"/>
      <c r="AQ1264" s="28"/>
      <c r="AR1264" s="28"/>
      <c r="AS1264" s="28"/>
      <c r="AT1264" s="28"/>
      <c r="AU1264" s="28"/>
      <c r="AV1264" s="28"/>
      <c r="AW1264" s="28"/>
      <c r="AX1264" s="28"/>
      <c r="AY1264" s="28"/>
      <c r="AZ1264" s="28"/>
      <c r="BA1264" s="28"/>
      <c r="BB1264" s="28"/>
      <c r="BC1264" s="28"/>
      <c r="BD1264" s="28"/>
      <c r="BE1264" s="28"/>
      <c r="BF1264" s="28"/>
      <c r="BG1264" s="28"/>
      <c r="BH1264" s="28"/>
      <c r="BI1264" s="28"/>
      <c r="BJ1264" s="28"/>
      <c r="BK1264" s="28"/>
      <c r="BL1264" s="28"/>
      <c r="BM1264" s="28"/>
      <c r="BN1264" s="28"/>
      <c r="BO1264" s="28"/>
      <c r="BP1264" s="28"/>
      <c r="BQ1264" s="28"/>
      <c r="BR1264" s="28"/>
      <c r="BS1264" s="28"/>
      <c r="BT1264" s="28"/>
      <c r="BU1264" s="28"/>
      <c r="BV1264" s="28"/>
      <c r="BW1264" s="28"/>
      <c r="BX1264" s="28"/>
      <c r="BY1264" s="28"/>
      <c r="BZ1264" s="28"/>
      <c r="CA1264" s="28"/>
      <c r="CB1264" s="28"/>
      <c r="CC1264" s="28"/>
      <c r="CD1264" s="28"/>
      <c r="CE1264" s="28"/>
      <c r="CF1264" s="28"/>
      <c r="CG1264" s="28"/>
      <c r="CH1264" s="28"/>
      <c r="CI1264" s="28"/>
      <c r="CJ1264" s="28"/>
      <c r="CK1264" s="28"/>
      <c r="CL1264" s="28"/>
      <c r="CM1264" s="28"/>
      <c r="CN1264" s="28"/>
    </row>
    <row r="1265" spans="3:92" x14ac:dyDescent="0.3">
      <c r="C1265" s="28"/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  <c r="O1265" s="28"/>
      <c r="P1265" s="28"/>
      <c r="Q1265" s="28"/>
      <c r="R1265" s="28"/>
      <c r="S1265" s="28"/>
      <c r="T1265" s="28"/>
      <c r="U1265" s="28"/>
      <c r="V1265" s="28"/>
      <c r="W1265" s="28"/>
      <c r="X1265" s="28"/>
      <c r="Y1265" s="28"/>
      <c r="Z1265" s="28"/>
      <c r="AA1265" s="28"/>
      <c r="AB1265" s="28"/>
      <c r="AC1265" s="28"/>
      <c r="AD1265" s="28"/>
      <c r="AE1265" s="28"/>
      <c r="AF1265" s="28"/>
      <c r="AG1265" s="28"/>
      <c r="AH1265" s="28"/>
      <c r="AI1265" s="28"/>
      <c r="AJ1265" s="28"/>
      <c r="AK1265" s="28"/>
      <c r="AL1265" s="28"/>
      <c r="AM1265" s="28"/>
      <c r="AN1265" s="28"/>
      <c r="AO1265" s="28"/>
      <c r="AP1265" s="28"/>
      <c r="AQ1265" s="28"/>
      <c r="AR1265" s="28"/>
      <c r="AS1265" s="28"/>
      <c r="AT1265" s="28"/>
      <c r="AU1265" s="28"/>
      <c r="AV1265" s="28"/>
      <c r="AW1265" s="28"/>
      <c r="AX1265" s="28"/>
      <c r="AY1265" s="28"/>
      <c r="AZ1265" s="28"/>
      <c r="BA1265" s="28"/>
      <c r="BB1265" s="28"/>
      <c r="BC1265" s="28"/>
      <c r="BD1265" s="28"/>
      <c r="BE1265" s="28"/>
      <c r="BF1265" s="28"/>
      <c r="BG1265" s="28"/>
      <c r="BH1265" s="28"/>
      <c r="BI1265" s="28"/>
      <c r="BJ1265" s="28"/>
      <c r="BK1265" s="28"/>
      <c r="BL1265" s="28"/>
      <c r="BM1265" s="28"/>
      <c r="BN1265" s="28"/>
      <c r="BO1265" s="28"/>
      <c r="BP1265" s="28"/>
      <c r="BQ1265" s="28"/>
      <c r="BR1265" s="28"/>
      <c r="BS1265" s="28"/>
      <c r="BT1265" s="28"/>
      <c r="BU1265" s="28"/>
      <c r="BV1265" s="28"/>
      <c r="BW1265" s="28"/>
      <c r="BX1265" s="28"/>
      <c r="BY1265" s="28"/>
      <c r="BZ1265" s="28"/>
      <c r="CA1265" s="28"/>
      <c r="CB1265" s="28"/>
      <c r="CC1265" s="28"/>
      <c r="CD1265" s="28"/>
      <c r="CE1265" s="28"/>
      <c r="CF1265" s="28"/>
      <c r="CG1265" s="28"/>
      <c r="CH1265" s="28"/>
      <c r="CI1265" s="28"/>
      <c r="CJ1265" s="28"/>
      <c r="CK1265" s="28"/>
      <c r="CL1265" s="28"/>
      <c r="CM1265" s="28"/>
      <c r="CN1265" s="28"/>
    </row>
    <row r="1266" spans="3:92" x14ac:dyDescent="0.3">
      <c r="C1266" s="28"/>
      <c r="D1266" s="28"/>
      <c r="E1266" s="28"/>
      <c r="F1266" s="28"/>
      <c r="G1266" s="28"/>
      <c r="H1266" s="28"/>
      <c r="I1266" s="28"/>
      <c r="J1266" s="28"/>
      <c r="K1266" s="28"/>
      <c r="L1266" s="28"/>
      <c r="M1266" s="28"/>
      <c r="N1266" s="28"/>
      <c r="O1266" s="28"/>
      <c r="P1266" s="28"/>
      <c r="Q1266" s="28"/>
      <c r="R1266" s="28"/>
      <c r="S1266" s="28"/>
      <c r="T1266" s="28"/>
      <c r="U1266" s="28"/>
      <c r="V1266" s="28"/>
      <c r="W1266" s="28"/>
      <c r="X1266" s="28"/>
      <c r="Y1266" s="28"/>
      <c r="Z1266" s="28"/>
      <c r="AA1266" s="28"/>
      <c r="AB1266" s="28"/>
      <c r="AC1266" s="28"/>
      <c r="AD1266" s="28"/>
      <c r="AE1266" s="28"/>
      <c r="AF1266" s="28"/>
      <c r="AG1266" s="28"/>
      <c r="AH1266" s="28"/>
      <c r="AI1266" s="28"/>
      <c r="AJ1266" s="28"/>
      <c r="AK1266" s="28"/>
      <c r="AL1266" s="28"/>
      <c r="AM1266" s="28"/>
      <c r="AN1266" s="28"/>
      <c r="AO1266" s="28"/>
      <c r="AP1266" s="28"/>
      <c r="AQ1266" s="28"/>
      <c r="AR1266" s="28"/>
      <c r="AS1266" s="28"/>
      <c r="AT1266" s="28"/>
      <c r="AU1266" s="28"/>
      <c r="AV1266" s="28"/>
      <c r="AW1266" s="28"/>
      <c r="AX1266" s="28"/>
      <c r="AY1266" s="28"/>
      <c r="AZ1266" s="28"/>
      <c r="BA1266" s="28"/>
      <c r="BB1266" s="28"/>
      <c r="BC1266" s="28"/>
      <c r="BD1266" s="28"/>
      <c r="BE1266" s="28"/>
      <c r="BF1266" s="28"/>
      <c r="BG1266" s="28"/>
      <c r="BH1266" s="28"/>
      <c r="BI1266" s="28"/>
      <c r="BJ1266" s="28"/>
      <c r="BK1266" s="28"/>
      <c r="BL1266" s="28"/>
      <c r="BM1266" s="28"/>
      <c r="BN1266" s="28"/>
      <c r="BO1266" s="28"/>
      <c r="BP1266" s="28"/>
      <c r="BQ1266" s="28"/>
      <c r="BR1266" s="28"/>
      <c r="BS1266" s="28"/>
      <c r="BT1266" s="28"/>
      <c r="BU1266" s="28"/>
      <c r="BV1266" s="28"/>
      <c r="BW1266" s="28"/>
      <c r="BX1266" s="28"/>
      <c r="BY1266" s="28"/>
      <c r="BZ1266" s="28"/>
      <c r="CA1266" s="28"/>
      <c r="CB1266" s="28"/>
      <c r="CC1266" s="28"/>
      <c r="CD1266" s="28"/>
      <c r="CE1266" s="28"/>
      <c r="CF1266" s="28"/>
      <c r="CG1266" s="28"/>
      <c r="CH1266" s="28"/>
      <c r="CI1266" s="28"/>
      <c r="CJ1266" s="28"/>
      <c r="CK1266" s="28"/>
      <c r="CL1266" s="28"/>
      <c r="CM1266" s="28"/>
      <c r="CN1266" s="28"/>
    </row>
    <row r="1267" spans="3:92" x14ac:dyDescent="0.3">
      <c r="C1267" s="28"/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  <c r="O1267" s="28"/>
      <c r="P1267" s="28"/>
      <c r="Q1267" s="28"/>
      <c r="R1267" s="28"/>
      <c r="S1267" s="28"/>
      <c r="T1267" s="28"/>
      <c r="U1267" s="28"/>
      <c r="V1267" s="28"/>
      <c r="W1267" s="28"/>
      <c r="X1267" s="28"/>
      <c r="Y1267" s="28"/>
      <c r="Z1267" s="28"/>
      <c r="AA1267" s="28"/>
      <c r="AB1267" s="28"/>
      <c r="AC1267" s="28"/>
      <c r="AD1267" s="28"/>
      <c r="AE1267" s="28"/>
      <c r="AF1267" s="28"/>
      <c r="AG1267" s="28"/>
      <c r="AH1267" s="28"/>
      <c r="AI1267" s="28"/>
      <c r="AJ1267" s="28"/>
      <c r="AK1267" s="28"/>
      <c r="AL1267" s="28"/>
      <c r="AM1267" s="28"/>
      <c r="AN1267" s="28"/>
      <c r="AO1267" s="28"/>
      <c r="AP1267" s="28"/>
      <c r="AQ1267" s="28"/>
      <c r="AR1267" s="28"/>
      <c r="AS1267" s="28"/>
      <c r="AT1267" s="28"/>
      <c r="AU1267" s="28"/>
      <c r="AV1267" s="28"/>
      <c r="AW1267" s="28"/>
      <c r="AX1267" s="28"/>
      <c r="AY1267" s="28"/>
      <c r="AZ1267" s="28"/>
      <c r="BA1267" s="28"/>
      <c r="BB1267" s="28"/>
      <c r="BC1267" s="28"/>
      <c r="BD1267" s="28"/>
      <c r="BE1267" s="28"/>
      <c r="BF1267" s="28"/>
      <c r="BG1267" s="28"/>
      <c r="BH1267" s="28"/>
      <c r="BI1267" s="28"/>
      <c r="BJ1267" s="28"/>
      <c r="BK1267" s="28"/>
      <c r="BL1267" s="28"/>
      <c r="BM1267" s="28"/>
      <c r="BN1267" s="28"/>
      <c r="BO1267" s="28"/>
      <c r="BP1267" s="28"/>
      <c r="BQ1267" s="28"/>
      <c r="BR1267" s="28"/>
      <c r="BS1267" s="28"/>
      <c r="BT1267" s="28"/>
      <c r="BU1267" s="28"/>
      <c r="BV1267" s="28"/>
      <c r="BW1267" s="28"/>
      <c r="BX1267" s="28"/>
      <c r="BY1267" s="28"/>
      <c r="BZ1267" s="28"/>
      <c r="CA1267" s="28"/>
      <c r="CB1267" s="28"/>
      <c r="CC1267" s="28"/>
      <c r="CD1267" s="28"/>
      <c r="CE1267" s="28"/>
      <c r="CF1267" s="28"/>
      <c r="CG1267" s="28"/>
      <c r="CH1267" s="28"/>
      <c r="CI1267" s="28"/>
      <c r="CJ1267" s="28"/>
      <c r="CK1267" s="28"/>
      <c r="CL1267" s="28"/>
      <c r="CM1267" s="28"/>
      <c r="CN1267" s="28"/>
    </row>
    <row r="1268" spans="3:92" x14ac:dyDescent="0.3">
      <c r="C1268" s="28"/>
      <c r="D1268" s="28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28"/>
      <c r="P1268" s="28"/>
      <c r="Q1268" s="28"/>
      <c r="R1268" s="28"/>
      <c r="S1268" s="28"/>
      <c r="T1268" s="28"/>
      <c r="U1268" s="28"/>
      <c r="V1268" s="28"/>
      <c r="W1268" s="28"/>
      <c r="X1268" s="28"/>
      <c r="Y1268" s="28"/>
      <c r="Z1268" s="28"/>
      <c r="AA1268" s="28"/>
      <c r="AB1268" s="28"/>
      <c r="AC1268" s="28"/>
      <c r="AD1268" s="28"/>
      <c r="AE1268" s="28"/>
      <c r="AF1268" s="28"/>
      <c r="AG1268" s="28"/>
      <c r="AH1268" s="28"/>
      <c r="AI1268" s="28"/>
      <c r="AJ1268" s="28"/>
      <c r="AK1268" s="28"/>
      <c r="AL1268" s="28"/>
      <c r="AM1268" s="28"/>
      <c r="AN1268" s="28"/>
      <c r="AO1268" s="28"/>
      <c r="AP1268" s="28"/>
      <c r="AQ1268" s="28"/>
      <c r="AR1268" s="28"/>
      <c r="AS1268" s="28"/>
      <c r="AT1268" s="28"/>
      <c r="AU1268" s="28"/>
      <c r="AV1268" s="28"/>
      <c r="AW1268" s="28"/>
      <c r="AX1268" s="28"/>
      <c r="AY1268" s="28"/>
      <c r="AZ1268" s="28"/>
      <c r="BA1268" s="28"/>
      <c r="BB1268" s="28"/>
      <c r="BC1268" s="28"/>
      <c r="BD1268" s="28"/>
      <c r="BE1268" s="28"/>
      <c r="BF1268" s="28"/>
      <c r="BG1268" s="28"/>
      <c r="BH1268" s="28"/>
      <c r="BI1268" s="28"/>
      <c r="BJ1268" s="28"/>
      <c r="BK1268" s="28"/>
      <c r="BL1268" s="28"/>
      <c r="BM1268" s="28"/>
      <c r="BN1268" s="28"/>
      <c r="BO1268" s="28"/>
      <c r="BP1268" s="28"/>
      <c r="BQ1268" s="28"/>
      <c r="BR1268" s="28"/>
      <c r="BS1268" s="28"/>
      <c r="BT1268" s="28"/>
      <c r="BU1268" s="28"/>
      <c r="BV1268" s="28"/>
      <c r="BW1268" s="28"/>
      <c r="BX1268" s="28"/>
      <c r="BY1268" s="28"/>
      <c r="BZ1268" s="28"/>
      <c r="CA1268" s="28"/>
      <c r="CB1268" s="28"/>
      <c r="CC1268" s="28"/>
      <c r="CD1268" s="28"/>
      <c r="CE1268" s="28"/>
      <c r="CF1268" s="28"/>
      <c r="CG1268" s="28"/>
      <c r="CH1268" s="28"/>
      <c r="CI1268" s="28"/>
      <c r="CJ1268" s="28"/>
      <c r="CK1268" s="28"/>
      <c r="CL1268" s="28"/>
      <c r="CM1268" s="28"/>
      <c r="CN1268" s="28"/>
    </row>
    <row r="1269" spans="3:92" x14ac:dyDescent="0.3">
      <c r="C1269" s="28"/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  <c r="O1269" s="28"/>
      <c r="P1269" s="28"/>
      <c r="Q1269" s="28"/>
      <c r="R1269" s="28"/>
      <c r="S1269" s="28"/>
      <c r="T1269" s="28"/>
      <c r="U1269" s="28"/>
      <c r="V1269" s="28"/>
      <c r="W1269" s="28"/>
      <c r="X1269" s="28"/>
      <c r="Y1269" s="28"/>
      <c r="Z1269" s="28"/>
      <c r="AA1269" s="28"/>
      <c r="AB1269" s="28"/>
      <c r="AC1269" s="28"/>
      <c r="AD1269" s="28"/>
      <c r="AE1269" s="28"/>
      <c r="AF1269" s="28"/>
      <c r="AG1269" s="28"/>
      <c r="AH1269" s="28"/>
      <c r="AI1269" s="28"/>
      <c r="AJ1269" s="28"/>
      <c r="AK1269" s="28"/>
      <c r="AL1269" s="28"/>
      <c r="AM1269" s="28"/>
      <c r="AN1269" s="28"/>
      <c r="AO1269" s="28"/>
      <c r="AP1269" s="28"/>
      <c r="AQ1269" s="28"/>
      <c r="AR1269" s="28"/>
      <c r="AS1269" s="28"/>
      <c r="AT1269" s="28"/>
      <c r="AU1269" s="28"/>
      <c r="AV1269" s="28"/>
      <c r="AW1269" s="28"/>
      <c r="AX1269" s="28"/>
      <c r="AY1269" s="28"/>
      <c r="AZ1269" s="28"/>
      <c r="BA1269" s="28"/>
      <c r="BB1269" s="28"/>
      <c r="BC1269" s="28"/>
      <c r="BD1269" s="28"/>
      <c r="BE1269" s="28"/>
      <c r="BF1269" s="28"/>
      <c r="BG1269" s="28"/>
      <c r="BH1269" s="28"/>
      <c r="BI1269" s="28"/>
      <c r="BJ1269" s="28"/>
      <c r="BK1269" s="28"/>
      <c r="BL1269" s="28"/>
      <c r="BM1269" s="28"/>
      <c r="BN1269" s="28"/>
      <c r="BO1269" s="28"/>
      <c r="BP1269" s="28"/>
      <c r="BQ1269" s="28"/>
      <c r="BR1269" s="28"/>
      <c r="BS1269" s="28"/>
      <c r="BT1269" s="28"/>
      <c r="BU1269" s="28"/>
      <c r="BV1269" s="28"/>
      <c r="BW1269" s="28"/>
      <c r="BX1269" s="28"/>
      <c r="BY1269" s="28"/>
      <c r="BZ1269" s="28"/>
      <c r="CA1269" s="28"/>
      <c r="CB1269" s="28"/>
      <c r="CC1269" s="28"/>
      <c r="CD1269" s="28"/>
      <c r="CE1269" s="28"/>
      <c r="CF1269" s="28"/>
      <c r="CG1269" s="28"/>
      <c r="CH1269" s="28"/>
      <c r="CI1269" s="28"/>
      <c r="CJ1269" s="28"/>
      <c r="CK1269" s="28"/>
      <c r="CL1269" s="28"/>
      <c r="CM1269" s="28"/>
      <c r="CN1269" s="28"/>
    </row>
    <row r="1270" spans="3:92" x14ac:dyDescent="0.3">
      <c r="C1270" s="28"/>
      <c r="D1270" s="28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  <c r="AA1270" s="28"/>
      <c r="AB1270" s="28"/>
      <c r="AC1270" s="28"/>
      <c r="AD1270" s="28"/>
      <c r="AE1270" s="28"/>
      <c r="AF1270" s="28"/>
      <c r="AG1270" s="28"/>
      <c r="AH1270" s="28"/>
      <c r="AI1270" s="28"/>
      <c r="AJ1270" s="28"/>
      <c r="AK1270" s="28"/>
      <c r="AL1270" s="28"/>
      <c r="AM1270" s="28"/>
      <c r="AN1270" s="28"/>
      <c r="AO1270" s="28"/>
      <c r="AP1270" s="28"/>
      <c r="AQ1270" s="28"/>
      <c r="AR1270" s="28"/>
      <c r="AS1270" s="28"/>
      <c r="AT1270" s="28"/>
      <c r="AU1270" s="28"/>
      <c r="AV1270" s="28"/>
      <c r="AW1270" s="28"/>
      <c r="AX1270" s="28"/>
      <c r="AY1270" s="28"/>
      <c r="AZ1270" s="28"/>
      <c r="BA1270" s="28"/>
      <c r="BB1270" s="28"/>
      <c r="BC1270" s="28"/>
      <c r="BD1270" s="28"/>
      <c r="BE1270" s="28"/>
      <c r="BF1270" s="28"/>
      <c r="BG1270" s="28"/>
      <c r="BH1270" s="28"/>
      <c r="BI1270" s="28"/>
      <c r="BJ1270" s="28"/>
      <c r="BK1270" s="28"/>
      <c r="BL1270" s="28"/>
      <c r="BM1270" s="28"/>
      <c r="BN1270" s="28"/>
      <c r="BO1270" s="28"/>
      <c r="BP1270" s="28"/>
      <c r="BQ1270" s="28"/>
      <c r="BR1270" s="28"/>
      <c r="BS1270" s="28"/>
      <c r="BT1270" s="28"/>
      <c r="BU1270" s="28"/>
      <c r="BV1270" s="28"/>
      <c r="BW1270" s="28"/>
      <c r="BX1270" s="28"/>
      <c r="BY1270" s="28"/>
      <c r="BZ1270" s="28"/>
      <c r="CA1270" s="28"/>
      <c r="CB1270" s="28"/>
      <c r="CC1270" s="28"/>
      <c r="CD1270" s="28"/>
      <c r="CE1270" s="28"/>
      <c r="CF1270" s="28"/>
      <c r="CG1270" s="28"/>
      <c r="CH1270" s="28"/>
      <c r="CI1270" s="28"/>
      <c r="CJ1270" s="28"/>
      <c r="CK1270" s="28"/>
      <c r="CL1270" s="28"/>
      <c r="CM1270" s="28"/>
      <c r="CN1270" s="28"/>
    </row>
    <row r="1271" spans="3:92" x14ac:dyDescent="0.3">
      <c r="C1271" s="28"/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  <c r="O1271" s="28"/>
      <c r="P1271" s="28"/>
      <c r="Q1271" s="28"/>
      <c r="R1271" s="28"/>
      <c r="S1271" s="28"/>
      <c r="T1271" s="28"/>
      <c r="U1271" s="28"/>
      <c r="V1271" s="28"/>
      <c r="W1271" s="28"/>
      <c r="X1271" s="28"/>
      <c r="Y1271" s="28"/>
      <c r="Z1271" s="28"/>
      <c r="AA1271" s="28"/>
      <c r="AB1271" s="28"/>
      <c r="AC1271" s="28"/>
      <c r="AD1271" s="28"/>
      <c r="AE1271" s="28"/>
      <c r="AF1271" s="28"/>
      <c r="AG1271" s="28"/>
      <c r="AH1271" s="28"/>
      <c r="AI1271" s="28"/>
      <c r="AJ1271" s="28"/>
      <c r="AK1271" s="28"/>
      <c r="AL1271" s="28"/>
      <c r="AM1271" s="28"/>
      <c r="AN1271" s="28"/>
      <c r="AO1271" s="28"/>
      <c r="AP1271" s="28"/>
      <c r="AQ1271" s="28"/>
      <c r="AR1271" s="28"/>
      <c r="AS1271" s="28"/>
      <c r="AT1271" s="28"/>
      <c r="AU1271" s="28"/>
      <c r="AV1271" s="28"/>
      <c r="AW1271" s="28"/>
      <c r="AX1271" s="28"/>
      <c r="AY1271" s="28"/>
      <c r="AZ1271" s="28"/>
      <c r="BA1271" s="28"/>
      <c r="BB1271" s="28"/>
      <c r="BC1271" s="28"/>
      <c r="BD1271" s="28"/>
      <c r="BE1271" s="28"/>
      <c r="BF1271" s="28"/>
      <c r="BG1271" s="28"/>
      <c r="BH1271" s="28"/>
      <c r="BI1271" s="28"/>
      <c r="BJ1271" s="28"/>
      <c r="BK1271" s="28"/>
      <c r="BL1271" s="28"/>
      <c r="BM1271" s="28"/>
      <c r="BN1271" s="28"/>
      <c r="BO1271" s="28"/>
      <c r="BP1271" s="28"/>
      <c r="BQ1271" s="28"/>
      <c r="BR1271" s="28"/>
      <c r="BS1271" s="28"/>
      <c r="BT1271" s="28"/>
      <c r="BU1271" s="28"/>
      <c r="BV1271" s="28"/>
      <c r="BW1271" s="28"/>
      <c r="BX1271" s="28"/>
      <c r="BY1271" s="28"/>
      <c r="BZ1271" s="28"/>
      <c r="CA1271" s="28"/>
      <c r="CB1271" s="28"/>
      <c r="CC1271" s="28"/>
      <c r="CD1271" s="28"/>
      <c r="CE1271" s="28"/>
      <c r="CF1271" s="28"/>
      <c r="CG1271" s="28"/>
      <c r="CH1271" s="28"/>
      <c r="CI1271" s="28"/>
      <c r="CJ1271" s="28"/>
      <c r="CK1271" s="28"/>
      <c r="CL1271" s="28"/>
      <c r="CM1271" s="28"/>
      <c r="CN1271" s="28"/>
    </row>
    <row r="1272" spans="3:92" x14ac:dyDescent="0.3">
      <c r="C1272" s="28"/>
      <c r="D1272" s="28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  <c r="O1272" s="28"/>
      <c r="P1272" s="28"/>
      <c r="Q1272" s="28"/>
      <c r="R1272" s="28"/>
      <c r="S1272" s="28"/>
      <c r="T1272" s="28"/>
      <c r="U1272" s="28"/>
      <c r="V1272" s="28"/>
      <c r="W1272" s="28"/>
      <c r="X1272" s="28"/>
      <c r="Y1272" s="28"/>
      <c r="Z1272" s="28"/>
      <c r="AA1272" s="28"/>
      <c r="AB1272" s="28"/>
      <c r="AC1272" s="28"/>
      <c r="AD1272" s="28"/>
      <c r="AE1272" s="28"/>
      <c r="AF1272" s="28"/>
      <c r="AG1272" s="28"/>
      <c r="AH1272" s="28"/>
      <c r="AI1272" s="28"/>
      <c r="AJ1272" s="28"/>
      <c r="AK1272" s="28"/>
      <c r="AL1272" s="28"/>
      <c r="AM1272" s="28"/>
      <c r="AN1272" s="28"/>
      <c r="AO1272" s="28"/>
      <c r="AP1272" s="28"/>
      <c r="AQ1272" s="28"/>
      <c r="AR1272" s="28"/>
      <c r="AS1272" s="28"/>
      <c r="AT1272" s="28"/>
      <c r="AU1272" s="28"/>
      <c r="AV1272" s="28"/>
      <c r="AW1272" s="28"/>
      <c r="AX1272" s="28"/>
      <c r="AY1272" s="28"/>
      <c r="AZ1272" s="28"/>
      <c r="BA1272" s="28"/>
      <c r="BB1272" s="28"/>
      <c r="BC1272" s="28"/>
      <c r="BD1272" s="28"/>
      <c r="BE1272" s="28"/>
      <c r="BF1272" s="28"/>
      <c r="BG1272" s="28"/>
      <c r="BH1272" s="28"/>
      <c r="BI1272" s="28"/>
      <c r="BJ1272" s="28"/>
      <c r="BK1272" s="28"/>
      <c r="BL1272" s="28"/>
      <c r="BM1272" s="28"/>
      <c r="BN1272" s="28"/>
      <c r="BO1272" s="28"/>
      <c r="BP1272" s="28"/>
      <c r="BQ1272" s="28"/>
      <c r="BR1272" s="28"/>
      <c r="BS1272" s="28"/>
      <c r="BT1272" s="28"/>
      <c r="BU1272" s="28"/>
      <c r="BV1272" s="28"/>
      <c r="BW1272" s="28"/>
      <c r="BX1272" s="28"/>
      <c r="BY1272" s="28"/>
      <c r="BZ1272" s="28"/>
      <c r="CA1272" s="28"/>
      <c r="CB1272" s="28"/>
      <c r="CC1272" s="28"/>
      <c r="CD1272" s="28"/>
      <c r="CE1272" s="28"/>
      <c r="CF1272" s="28"/>
      <c r="CG1272" s="28"/>
      <c r="CH1272" s="28"/>
      <c r="CI1272" s="28"/>
      <c r="CJ1272" s="28"/>
      <c r="CK1272" s="28"/>
      <c r="CL1272" s="28"/>
      <c r="CM1272" s="28"/>
      <c r="CN1272" s="28"/>
    </row>
    <row r="1273" spans="3:92" x14ac:dyDescent="0.3">
      <c r="C1273" s="28"/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  <c r="O1273" s="28"/>
      <c r="P1273" s="28"/>
      <c r="Q1273" s="28"/>
      <c r="R1273" s="28"/>
      <c r="S1273" s="28"/>
      <c r="T1273" s="28"/>
      <c r="U1273" s="28"/>
      <c r="V1273" s="28"/>
      <c r="W1273" s="28"/>
      <c r="X1273" s="28"/>
      <c r="Y1273" s="28"/>
      <c r="Z1273" s="28"/>
      <c r="AA1273" s="28"/>
      <c r="AB1273" s="28"/>
      <c r="AC1273" s="28"/>
      <c r="AD1273" s="28"/>
      <c r="AE1273" s="28"/>
      <c r="AF1273" s="28"/>
      <c r="AG1273" s="28"/>
      <c r="AH1273" s="28"/>
      <c r="AI1273" s="28"/>
      <c r="AJ1273" s="28"/>
      <c r="AK1273" s="28"/>
      <c r="AL1273" s="28"/>
      <c r="AM1273" s="28"/>
      <c r="AN1273" s="28"/>
      <c r="AO1273" s="28"/>
      <c r="AP1273" s="28"/>
      <c r="AQ1273" s="28"/>
      <c r="AR1273" s="28"/>
      <c r="AS1273" s="28"/>
      <c r="AT1273" s="28"/>
      <c r="AU1273" s="28"/>
      <c r="AV1273" s="28"/>
      <c r="AW1273" s="28"/>
      <c r="AX1273" s="28"/>
      <c r="AY1273" s="28"/>
      <c r="AZ1273" s="28"/>
      <c r="BA1273" s="28"/>
      <c r="BB1273" s="28"/>
      <c r="BC1273" s="28"/>
      <c r="BD1273" s="28"/>
      <c r="BE1273" s="28"/>
      <c r="BF1273" s="28"/>
      <c r="BG1273" s="28"/>
      <c r="BH1273" s="28"/>
      <c r="BI1273" s="28"/>
      <c r="BJ1273" s="28"/>
      <c r="BK1273" s="28"/>
      <c r="BL1273" s="28"/>
      <c r="BM1273" s="28"/>
      <c r="BN1273" s="28"/>
      <c r="BO1273" s="28"/>
      <c r="BP1273" s="28"/>
      <c r="BQ1273" s="28"/>
      <c r="BR1273" s="28"/>
      <c r="BS1273" s="28"/>
      <c r="BT1273" s="28"/>
      <c r="BU1273" s="28"/>
      <c r="BV1273" s="28"/>
      <c r="BW1273" s="28"/>
      <c r="BX1273" s="28"/>
      <c r="BY1273" s="28"/>
      <c r="BZ1273" s="28"/>
      <c r="CA1273" s="28"/>
      <c r="CB1273" s="28"/>
      <c r="CC1273" s="28"/>
      <c r="CD1273" s="28"/>
      <c r="CE1273" s="28"/>
      <c r="CF1273" s="28"/>
      <c r="CG1273" s="28"/>
      <c r="CH1273" s="28"/>
      <c r="CI1273" s="28"/>
      <c r="CJ1273" s="28"/>
      <c r="CK1273" s="28"/>
      <c r="CL1273" s="28"/>
      <c r="CM1273" s="28"/>
      <c r="CN1273" s="28"/>
    </row>
    <row r="1274" spans="3:92" x14ac:dyDescent="0.3">
      <c r="C1274" s="28"/>
      <c r="D1274" s="28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  <c r="O1274" s="28"/>
      <c r="P1274" s="28"/>
      <c r="Q1274" s="28"/>
      <c r="R1274" s="28"/>
      <c r="S1274" s="28"/>
      <c r="T1274" s="28"/>
      <c r="U1274" s="28"/>
      <c r="V1274" s="28"/>
      <c r="W1274" s="28"/>
      <c r="X1274" s="28"/>
      <c r="Y1274" s="28"/>
      <c r="Z1274" s="28"/>
      <c r="AA1274" s="28"/>
      <c r="AB1274" s="28"/>
      <c r="AC1274" s="28"/>
      <c r="AD1274" s="28"/>
      <c r="AE1274" s="28"/>
      <c r="AF1274" s="28"/>
      <c r="AG1274" s="28"/>
      <c r="AH1274" s="28"/>
      <c r="AI1274" s="28"/>
      <c r="AJ1274" s="28"/>
      <c r="AK1274" s="28"/>
      <c r="AL1274" s="28"/>
      <c r="AM1274" s="28"/>
      <c r="AN1274" s="28"/>
      <c r="AO1274" s="28"/>
      <c r="AP1274" s="28"/>
      <c r="AQ1274" s="28"/>
      <c r="AR1274" s="28"/>
      <c r="AS1274" s="28"/>
      <c r="AT1274" s="28"/>
      <c r="AU1274" s="28"/>
      <c r="AV1274" s="28"/>
      <c r="AW1274" s="28"/>
      <c r="AX1274" s="28"/>
      <c r="AY1274" s="28"/>
      <c r="AZ1274" s="28"/>
      <c r="BA1274" s="28"/>
      <c r="BB1274" s="28"/>
      <c r="BC1274" s="28"/>
      <c r="BD1274" s="28"/>
      <c r="BE1274" s="28"/>
      <c r="BF1274" s="28"/>
      <c r="BG1274" s="28"/>
      <c r="BH1274" s="28"/>
      <c r="BI1274" s="28"/>
      <c r="BJ1274" s="28"/>
      <c r="BK1274" s="28"/>
      <c r="BL1274" s="28"/>
      <c r="BM1274" s="28"/>
      <c r="BN1274" s="28"/>
      <c r="BO1274" s="28"/>
      <c r="BP1274" s="28"/>
      <c r="BQ1274" s="28"/>
      <c r="BR1274" s="28"/>
      <c r="BS1274" s="28"/>
      <c r="BT1274" s="28"/>
      <c r="BU1274" s="28"/>
      <c r="BV1274" s="28"/>
      <c r="BW1274" s="28"/>
      <c r="BX1274" s="28"/>
      <c r="BY1274" s="28"/>
      <c r="BZ1274" s="28"/>
      <c r="CA1274" s="28"/>
      <c r="CB1274" s="28"/>
      <c r="CC1274" s="28"/>
      <c r="CD1274" s="28"/>
      <c r="CE1274" s="28"/>
      <c r="CF1274" s="28"/>
      <c r="CG1274" s="28"/>
      <c r="CH1274" s="28"/>
      <c r="CI1274" s="28"/>
      <c r="CJ1274" s="28"/>
      <c r="CK1274" s="28"/>
      <c r="CL1274" s="28"/>
      <c r="CM1274" s="28"/>
      <c r="CN1274" s="28"/>
    </row>
    <row r="1275" spans="3:92" x14ac:dyDescent="0.3">
      <c r="C1275" s="28"/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  <c r="O1275" s="28"/>
      <c r="P1275" s="28"/>
      <c r="Q1275" s="28"/>
      <c r="R1275" s="28"/>
      <c r="S1275" s="28"/>
      <c r="T1275" s="28"/>
      <c r="U1275" s="28"/>
      <c r="V1275" s="28"/>
      <c r="W1275" s="28"/>
      <c r="X1275" s="28"/>
      <c r="Y1275" s="28"/>
      <c r="Z1275" s="28"/>
      <c r="AA1275" s="28"/>
      <c r="AB1275" s="28"/>
      <c r="AC1275" s="28"/>
      <c r="AD1275" s="28"/>
      <c r="AE1275" s="28"/>
      <c r="AF1275" s="28"/>
      <c r="AG1275" s="28"/>
      <c r="AH1275" s="28"/>
      <c r="AI1275" s="28"/>
      <c r="AJ1275" s="28"/>
      <c r="AK1275" s="28"/>
      <c r="AL1275" s="28"/>
      <c r="AM1275" s="28"/>
      <c r="AN1275" s="28"/>
      <c r="AO1275" s="28"/>
      <c r="AP1275" s="28"/>
      <c r="AQ1275" s="28"/>
      <c r="AR1275" s="28"/>
      <c r="AS1275" s="28"/>
      <c r="AT1275" s="28"/>
      <c r="AU1275" s="28"/>
      <c r="AV1275" s="28"/>
      <c r="AW1275" s="28"/>
      <c r="AX1275" s="28"/>
      <c r="AY1275" s="28"/>
      <c r="AZ1275" s="28"/>
      <c r="BA1275" s="28"/>
      <c r="BB1275" s="28"/>
      <c r="BC1275" s="28"/>
      <c r="BD1275" s="28"/>
      <c r="BE1275" s="28"/>
      <c r="BF1275" s="28"/>
      <c r="BG1275" s="28"/>
      <c r="BH1275" s="28"/>
      <c r="BI1275" s="28"/>
      <c r="BJ1275" s="28"/>
      <c r="BK1275" s="28"/>
      <c r="BL1275" s="28"/>
      <c r="BM1275" s="28"/>
      <c r="BN1275" s="28"/>
      <c r="BO1275" s="28"/>
      <c r="BP1275" s="28"/>
      <c r="BQ1275" s="28"/>
      <c r="BR1275" s="28"/>
      <c r="BS1275" s="28"/>
      <c r="BT1275" s="28"/>
      <c r="BU1275" s="28"/>
      <c r="BV1275" s="28"/>
      <c r="BW1275" s="28"/>
      <c r="BX1275" s="28"/>
      <c r="BY1275" s="28"/>
      <c r="BZ1275" s="28"/>
      <c r="CA1275" s="28"/>
      <c r="CB1275" s="28"/>
      <c r="CC1275" s="28"/>
      <c r="CD1275" s="28"/>
      <c r="CE1275" s="28"/>
      <c r="CF1275" s="28"/>
      <c r="CG1275" s="28"/>
      <c r="CH1275" s="28"/>
      <c r="CI1275" s="28"/>
      <c r="CJ1275" s="28"/>
      <c r="CK1275" s="28"/>
      <c r="CL1275" s="28"/>
      <c r="CM1275" s="28"/>
      <c r="CN1275" s="28"/>
    </row>
    <row r="1276" spans="3:92" x14ac:dyDescent="0.3">
      <c r="C1276" s="28"/>
      <c r="D1276" s="28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28"/>
      <c r="P1276" s="28"/>
      <c r="Q1276" s="28"/>
      <c r="R1276" s="28"/>
      <c r="S1276" s="28"/>
      <c r="T1276" s="28"/>
      <c r="U1276" s="28"/>
      <c r="V1276" s="28"/>
      <c r="W1276" s="28"/>
      <c r="X1276" s="28"/>
      <c r="Y1276" s="28"/>
      <c r="Z1276" s="28"/>
      <c r="AA1276" s="28"/>
      <c r="AB1276" s="28"/>
      <c r="AC1276" s="28"/>
      <c r="AD1276" s="28"/>
      <c r="AE1276" s="28"/>
      <c r="AF1276" s="28"/>
      <c r="AG1276" s="28"/>
      <c r="AH1276" s="28"/>
      <c r="AI1276" s="28"/>
      <c r="AJ1276" s="28"/>
      <c r="AK1276" s="28"/>
      <c r="AL1276" s="28"/>
      <c r="AM1276" s="28"/>
      <c r="AN1276" s="28"/>
      <c r="AO1276" s="28"/>
      <c r="AP1276" s="28"/>
      <c r="AQ1276" s="28"/>
      <c r="AR1276" s="28"/>
      <c r="AS1276" s="28"/>
      <c r="AT1276" s="28"/>
      <c r="AU1276" s="28"/>
      <c r="AV1276" s="28"/>
      <c r="AW1276" s="28"/>
      <c r="AX1276" s="28"/>
      <c r="AY1276" s="28"/>
      <c r="AZ1276" s="28"/>
      <c r="BA1276" s="28"/>
      <c r="BB1276" s="28"/>
      <c r="BC1276" s="28"/>
      <c r="BD1276" s="28"/>
      <c r="BE1276" s="28"/>
      <c r="BF1276" s="28"/>
      <c r="BG1276" s="28"/>
      <c r="BH1276" s="28"/>
      <c r="BI1276" s="28"/>
      <c r="BJ1276" s="28"/>
      <c r="BK1276" s="28"/>
      <c r="BL1276" s="28"/>
      <c r="BM1276" s="28"/>
      <c r="BN1276" s="28"/>
      <c r="BO1276" s="28"/>
      <c r="BP1276" s="28"/>
      <c r="BQ1276" s="28"/>
      <c r="BR1276" s="28"/>
      <c r="BS1276" s="28"/>
      <c r="BT1276" s="28"/>
      <c r="BU1276" s="28"/>
      <c r="BV1276" s="28"/>
      <c r="BW1276" s="28"/>
      <c r="BX1276" s="28"/>
      <c r="BY1276" s="28"/>
      <c r="BZ1276" s="28"/>
      <c r="CA1276" s="28"/>
      <c r="CB1276" s="28"/>
      <c r="CC1276" s="28"/>
      <c r="CD1276" s="28"/>
      <c r="CE1276" s="28"/>
      <c r="CF1276" s="28"/>
      <c r="CG1276" s="28"/>
      <c r="CH1276" s="28"/>
      <c r="CI1276" s="28"/>
      <c r="CJ1276" s="28"/>
      <c r="CK1276" s="28"/>
      <c r="CL1276" s="28"/>
      <c r="CM1276" s="28"/>
      <c r="CN1276" s="28"/>
    </row>
    <row r="1277" spans="3:92" x14ac:dyDescent="0.3">
      <c r="C1277" s="28"/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 s="28"/>
      <c r="S1277" s="28"/>
      <c r="T1277" s="28"/>
      <c r="U1277" s="28"/>
      <c r="V1277" s="28"/>
      <c r="W1277" s="28"/>
      <c r="X1277" s="28"/>
      <c r="Y1277" s="28"/>
      <c r="Z1277" s="28"/>
      <c r="AA1277" s="28"/>
      <c r="AB1277" s="28"/>
      <c r="AC1277" s="28"/>
      <c r="AD1277" s="28"/>
      <c r="AE1277" s="28"/>
      <c r="AF1277" s="28"/>
      <c r="AG1277" s="28"/>
      <c r="AH1277" s="28"/>
      <c r="AI1277" s="28"/>
      <c r="AJ1277" s="28"/>
      <c r="AK1277" s="28"/>
      <c r="AL1277" s="28"/>
      <c r="AM1277" s="28"/>
      <c r="AN1277" s="28"/>
      <c r="AO1277" s="28"/>
      <c r="AP1277" s="28"/>
      <c r="AQ1277" s="28"/>
      <c r="AR1277" s="28"/>
      <c r="AS1277" s="28"/>
      <c r="AT1277" s="28"/>
      <c r="AU1277" s="28"/>
      <c r="AV1277" s="28"/>
      <c r="AW1277" s="28"/>
      <c r="AX1277" s="28"/>
      <c r="AY1277" s="28"/>
      <c r="AZ1277" s="28"/>
      <c r="BA1277" s="28"/>
      <c r="BB1277" s="28"/>
      <c r="BC1277" s="28"/>
      <c r="BD1277" s="28"/>
      <c r="BE1277" s="28"/>
      <c r="BF1277" s="28"/>
      <c r="BG1277" s="28"/>
      <c r="BH1277" s="28"/>
      <c r="BI1277" s="28"/>
      <c r="BJ1277" s="28"/>
      <c r="BK1277" s="28"/>
      <c r="BL1277" s="28"/>
      <c r="BM1277" s="28"/>
      <c r="BN1277" s="28"/>
      <c r="BO1277" s="28"/>
      <c r="BP1277" s="28"/>
      <c r="BQ1277" s="28"/>
      <c r="BR1277" s="28"/>
      <c r="BS1277" s="28"/>
      <c r="BT1277" s="28"/>
      <c r="BU1277" s="28"/>
      <c r="BV1277" s="28"/>
      <c r="BW1277" s="28"/>
      <c r="BX1277" s="28"/>
      <c r="BY1277" s="28"/>
      <c r="BZ1277" s="28"/>
      <c r="CA1277" s="28"/>
      <c r="CB1277" s="28"/>
      <c r="CC1277" s="28"/>
      <c r="CD1277" s="28"/>
      <c r="CE1277" s="28"/>
      <c r="CF1277" s="28"/>
      <c r="CG1277" s="28"/>
      <c r="CH1277" s="28"/>
      <c r="CI1277" s="28"/>
      <c r="CJ1277" s="28"/>
      <c r="CK1277" s="28"/>
      <c r="CL1277" s="28"/>
      <c r="CM1277" s="28"/>
      <c r="CN1277" s="28"/>
    </row>
    <row r="1278" spans="3:92" x14ac:dyDescent="0.3">
      <c r="C1278" s="28"/>
      <c r="D1278" s="28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28"/>
      <c r="P1278" s="28"/>
      <c r="Q1278" s="28"/>
      <c r="R1278" s="28"/>
      <c r="S1278" s="28"/>
      <c r="T1278" s="28"/>
      <c r="U1278" s="28"/>
      <c r="V1278" s="28"/>
      <c r="W1278" s="28"/>
      <c r="X1278" s="28"/>
      <c r="Y1278" s="28"/>
      <c r="Z1278" s="28"/>
      <c r="AA1278" s="28"/>
      <c r="AB1278" s="28"/>
      <c r="AC1278" s="28"/>
      <c r="AD1278" s="28"/>
      <c r="AE1278" s="28"/>
      <c r="AF1278" s="28"/>
      <c r="AG1278" s="28"/>
      <c r="AH1278" s="28"/>
      <c r="AI1278" s="28"/>
      <c r="AJ1278" s="28"/>
      <c r="AK1278" s="28"/>
      <c r="AL1278" s="28"/>
      <c r="AM1278" s="28"/>
      <c r="AN1278" s="28"/>
      <c r="AO1278" s="28"/>
      <c r="AP1278" s="28"/>
      <c r="AQ1278" s="28"/>
      <c r="AR1278" s="28"/>
      <c r="AS1278" s="28"/>
      <c r="AT1278" s="28"/>
      <c r="AU1278" s="28"/>
      <c r="AV1278" s="28"/>
      <c r="AW1278" s="28"/>
      <c r="AX1278" s="28"/>
      <c r="AY1278" s="28"/>
      <c r="AZ1278" s="28"/>
      <c r="BA1278" s="28"/>
      <c r="BB1278" s="28"/>
      <c r="BC1278" s="28"/>
      <c r="BD1278" s="28"/>
      <c r="BE1278" s="28"/>
      <c r="BF1278" s="28"/>
      <c r="BG1278" s="28"/>
      <c r="BH1278" s="28"/>
      <c r="BI1278" s="28"/>
      <c r="BJ1278" s="28"/>
      <c r="BK1278" s="28"/>
      <c r="BL1278" s="28"/>
      <c r="BM1278" s="28"/>
      <c r="BN1278" s="28"/>
      <c r="BO1278" s="28"/>
      <c r="BP1278" s="28"/>
      <c r="BQ1278" s="28"/>
      <c r="BR1278" s="28"/>
      <c r="BS1278" s="28"/>
      <c r="BT1278" s="28"/>
      <c r="BU1278" s="28"/>
      <c r="BV1278" s="28"/>
      <c r="BW1278" s="28"/>
      <c r="BX1278" s="28"/>
      <c r="BY1278" s="28"/>
      <c r="BZ1278" s="28"/>
      <c r="CA1278" s="28"/>
      <c r="CB1278" s="28"/>
      <c r="CC1278" s="28"/>
      <c r="CD1278" s="28"/>
      <c r="CE1278" s="28"/>
      <c r="CF1278" s="28"/>
      <c r="CG1278" s="28"/>
      <c r="CH1278" s="28"/>
      <c r="CI1278" s="28"/>
      <c r="CJ1278" s="28"/>
      <c r="CK1278" s="28"/>
      <c r="CL1278" s="28"/>
      <c r="CM1278" s="28"/>
      <c r="CN1278" s="28"/>
    </row>
    <row r="1279" spans="3:92" x14ac:dyDescent="0.3">
      <c r="C1279" s="28"/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28"/>
      <c r="P1279" s="28"/>
      <c r="Q1279" s="28"/>
      <c r="R1279" s="28"/>
      <c r="S1279" s="28"/>
      <c r="T1279" s="28"/>
      <c r="U1279" s="28"/>
      <c r="V1279" s="28"/>
      <c r="W1279" s="28"/>
      <c r="X1279" s="28"/>
      <c r="Y1279" s="28"/>
      <c r="Z1279" s="28"/>
      <c r="AA1279" s="28"/>
      <c r="AB1279" s="28"/>
      <c r="AC1279" s="28"/>
      <c r="AD1279" s="28"/>
      <c r="AE1279" s="28"/>
      <c r="AF1279" s="28"/>
      <c r="AG1279" s="28"/>
      <c r="AH1279" s="28"/>
      <c r="AI1279" s="28"/>
      <c r="AJ1279" s="28"/>
      <c r="AK1279" s="28"/>
      <c r="AL1279" s="28"/>
      <c r="AM1279" s="28"/>
      <c r="AN1279" s="28"/>
      <c r="AO1279" s="28"/>
      <c r="AP1279" s="28"/>
      <c r="AQ1279" s="28"/>
      <c r="AR1279" s="28"/>
      <c r="AS1279" s="28"/>
      <c r="AT1279" s="28"/>
      <c r="AU1279" s="28"/>
      <c r="AV1279" s="28"/>
      <c r="AW1279" s="28"/>
      <c r="AX1279" s="28"/>
      <c r="AY1279" s="28"/>
      <c r="AZ1279" s="28"/>
      <c r="BA1279" s="28"/>
      <c r="BB1279" s="28"/>
      <c r="BC1279" s="28"/>
      <c r="BD1279" s="28"/>
      <c r="BE1279" s="28"/>
      <c r="BF1279" s="28"/>
      <c r="BG1279" s="28"/>
      <c r="BH1279" s="28"/>
      <c r="BI1279" s="28"/>
      <c r="BJ1279" s="28"/>
      <c r="BK1279" s="28"/>
      <c r="BL1279" s="28"/>
      <c r="BM1279" s="28"/>
      <c r="BN1279" s="28"/>
      <c r="BO1279" s="28"/>
      <c r="BP1279" s="28"/>
      <c r="BQ1279" s="28"/>
      <c r="BR1279" s="28"/>
      <c r="BS1279" s="28"/>
      <c r="BT1279" s="28"/>
      <c r="BU1279" s="28"/>
      <c r="BV1279" s="28"/>
      <c r="BW1279" s="28"/>
      <c r="BX1279" s="28"/>
      <c r="BY1279" s="28"/>
      <c r="BZ1279" s="28"/>
      <c r="CA1279" s="28"/>
      <c r="CB1279" s="28"/>
      <c r="CC1279" s="28"/>
      <c r="CD1279" s="28"/>
      <c r="CE1279" s="28"/>
      <c r="CF1279" s="28"/>
      <c r="CG1279" s="28"/>
      <c r="CH1279" s="28"/>
      <c r="CI1279" s="28"/>
      <c r="CJ1279" s="28"/>
      <c r="CK1279" s="28"/>
      <c r="CL1279" s="28"/>
      <c r="CM1279" s="28"/>
      <c r="CN1279" s="28"/>
    </row>
    <row r="1280" spans="3:92" x14ac:dyDescent="0.3">
      <c r="C1280" s="28"/>
      <c r="D1280" s="28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 s="28"/>
      <c r="S1280" s="28"/>
      <c r="T1280" s="28"/>
      <c r="U1280" s="28"/>
      <c r="V1280" s="28"/>
      <c r="W1280" s="28"/>
      <c r="X1280" s="28"/>
      <c r="Y1280" s="28"/>
      <c r="Z1280" s="28"/>
      <c r="AA1280" s="28"/>
      <c r="AB1280" s="28"/>
      <c r="AC1280" s="28"/>
      <c r="AD1280" s="28"/>
      <c r="AE1280" s="28"/>
      <c r="AF1280" s="28"/>
      <c r="AG1280" s="28"/>
      <c r="AH1280" s="28"/>
      <c r="AI1280" s="28"/>
      <c r="AJ1280" s="28"/>
      <c r="AK1280" s="28"/>
      <c r="AL1280" s="28"/>
      <c r="AM1280" s="28"/>
      <c r="AN1280" s="28"/>
      <c r="AO1280" s="28"/>
      <c r="AP1280" s="28"/>
      <c r="AQ1280" s="28"/>
      <c r="AR1280" s="28"/>
      <c r="AS1280" s="28"/>
      <c r="AT1280" s="28"/>
      <c r="AU1280" s="28"/>
      <c r="AV1280" s="28"/>
      <c r="AW1280" s="28"/>
      <c r="AX1280" s="28"/>
      <c r="AY1280" s="28"/>
      <c r="AZ1280" s="28"/>
      <c r="BA1280" s="28"/>
      <c r="BB1280" s="28"/>
      <c r="BC1280" s="28"/>
      <c r="BD1280" s="28"/>
      <c r="BE1280" s="28"/>
      <c r="BF1280" s="28"/>
      <c r="BG1280" s="28"/>
      <c r="BH1280" s="28"/>
      <c r="BI1280" s="28"/>
      <c r="BJ1280" s="28"/>
      <c r="BK1280" s="28"/>
      <c r="BL1280" s="28"/>
      <c r="BM1280" s="28"/>
      <c r="BN1280" s="28"/>
      <c r="BO1280" s="28"/>
      <c r="BP1280" s="28"/>
      <c r="BQ1280" s="28"/>
      <c r="BR1280" s="28"/>
      <c r="BS1280" s="28"/>
      <c r="BT1280" s="28"/>
      <c r="BU1280" s="28"/>
      <c r="BV1280" s="28"/>
      <c r="BW1280" s="28"/>
      <c r="BX1280" s="28"/>
      <c r="BY1280" s="28"/>
      <c r="BZ1280" s="28"/>
      <c r="CA1280" s="28"/>
      <c r="CB1280" s="28"/>
      <c r="CC1280" s="28"/>
      <c r="CD1280" s="28"/>
      <c r="CE1280" s="28"/>
      <c r="CF1280" s="28"/>
      <c r="CG1280" s="28"/>
      <c r="CH1280" s="28"/>
      <c r="CI1280" s="28"/>
      <c r="CJ1280" s="28"/>
      <c r="CK1280" s="28"/>
      <c r="CL1280" s="28"/>
      <c r="CM1280" s="28"/>
      <c r="CN1280" s="28"/>
    </row>
    <row r="1281" spans="3:92" x14ac:dyDescent="0.3">
      <c r="C1281" s="28"/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28"/>
      <c r="P1281" s="28"/>
      <c r="Q1281" s="28"/>
      <c r="R1281" s="28"/>
      <c r="S1281" s="28"/>
      <c r="T1281" s="28"/>
      <c r="U1281" s="28"/>
      <c r="V1281" s="28"/>
      <c r="W1281" s="28"/>
      <c r="X1281" s="28"/>
      <c r="Y1281" s="28"/>
      <c r="Z1281" s="28"/>
      <c r="AA1281" s="28"/>
      <c r="AB1281" s="28"/>
      <c r="AC1281" s="28"/>
      <c r="AD1281" s="28"/>
      <c r="AE1281" s="28"/>
      <c r="AF1281" s="28"/>
      <c r="AG1281" s="28"/>
      <c r="AH1281" s="28"/>
      <c r="AI1281" s="28"/>
      <c r="AJ1281" s="28"/>
      <c r="AK1281" s="28"/>
      <c r="AL1281" s="28"/>
      <c r="AM1281" s="28"/>
      <c r="AN1281" s="28"/>
      <c r="AO1281" s="28"/>
      <c r="AP1281" s="28"/>
      <c r="AQ1281" s="28"/>
      <c r="AR1281" s="28"/>
      <c r="AS1281" s="28"/>
      <c r="AT1281" s="28"/>
      <c r="AU1281" s="28"/>
      <c r="AV1281" s="28"/>
      <c r="AW1281" s="28"/>
      <c r="AX1281" s="28"/>
      <c r="AY1281" s="28"/>
      <c r="AZ1281" s="28"/>
      <c r="BA1281" s="28"/>
      <c r="BB1281" s="28"/>
      <c r="BC1281" s="28"/>
      <c r="BD1281" s="28"/>
      <c r="BE1281" s="28"/>
      <c r="BF1281" s="28"/>
      <c r="BG1281" s="28"/>
      <c r="BH1281" s="28"/>
      <c r="BI1281" s="28"/>
      <c r="BJ1281" s="28"/>
      <c r="BK1281" s="28"/>
      <c r="BL1281" s="28"/>
      <c r="BM1281" s="28"/>
      <c r="BN1281" s="28"/>
      <c r="BO1281" s="28"/>
      <c r="BP1281" s="28"/>
      <c r="BQ1281" s="28"/>
      <c r="BR1281" s="28"/>
      <c r="BS1281" s="28"/>
      <c r="BT1281" s="28"/>
      <c r="BU1281" s="28"/>
      <c r="BV1281" s="28"/>
      <c r="BW1281" s="28"/>
      <c r="BX1281" s="28"/>
      <c r="BY1281" s="28"/>
      <c r="BZ1281" s="28"/>
      <c r="CA1281" s="28"/>
      <c r="CB1281" s="28"/>
      <c r="CC1281" s="28"/>
      <c r="CD1281" s="28"/>
      <c r="CE1281" s="28"/>
      <c r="CF1281" s="28"/>
      <c r="CG1281" s="28"/>
      <c r="CH1281" s="28"/>
      <c r="CI1281" s="28"/>
      <c r="CJ1281" s="28"/>
      <c r="CK1281" s="28"/>
      <c r="CL1281" s="28"/>
      <c r="CM1281" s="28"/>
      <c r="CN1281" s="28"/>
    </row>
    <row r="1282" spans="3:92" x14ac:dyDescent="0.3">
      <c r="C1282" s="28"/>
      <c r="D1282" s="28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  <c r="Y1282" s="28"/>
      <c r="Z1282" s="28"/>
      <c r="AA1282" s="28"/>
      <c r="AB1282" s="28"/>
      <c r="AC1282" s="28"/>
      <c r="AD1282" s="28"/>
      <c r="AE1282" s="28"/>
      <c r="AF1282" s="28"/>
      <c r="AG1282" s="28"/>
      <c r="AH1282" s="28"/>
      <c r="AI1282" s="28"/>
      <c r="AJ1282" s="28"/>
      <c r="AK1282" s="28"/>
      <c r="AL1282" s="28"/>
      <c r="AM1282" s="28"/>
      <c r="AN1282" s="28"/>
      <c r="AO1282" s="28"/>
      <c r="AP1282" s="28"/>
      <c r="AQ1282" s="28"/>
      <c r="AR1282" s="28"/>
      <c r="AS1282" s="28"/>
      <c r="AT1282" s="28"/>
      <c r="AU1282" s="28"/>
      <c r="AV1282" s="28"/>
      <c r="AW1282" s="28"/>
      <c r="AX1282" s="28"/>
      <c r="AY1282" s="28"/>
      <c r="AZ1282" s="28"/>
      <c r="BA1282" s="28"/>
      <c r="BB1282" s="28"/>
      <c r="BC1282" s="28"/>
      <c r="BD1282" s="28"/>
      <c r="BE1282" s="28"/>
      <c r="BF1282" s="28"/>
      <c r="BG1282" s="28"/>
      <c r="BH1282" s="28"/>
      <c r="BI1282" s="28"/>
      <c r="BJ1282" s="28"/>
      <c r="BK1282" s="28"/>
      <c r="BL1282" s="28"/>
      <c r="BM1282" s="28"/>
      <c r="BN1282" s="28"/>
      <c r="BO1282" s="28"/>
      <c r="BP1282" s="28"/>
      <c r="BQ1282" s="28"/>
      <c r="BR1282" s="28"/>
      <c r="BS1282" s="28"/>
      <c r="BT1282" s="28"/>
      <c r="BU1282" s="28"/>
      <c r="BV1282" s="28"/>
      <c r="BW1282" s="28"/>
      <c r="BX1282" s="28"/>
      <c r="BY1282" s="28"/>
      <c r="BZ1282" s="28"/>
      <c r="CA1282" s="28"/>
      <c r="CB1282" s="28"/>
      <c r="CC1282" s="28"/>
      <c r="CD1282" s="28"/>
      <c r="CE1282" s="28"/>
      <c r="CF1282" s="28"/>
      <c r="CG1282" s="28"/>
      <c r="CH1282" s="28"/>
      <c r="CI1282" s="28"/>
      <c r="CJ1282" s="28"/>
      <c r="CK1282" s="28"/>
      <c r="CL1282" s="28"/>
      <c r="CM1282" s="28"/>
      <c r="CN1282" s="28"/>
    </row>
    <row r="1283" spans="3:92" x14ac:dyDescent="0.3">
      <c r="C1283" s="28"/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28"/>
      <c r="P1283" s="28"/>
      <c r="Q1283" s="28"/>
      <c r="R1283" s="28"/>
      <c r="S1283" s="28"/>
      <c r="T1283" s="28"/>
      <c r="U1283" s="28"/>
      <c r="V1283" s="28"/>
      <c r="W1283" s="28"/>
      <c r="X1283" s="28"/>
      <c r="Y1283" s="28"/>
      <c r="Z1283" s="28"/>
      <c r="AA1283" s="28"/>
      <c r="AB1283" s="28"/>
      <c r="AC1283" s="28"/>
      <c r="AD1283" s="28"/>
      <c r="AE1283" s="28"/>
      <c r="AF1283" s="28"/>
      <c r="AG1283" s="28"/>
      <c r="AH1283" s="28"/>
      <c r="AI1283" s="28"/>
      <c r="AJ1283" s="28"/>
      <c r="AK1283" s="28"/>
      <c r="AL1283" s="28"/>
      <c r="AM1283" s="28"/>
      <c r="AN1283" s="28"/>
      <c r="AO1283" s="28"/>
      <c r="AP1283" s="28"/>
      <c r="AQ1283" s="28"/>
      <c r="AR1283" s="28"/>
      <c r="AS1283" s="28"/>
      <c r="AT1283" s="28"/>
      <c r="AU1283" s="28"/>
      <c r="AV1283" s="28"/>
      <c r="AW1283" s="28"/>
      <c r="AX1283" s="28"/>
      <c r="AY1283" s="28"/>
      <c r="AZ1283" s="28"/>
      <c r="BA1283" s="28"/>
      <c r="BB1283" s="28"/>
      <c r="BC1283" s="28"/>
      <c r="BD1283" s="28"/>
      <c r="BE1283" s="28"/>
      <c r="BF1283" s="28"/>
      <c r="BG1283" s="28"/>
      <c r="BH1283" s="28"/>
      <c r="BI1283" s="28"/>
      <c r="BJ1283" s="28"/>
      <c r="BK1283" s="28"/>
      <c r="BL1283" s="28"/>
      <c r="BM1283" s="28"/>
      <c r="BN1283" s="28"/>
      <c r="BO1283" s="28"/>
      <c r="BP1283" s="28"/>
      <c r="BQ1283" s="28"/>
      <c r="BR1283" s="28"/>
      <c r="BS1283" s="28"/>
      <c r="BT1283" s="28"/>
      <c r="BU1283" s="28"/>
      <c r="BV1283" s="28"/>
      <c r="BW1283" s="28"/>
      <c r="BX1283" s="28"/>
      <c r="BY1283" s="28"/>
      <c r="BZ1283" s="28"/>
      <c r="CA1283" s="28"/>
      <c r="CB1283" s="28"/>
      <c r="CC1283" s="28"/>
      <c r="CD1283" s="28"/>
      <c r="CE1283" s="28"/>
      <c r="CF1283" s="28"/>
      <c r="CG1283" s="28"/>
      <c r="CH1283" s="28"/>
      <c r="CI1283" s="28"/>
      <c r="CJ1283" s="28"/>
      <c r="CK1283" s="28"/>
      <c r="CL1283" s="28"/>
      <c r="CM1283" s="28"/>
      <c r="CN1283" s="28"/>
    </row>
    <row r="1284" spans="3:92" x14ac:dyDescent="0.3">
      <c r="C1284" s="28"/>
      <c r="D1284" s="28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  <c r="AA1284" s="28"/>
      <c r="AB1284" s="28"/>
      <c r="AC1284" s="28"/>
      <c r="AD1284" s="28"/>
      <c r="AE1284" s="28"/>
      <c r="AF1284" s="28"/>
      <c r="AG1284" s="28"/>
      <c r="AH1284" s="28"/>
      <c r="AI1284" s="28"/>
      <c r="AJ1284" s="28"/>
      <c r="AK1284" s="28"/>
      <c r="AL1284" s="28"/>
      <c r="AM1284" s="28"/>
      <c r="AN1284" s="28"/>
      <c r="AO1284" s="28"/>
      <c r="AP1284" s="28"/>
      <c r="AQ1284" s="28"/>
      <c r="AR1284" s="28"/>
      <c r="AS1284" s="28"/>
      <c r="AT1284" s="28"/>
      <c r="AU1284" s="28"/>
      <c r="AV1284" s="28"/>
      <c r="AW1284" s="28"/>
      <c r="AX1284" s="28"/>
      <c r="AY1284" s="28"/>
      <c r="AZ1284" s="28"/>
      <c r="BA1284" s="28"/>
      <c r="BB1284" s="28"/>
      <c r="BC1284" s="28"/>
      <c r="BD1284" s="28"/>
      <c r="BE1284" s="28"/>
      <c r="BF1284" s="28"/>
      <c r="BG1284" s="28"/>
      <c r="BH1284" s="28"/>
      <c r="BI1284" s="28"/>
      <c r="BJ1284" s="28"/>
      <c r="BK1284" s="28"/>
      <c r="BL1284" s="28"/>
      <c r="BM1284" s="28"/>
      <c r="BN1284" s="28"/>
      <c r="BO1284" s="28"/>
      <c r="BP1284" s="28"/>
      <c r="BQ1284" s="28"/>
      <c r="BR1284" s="28"/>
      <c r="BS1284" s="28"/>
      <c r="BT1284" s="28"/>
      <c r="BU1284" s="28"/>
      <c r="BV1284" s="28"/>
      <c r="BW1284" s="28"/>
      <c r="BX1284" s="28"/>
      <c r="BY1284" s="28"/>
      <c r="BZ1284" s="28"/>
      <c r="CA1284" s="28"/>
      <c r="CB1284" s="28"/>
      <c r="CC1284" s="28"/>
      <c r="CD1284" s="28"/>
      <c r="CE1284" s="28"/>
      <c r="CF1284" s="28"/>
      <c r="CG1284" s="28"/>
      <c r="CH1284" s="28"/>
      <c r="CI1284" s="28"/>
      <c r="CJ1284" s="28"/>
      <c r="CK1284" s="28"/>
      <c r="CL1284" s="28"/>
      <c r="CM1284" s="28"/>
      <c r="CN1284" s="28"/>
    </row>
    <row r="1285" spans="3:92" x14ac:dyDescent="0.3">
      <c r="C1285" s="28"/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28"/>
      <c r="P1285" s="28"/>
      <c r="Q1285" s="28"/>
      <c r="R1285" s="28"/>
      <c r="S1285" s="28"/>
      <c r="T1285" s="28"/>
      <c r="U1285" s="28"/>
      <c r="V1285" s="28"/>
      <c r="W1285" s="28"/>
      <c r="X1285" s="28"/>
      <c r="Y1285" s="28"/>
      <c r="Z1285" s="28"/>
      <c r="AA1285" s="28"/>
      <c r="AB1285" s="28"/>
      <c r="AC1285" s="28"/>
      <c r="AD1285" s="28"/>
      <c r="AE1285" s="28"/>
      <c r="AF1285" s="28"/>
      <c r="AG1285" s="28"/>
      <c r="AH1285" s="28"/>
      <c r="AI1285" s="28"/>
      <c r="AJ1285" s="28"/>
      <c r="AK1285" s="28"/>
      <c r="AL1285" s="28"/>
      <c r="AM1285" s="28"/>
      <c r="AN1285" s="28"/>
      <c r="AO1285" s="28"/>
      <c r="AP1285" s="28"/>
      <c r="AQ1285" s="28"/>
      <c r="AR1285" s="28"/>
      <c r="AS1285" s="28"/>
      <c r="AT1285" s="28"/>
      <c r="AU1285" s="28"/>
      <c r="AV1285" s="28"/>
      <c r="AW1285" s="28"/>
      <c r="AX1285" s="28"/>
      <c r="AY1285" s="28"/>
      <c r="AZ1285" s="28"/>
      <c r="BA1285" s="28"/>
      <c r="BB1285" s="28"/>
      <c r="BC1285" s="28"/>
      <c r="BD1285" s="28"/>
      <c r="BE1285" s="28"/>
      <c r="BF1285" s="28"/>
      <c r="BG1285" s="28"/>
      <c r="BH1285" s="28"/>
      <c r="BI1285" s="28"/>
      <c r="BJ1285" s="28"/>
      <c r="BK1285" s="28"/>
      <c r="BL1285" s="28"/>
      <c r="BM1285" s="28"/>
      <c r="BN1285" s="28"/>
      <c r="BO1285" s="28"/>
      <c r="BP1285" s="28"/>
      <c r="BQ1285" s="28"/>
      <c r="BR1285" s="28"/>
      <c r="BS1285" s="28"/>
      <c r="BT1285" s="28"/>
      <c r="BU1285" s="28"/>
      <c r="BV1285" s="28"/>
      <c r="BW1285" s="28"/>
      <c r="BX1285" s="28"/>
      <c r="BY1285" s="28"/>
      <c r="BZ1285" s="28"/>
      <c r="CA1285" s="28"/>
      <c r="CB1285" s="28"/>
      <c r="CC1285" s="28"/>
      <c r="CD1285" s="28"/>
      <c r="CE1285" s="28"/>
      <c r="CF1285" s="28"/>
      <c r="CG1285" s="28"/>
      <c r="CH1285" s="28"/>
      <c r="CI1285" s="28"/>
      <c r="CJ1285" s="28"/>
      <c r="CK1285" s="28"/>
      <c r="CL1285" s="28"/>
      <c r="CM1285" s="28"/>
      <c r="CN1285" s="28"/>
    </row>
    <row r="1286" spans="3:92" x14ac:dyDescent="0.3">
      <c r="C1286" s="28"/>
      <c r="D1286" s="28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28"/>
      <c r="P1286" s="28"/>
      <c r="Q1286" s="28"/>
      <c r="R1286" s="28"/>
      <c r="S1286" s="28"/>
      <c r="T1286" s="28"/>
      <c r="U1286" s="28"/>
      <c r="V1286" s="28"/>
      <c r="W1286" s="28"/>
      <c r="X1286" s="28"/>
      <c r="Y1286" s="28"/>
      <c r="Z1286" s="28"/>
      <c r="AA1286" s="28"/>
      <c r="AB1286" s="28"/>
      <c r="AC1286" s="28"/>
      <c r="AD1286" s="28"/>
      <c r="AE1286" s="28"/>
      <c r="AF1286" s="28"/>
      <c r="AG1286" s="28"/>
      <c r="AH1286" s="28"/>
      <c r="AI1286" s="28"/>
      <c r="AJ1286" s="28"/>
      <c r="AK1286" s="28"/>
      <c r="AL1286" s="28"/>
      <c r="AM1286" s="28"/>
      <c r="AN1286" s="28"/>
      <c r="AO1286" s="28"/>
      <c r="AP1286" s="28"/>
      <c r="AQ1286" s="28"/>
      <c r="AR1286" s="28"/>
      <c r="AS1286" s="28"/>
      <c r="AT1286" s="28"/>
      <c r="AU1286" s="28"/>
      <c r="AV1286" s="28"/>
      <c r="AW1286" s="28"/>
      <c r="AX1286" s="28"/>
      <c r="AY1286" s="28"/>
      <c r="AZ1286" s="28"/>
      <c r="BA1286" s="28"/>
      <c r="BB1286" s="28"/>
      <c r="BC1286" s="28"/>
      <c r="BD1286" s="28"/>
      <c r="BE1286" s="28"/>
      <c r="BF1286" s="28"/>
      <c r="BG1286" s="28"/>
      <c r="BH1286" s="28"/>
      <c r="BI1286" s="28"/>
      <c r="BJ1286" s="28"/>
      <c r="BK1286" s="28"/>
      <c r="BL1286" s="28"/>
      <c r="BM1286" s="28"/>
      <c r="BN1286" s="28"/>
      <c r="BO1286" s="28"/>
      <c r="BP1286" s="28"/>
      <c r="BQ1286" s="28"/>
      <c r="BR1286" s="28"/>
      <c r="BS1286" s="28"/>
      <c r="BT1286" s="28"/>
      <c r="BU1286" s="28"/>
      <c r="BV1286" s="28"/>
      <c r="BW1286" s="28"/>
      <c r="BX1286" s="28"/>
      <c r="BY1286" s="28"/>
      <c r="BZ1286" s="28"/>
      <c r="CA1286" s="28"/>
      <c r="CB1286" s="28"/>
      <c r="CC1286" s="28"/>
      <c r="CD1286" s="28"/>
      <c r="CE1286" s="28"/>
      <c r="CF1286" s="28"/>
      <c r="CG1286" s="28"/>
      <c r="CH1286" s="28"/>
      <c r="CI1286" s="28"/>
      <c r="CJ1286" s="28"/>
      <c r="CK1286" s="28"/>
      <c r="CL1286" s="28"/>
      <c r="CM1286" s="28"/>
      <c r="CN1286" s="28"/>
    </row>
    <row r="1287" spans="3:92" x14ac:dyDescent="0.3">
      <c r="C1287" s="28"/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28"/>
      <c r="P1287" s="28"/>
      <c r="Q1287" s="28"/>
      <c r="R1287" s="28"/>
      <c r="S1287" s="28"/>
      <c r="T1287" s="28"/>
      <c r="U1287" s="28"/>
      <c r="V1287" s="28"/>
      <c r="W1287" s="28"/>
      <c r="X1287" s="28"/>
      <c r="Y1287" s="28"/>
      <c r="Z1287" s="28"/>
      <c r="AA1287" s="28"/>
      <c r="AB1287" s="28"/>
      <c r="AC1287" s="28"/>
      <c r="AD1287" s="28"/>
      <c r="AE1287" s="28"/>
      <c r="AF1287" s="28"/>
      <c r="AG1287" s="28"/>
      <c r="AH1287" s="28"/>
      <c r="AI1287" s="28"/>
      <c r="AJ1287" s="28"/>
      <c r="AK1287" s="28"/>
      <c r="AL1287" s="28"/>
      <c r="AM1287" s="28"/>
      <c r="AN1287" s="28"/>
      <c r="AO1287" s="28"/>
      <c r="AP1287" s="28"/>
      <c r="AQ1287" s="28"/>
      <c r="AR1287" s="28"/>
      <c r="AS1287" s="28"/>
      <c r="AT1287" s="28"/>
      <c r="AU1287" s="28"/>
      <c r="AV1287" s="28"/>
      <c r="AW1287" s="28"/>
      <c r="AX1287" s="28"/>
      <c r="AY1287" s="28"/>
      <c r="AZ1287" s="28"/>
      <c r="BA1287" s="28"/>
      <c r="BB1287" s="28"/>
      <c r="BC1287" s="28"/>
      <c r="BD1287" s="28"/>
      <c r="BE1287" s="28"/>
      <c r="BF1287" s="28"/>
      <c r="BG1287" s="28"/>
      <c r="BH1287" s="28"/>
      <c r="BI1287" s="28"/>
      <c r="BJ1287" s="28"/>
      <c r="BK1287" s="28"/>
      <c r="BL1287" s="28"/>
      <c r="BM1287" s="28"/>
      <c r="BN1287" s="28"/>
      <c r="BO1287" s="28"/>
      <c r="BP1287" s="28"/>
      <c r="BQ1287" s="28"/>
      <c r="BR1287" s="28"/>
      <c r="BS1287" s="28"/>
      <c r="BT1287" s="28"/>
      <c r="BU1287" s="28"/>
      <c r="BV1287" s="28"/>
      <c r="BW1287" s="28"/>
      <c r="BX1287" s="28"/>
      <c r="BY1287" s="28"/>
      <c r="BZ1287" s="28"/>
      <c r="CA1287" s="28"/>
      <c r="CB1287" s="28"/>
      <c r="CC1287" s="28"/>
      <c r="CD1287" s="28"/>
      <c r="CE1287" s="28"/>
      <c r="CF1287" s="28"/>
      <c r="CG1287" s="28"/>
      <c r="CH1287" s="28"/>
      <c r="CI1287" s="28"/>
      <c r="CJ1287" s="28"/>
      <c r="CK1287" s="28"/>
      <c r="CL1287" s="28"/>
      <c r="CM1287" s="28"/>
      <c r="CN1287" s="28"/>
    </row>
    <row r="1288" spans="3:92" x14ac:dyDescent="0.3">
      <c r="C1288" s="28"/>
      <c r="D1288" s="28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28"/>
      <c r="P1288" s="28"/>
      <c r="Q1288" s="28"/>
      <c r="R1288" s="28"/>
      <c r="S1288" s="28"/>
      <c r="T1288" s="28"/>
      <c r="U1288" s="28"/>
      <c r="V1288" s="28"/>
      <c r="W1288" s="28"/>
      <c r="X1288" s="28"/>
      <c r="Y1288" s="28"/>
      <c r="Z1288" s="28"/>
      <c r="AA1288" s="28"/>
      <c r="AB1288" s="28"/>
      <c r="AC1288" s="28"/>
      <c r="AD1288" s="28"/>
      <c r="AE1288" s="28"/>
      <c r="AF1288" s="28"/>
      <c r="AG1288" s="28"/>
      <c r="AH1288" s="28"/>
      <c r="AI1288" s="28"/>
      <c r="AJ1288" s="28"/>
      <c r="AK1288" s="28"/>
      <c r="AL1288" s="28"/>
      <c r="AM1288" s="28"/>
      <c r="AN1288" s="28"/>
      <c r="AO1288" s="28"/>
      <c r="AP1288" s="28"/>
      <c r="AQ1288" s="28"/>
      <c r="AR1288" s="28"/>
      <c r="AS1288" s="28"/>
      <c r="AT1288" s="28"/>
      <c r="AU1288" s="28"/>
      <c r="AV1288" s="28"/>
      <c r="AW1288" s="28"/>
      <c r="AX1288" s="28"/>
      <c r="AY1288" s="28"/>
      <c r="AZ1288" s="28"/>
      <c r="BA1288" s="28"/>
      <c r="BB1288" s="28"/>
      <c r="BC1288" s="28"/>
      <c r="BD1288" s="28"/>
      <c r="BE1288" s="28"/>
      <c r="BF1288" s="28"/>
      <c r="BG1288" s="28"/>
      <c r="BH1288" s="28"/>
      <c r="BI1288" s="28"/>
      <c r="BJ1288" s="28"/>
      <c r="BK1288" s="28"/>
      <c r="BL1288" s="28"/>
      <c r="BM1288" s="28"/>
      <c r="BN1288" s="28"/>
      <c r="BO1288" s="28"/>
      <c r="BP1288" s="28"/>
      <c r="BQ1288" s="28"/>
      <c r="BR1288" s="28"/>
      <c r="BS1288" s="28"/>
      <c r="BT1288" s="28"/>
      <c r="BU1288" s="28"/>
      <c r="BV1288" s="28"/>
      <c r="BW1288" s="28"/>
      <c r="BX1288" s="28"/>
      <c r="BY1288" s="28"/>
      <c r="BZ1288" s="28"/>
      <c r="CA1288" s="28"/>
      <c r="CB1288" s="28"/>
      <c r="CC1288" s="28"/>
      <c r="CD1288" s="28"/>
      <c r="CE1288" s="28"/>
      <c r="CF1288" s="28"/>
      <c r="CG1288" s="28"/>
      <c r="CH1288" s="28"/>
      <c r="CI1288" s="28"/>
      <c r="CJ1288" s="28"/>
      <c r="CK1288" s="28"/>
      <c r="CL1288" s="28"/>
      <c r="CM1288" s="28"/>
      <c r="CN1288" s="28"/>
    </row>
    <row r="1289" spans="3:92" x14ac:dyDescent="0.3">
      <c r="C1289" s="28"/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28"/>
      <c r="P1289" s="28"/>
      <c r="Q1289" s="28"/>
      <c r="R1289" s="28"/>
      <c r="S1289" s="28"/>
      <c r="T1289" s="28"/>
      <c r="U1289" s="28"/>
      <c r="V1289" s="28"/>
      <c r="W1289" s="28"/>
      <c r="X1289" s="28"/>
      <c r="Y1289" s="28"/>
      <c r="Z1289" s="28"/>
      <c r="AA1289" s="28"/>
      <c r="AB1289" s="28"/>
      <c r="AC1289" s="28"/>
      <c r="AD1289" s="28"/>
      <c r="AE1289" s="28"/>
      <c r="AF1289" s="28"/>
      <c r="AG1289" s="28"/>
      <c r="AH1289" s="28"/>
      <c r="AI1289" s="28"/>
      <c r="AJ1289" s="28"/>
      <c r="AK1289" s="28"/>
      <c r="AL1289" s="28"/>
      <c r="AM1289" s="28"/>
      <c r="AN1289" s="28"/>
      <c r="AO1289" s="28"/>
      <c r="AP1289" s="28"/>
      <c r="AQ1289" s="28"/>
      <c r="AR1289" s="28"/>
      <c r="AS1289" s="28"/>
      <c r="AT1289" s="28"/>
      <c r="AU1289" s="28"/>
      <c r="AV1289" s="28"/>
      <c r="AW1289" s="28"/>
      <c r="AX1289" s="28"/>
      <c r="AY1289" s="28"/>
      <c r="AZ1289" s="28"/>
      <c r="BA1289" s="28"/>
      <c r="BB1289" s="28"/>
      <c r="BC1289" s="28"/>
      <c r="BD1289" s="28"/>
      <c r="BE1289" s="28"/>
      <c r="BF1289" s="28"/>
      <c r="BG1289" s="28"/>
      <c r="BH1289" s="28"/>
      <c r="BI1289" s="28"/>
      <c r="BJ1289" s="28"/>
      <c r="BK1289" s="28"/>
      <c r="BL1289" s="28"/>
      <c r="BM1289" s="28"/>
      <c r="BN1289" s="28"/>
      <c r="BO1289" s="28"/>
      <c r="BP1289" s="28"/>
      <c r="BQ1289" s="28"/>
      <c r="BR1289" s="28"/>
      <c r="BS1289" s="28"/>
      <c r="BT1289" s="28"/>
      <c r="BU1289" s="28"/>
      <c r="BV1289" s="28"/>
      <c r="BW1289" s="28"/>
      <c r="BX1289" s="28"/>
      <c r="BY1289" s="28"/>
      <c r="BZ1289" s="28"/>
      <c r="CA1289" s="28"/>
      <c r="CB1289" s="28"/>
      <c r="CC1289" s="28"/>
      <c r="CD1289" s="28"/>
      <c r="CE1289" s="28"/>
      <c r="CF1289" s="28"/>
      <c r="CG1289" s="28"/>
      <c r="CH1289" s="28"/>
      <c r="CI1289" s="28"/>
      <c r="CJ1289" s="28"/>
      <c r="CK1289" s="28"/>
      <c r="CL1289" s="28"/>
      <c r="CM1289" s="28"/>
      <c r="CN1289" s="28"/>
    </row>
    <row r="1290" spans="3:92" x14ac:dyDescent="0.3">
      <c r="C1290" s="28"/>
      <c r="D1290" s="28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28"/>
      <c r="P1290" s="28"/>
      <c r="Q1290" s="28"/>
      <c r="R1290" s="28"/>
      <c r="S1290" s="28"/>
      <c r="T1290" s="28"/>
      <c r="U1290" s="28"/>
      <c r="V1290" s="28"/>
      <c r="W1290" s="28"/>
      <c r="X1290" s="28"/>
      <c r="Y1290" s="28"/>
      <c r="Z1290" s="28"/>
      <c r="AA1290" s="28"/>
      <c r="AB1290" s="28"/>
      <c r="AC1290" s="28"/>
      <c r="AD1290" s="28"/>
      <c r="AE1290" s="28"/>
      <c r="AF1290" s="28"/>
      <c r="AG1290" s="28"/>
      <c r="AH1290" s="28"/>
      <c r="AI1290" s="28"/>
      <c r="AJ1290" s="28"/>
      <c r="AK1290" s="28"/>
      <c r="AL1290" s="28"/>
      <c r="AM1290" s="28"/>
      <c r="AN1290" s="28"/>
      <c r="AO1290" s="28"/>
      <c r="AP1290" s="28"/>
      <c r="AQ1290" s="28"/>
      <c r="AR1290" s="28"/>
      <c r="AS1290" s="28"/>
      <c r="AT1290" s="28"/>
      <c r="AU1290" s="28"/>
      <c r="AV1290" s="28"/>
      <c r="AW1290" s="28"/>
      <c r="AX1290" s="28"/>
      <c r="AY1290" s="28"/>
      <c r="AZ1290" s="28"/>
      <c r="BA1290" s="28"/>
      <c r="BB1290" s="28"/>
      <c r="BC1290" s="28"/>
      <c r="BD1290" s="28"/>
      <c r="BE1290" s="28"/>
      <c r="BF1290" s="28"/>
      <c r="BG1290" s="28"/>
      <c r="BH1290" s="28"/>
      <c r="BI1290" s="28"/>
      <c r="BJ1290" s="28"/>
      <c r="BK1290" s="28"/>
      <c r="BL1290" s="28"/>
      <c r="BM1290" s="28"/>
      <c r="BN1290" s="28"/>
      <c r="BO1290" s="28"/>
      <c r="BP1290" s="28"/>
      <c r="BQ1290" s="28"/>
      <c r="BR1290" s="28"/>
      <c r="BS1290" s="28"/>
      <c r="BT1290" s="28"/>
      <c r="BU1290" s="28"/>
      <c r="BV1290" s="28"/>
      <c r="BW1290" s="28"/>
      <c r="BX1290" s="28"/>
      <c r="BY1290" s="28"/>
      <c r="BZ1290" s="28"/>
      <c r="CA1290" s="28"/>
      <c r="CB1290" s="28"/>
      <c r="CC1290" s="28"/>
      <c r="CD1290" s="28"/>
      <c r="CE1290" s="28"/>
      <c r="CF1290" s="28"/>
      <c r="CG1290" s="28"/>
      <c r="CH1290" s="28"/>
      <c r="CI1290" s="28"/>
      <c r="CJ1290" s="28"/>
      <c r="CK1290" s="28"/>
      <c r="CL1290" s="28"/>
      <c r="CM1290" s="28"/>
      <c r="CN1290" s="28"/>
    </row>
    <row r="1291" spans="3:92" x14ac:dyDescent="0.3">
      <c r="C1291" s="28"/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28"/>
      <c r="P1291" s="28"/>
      <c r="Q1291" s="28"/>
      <c r="R1291" s="28"/>
      <c r="S1291" s="28"/>
      <c r="T1291" s="28"/>
      <c r="U1291" s="28"/>
      <c r="V1291" s="28"/>
      <c r="W1291" s="28"/>
      <c r="X1291" s="28"/>
      <c r="Y1291" s="28"/>
      <c r="Z1291" s="28"/>
      <c r="AA1291" s="28"/>
      <c r="AB1291" s="28"/>
      <c r="AC1291" s="28"/>
      <c r="AD1291" s="28"/>
      <c r="AE1291" s="28"/>
      <c r="AF1291" s="28"/>
      <c r="AG1291" s="28"/>
      <c r="AH1291" s="28"/>
      <c r="AI1291" s="28"/>
      <c r="AJ1291" s="28"/>
      <c r="AK1291" s="28"/>
      <c r="AL1291" s="28"/>
      <c r="AM1291" s="28"/>
      <c r="AN1291" s="28"/>
      <c r="AO1291" s="28"/>
      <c r="AP1291" s="28"/>
      <c r="AQ1291" s="28"/>
      <c r="AR1291" s="28"/>
      <c r="AS1291" s="28"/>
      <c r="AT1291" s="28"/>
      <c r="AU1291" s="28"/>
      <c r="AV1291" s="28"/>
      <c r="AW1291" s="28"/>
      <c r="AX1291" s="28"/>
      <c r="AY1291" s="28"/>
      <c r="AZ1291" s="28"/>
      <c r="BA1291" s="28"/>
      <c r="BB1291" s="28"/>
      <c r="BC1291" s="28"/>
      <c r="BD1291" s="28"/>
      <c r="BE1291" s="28"/>
      <c r="BF1291" s="28"/>
      <c r="BG1291" s="28"/>
      <c r="BH1291" s="28"/>
      <c r="BI1291" s="28"/>
      <c r="BJ1291" s="28"/>
      <c r="BK1291" s="28"/>
      <c r="BL1291" s="28"/>
      <c r="BM1291" s="28"/>
      <c r="BN1291" s="28"/>
      <c r="BO1291" s="28"/>
      <c r="BP1291" s="28"/>
      <c r="BQ1291" s="28"/>
      <c r="BR1291" s="28"/>
      <c r="BS1291" s="28"/>
      <c r="BT1291" s="28"/>
      <c r="BU1291" s="28"/>
      <c r="BV1291" s="28"/>
      <c r="BW1291" s="28"/>
      <c r="BX1291" s="28"/>
      <c r="BY1291" s="28"/>
      <c r="BZ1291" s="28"/>
      <c r="CA1291" s="28"/>
      <c r="CB1291" s="28"/>
      <c r="CC1291" s="28"/>
      <c r="CD1291" s="28"/>
      <c r="CE1291" s="28"/>
      <c r="CF1291" s="28"/>
      <c r="CG1291" s="28"/>
      <c r="CH1291" s="28"/>
      <c r="CI1291" s="28"/>
      <c r="CJ1291" s="28"/>
      <c r="CK1291" s="28"/>
      <c r="CL1291" s="28"/>
      <c r="CM1291" s="28"/>
      <c r="CN1291" s="28"/>
    </row>
    <row r="1292" spans="3:92" x14ac:dyDescent="0.3">
      <c r="C1292" s="28"/>
      <c r="D1292" s="28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28"/>
      <c r="P1292" s="28"/>
      <c r="Q1292" s="28"/>
      <c r="R1292" s="28"/>
      <c r="S1292" s="28"/>
      <c r="T1292" s="28"/>
      <c r="U1292" s="28"/>
      <c r="V1292" s="28"/>
      <c r="W1292" s="28"/>
      <c r="X1292" s="28"/>
      <c r="Y1292" s="28"/>
      <c r="Z1292" s="28"/>
      <c r="AA1292" s="28"/>
      <c r="AB1292" s="28"/>
      <c r="AC1292" s="28"/>
      <c r="AD1292" s="28"/>
      <c r="AE1292" s="28"/>
      <c r="AF1292" s="28"/>
      <c r="AG1292" s="28"/>
      <c r="AH1292" s="28"/>
      <c r="AI1292" s="28"/>
      <c r="AJ1292" s="28"/>
      <c r="AK1292" s="28"/>
      <c r="AL1292" s="28"/>
      <c r="AM1292" s="28"/>
      <c r="AN1292" s="28"/>
      <c r="AO1292" s="28"/>
      <c r="AP1292" s="28"/>
      <c r="AQ1292" s="28"/>
      <c r="AR1292" s="28"/>
      <c r="AS1292" s="28"/>
      <c r="AT1292" s="28"/>
      <c r="AU1292" s="28"/>
      <c r="AV1292" s="28"/>
      <c r="AW1292" s="28"/>
      <c r="AX1292" s="28"/>
      <c r="AY1292" s="28"/>
      <c r="AZ1292" s="28"/>
      <c r="BA1292" s="28"/>
      <c r="BB1292" s="28"/>
      <c r="BC1292" s="28"/>
      <c r="BD1292" s="28"/>
      <c r="BE1292" s="28"/>
      <c r="BF1292" s="28"/>
      <c r="BG1292" s="28"/>
      <c r="BH1292" s="28"/>
      <c r="BI1292" s="28"/>
      <c r="BJ1292" s="28"/>
      <c r="BK1292" s="28"/>
      <c r="BL1292" s="28"/>
      <c r="BM1292" s="28"/>
      <c r="BN1292" s="28"/>
      <c r="BO1292" s="28"/>
      <c r="BP1292" s="28"/>
      <c r="BQ1292" s="28"/>
      <c r="BR1292" s="28"/>
      <c r="BS1292" s="28"/>
      <c r="BT1292" s="28"/>
      <c r="BU1292" s="28"/>
      <c r="BV1292" s="28"/>
      <c r="BW1292" s="28"/>
      <c r="BX1292" s="28"/>
      <c r="BY1292" s="28"/>
      <c r="BZ1292" s="28"/>
      <c r="CA1292" s="28"/>
      <c r="CB1292" s="28"/>
      <c r="CC1292" s="28"/>
      <c r="CD1292" s="28"/>
      <c r="CE1292" s="28"/>
      <c r="CF1292" s="28"/>
      <c r="CG1292" s="28"/>
      <c r="CH1292" s="28"/>
      <c r="CI1292" s="28"/>
      <c r="CJ1292" s="28"/>
      <c r="CK1292" s="28"/>
      <c r="CL1292" s="28"/>
      <c r="CM1292" s="28"/>
      <c r="CN1292" s="28"/>
    </row>
    <row r="1293" spans="3:92" x14ac:dyDescent="0.3">
      <c r="C1293" s="28"/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28"/>
      <c r="P1293" s="28"/>
      <c r="Q1293" s="28"/>
      <c r="R1293" s="28"/>
      <c r="S1293" s="28"/>
      <c r="T1293" s="28"/>
      <c r="U1293" s="28"/>
      <c r="V1293" s="28"/>
      <c r="W1293" s="28"/>
      <c r="X1293" s="28"/>
      <c r="Y1293" s="28"/>
      <c r="Z1293" s="28"/>
      <c r="AA1293" s="28"/>
      <c r="AB1293" s="28"/>
      <c r="AC1293" s="28"/>
      <c r="AD1293" s="28"/>
      <c r="AE1293" s="28"/>
      <c r="AF1293" s="28"/>
      <c r="AG1293" s="28"/>
      <c r="AH1293" s="28"/>
      <c r="AI1293" s="28"/>
      <c r="AJ1293" s="28"/>
      <c r="AK1293" s="28"/>
      <c r="AL1293" s="28"/>
      <c r="AM1293" s="28"/>
      <c r="AN1293" s="28"/>
      <c r="AO1293" s="28"/>
      <c r="AP1293" s="28"/>
      <c r="AQ1293" s="28"/>
      <c r="AR1293" s="28"/>
      <c r="AS1293" s="28"/>
      <c r="AT1293" s="28"/>
      <c r="AU1293" s="28"/>
      <c r="AV1293" s="28"/>
      <c r="AW1293" s="28"/>
      <c r="AX1293" s="28"/>
      <c r="AY1293" s="28"/>
      <c r="AZ1293" s="28"/>
      <c r="BA1293" s="28"/>
      <c r="BB1293" s="28"/>
      <c r="BC1293" s="28"/>
      <c r="BD1293" s="28"/>
      <c r="BE1293" s="28"/>
      <c r="BF1293" s="28"/>
      <c r="BG1293" s="28"/>
      <c r="BH1293" s="28"/>
      <c r="BI1293" s="28"/>
      <c r="BJ1293" s="28"/>
      <c r="BK1293" s="28"/>
      <c r="BL1293" s="28"/>
      <c r="BM1293" s="28"/>
      <c r="BN1293" s="28"/>
      <c r="BO1293" s="28"/>
      <c r="BP1293" s="28"/>
      <c r="BQ1293" s="28"/>
      <c r="BR1293" s="28"/>
      <c r="BS1293" s="28"/>
      <c r="BT1293" s="28"/>
      <c r="BU1293" s="28"/>
      <c r="BV1293" s="28"/>
      <c r="BW1293" s="28"/>
      <c r="BX1293" s="28"/>
      <c r="BY1293" s="28"/>
      <c r="BZ1293" s="28"/>
      <c r="CA1293" s="28"/>
      <c r="CB1293" s="28"/>
      <c r="CC1293" s="28"/>
      <c r="CD1293" s="28"/>
      <c r="CE1293" s="28"/>
      <c r="CF1293" s="28"/>
      <c r="CG1293" s="28"/>
      <c r="CH1293" s="28"/>
      <c r="CI1293" s="28"/>
      <c r="CJ1293" s="28"/>
      <c r="CK1293" s="28"/>
      <c r="CL1293" s="28"/>
      <c r="CM1293" s="28"/>
      <c r="CN1293" s="28"/>
    </row>
    <row r="1294" spans="3:92" x14ac:dyDescent="0.3">
      <c r="C1294" s="28"/>
      <c r="D1294" s="28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28"/>
      <c r="P1294" s="28"/>
      <c r="Q1294" s="28"/>
      <c r="R1294" s="28"/>
      <c r="S1294" s="28"/>
      <c r="T1294" s="28"/>
      <c r="U1294" s="28"/>
      <c r="V1294" s="28"/>
      <c r="W1294" s="28"/>
      <c r="X1294" s="28"/>
      <c r="Y1294" s="28"/>
      <c r="Z1294" s="28"/>
      <c r="AA1294" s="28"/>
      <c r="AB1294" s="28"/>
      <c r="AC1294" s="28"/>
      <c r="AD1294" s="28"/>
      <c r="AE1294" s="28"/>
      <c r="AF1294" s="28"/>
      <c r="AG1294" s="28"/>
      <c r="AH1294" s="28"/>
      <c r="AI1294" s="28"/>
      <c r="AJ1294" s="28"/>
      <c r="AK1294" s="28"/>
      <c r="AL1294" s="28"/>
      <c r="AM1294" s="28"/>
      <c r="AN1294" s="28"/>
      <c r="AO1294" s="28"/>
      <c r="AP1294" s="28"/>
      <c r="AQ1294" s="28"/>
      <c r="AR1294" s="28"/>
      <c r="AS1294" s="28"/>
      <c r="AT1294" s="28"/>
      <c r="AU1294" s="28"/>
      <c r="AV1294" s="28"/>
      <c r="AW1294" s="28"/>
      <c r="AX1294" s="28"/>
      <c r="AY1294" s="28"/>
      <c r="AZ1294" s="28"/>
      <c r="BA1294" s="28"/>
      <c r="BB1294" s="28"/>
      <c r="BC1294" s="28"/>
      <c r="BD1294" s="28"/>
      <c r="BE1294" s="28"/>
      <c r="BF1294" s="28"/>
      <c r="BG1294" s="28"/>
      <c r="BH1294" s="28"/>
      <c r="BI1294" s="28"/>
      <c r="BJ1294" s="28"/>
      <c r="BK1294" s="28"/>
      <c r="BL1294" s="28"/>
      <c r="BM1294" s="28"/>
      <c r="BN1294" s="28"/>
      <c r="BO1294" s="28"/>
      <c r="BP1294" s="28"/>
      <c r="BQ1294" s="28"/>
      <c r="BR1294" s="28"/>
      <c r="BS1294" s="28"/>
      <c r="BT1294" s="28"/>
      <c r="BU1294" s="28"/>
      <c r="BV1294" s="28"/>
      <c r="BW1294" s="28"/>
      <c r="BX1294" s="28"/>
      <c r="BY1294" s="28"/>
      <c r="BZ1294" s="28"/>
      <c r="CA1294" s="28"/>
      <c r="CB1294" s="28"/>
      <c r="CC1294" s="28"/>
      <c r="CD1294" s="28"/>
      <c r="CE1294" s="28"/>
      <c r="CF1294" s="28"/>
      <c r="CG1294" s="28"/>
      <c r="CH1294" s="28"/>
      <c r="CI1294" s="28"/>
      <c r="CJ1294" s="28"/>
      <c r="CK1294" s="28"/>
      <c r="CL1294" s="28"/>
      <c r="CM1294" s="28"/>
      <c r="CN1294" s="28"/>
    </row>
    <row r="1295" spans="3:92" x14ac:dyDescent="0.3">
      <c r="C1295" s="28"/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  <c r="AA1295" s="28"/>
      <c r="AB1295" s="28"/>
      <c r="AC1295" s="28"/>
      <c r="AD1295" s="28"/>
      <c r="AE1295" s="28"/>
      <c r="AF1295" s="28"/>
      <c r="AG1295" s="28"/>
      <c r="AH1295" s="28"/>
      <c r="AI1295" s="28"/>
      <c r="AJ1295" s="28"/>
      <c r="AK1295" s="28"/>
      <c r="AL1295" s="28"/>
      <c r="AM1295" s="28"/>
      <c r="AN1295" s="28"/>
      <c r="AO1295" s="28"/>
      <c r="AP1295" s="28"/>
      <c r="AQ1295" s="28"/>
      <c r="AR1295" s="28"/>
      <c r="AS1295" s="28"/>
      <c r="AT1295" s="28"/>
      <c r="AU1295" s="28"/>
      <c r="AV1295" s="28"/>
      <c r="AW1295" s="28"/>
      <c r="AX1295" s="28"/>
      <c r="AY1295" s="28"/>
      <c r="AZ1295" s="28"/>
      <c r="BA1295" s="28"/>
      <c r="BB1295" s="28"/>
      <c r="BC1295" s="28"/>
      <c r="BD1295" s="28"/>
      <c r="BE1295" s="28"/>
      <c r="BF1295" s="28"/>
      <c r="BG1295" s="28"/>
      <c r="BH1295" s="28"/>
      <c r="BI1295" s="28"/>
      <c r="BJ1295" s="28"/>
      <c r="BK1295" s="28"/>
      <c r="BL1295" s="28"/>
      <c r="BM1295" s="28"/>
      <c r="BN1295" s="28"/>
      <c r="BO1295" s="28"/>
      <c r="BP1295" s="28"/>
      <c r="BQ1295" s="28"/>
      <c r="BR1295" s="28"/>
      <c r="BS1295" s="28"/>
      <c r="BT1295" s="28"/>
      <c r="BU1295" s="28"/>
      <c r="BV1295" s="28"/>
      <c r="BW1295" s="28"/>
      <c r="BX1295" s="28"/>
      <c r="BY1295" s="28"/>
      <c r="BZ1295" s="28"/>
      <c r="CA1295" s="28"/>
      <c r="CB1295" s="28"/>
      <c r="CC1295" s="28"/>
      <c r="CD1295" s="28"/>
      <c r="CE1295" s="28"/>
      <c r="CF1295" s="28"/>
      <c r="CG1295" s="28"/>
      <c r="CH1295" s="28"/>
      <c r="CI1295" s="28"/>
      <c r="CJ1295" s="28"/>
      <c r="CK1295" s="28"/>
      <c r="CL1295" s="28"/>
      <c r="CM1295" s="28"/>
      <c r="CN1295" s="28"/>
    </row>
    <row r="1296" spans="3:92" x14ac:dyDescent="0.3">
      <c r="C1296" s="28"/>
      <c r="D1296" s="28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28"/>
      <c r="P1296" s="28"/>
      <c r="Q1296" s="28"/>
      <c r="R1296" s="28"/>
      <c r="S1296" s="28"/>
      <c r="T1296" s="28"/>
      <c r="U1296" s="28"/>
      <c r="V1296" s="28"/>
      <c r="W1296" s="28"/>
      <c r="X1296" s="28"/>
      <c r="Y1296" s="28"/>
      <c r="Z1296" s="28"/>
      <c r="AA1296" s="28"/>
      <c r="AB1296" s="28"/>
      <c r="AC1296" s="28"/>
      <c r="AD1296" s="28"/>
      <c r="AE1296" s="28"/>
      <c r="AF1296" s="28"/>
      <c r="AG1296" s="28"/>
      <c r="AH1296" s="28"/>
      <c r="AI1296" s="28"/>
      <c r="AJ1296" s="28"/>
      <c r="AK1296" s="28"/>
      <c r="AL1296" s="28"/>
      <c r="AM1296" s="28"/>
      <c r="AN1296" s="28"/>
      <c r="AO1296" s="28"/>
      <c r="AP1296" s="28"/>
      <c r="AQ1296" s="28"/>
      <c r="AR1296" s="28"/>
      <c r="AS1296" s="28"/>
      <c r="AT1296" s="28"/>
      <c r="AU1296" s="28"/>
      <c r="AV1296" s="28"/>
      <c r="AW1296" s="28"/>
      <c r="AX1296" s="28"/>
      <c r="AY1296" s="28"/>
      <c r="AZ1296" s="28"/>
      <c r="BA1296" s="28"/>
      <c r="BB1296" s="28"/>
      <c r="BC1296" s="28"/>
      <c r="BD1296" s="28"/>
      <c r="BE1296" s="28"/>
      <c r="BF1296" s="28"/>
      <c r="BG1296" s="28"/>
      <c r="BH1296" s="28"/>
      <c r="BI1296" s="28"/>
      <c r="BJ1296" s="28"/>
      <c r="BK1296" s="28"/>
      <c r="BL1296" s="28"/>
      <c r="BM1296" s="28"/>
      <c r="BN1296" s="28"/>
      <c r="BO1296" s="28"/>
      <c r="BP1296" s="28"/>
      <c r="BQ1296" s="28"/>
      <c r="BR1296" s="28"/>
      <c r="BS1296" s="28"/>
      <c r="BT1296" s="28"/>
      <c r="BU1296" s="28"/>
      <c r="BV1296" s="28"/>
      <c r="BW1296" s="28"/>
      <c r="BX1296" s="28"/>
      <c r="BY1296" s="28"/>
      <c r="BZ1296" s="28"/>
      <c r="CA1296" s="28"/>
      <c r="CB1296" s="28"/>
      <c r="CC1296" s="28"/>
      <c r="CD1296" s="28"/>
      <c r="CE1296" s="28"/>
      <c r="CF1296" s="28"/>
      <c r="CG1296" s="28"/>
      <c r="CH1296" s="28"/>
      <c r="CI1296" s="28"/>
      <c r="CJ1296" s="28"/>
      <c r="CK1296" s="28"/>
      <c r="CL1296" s="28"/>
      <c r="CM1296" s="28"/>
      <c r="CN1296" s="28"/>
    </row>
    <row r="1297" spans="3:92" x14ac:dyDescent="0.3">
      <c r="C1297" s="28"/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28"/>
      <c r="P1297" s="28"/>
      <c r="Q1297" s="28"/>
      <c r="R1297" s="28"/>
      <c r="S1297" s="28"/>
      <c r="T1297" s="28"/>
      <c r="U1297" s="28"/>
      <c r="V1297" s="28"/>
      <c r="W1297" s="28"/>
      <c r="X1297" s="28"/>
      <c r="Y1297" s="28"/>
      <c r="Z1297" s="28"/>
      <c r="AA1297" s="28"/>
      <c r="AB1297" s="28"/>
      <c r="AC1297" s="28"/>
      <c r="AD1297" s="28"/>
      <c r="AE1297" s="28"/>
      <c r="AF1297" s="28"/>
      <c r="AG1297" s="28"/>
      <c r="AH1297" s="28"/>
      <c r="AI1297" s="28"/>
      <c r="AJ1297" s="28"/>
      <c r="AK1297" s="28"/>
      <c r="AL1297" s="28"/>
      <c r="AM1297" s="28"/>
      <c r="AN1297" s="28"/>
      <c r="AO1297" s="28"/>
      <c r="AP1297" s="28"/>
      <c r="AQ1297" s="28"/>
      <c r="AR1297" s="28"/>
      <c r="AS1297" s="28"/>
      <c r="AT1297" s="28"/>
      <c r="AU1297" s="28"/>
      <c r="AV1297" s="28"/>
      <c r="AW1297" s="28"/>
      <c r="AX1297" s="28"/>
      <c r="AY1297" s="28"/>
      <c r="AZ1297" s="28"/>
      <c r="BA1297" s="28"/>
      <c r="BB1297" s="28"/>
      <c r="BC1297" s="28"/>
      <c r="BD1297" s="28"/>
      <c r="BE1297" s="28"/>
      <c r="BF1297" s="28"/>
      <c r="BG1297" s="28"/>
      <c r="BH1297" s="28"/>
      <c r="BI1297" s="28"/>
      <c r="BJ1297" s="28"/>
      <c r="BK1297" s="28"/>
      <c r="BL1297" s="28"/>
      <c r="BM1297" s="28"/>
      <c r="BN1297" s="28"/>
      <c r="BO1297" s="28"/>
      <c r="BP1297" s="28"/>
      <c r="BQ1297" s="28"/>
      <c r="BR1297" s="28"/>
      <c r="BS1297" s="28"/>
      <c r="BT1297" s="28"/>
      <c r="BU1297" s="28"/>
      <c r="BV1297" s="28"/>
      <c r="BW1297" s="28"/>
      <c r="BX1297" s="28"/>
      <c r="BY1297" s="28"/>
      <c r="BZ1297" s="28"/>
      <c r="CA1297" s="28"/>
      <c r="CB1297" s="28"/>
      <c r="CC1297" s="28"/>
      <c r="CD1297" s="28"/>
      <c r="CE1297" s="28"/>
      <c r="CF1297" s="28"/>
      <c r="CG1297" s="28"/>
      <c r="CH1297" s="28"/>
      <c r="CI1297" s="28"/>
      <c r="CJ1297" s="28"/>
      <c r="CK1297" s="28"/>
      <c r="CL1297" s="28"/>
      <c r="CM1297" s="28"/>
      <c r="CN1297" s="28"/>
    </row>
    <row r="1298" spans="3:92" x14ac:dyDescent="0.3">
      <c r="C1298" s="28"/>
      <c r="D1298" s="28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  <c r="AA1298" s="28"/>
      <c r="AB1298" s="28"/>
      <c r="AC1298" s="28"/>
      <c r="AD1298" s="28"/>
      <c r="AE1298" s="28"/>
      <c r="AF1298" s="28"/>
      <c r="AG1298" s="28"/>
      <c r="AH1298" s="28"/>
      <c r="AI1298" s="28"/>
      <c r="AJ1298" s="28"/>
      <c r="AK1298" s="28"/>
      <c r="AL1298" s="28"/>
      <c r="AM1298" s="28"/>
      <c r="AN1298" s="28"/>
      <c r="AO1298" s="28"/>
      <c r="AP1298" s="28"/>
      <c r="AQ1298" s="28"/>
      <c r="AR1298" s="28"/>
      <c r="AS1298" s="28"/>
      <c r="AT1298" s="28"/>
      <c r="AU1298" s="28"/>
      <c r="AV1298" s="28"/>
      <c r="AW1298" s="28"/>
      <c r="AX1298" s="28"/>
      <c r="AY1298" s="28"/>
      <c r="AZ1298" s="28"/>
      <c r="BA1298" s="28"/>
      <c r="BB1298" s="28"/>
      <c r="BC1298" s="28"/>
      <c r="BD1298" s="28"/>
      <c r="BE1298" s="28"/>
      <c r="BF1298" s="28"/>
      <c r="BG1298" s="28"/>
      <c r="BH1298" s="28"/>
      <c r="BI1298" s="28"/>
      <c r="BJ1298" s="28"/>
      <c r="BK1298" s="28"/>
      <c r="BL1298" s="28"/>
      <c r="BM1298" s="28"/>
      <c r="BN1298" s="28"/>
      <c r="BO1298" s="28"/>
      <c r="BP1298" s="28"/>
      <c r="BQ1298" s="28"/>
      <c r="BR1298" s="28"/>
      <c r="BS1298" s="28"/>
      <c r="BT1298" s="28"/>
      <c r="BU1298" s="28"/>
      <c r="BV1298" s="28"/>
      <c r="BW1298" s="28"/>
      <c r="BX1298" s="28"/>
      <c r="BY1298" s="28"/>
      <c r="BZ1298" s="28"/>
      <c r="CA1298" s="28"/>
      <c r="CB1298" s="28"/>
      <c r="CC1298" s="28"/>
      <c r="CD1298" s="28"/>
      <c r="CE1298" s="28"/>
      <c r="CF1298" s="28"/>
      <c r="CG1298" s="28"/>
      <c r="CH1298" s="28"/>
      <c r="CI1298" s="28"/>
      <c r="CJ1298" s="28"/>
      <c r="CK1298" s="28"/>
      <c r="CL1298" s="28"/>
      <c r="CM1298" s="28"/>
      <c r="CN1298" s="28"/>
    </row>
    <row r="1299" spans="3:92" x14ac:dyDescent="0.3">
      <c r="C1299" s="28"/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28"/>
      <c r="P1299" s="28"/>
      <c r="Q1299" s="28"/>
      <c r="R1299" s="28"/>
      <c r="S1299" s="28"/>
      <c r="T1299" s="28"/>
      <c r="U1299" s="28"/>
      <c r="V1299" s="28"/>
      <c r="W1299" s="28"/>
      <c r="X1299" s="28"/>
      <c r="Y1299" s="28"/>
      <c r="Z1299" s="28"/>
      <c r="AA1299" s="28"/>
      <c r="AB1299" s="28"/>
      <c r="AC1299" s="28"/>
      <c r="AD1299" s="28"/>
      <c r="AE1299" s="28"/>
      <c r="AF1299" s="28"/>
      <c r="AG1299" s="28"/>
      <c r="AH1299" s="28"/>
      <c r="AI1299" s="28"/>
      <c r="AJ1299" s="28"/>
      <c r="AK1299" s="28"/>
      <c r="AL1299" s="28"/>
      <c r="AM1299" s="28"/>
      <c r="AN1299" s="28"/>
      <c r="AO1299" s="28"/>
      <c r="AP1299" s="28"/>
      <c r="AQ1299" s="28"/>
      <c r="AR1299" s="28"/>
      <c r="AS1299" s="28"/>
      <c r="AT1299" s="28"/>
      <c r="AU1299" s="28"/>
      <c r="AV1299" s="28"/>
      <c r="AW1299" s="28"/>
      <c r="AX1299" s="28"/>
      <c r="AY1299" s="28"/>
      <c r="AZ1299" s="28"/>
      <c r="BA1299" s="28"/>
      <c r="BB1299" s="28"/>
      <c r="BC1299" s="28"/>
      <c r="BD1299" s="28"/>
      <c r="BE1299" s="28"/>
      <c r="BF1299" s="28"/>
      <c r="BG1299" s="28"/>
      <c r="BH1299" s="28"/>
      <c r="BI1299" s="28"/>
      <c r="BJ1299" s="28"/>
      <c r="BK1299" s="28"/>
      <c r="BL1299" s="28"/>
      <c r="BM1299" s="28"/>
      <c r="BN1299" s="28"/>
      <c r="BO1299" s="28"/>
      <c r="BP1299" s="28"/>
      <c r="BQ1299" s="28"/>
      <c r="BR1299" s="28"/>
      <c r="BS1299" s="28"/>
      <c r="BT1299" s="28"/>
      <c r="BU1299" s="28"/>
      <c r="BV1299" s="28"/>
      <c r="BW1299" s="28"/>
      <c r="BX1299" s="28"/>
      <c r="BY1299" s="28"/>
      <c r="BZ1299" s="28"/>
      <c r="CA1299" s="28"/>
      <c r="CB1299" s="28"/>
      <c r="CC1299" s="28"/>
      <c r="CD1299" s="28"/>
      <c r="CE1299" s="28"/>
      <c r="CF1299" s="28"/>
      <c r="CG1299" s="28"/>
      <c r="CH1299" s="28"/>
      <c r="CI1299" s="28"/>
      <c r="CJ1299" s="28"/>
      <c r="CK1299" s="28"/>
      <c r="CL1299" s="28"/>
      <c r="CM1299" s="28"/>
      <c r="CN1299" s="28"/>
    </row>
    <row r="1300" spans="3:92" x14ac:dyDescent="0.3">
      <c r="C1300" s="28"/>
      <c r="D1300" s="28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  <c r="AA1300" s="28"/>
      <c r="AB1300" s="28"/>
      <c r="AC1300" s="28"/>
      <c r="AD1300" s="28"/>
      <c r="AE1300" s="28"/>
      <c r="AF1300" s="28"/>
      <c r="AG1300" s="28"/>
      <c r="AH1300" s="28"/>
      <c r="AI1300" s="28"/>
      <c r="AJ1300" s="28"/>
      <c r="AK1300" s="28"/>
      <c r="AL1300" s="28"/>
      <c r="AM1300" s="28"/>
      <c r="AN1300" s="28"/>
      <c r="AO1300" s="28"/>
      <c r="AP1300" s="28"/>
      <c r="AQ1300" s="28"/>
      <c r="AR1300" s="28"/>
      <c r="AS1300" s="28"/>
      <c r="AT1300" s="28"/>
      <c r="AU1300" s="28"/>
      <c r="AV1300" s="28"/>
      <c r="AW1300" s="28"/>
      <c r="AX1300" s="28"/>
      <c r="AY1300" s="28"/>
      <c r="AZ1300" s="28"/>
      <c r="BA1300" s="28"/>
      <c r="BB1300" s="28"/>
      <c r="BC1300" s="28"/>
      <c r="BD1300" s="28"/>
      <c r="BE1300" s="28"/>
      <c r="BF1300" s="28"/>
      <c r="BG1300" s="28"/>
      <c r="BH1300" s="28"/>
      <c r="BI1300" s="28"/>
      <c r="BJ1300" s="28"/>
      <c r="BK1300" s="28"/>
      <c r="BL1300" s="28"/>
      <c r="BM1300" s="28"/>
      <c r="BN1300" s="28"/>
      <c r="BO1300" s="28"/>
      <c r="BP1300" s="28"/>
      <c r="BQ1300" s="28"/>
      <c r="BR1300" s="28"/>
      <c r="BS1300" s="28"/>
      <c r="BT1300" s="28"/>
      <c r="BU1300" s="28"/>
      <c r="BV1300" s="28"/>
      <c r="BW1300" s="28"/>
      <c r="BX1300" s="28"/>
      <c r="BY1300" s="28"/>
      <c r="BZ1300" s="28"/>
      <c r="CA1300" s="28"/>
      <c r="CB1300" s="28"/>
      <c r="CC1300" s="28"/>
      <c r="CD1300" s="28"/>
      <c r="CE1300" s="28"/>
      <c r="CF1300" s="28"/>
      <c r="CG1300" s="28"/>
      <c r="CH1300" s="28"/>
      <c r="CI1300" s="28"/>
      <c r="CJ1300" s="28"/>
      <c r="CK1300" s="28"/>
      <c r="CL1300" s="28"/>
      <c r="CM1300" s="28"/>
      <c r="CN1300" s="28"/>
    </row>
    <row r="1301" spans="3:92" x14ac:dyDescent="0.3">
      <c r="C1301" s="28"/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28"/>
      <c r="P1301" s="28"/>
      <c r="Q1301" s="28"/>
      <c r="R1301" s="28"/>
      <c r="S1301" s="28"/>
      <c r="T1301" s="28"/>
      <c r="U1301" s="28"/>
      <c r="V1301" s="28"/>
      <c r="W1301" s="28"/>
      <c r="X1301" s="28"/>
      <c r="Y1301" s="28"/>
      <c r="Z1301" s="28"/>
      <c r="AA1301" s="28"/>
      <c r="AB1301" s="28"/>
      <c r="AC1301" s="28"/>
      <c r="AD1301" s="28"/>
      <c r="AE1301" s="28"/>
      <c r="AF1301" s="28"/>
      <c r="AG1301" s="28"/>
      <c r="AH1301" s="28"/>
      <c r="AI1301" s="28"/>
      <c r="AJ1301" s="28"/>
      <c r="AK1301" s="28"/>
      <c r="AL1301" s="28"/>
      <c r="AM1301" s="28"/>
      <c r="AN1301" s="28"/>
      <c r="AO1301" s="28"/>
      <c r="AP1301" s="28"/>
      <c r="AQ1301" s="28"/>
      <c r="AR1301" s="28"/>
      <c r="AS1301" s="28"/>
      <c r="AT1301" s="28"/>
      <c r="AU1301" s="28"/>
      <c r="AV1301" s="28"/>
      <c r="AW1301" s="28"/>
      <c r="AX1301" s="28"/>
      <c r="AY1301" s="28"/>
      <c r="AZ1301" s="28"/>
      <c r="BA1301" s="28"/>
      <c r="BB1301" s="28"/>
      <c r="BC1301" s="28"/>
      <c r="BD1301" s="28"/>
      <c r="BE1301" s="28"/>
      <c r="BF1301" s="28"/>
      <c r="BG1301" s="28"/>
      <c r="BH1301" s="28"/>
      <c r="BI1301" s="28"/>
      <c r="BJ1301" s="28"/>
      <c r="BK1301" s="28"/>
      <c r="BL1301" s="28"/>
      <c r="BM1301" s="28"/>
      <c r="BN1301" s="28"/>
      <c r="BO1301" s="28"/>
      <c r="BP1301" s="28"/>
      <c r="BQ1301" s="28"/>
      <c r="BR1301" s="28"/>
      <c r="BS1301" s="28"/>
      <c r="BT1301" s="28"/>
      <c r="BU1301" s="28"/>
      <c r="BV1301" s="28"/>
      <c r="BW1301" s="28"/>
      <c r="BX1301" s="28"/>
      <c r="BY1301" s="28"/>
      <c r="BZ1301" s="28"/>
      <c r="CA1301" s="28"/>
      <c r="CB1301" s="28"/>
      <c r="CC1301" s="28"/>
      <c r="CD1301" s="28"/>
      <c r="CE1301" s="28"/>
      <c r="CF1301" s="28"/>
      <c r="CG1301" s="28"/>
      <c r="CH1301" s="28"/>
      <c r="CI1301" s="28"/>
      <c r="CJ1301" s="28"/>
      <c r="CK1301" s="28"/>
      <c r="CL1301" s="28"/>
      <c r="CM1301" s="28"/>
      <c r="CN1301" s="28"/>
    </row>
    <row r="1302" spans="3:92" x14ac:dyDescent="0.3">
      <c r="C1302" s="28"/>
      <c r="D1302" s="28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  <c r="AA1302" s="28"/>
      <c r="AB1302" s="28"/>
      <c r="AC1302" s="28"/>
      <c r="AD1302" s="28"/>
      <c r="AE1302" s="28"/>
      <c r="AF1302" s="28"/>
      <c r="AG1302" s="28"/>
      <c r="AH1302" s="28"/>
      <c r="AI1302" s="28"/>
      <c r="AJ1302" s="28"/>
      <c r="AK1302" s="28"/>
      <c r="AL1302" s="28"/>
      <c r="AM1302" s="28"/>
      <c r="AN1302" s="28"/>
      <c r="AO1302" s="28"/>
      <c r="AP1302" s="28"/>
      <c r="AQ1302" s="28"/>
      <c r="AR1302" s="28"/>
      <c r="AS1302" s="28"/>
      <c r="AT1302" s="28"/>
      <c r="AU1302" s="28"/>
      <c r="AV1302" s="28"/>
      <c r="AW1302" s="28"/>
      <c r="AX1302" s="28"/>
      <c r="AY1302" s="28"/>
      <c r="AZ1302" s="28"/>
      <c r="BA1302" s="28"/>
      <c r="BB1302" s="28"/>
      <c r="BC1302" s="28"/>
      <c r="BD1302" s="28"/>
      <c r="BE1302" s="28"/>
      <c r="BF1302" s="28"/>
      <c r="BG1302" s="28"/>
      <c r="BH1302" s="28"/>
      <c r="BI1302" s="28"/>
      <c r="BJ1302" s="28"/>
      <c r="BK1302" s="28"/>
      <c r="BL1302" s="28"/>
      <c r="BM1302" s="28"/>
      <c r="BN1302" s="28"/>
      <c r="BO1302" s="28"/>
      <c r="BP1302" s="28"/>
      <c r="BQ1302" s="28"/>
      <c r="BR1302" s="28"/>
      <c r="BS1302" s="28"/>
      <c r="BT1302" s="28"/>
      <c r="BU1302" s="28"/>
      <c r="BV1302" s="28"/>
      <c r="BW1302" s="28"/>
      <c r="BX1302" s="28"/>
      <c r="BY1302" s="28"/>
      <c r="BZ1302" s="28"/>
      <c r="CA1302" s="28"/>
      <c r="CB1302" s="28"/>
      <c r="CC1302" s="28"/>
      <c r="CD1302" s="28"/>
      <c r="CE1302" s="28"/>
      <c r="CF1302" s="28"/>
      <c r="CG1302" s="28"/>
      <c r="CH1302" s="28"/>
      <c r="CI1302" s="28"/>
      <c r="CJ1302" s="28"/>
      <c r="CK1302" s="28"/>
      <c r="CL1302" s="28"/>
      <c r="CM1302" s="28"/>
      <c r="CN1302" s="28"/>
    </row>
    <row r="1303" spans="3:92" x14ac:dyDescent="0.3">
      <c r="C1303" s="28"/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28"/>
      <c r="P1303" s="28"/>
      <c r="Q1303" s="28"/>
      <c r="R1303" s="28"/>
      <c r="S1303" s="28"/>
      <c r="T1303" s="28"/>
      <c r="U1303" s="28"/>
      <c r="V1303" s="28"/>
      <c r="W1303" s="28"/>
      <c r="X1303" s="28"/>
      <c r="Y1303" s="28"/>
      <c r="Z1303" s="28"/>
      <c r="AA1303" s="28"/>
      <c r="AB1303" s="28"/>
      <c r="AC1303" s="28"/>
      <c r="AD1303" s="28"/>
      <c r="AE1303" s="28"/>
      <c r="AF1303" s="28"/>
      <c r="AG1303" s="28"/>
      <c r="AH1303" s="28"/>
      <c r="AI1303" s="28"/>
      <c r="AJ1303" s="28"/>
      <c r="AK1303" s="28"/>
      <c r="AL1303" s="28"/>
      <c r="AM1303" s="28"/>
      <c r="AN1303" s="28"/>
      <c r="AO1303" s="28"/>
      <c r="AP1303" s="28"/>
      <c r="AQ1303" s="28"/>
      <c r="AR1303" s="28"/>
      <c r="AS1303" s="28"/>
      <c r="AT1303" s="28"/>
      <c r="AU1303" s="28"/>
      <c r="AV1303" s="28"/>
      <c r="AW1303" s="28"/>
      <c r="AX1303" s="28"/>
      <c r="AY1303" s="28"/>
      <c r="AZ1303" s="28"/>
      <c r="BA1303" s="28"/>
      <c r="BB1303" s="28"/>
      <c r="BC1303" s="28"/>
      <c r="BD1303" s="28"/>
      <c r="BE1303" s="28"/>
      <c r="BF1303" s="28"/>
      <c r="BG1303" s="28"/>
      <c r="BH1303" s="28"/>
      <c r="BI1303" s="28"/>
      <c r="BJ1303" s="28"/>
      <c r="BK1303" s="28"/>
      <c r="BL1303" s="28"/>
      <c r="BM1303" s="28"/>
      <c r="BN1303" s="28"/>
      <c r="BO1303" s="28"/>
      <c r="BP1303" s="28"/>
      <c r="BQ1303" s="28"/>
      <c r="BR1303" s="28"/>
      <c r="BS1303" s="28"/>
      <c r="BT1303" s="28"/>
      <c r="BU1303" s="28"/>
      <c r="BV1303" s="28"/>
      <c r="BW1303" s="28"/>
      <c r="BX1303" s="28"/>
      <c r="BY1303" s="28"/>
      <c r="BZ1303" s="28"/>
      <c r="CA1303" s="28"/>
      <c r="CB1303" s="28"/>
      <c r="CC1303" s="28"/>
      <c r="CD1303" s="28"/>
      <c r="CE1303" s="28"/>
      <c r="CF1303" s="28"/>
      <c r="CG1303" s="28"/>
      <c r="CH1303" s="28"/>
      <c r="CI1303" s="28"/>
      <c r="CJ1303" s="28"/>
      <c r="CK1303" s="28"/>
      <c r="CL1303" s="28"/>
      <c r="CM1303" s="28"/>
      <c r="CN1303" s="28"/>
    </row>
    <row r="1304" spans="3:92" x14ac:dyDescent="0.3">
      <c r="C1304" s="28"/>
      <c r="D1304" s="28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/>
      <c r="X1304" s="28"/>
      <c r="Y1304" s="28"/>
      <c r="Z1304" s="28"/>
      <c r="AA1304" s="28"/>
      <c r="AB1304" s="28"/>
      <c r="AC1304" s="28"/>
      <c r="AD1304" s="28"/>
      <c r="AE1304" s="28"/>
      <c r="AF1304" s="28"/>
      <c r="AG1304" s="28"/>
      <c r="AH1304" s="28"/>
      <c r="AI1304" s="28"/>
      <c r="AJ1304" s="28"/>
      <c r="AK1304" s="28"/>
      <c r="AL1304" s="28"/>
      <c r="AM1304" s="28"/>
      <c r="AN1304" s="28"/>
      <c r="AO1304" s="28"/>
      <c r="AP1304" s="28"/>
      <c r="AQ1304" s="28"/>
      <c r="AR1304" s="28"/>
      <c r="AS1304" s="28"/>
      <c r="AT1304" s="28"/>
      <c r="AU1304" s="28"/>
      <c r="AV1304" s="28"/>
      <c r="AW1304" s="28"/>
      <c r="AX1304" s="28"/>
      <c r="AY1304" s="28"/>
      <c r="AZ1304" s="28"/>
      <c r="BA1304" s="28"/>
      <c r="BB1304" s="28"/>
      <c r="BC1304" s="28"/>
      <c r="BD1304" s="28"/>
      <c r="BE1304" s="28"/>
      <c r="BF1304" s="28"/>
      <c r="BG1304" s="28"/>
      <c r="BH1304" s="28"/>
      <c r="BI1304" s="28"/>
      <c r="BJ1304" s="28"/>
      <c r="BK1304" s="28"/>
      <c r="BL1304" s="28"/>
      <c r="BM1304" s="28"/>
      <c r="BN1304" s="28"/>
      <c r="BO1304" s="28"/>
      <c r="BP1304" s="28"/>
      <c r="BQ1304" s="28"/>
      <c r="BR1304" s="28"/>
      <c r="BS1304" s="28"/>
      <c r="BT1304" s="28"/>
      <c r="BU1304" s="28"/>
      <c r="BV1304" s="28"/>
      <c r="BW1304" s="28"/>
      <c r="BX1304" s="28"/>
      <c r="BY1304" s="28"/>
      <c r="BZ1304" s="28"/>
      <c r="CA1304" s="28"/>
      <c r="CB1304" s="28"/>
      <c r="CC1304" s="28"/>
      <c r="CD1304" s="28"/>
      <c r="CE1304" s="28"/>
      <c r="CF1304" s="28"/>
      <c r="CG1304" s="28"/>
      <c r="CH1304" s="28"/>
      <c r="CI1304" s="28"/>
      <c r="CJ1304" s="28"/>
      <c r="CK1304" s="28"/>
      <c r="CL1304" s="28"/>
      <c r="CM1304" s="28"/>
      <c r="CN1304" s="28"/>
    </row>
    <row r="1305" spans="3:92" x14ac:dyDescent="0.3">
      <c r="C1305" s="28"/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28"/>
      <c r="P1305" s="28"/>
      <c r="Q1305" s="28"/>
      <c r="R1305" s="28"/>
      <c r="S1305" s="28"/>
      <c r="T1305" s="28"/>
      <c r="U1305" s="28"/>
      <c r="V1305" s="28"/>
      <c r="W1305" s="28"/>
      <c r="X1305" s="28"/>
      <c r="Y1305" s="28"/>
      <c r="Z1305" s="28"/>
      <c r="AA1305" s="28"/>
      <c r="AB1305" s="28"/>
      <c r="AC1305" s="28"/>
      <c r="AD1305" s="28"/>
      <c r="AE1305" s="28"/>
      <c r="AF1305" s="28"/>
      <c r="AG1305" s="28"/>
      <c r="AH1305" s="28"/>
      <c r="AI1305" s="28"/>
      <c r="AJ1305" s="28"/>
      <c r="AK1305" s="28"/>
      <c r="AL1305" s="28"/>
      <c r="AM1305" s="28"/>
      <c r="AN1305" s="28"/>
      <c r="AO1305" s="28"/>
      <c r="AP1305" s="28"/>
      <c r="AQ1305" s="28"/>
      <c r="AR1305" s="28"/>
      <c r="AS1305" s="28"/>
      <c r="AT1305" s="28"/>
      <c r="AU1305" s="28"/>
      <c r="AV1305" s="28"/>
      <c r="AW1305" s="28"/>
      <c r="AX1305" s="28"/>
      <c r="AY1305" s="28"/>
      <c r="AZ1305" s="28"/>
      <c r="BA1305" s="28"/>
      <c r="BB1305" s="28"/>
      <c r="BC1305" s="28"/>
      <c r="BD1305" s="28"/>
      <c r="BE1305" s="28"/>
      <c r="BF1305" s="28"/>
      <c r="BG1305" s="28"/>
      <c r="BH1305" s="28"/>
      <c r="BI1305" s="28"/>
      <c r="BJ1305" s="28"/>
      <c r="BK1305" s="28"/>
      <c r="BL1305" s="28"/>
      <c r="BM1305" s="28"/>
      <c r="BN1305" s="28"/>
      <c r="BO1305" s="28"/>
      <c r="BP1305" s="28"/>
      <c r="BQ1305" s="28"/>
      <c r="BR1305" s="28"/>
      <c r="BS1305" s="28"/>
      <c r="BT1305" s="28"/>
      <c r="BU1305" s="28"/>
      <c r="BV1305" s="28"/>
      <c r="BW1305" s="28"/>
      <c r="BX1305" s="28"/>
      <c r="BY1305" s="28"/>
      <c r="BZ1305" s="28"/>
      <c r="CA1305" s="28"/>
      <c r="CB1305" s="28"/>
      <c r="CC1305" s="28"/>
      <c r="CD1305" s="28"/>
      <c r="CE1305" s="28"/>
      <c r="CF1305" s="28"/>
      <c r="CG1305" s="28"/>
      <c r="CH1305" s="28"/>
      <c r="CI1305" s="28"/>
      <c r="CJ1305" s="28"/>
      <c r="CK1305" s="28"/>
      <c r="CL1305" s="28"/>
      <c r="CM1305" s="28"/>
      <c r="CN1305" s="28"/>
    </row>
    <row r="1306" spans="3:92" x14ac:dyDescent="0.3">
      <c r="C1306" s="28"/>
      <c r="D1306" s="28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28"/>
      <c r="P1306" s="28"/>
      <c r="Q1306" s="28"/>
      <c r="R1306" s="28"/>
      <c r="S1306" s="28"/>
      <c r="T1306" s="28"/>
      <c r="U1306" s="28"/>
      <c r="V1306" s="28"/>
      <c r="W1306" s="28"/>
      <c r="X1306" s="28"/>
      <c r="Y1306" s="28"/>
      <c r="Z1306" s="28"/>
      <c r="AA1306" s="28"/>
      <c r="AB1306" s="28"/>
      <c r="AC1306" s="28"/>
      <c r="AD1306" s="28"/>
      <c r="AE1306" s="28"/>
      <c r="AF1306" s="28"/>
      <c r="AG1306" s="28"/>
      <c r="AH1306" s="28"/>
      <c r="AI1306" s="28"/>
      <c r="AJ1306" s="28"/>
      <c r="AK1306" s="28"/>
      <c r="AL1306" s="28"/>
      <c r="AM1306" s="28"/>
      <c r="AN1306" s="28"/>
      <c r="AO1306" s="28"/>
      <c r="AP1306" s="28"/>
      <c r="AQ1306" s="28"/>
      <c r="AR1306" s="28"/>
      <c r="AS1306" s="28"/>
      <c r="AT1306" s="28"/>
      <c r="AU1306" s="28"/>
      <c r="AV1306" s="28"/>
      <c r="AW1306" s="28"/>
      <c r="AX1306" s="28"/>
      <c r="AY1306" s="28"/>
      <c r="AZ1306" s="28"/>
      <c r="BA1306" s="28"/>
      <c r="BB1306" s="28"/>
      <c r="BC1306" s="28"/>
      <c r="BD1306" s="28"/>
      <c r="BE1306" s="28"/>
      <c r="BF1306" s="28"/>
      <c r="BG1306" s="28"/>
      <c r="BH1306" s="28"/>
      <c r="BI1306" s="28"/>
      <c r="BJ1306" s="28"/>
      <c r="BK1306" s="28"/>
      <c r="BL1306" s="28"/>
      <c r="BM1306" s="28"/>
      <c r="BN1306" s="28"/>
      <c r="BO1306" s="28"/>
      <c r="BP1306" s="28"/>
      <c r="BQ1306" s="28"/>
      <c r="BR1306" s="28"/>
      <c r="BS1306" s="28"/>
      <c r="BT1306" s="28"/>
      <c r="BU1306" s="28"/>
      <c r="BV1306" s="28"/>
      <c r="BW1306" s="28"/>
      <c r="BX1306" s="28"/>
      <c r="BY1306" s="28"/>
      <c r="BZ1306" s="28"/>
      <c r="CA1306" s="28"/>
      <c r="CB1306" s="28"/>
      <c r="CC1306" s="28"/>
      <c r="CD1306" s="28"/>
      <c r="CE1306" s="28"/>
      <c r="CF1306" s="28"/>
      <c r="CG1306" s="28"/>
      <c r="CH1306" s="28"/>
      <c r="CI1306" s="28"/>
      <c r="CJ1306" s="28"/>
      <c r="CK1306" s="28"/>
      <c r="CL1306" s="28"/>
      <c r="CM1306" s="28"/>
      <c r="CN1306" s="28"/>
    </row>
    <row r="1307" spans="3:92" x14ac:dyDescent="0.3">
      <c r="C1307" s="28"/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28"/>
      <c r="P1307" s="28"/>
      <c r="Q1307" s="28"/>
      <c r="R1307" s="28"/>
      <c r="S1307" s="28"/>
      <c r="T1307" s="28"/>
      <c r="U1307" s="28"/>
      <c r="V1307" s="28"/>
      <c r="W1307" s="28"/>
      <c r="X1307" s="28"/>
      <c r="Y1307" s="28"/>
      <c r="Z1307" s="28"/>
      <c r="AA1307" s="28"/>
      <c r="AB1307" s="28"/>
      <c r="AC1307" s="28"/>
      <c r="AD1307" s="28"/>
      <c r="AE1307" s="28"/>
      <c r="AF1307" s="28"/>
      <c r="AG1307" s="28"/>
      <c r="AH1307" s="28"/>
      <c r="AI1307" s="28"/>
      <c r="AJ1307" s="28"/>
      <c r="AK1307" s="28"/>
      <c r="AL1307" s="28"/>
      <c r="AM1307" s="28"/>
      <c r="AN1307" s="28"/>
      <c r="AO1307" s="28"/>
      <c r="AP1307" s="28"/>
      <c r="AQ1307" s="28"/>
      <c r="AR1307" s="28"/>
      <c r="AS1307" s="28"/>
      <c r="AT1307" s="28"/>
      <c r="AU1307" s="28"/>
      <c r="AV1307" s="28"/>
      <c r="AW1307" s="28"/>
      <c r="AX1307" s="28"/>
      <c r="AY1307" s="28"/>
      <c r="AZ1307" s="28"/>
      <c r="BA1307" s="28"/>
      <c r="BB1307" s="28"/>
      <c r="BC1307" s="28"/>
      <c r="BD1307" s="28"/>
      <c r="BE1307" s="28"/>
      <c r="BF1307" s="28"/>
      <c r="BG1307" s="28"/>
      <c r="BH1307" s="28"/>
      <c r="BI1307" s="28"/>
      <c r="BJ1307" s="28"/>
      <c r="BK1307" s="28"/>
      <c r="BL1307" s="28"/>
      <c r="BM1307" s="28"/>
      <c r="BN1307" s="28"/>
      <c r="BO1307" s="28"/>
      <c r="BP1307" s="28"/>
      <c r="BQ1307" s="28"/>
      <c r="BR1307" s="28"/>
      <c r="BS1307" s="28"/>
      <c r="BT1307" s="28"/>
      <c r="BU1307" s="28"/>
      <c r="BV1307" s="28"/>
      <c r="BW1307" s="28"/>
      <c r="BX1307" s="28"/>
      <c r="BY1307" s="28"/>
      <c r="BZ1307" s="28"/>
      <c r="CA1307" s="28"/>
      <c r="CB1307" s="28"/>
      <c r="CC1307" s="28"/>
      <c r="CD1307" s="28"/>
      <c r="CE1307" s="28"/>
      <c r="CF1307" s="28"/>
      <c r="CG1307" s="28"/>
      <c r="CH1307" s="28"/>
      <c r="CI1307" s="28"/>
      <c r="CJ1307" s="28"/>
      <c r="CK1307" s="28"/>
      <c r="CL1307" s="28"/>
      <c r="CM1307" s="28"/>
      <c r="CN1307" s="28"/>
    </row>
    <row r="1308" spans="3:92" x14ac:dyDescent="0.3">
      <c r="C1308" s="28"/>
      <c r="D1308" s="28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  <c r="AA1308" s="28"/>
      <c r="AB1308" s="28"/>
      <c r="AC1308" s="28"/>
      <c r="AD1308" s="28"/>
      <c r="AE1308" s="28"/>
      <c r="AF1308" s="28"/>
      <c r="AG1308" s="28"/>
      <c r="AH1308" s="28"/>
      <c r="AI1308" s="28"/>
      <c r="AJ1308" s="28"/>
      <c r="AK1308" s="28"/>
      <c r="AL1308" s="28"/>
      <c r="AM1308" s="28"/>
      <c r="AN1308" s="28"/>
      <c r="AO1308" s="28"/>
      <c r="AP1308" s="28"/>
      <c r="AQ1308" s="28"/>
      <c r="AR1308" s="28"/>
      <c r="AS1308" s="28"/>
      <c r="AT1308" s="28"/>
      <c r="AU1308" s="28"/>
      <c r="AV1308" s="28"/>
      <c r="AW1308" s="28"/>
      <c r="AX1308" s="28"/>
      <c r="AY1308" s="28"/>
      <c r="AZ1308" s="28"/>
      <c r="BA1308" s="28"/>
      <c r="BB1308" s="28"/>
      <c r="BC1308" s="28"/>
      <c r="BD1308" s="28"/>
      <c r="BE1308" s="28"/>
      <c r="BF1308" s="28"/>
      <c r="BG1308" s="28"/>
      <c r="BH1308" s="28"/>
      <c r="BI1308" s="28"/>
      <c r="BJ1308" s="28"/>
      <c r="BK1308" s="28"/>
      <c r="BL1308" s="28"/>
      <c r="BM1308" s="28"/>
      <c r="BN1308" s="28"/>
      <c r="BO1308" s="28"/>
      <c r="BP1308" s="28"/>
      <c r="BQ1308" s="28"/>
      <c r="BR1308" s="28"/>
      <c r="BS1308" s="28"/>
      <c r="BT1308" s="28"/>
      <c r="BU1308" s="28"/>
      <c r="BV1308" s="28"/>
      <c r="BW1308" s="28"/>
      <c r="BX1308" s="28"/>
      <c r="BY1308" s="28"/>
      <c r="BZ1308" s="28"/>
      <c r="CA1308" s="28"/>
      <c r="CB1308" s="28"/>
      <c r="CC1308" s="28"/>
      <c r="CD1308" s="28"/>
      <c r="CE1308" s="28"/>
      <c r="CF1308" s="28"/>
      <c r="CG1308" s="28"/>
      <c r="CH1308" s="28"/>
      <c r="CI1308" s="28"/>
      <c r="CJ1308" s="28"/>
      <c r="CK1308" s="28"/>
      <c r="CL1308" s="28"/>
      <c r="CM1308" s="28"/>
      <c r="CN1308" s="28"/>
    </row>
    <row r="1309" spans="3:92" x14ac:dyDescent="0.3">
      <c r="C1309" s="28"/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28"/>
      <c r="P1309" s="28"/>
      <c r="Q1309" s="28"/>
      <c r="R1309" s="28"/>
      <c r="S1309" s="28"/>
      <c r="T1309" s="28"/>
      <c r="U1309" s="28"/>
      <c r="V1309" s="28"/>
      <c r="W1309" s="28"/>
      <c r="X1309" s="28"/>
      <c r="Y1309" s="28"/>
      <c r="Z1309" s="28"/>
      <c r="AA1309" s="28"/>
      <c r="AB1309" s="28"/>
      <c r="AC1309" s="28"/>
      <c r="AD1309" s="28"/>
      <c r="AE1309" s="28"/>
      <c r="AF1309" s="28"/>
      <c r="AG1309" s="28"/>
      <c r="AH1309" s="28"/>
      <c r="AI1309" s="28"/>
      <c r="AJ1309" s="28"/>
      <c r="AK1309" s="28"/>
      <c r="AL1309" s="28"/>
      <c r="AM1309" s="28"/>
      <c r="AN1309" s="28"/>
      <c r="AO1309" s="28"/>
      <c r="AP1309" s="28"/>
      <c r="AQ1309" s="28"/>
      <c r="AR1309" s="28"/>
      <c r="AS1309" s="28"/>
      <c r="AT1309" s="28"/>
      <c r="AU1309" s="28"/>
      <c r="AV1309" s="28"/>
      <c r="AW1309" s="28"/>
      <c r="AX1309" s="28"/>
      <c r="AY1309" s="28"/>
      <c r="AZ1309" s="28"/>
      <c r="BA1309" s="28"/>
      <c r="BB1309" s="28"/>
      <c r="BC1309" s="28"/>
      <c r="BD1309" s="28"/>
      <c r="BE1309" s="28"/>
      <c r="BF1309" s="28"/>
      <c r="BG1309" s="28"/>
      <c r="BH1309" s="28"/>
      <c r="BI1309" s="28"/>
      <c r="BJ1309" s="28"/>
      <c r="BK1309" s="28"/>
      <c r="BL1309" s="28"/>
      <c r="BM1309" s="28"/>
      <c r="BN1309" s="28"/>
      <c r="BO1309" s="28"/>
      <c r="BP1309" s="28"/>
      <c r="BQ1309" s="28"/>
      <c r="BR1309" s="28"/>
      <c r="BS1309" s="28"/>
      <c r="BT1309" s="28"/>
      <c r="BU1309" s="28"/>
      <c r="BV1309" s="28"/>
      <c r="BW1309" s="28"/>
      <c r="BX1309" s="28"/>
      <c r="BY1309" s="28"/>
      <c r="BZ1309" s="28"/>
      <c r="CA1309" s="28"/>
      <c r="CB1309" s="28"/>
      <c r="CC1309" s="28"/>
      <c r="CD1309" s="28"/>
      <c r="CE1309" s="28"/>
      <c r="CF1309" s="28"/>
      <c r="CG1309" s="28"/>
      <c r="CH1309" s="28"/>
      <c r="CI1309" s="28"/>
      <c r="CJ1309" s="28"/>
      <c r="CK1309" s="28"/>
      <c r="CL1309" s="28"/>
      <c r="CM1309" s="28"/>
      <c r="CN1309" s="28"/>
    </row>
    <row r="1310" spans="3:92" x14ac:dyDescent="0.3">
      <c r="C1310" s="28"/>
      <c r="D1310" s="28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28"/>
      <c r="P1310" s="28"/>
      <c r="Q1310" s="28"/>
      <c r="R1310" s="28"/>
      <c r="S1310" s="28"/>
      <c r="T1310" s="28"/>
      <c r="U1310" s="28"/>
      <c r="V1310" s="28"/>
      <c r="W1310" s="28"/>
      <c r="X1310" s="28"/>
      <c r="Y1310" s="28"/>
      <c r="Z1310" s="28"/>
      <c r="AA1310" s="28"/>
      <c r="AB1310" s="28"/>
      <c r="AC1310" s="28"/>
      <c r="AD1310" s="28"/>
      <c r="AE1310" s="28"/>
      <c r="AF1310" s="28"/>
      <c r="AG1310" s="28"/>
      <c r="AH1310" s="28"/>
      <c r="AI1310" s="28"/>
      <c r="AJ1310" s="28"/>
      <c r="AK1310" s="28"/>
      <c r="AL1310" s="28"/>
      <c r="AM1310" s="28"/>
      <c r="AN1310" s="28"/>
      <c r="AO1310" s="28"/>
      <c r="AP1310" s="28"/>
      <c r="AQ1310" s="28"/>
      <c r="AR1310" s="28"/>
      <c r="AS1310" s="28"/>
      <c r="AT1310" s="28"/>
      <c r="AU1310" s="28"/>
      <c r="AV1310" s="28"/>
      <c r="AW1310" s="28"/>
      <c r="AX1310" s="28"/>
      <c r="AY1310" s="28"/>
      <c r="AZ1310" s="28"/>
      <c r="BA1310" s="28"/>
      <c r="BB1310" s="28"/>
      <c r="BC1310" s="28"/>
      <c r="BD1310" s="28"/>
      <c r="BE1310" s="28"/>
      <c r="BF1310" s="28"/>
      <c r="BG1310" s="28"/>
      <c r="BH1310" s="28"/>
      <c r="BI1310" s="28"/>
      <c r="BJ1310" s="28"/>
      <c r="BK1310" s="28"/>
      <c r="BL1310" s="28"/>
      <c r="BM1310" s="28"/>
      <c r="BN1310" s="28"/>
      <c r="BO1310" s="28"/>
      <c r="BP1310" s="28"/>
      <c r="BQ1310" s="28"/>
      <c r="BR1310" s="28"/>
      <c r="BS1310" s="28"/>
      <c r="BT1310" s="28"/>
      <c r="BU1310" s="28"/>
      <c r="BV1310" s="28"/>
      <c r="BW1310" s="28"/>
      <c r="BX1310" s="28"/>
      <c r="BY1310" s="28"/>
      <c r="BZ1310" s="28"/>
      <c r="CA1310" s="28"/>
      <c r="CB1310" s="28"/>
      <c r="CC1310" s="28"/>
      <c r="CD1310" s="28"/>
      <c r="CE1310" s="28"/>
      <c r="CF1310" s="28"/>
      <c r="CG1310" s="28"/>
      <c r="CH1310" s="28"/>
      <c r="CI1310" s="28"/>
      <c r="CJ1310" s="28"/>
      <c r="CK1310" s="28"/>
      <c r="CL1310" s="28"/>
      <c r="CM1310" s="28"/>
      <c r="CN1310" s="28"/>
    </row>
    <row r="1311" spans="3:92" x14ac:dyDescent="0.3">
      <c r="C1311" s="28"/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28"/>
      <c r="P1311" s="28"/>
      <c r="Q1311" s="28"/>
      <c r="R1311" s="28"/>
      <c r="S1311" s="28"/>
      <c r="T1311" s="28"/>
      <c r="U1311" s="28"/>
      <c r="V1311" s="28"/>
      <c r="W1311" s="28"/>
      <c r="X1311" s="28"/>
      <c r="Y1311" s="28"/>
      <c r="Z1311" s="28"/>
      <c r="AA1311" s="28"/>
      <c r="AB1311" s="28"/>
      <c r="AC1311" s="28"/>
      <c r="AD1311" s="28"/>
      <c r="AE1311" s="28"/>
      <c r="AF1311" s="28"/>
      <c r="AG1311" s="28"/>
      <c r="AH1311" s="28"/>
      <c r="AI1311" s="28"/>
      <c r="AJ1311" s="28"/>
      <c r="AK1311" s="28"/>
      <c r="AL1311" s="28"/>
      <c r="AM1311" s="28"/>
      <c r="AN1311" s="28"/>
      <c r="AO1311" s="28"/>
      <c r="AP1311" s="28"/>
      <c r="AQ1311" s="28"/>
      <c r="AR1311" s="28"/>
      <c r="AS1311" s="28"/>
      <c r="AT1311" s="28"/>
      <c r="AU1311" s="28"/>
      <c r="AV1311" s="28"/>
      <c r="AW1311" s="28"/>
      <c r="AX1311" s="28"/>
      <c r="AY1311" s="28"/>
      <c r="AZ1311" s="28"/>
      <c r="BA1311" s="28"/>
      <c r="BB1311" s="28"/>
      <c r="BC1311" s="28"/>
      <c r="BD1311" s="28"/>
      <c r="BE1311" s="28"/>
      <c r="BF1311" s="28"/>
      <c r="BG1311" s="28"/>
      <c r="BH1311" s="28"/>
      <c r="BI1311" s="28"/>
      <c r="BJ1311" s="28"/>
      <c r="BK1311" s="28"/>
      <c r="BL1311" s="28"/>
      <c r="BM1311" s="28"/>
      <c r="BN1311" s="28"/>
      <c r="BO1311" s="28"/>
      <c r="BP1311" s="28"/>
      <c r="BQ1311" s="28"/>
      <c r="BR1311" s="28"/>
      <c r="BS1311" s="28"/>
      <c r="BT1311" s="28"/>
      <c r="BU1311" s="28"/>
      <c r="BV1311" s="28"/>
      <c r="BW1311" s="28"/>
      <c r="BX1311" s="28"/>
      <c r="BY1311" s="28"/>
      <c r="BZ1311" s="28"/>
      <c r="CA1311" s="28"/>
      <c r="CB1311" s="28"/>
      <c r="CC1311" s="28"/>
      <c r="CD1311" s="28"/>
      <c r="CE1311" s="28"/>
      <c r="CF1311" s="28"/>
      <c r="CG1311" s="28"/>
      <c r="CH1311" s="28"/>
      <c r="CI1311" s="28"/>
      <c r="CJ1311" s="28"/>
      <c r="CK1311" s="28"/>
      <c r="CL1311" s="28"/>
      <c r="CM1311" s="28"/>
      <c r="CN1311" s="28"/>
    </row>
    <row r="1312" spans="3:92" x14ac:dyDescent="0.3">
      <c r="C1312" s="28"/>
      <c r="D1312" s="28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28"/>
      <c r="P1312" s="28"/>
      <c r="Q1312" s="28"/>
      <c r="R1312" s="28"/>
      <c r="S1312" s="28"/>
      <c r="T1312" s="28"/>
      <c r="U1312" s="28"/>
      <c r="V1312" s="28"/>
      <c r="W1312" s="28"/>
      <c r="X1312" s="28"/>
      <c r="Y1312" s="28"/>
      <c r="Z1312" s="28"/>
      <c r="AA1312" s="28"/>
      <c r="AB1312" s="28"/>
      <c r="AC1312" s="28"/>
      <c r="AD1312" s="28"/>
      <c r="AE1312" s="28"/>
      <c r="AF1312" s="28"/>
      <c r="AG1312" s="28"/>
      <c r="AH1312" s="28"/>
      <c r="AI1312" s="28"/>
      <c r="AJ1312" s="28"/>
      <c r="AK1312" s="28"/>
      <c r="AL1312" s="28"/>
      <c r="AM1312" s="28"/>
      <c r="AN1312" s="28"/>
      <c r="AO1312" s="28"/>
      <c r="AP1312" s="28"/>
      <c r="AQ1312" s="28"/>
      <c r="AR1312" s="28"/>
      <c r="AS1312" s="28"/>
      <c r="AT1312" s="28"/>
      <c r="AU1312" s="28"/>
      <c r="AV1312" s="28"/>
      <c r="AW1312" s="28"/>
      <c r="AX1312" s="28"/>
      <c r="AY1312" s="28"/>
      <c r="AZ1312" s="28"/>
      <c r="BA1312" s="28"/>
      <c r="BB1312" s="28"/>
      <c r="BC1312" s="28"/>
      <c r="BD1312" s="28"/>
      <c r="BE1312" s="28"/>
      <c r="BF1312" s="28"/>
      <c r="BG1312" s="28"/>
      <c r="BH1312" s="28"/>
      <c r="BI1312" s="28"/>
      <c r="BJ1312" s="28"/>
      <c r="BK1312" s="28"/>
      <c r="BL1312" s="28"/>
      <c r="BM1312" s="28"/>
      <c r="BN1312" s="28"/>
      <c r="BO1312" s="28"/>
      <c r="BP1312" s="28"/>
      <c r="BQ1312" s="28"/>
      <c r="BR1312" s="28"/>
      <c r="BS1312" s="28"/>
      <c r="BT1312" s="28"/>
      <c r="BU1312" s="28"/>
      <c r="BV1312" s="28"/>
      <c r="BW1312" s="28"/>
      <c r="BX1312" s="28"/>
      <c r="BY1312" s="28"/>
      <c r="BZ1312" s="28"/>
      <c r="CA1312" s="28"/>
      <c r="CB1312" s="28"/>
      <c r="CC1312" s="28"/>
      <c r="CD1312" s="28"/>
      <c r="CE1312" s="28"/>
      <c r="CF1312" s="28"/>
      <c r="CG1312" s="28"/>
      <c r="CH1312" s="28"/>
      <c r="CI1312" s="28"/>
      <c r="CJ1312" s="28"/>
      <c r="CK1312" s="28"/>
      <c r="CL1312" s="28"/>
      <c r="CM1312" s="28"/>
      <c r="CN1312" s="28"/>
    </row>
    <row r="1313" spans="3:92" x14ac:dyDescent="0.3">
      <c r="C1313" s="28"/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28"/>
      <c r="P1313" s="28"/>
      <c r="Q1313" s="28"/>
      <c r="R1313" s="28"/>
      <c r="S1313" s="28"/>
      <c r="T1313" s="28"/>
      <c r="U1313" s="28"/>
      <c r="V1313" s="28"/>
      <c r="W1313" s="28"/>
      <c r="X1313" s="28"/>
      <c r="Y1313" s="28"/>
      <c r="Z1313" s="28"/>
      <c r="AA1313" s="28"/>
      <c r="AB1313" s="28"/>
      <c r="AC1313" s="28"/>
      <c r="AD1313" s="28"/>
      <c r="AE1313" s="28"/>
      <c r="AF1313" s="28"/>
      <c r="AG1313" s="28"/>
      <c r="AH1313" s="28"/>
      <c r="AI1313" s="28"/>
      <c r="AJ1313" s="28"/>
      <c r="AK1313" s="28"/>
      <c r="AL1313" s="28"/>
      <c r="AM1313" s="28"/>
      <c r="AN1313" s="28"/>
      <c r="AO1313" s="28"/>
      <c r="AP1313" s="28"/>
      <c r="AQ1313" s="28"/>
      <c r="AR1313" s="28"/>
      <c r="AS1313" s="28"/>
      <c r="AT1313" s="28"/>
      <c r="AU1313" s="28"/>
      <c r="AV1313" s="28"/>
      <c r="AW1313" s="28"/>
      <c r="AX1313" s="28"/>
      <c r="AY1313" s="28"/>
      <c r="AZ1313" s="28"/>
      <c r="BA1313" s="28"/>
      <c r="BB1313" s="28"/>
      <c r="BC1313" s="28"/>
      <c r="BD1313" s="28"/>
      <c r="BE1313" s="28"/>
      <c r="BF1313" s="28"/>
      <c r="BG1313" s="28"/>
      <c r="BH1313" s="28"/>
      <c r="BI1313" s="28"/>
      <c r="BJ1313" s="28"/>
      <c r="BK1313" s="28"/>
      <c r="BL1313" s="28"/>
      <c r="BM1313" s="28"/>
      <c r="BN1313" s="28"/>
      <c r="BO1313" s="28"/>
      <c r="BP1313" s="28"/>
      <c r="BQ1313" s="28"/>
      <c r="BR1313" s="28"/>
      <c r="BS1313" s="28"/>
      <c r="BT1313" s="28"/>
      <c r="BU1313" s="28"/>
      <c r="BV1313" s="28"/>
      <c r="BW1313" s="28"/>
      <c r="BX1313" s="28"/>
      <c r="BY1313" s="28"/>
      <c r="BZ1313" s="28"/>
      <c r="CA1313" s="28"/>
      <c r="CB1313" s="28"/>
      <c r="CC1313" s="28"/>
      <c r="CD1313" s="28"/>
      <c r="CE1313" s="28"/>
      <c r="CF1313" s="28"/>
      <c r="CG1313" s="28"/>
      <c r="CH1313" s="28"/>
      <c r="CI1313" s="28"/>
      <c r="CJ1313" s="28"/>
      <c r="CK1313" s="28"/>
      <c r="CL1313" s="28"/>
      <c r="CM1313" s="28"/>
      <c r="CN1313" s="28"/>
    </row>
    <row r="1314" spans="3:92" x14ac:dyDescent="0.3">
      <c r="C1314" s="28"/>
      <c r="D1314" s="28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  <c r="AA1314" s="28"/>
      <c r="AB1314" s="28"/>
      <c r="AC1314" s="28"/>
      <c r="AD1314" s="28"/>
      <c r="AE1314" s="28"/>
      <c r="AF1314" s="28"/>
      <c r="AG1314" s="28"/>
      <c r="AH1314" s="28"/>
      <c r="AI1314" s="28"/>
      <c r="AJ1314" s="28"/>
      <c r="AK1314" s="28"/>
      <c r="AL1314" s="28"/>
      <c r="AM1314" s="28"/>
      <c r="AN1314" s="28"/>
      <c r="AO1314" s="28"/>
      <c r="AP1314" s="28"/>
      <c r="AQ1314" s="28"/>
      <c r="AR1314" s="28"/>
      <c r="AS1314" s="28"/>
      <c r="AT1314" s="28"/>
      <c r="AU1314" s="28"/>
      <c r="AV1314" s="28"/>
      <c r="AW1314" s="28"/>
      <c r="AX1314" s="28"/>
      <c r="AY1314" s="28"/>
      <c r="AZ1314" s="28"/>
      <c r="BA1314" s="28"/>
      <c r="BB1314" s="28"/>
      <c r="BC1314" s="28"/>
      <c r="BD1314" s="28"/>
      <c r="BE1314" s="28"/>
      <c r="BF1314" s="28"/>
      <c r="BG1314" s="28"/>
      <c r="BH1314" s="28"/>
      <c r="BI1314" s="28"/>
      <c r="BJ1314" s="28"/>
      <c r="BK1314" s="28"/>
      <c r="BL1314" s="28"/>
      <c r="BM1314" s="28"/>
      <c r="BN1314" s="28"/>
      <c r="BO1314" s="28"/>
      <c r="BP1314" s="28"/>
      <c r="BQ1314" s="28"/>
      <c r="BR1314" s="28"/>
      <c r="BS1314" s="28"/>
      <c r="BT1314" s="28"/>
      <c r="BU1314" s="28"/>
      <c r="BV1314" s="28"/>
      <c r="BW1314" s="28"/>
      <c r="BX1314" s="28"/>
      <c r="BY1314" s="28"/>
      <c r="BZ1314" s="28"/>
      <c r="CA1314" s="28"/>
      <c r="CB1314" s="28"/>
      <c r="CC1314" s="28"/>
      <c r="CD1314" s="28"/>
      <c r="CE1314" s="28"/>
      <c r="CF1314" s="28"/>
      <c r="CG1314" s="28"/>
      <c r="CH1314" s="28"/>
      <c r="CI1314" s="28"/>
      <c r="CJ1314" s="28"/>
      <c r="CK1314" s="28"/>
      <c r="CL1314" s="28"/>
      <c r="CM1314" s="28"/>
      <c r="CN1314" s="28"/>
    </row>
    <row r="1315" spans="3:92" x14ac:dyDescent="0.3">
      <c r="C1315" s="28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28"/>
      <c r="P1315" s="28"/>
      <c r="Q1315" s="28"/>
      <c r="R1315" s="28"/>
      <c r="S1315" s="28"/>
      <c r="T1315" s="28"/>
      <c r="U1315" s="28"/>
      <c r="V1315" s="28"/>
      <c r="W1315" s="28"/>
      <c r="X1315" s="28"/>
      <c r="Y1315" s="28"/>
      <c r="Z1315" s="28"/>
      <c r="AA1315" s="28"/>
      <c r="AB1315" s="28"/>
      <c r="AC1315" s="28"/>
      <c r="AD1315" s="28"/>
      <c r="AE1315" s="28"/>
      <c r="AF1315" s="28"/>
      <c r="AG1315" s="28"/>
      <c r="AH1315" s="28"/>
      <c r="AI1315" s="28"/>
      <c r="AJ1315" s="28"/>
      <c r="AK1315" s="28"/>
      <c r="AL1315" s="28"/>
      <c r="AM1315" s="28"/>
      <c r="AN1315" s="28"/>
      <c r="AO1315" s="28"/>
      <c r="AP1315" s="28"/>
      <c r="AQ1315" s="28"/>
      <c r="AR1315" s="28"/>
      <c r="AS1315" s="28"/>
      <c r="AT1315" s="28"/>
      <c r="AU1315" s="28"/>
      <c r="AV1315" s="28"/>
      <c r="AW1315" s="28"/>
      <c r="AX1315" s="28"/>
      <c r="AY1315" s="28"/>
      <c r="AZ1315" s="28"/>
      <c r="BA1315" s="28"/>
      <c r="BB1315" s="28"/>
      <c r="BC1315" s="28"/>
      <c r="BD1315" s="28"/>
      <c r="BE1315" s="28"/>
      <c r="BF1315" s="28"/>
      <c r="BG1315" s="28"/>
      <c r="BH1315" s="28"/>
      <c r="BI1315" s="28"/>
      <c r="BJ1315" s="28"/>
      <c r="BK1315" s="28"/>
      <c r="BL1315" s="28"/>
      <c r="BM1315" s="28"/>
      <c r="BN1315" s="28"/>
      <c r="BO1315" s="28"/>
      <c r="BP1315" s="28"/>
      <c r="BQ1315" s="28"/>
      <c r="BR1315" s="28"/>
      <c r="BS1315" s="28"/>
      <c r="BT1315" s="28"/>
      <c r="BU1315" s="28"/>
      <c r="BV1315" s="28"/>
      <c r="BW1315" s="28"/>
      <c r="BX1315" s="28"/>
      <c r="BY1315" s="28"/>
      <c r="BZ1315" s="28"/>
      <c r="CA1315" s="28"/>
      <c r="CB1315" s="28"/>
      <c r="CC1315" s="28"/>
      <c r="CD1315" s="28"/>
      <c r="CE1315" s="28"/>
      <c r="CF1315" s="28"/>
      <c r="CG1315" s="28"/>
      <c r="CH1315" s="28"/>
      <c r="CI1315" s="28"/>
      <c r="CJ1315" s="28"/>
      <c r="CK1315" s="28"/>
      <c r="CL1315" s="28"/>
      <c r="CM1315" s="28"/>
      <c r="CN1315" s="28"/>
    </row>
    <row r="1316" spans="3:92" x14ac:dyDescent="0.3">
      <c r="C1316" s="28"/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28"/>
      <c r="P1316" s="28"/>
      <c r="Q1316" s="28"/>
      <c r="R1316" s="28"/>
      <c r="S1316" s="28"/>
      <c r="T1316" s="28"/>
      <c r="U1316" s="28"/>
      <c r="V1316" s="28"/>
      <c r="W1316" s="28"/>
      <c r="X1316" s="28"/>
      <c r="Y1316" s="28"/>
      <c r="Z1316" s="28"/>
      <c r="AA1316" s="28"/>
      <c r="AB1316" s="28"/>
      <c r="AC1316" s="28"/>
      <c r="AD1316" s="28"/>
      <c r="AE1316" s="28"/>
      <c r="AF1316" s="28"/>
      <c r="AG1316" s="28"/>
      <c r="AH1316" s="28"/>
      <c r="AI1316" s="28"/>
      <c r="AJ1316" s="28"/>
      <c r="AK1316" s="28"/>
      <c r="AL1316" s="28"/>
      <c r="AM1316" s="28"/>
      <c r="AN1316" s="28"/>
      <c r="AO1316" s="28"/>
      <c r="AP1316" s="28"/>
      <c r="AQ1316" s="28"/>
      <c r="AR1316" s="28"/>
      <c r="AS1316" s="28"/>
      <c r="AT1316" s="28"/>
      <c r="AU1316" s="28"/>
      <c r="AV1316" s="28"/>
      <c r="AW1316" s="28"/>
      <c r="AX1316" s="28"/>
      <c r="AY1316" s="28"/>
      <c r="AZ1316" s="28"/>
      <c r="BA1316" s="28"/>
      <c r="BB1316" s="28"/>
      <c r="BC1316" s="28"/>
      <c r="BD1316" s="28"/>
      <c r="BE1316" s="28"/>
      <c r="BF1316" s="28"/>
      <c r="BG1316" s="28"/>
      <c r="BH1316" s="28"/>
      <c r="BI1316" s="28"/>
      <c r="BJ1316" s="28"/>
      <c r="BK1316" s="28"/>
      <c r="BL1316" s="28"/>
      <c r="BM1316" s="28"/>
      <c r="BN1316" s="28"/>
      <c r="BO1316" s="28"/>
      <c r="BP1316" s="28"/>
      <c r="BQ1316" s="28"/>
      <c r="BR1316" s="28"/>
      <c r="BS1316" s="28"/>
      <c r="BT1316" s="28"/>
      <c r="BU1316" s="28"/>
      <c r="BV1316" s="28"/>
      <c r="BW1316" s="28"/>
      <c r="BX1316" s="28"/>
      <c r="BY1316" s="28"/>
      <c r="BZ1316" s="28"/>
      <c r="CA1316" s="28"/>
      <c r="CB1316" s="28"/>
      <c r="CC1316" s="28"/>
      <c r="CD1316" s="28"/>
      <c r="CE1316" s="28"/>
      <c r="CF1316" s="28"/>
      <c r="CG1316" s="28"/>
      <c r="CH1316" s="28"/>
      <c r="CI1316" s="28"/>
      <c r="CJ1316" s="28"/>
      <c r="CK1316" s="28"/>
      <c r="CL1316" s="28"/>
      <c r="CM1316" s="28"/>
      <c r="CN1316" s="28"/>
    </row>
    <row r="1317" spans="3:92" x14ac:dyDescent="0.3">
      <c r="C1317" s="28"/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28"/>
      <c r="P1317" s="28"/>
      <c r="Q1317" s="28"/>
      <c r="R1317" s="28"/>
      <c r="S1317" s="28"/>
      <c r="T1317" s="28"/>
      <c r="U1317" s="28"/>
      <c r="V1317" s="28"/>
      <c r="W1317" s="28"/>
      <c r="X1317" s="28"/>
      <c r="Y1317" s="28"/>
      <c r="Z1317" s="28"/>
      <c r="AA1317" s="28"/>
      <c r="AB1317" s="28"/>
      <c r="AC1317" s="28"/>
      <c r="AD1317" s="28"/>
      <c r="AE1317" s="28"/>
      <c r="AF1317" s="28"/>
      <c r="AG1317" s="28"/>
      <c r="AH1317" s="28"/>
      <c r="AI1317" s="28"/>
      <c r="AJ1317" s="28"/>
      <c r="AK1317" s="28"/>
      <c r="AL1317" s="28"/>
      <c r="AM1317" s="28"/>
      <c r="AN1317" s="28"/>
      <c r="AO1317" s="28"/>
      <c r="AP1317" s="28"/>
      <c r="AQ1317" s="28"/>
      <c r="AR1317" s="28"/>
      <c r="AS1317" s="28"/>
      <c r="AT1317" s="28"/>
      <c r="AU1317" s="28"/>
      <c r="AV1317" s="28"/>
      <c r="AW1317" s="28"/>
      <c r="AX1317" s="28"/>
      <c r="AY1317" s="28"/>
      <c r="AZ1317" s="28"/>
      <c r="BA1317" s="28"/>
      <c r="BB1317" s="28"/>
      <c r="BC1317" s="28"/>
      <c r="BD1317" s="28"/>
      <c r="BE1317" s="28"/>
      <c r="BF1317" s="28"/>
      <c r="BG1317" s="28"/>
      <c r="BH1317" s="28"/>
      <c r="BI1317" s="28"/>
      <c r="BJ1317" s="28"/>
      <c r="BK1317" s="28"/>
      <c r="BL1317" s="28"/>
      <c r="BM1317" s="28"/>
      <c r="BN1317" s="28"/>
      <c r="BO1317" s="28"/>
      <c r="BP1317" s="28"/>
      <c r="BQ1317" s="28"/>
      <c r="BR1317" s="28"/>
      <c r="BS1317" s="28"/>
      <c r="BT1317" s="28"/>
      <c r="BU1317" s="28"/>
      <c r="BV1317" s="28"/>
      <c r="BW1317" s="28"/>
      <c r="BX1317" s="28"/>
      <c r="BY1317" s="28"/>
      <c r="BZ1317" s="28"/>
      <c r="CA1317" s="28"/>
      <c r="CB1317" s="28"/>
      <c r="CC1317" s="28"/>
      <c r="CD1317" s="28"/>
      <c r="CE1317" s="28"/>
      <c r="CF1317" s="28"/>
      <c r="CG1317" s="28"/>
      <c r="CH1317" s="28"/>
      <c r="CI1317" s="28"/>
      <c r="CJ1317" s="28"/>
      <c r="CK1317" s="28"/>
      <c r="CL1317" s="28"/>
      <c r="CM1317" s="28"/>
      <c r="CN1317" s="28"/>
    </row>
    <row r="1318" spans="3:92" x14ac:dyDescent="0.3">
      <c r="C1318" s="28"/>
      <c r="D1318" s="28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28"/>
      <c r="P1318" s="28"/>
      <c r="Q1318" s="28"/>
      <c r="R1318" s="28"/>
      <c r="S1318" s="28"/>
      <c r="T1318" s="28"/>
      <c r="U1318" s="28"/>
      <c r="V1318" s="28"/>
      <c r="W1318" s="28"/>
      <c r="X1318" s="28"/>
      <c r="Y1318" s="28"/>
      <c r="Z1318" s="28"/>
      <c r="AA1318" s="28"/>
      <c r="AB1318" s="28"/>
      <c r="AC1318" s="28"/>
      <c r="AD1318" s="28"/>
      <c r="AE1318" s="28"/>
      <c r="AF1318" s="28"/>
      <c r="AG1318" s="28"/>
      <c r="AH1318" s="28"/>
      <c r="AI1318" s="28"/>
      <c r="AJ1318" s="28"/>
      <c r="AK1318" s="28"/>
      <c r="AL1318" s="28"/>
      <c r="AM1318" s="28"/>
      <c r="AN1318" s="28"/>
      <c r="AO1318" s="28"/>
      <c r="AP1318" s="28"/>
      <c r="AQ1318" s="28"/>
      <c r="AR1318" s="28"/>
      <c r="AS1318" s="28"/>
      <c r="AT1318" s="28"/>
      <c r="AU1318" s="28"/>
      <c r="AV1318" s="28"/>
      <c r="AW1318" s="28"/>
      <c r="AX1318" s="28"/>
      <c r="AY1318" s="28"/>
      <c r="AZ1318" s="28"/>
      <c r="BA1318" s="28"/>
      <c r="BB1318" s="28"/>
      <c r="BC1318" s="28"/>
      <c r="BD1318" s="28"/>
      <c r="BE1318" s="28"/>
      <c r="BF1318" s="28"/>
      <c r="BG1318" s="28"/>
      <c r="BH1318" s="28"/>
      <c r="BI1318" s="28"/>
      <c r="BJ1318" s="28"/>
      <c r="BK1318" s="28"/>
      <c r="BL1318" s="28"/>
      <c r="BM1318" s="28"/>
      <c r="BN1318" s="28"/>
      <c r="BO1318" s="28"/>
      <c r="BP1318" s="28"/>
      <c r="BQ1318" s="28"/>
      <c r="BR1318" s="28"/>
      <c r="BS1318" s="28"/>
      <c r="BT1318" s="28"/>
      <c r="BU1318" s="28"/>
      <c r="BV1318" s="28"/>
      <c r="BW1318" s="28"/>
      <c r="BX1318" s="28"/>
      <c r="BY1318" s="28"/>
      <c r="BZ1318" s="28"/>
      <c r="CA1318" s="28"/>
      <c r="CB1318" s="28"/>
      <c r="CC1318" s="28"/>
      <c r="CD1318" s="28"/>
      <c r="CE1318" s="28"/>
      <c r="CF1318" s="28"/>
      <c r="CG1318" s="28"/>
      <c r="CH1318" s="28"/>
      <c r="CI1318" s="28"/>
      <c r="CJ1318" s="28"/>
      <c r="CK1318" s="28"/>
      <c r="CL1318" s="28"/>
      <c r="CM1318" s="28"/>
      <c r="CN1318" s="28"/>
    </row>
    <row r="1319" spans="3:92" x14ac:dyDescent="0.3">
      <c r="C1319" s="28"/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 s="28"/>
      <c r="S1319" s="28"/>
      <c r="T1319" s="28"/>
      <c r="U1319" s="28"/>
      <c r="V1319" s="28"/>
      <c r="W1319" s="28"/>
      <c r="X1319" s="28"/>
      <c r="Y1319" s="28"/>
      <c r="Z1319" s="28"/>
      <c r="AA1319" s="28"/>
      <c r="AB1319" s="28"/>
      <c r="AC1319" s="28"/>
      <c r="AD1319" s="28"/>
      <c r="AE1319" s="28"/>
      <c r="AF1319" s="28"/>
      <c r="AG1319" s="28"/>
      <c r="AH1319" s="28"/>
      <c r="AI1319" s="28"/>
      <c r="AJ1319" s="28"/>
      <c r="AK1319" s="28"/>
      <c r="AL1319" s="28"/>
      <c r="AM1319" s="28"/>
      <c r="AN1319" s="28"/>
      <c r="AO1319" s="28"/>
      <c r="AP1319" s="28"/>
      <c r="AQ1319" s="28"/>
      <c r="AR1319" s="28"/>
      <c r="AS1319" s="28"/>
      <c r="AT1319" s="28"/>
      <c r="AU1319" s="28"/>
      <c r="AV1319" s="28"/>
      <c r="AW1319" s="28"/>
      <c r="AX1319" s="28"/>
      <c r="AY1319" s="28"/>
      <c r="AZ1319" s="28"/>
      <c r="BA1319" s="28"/>
      <c r="BB1319" s="28"/>
      <c r="BC1319" s="28"/>
      <c r="BD1319" s="28"/>
      <c r="BE1319" s="28"/>
      <c r="BF1319" s="28"/>
      <c r="BG1319" s="28"/>
      <c r="BH1319" s="28"/>
      <c r="BI1319" s="28"/>
      <c r="BJ1319" s="28"/>
      <c r="BK1319" s="28"/>
      <c r="BL1319" s="28"/>
      <c r="BM1319" s="28"/>
      <c r="BN1319" s="28"/>
      <c r="BO1319" s="28"/>
      <c r="BP1319" s="28"/>
      <c r="BQ1319" s="28"/>
      <c r="BR1319" s="28"/>
      <c r="BS1319" s="28"/>
      <c r="BT1319" s="28"/>
      <c r="BU1319" s="28"/>
      <c r="BV1319" s="28"/>
      <c r="BW1319" s="28"/>
      <c r="BX1319" s="28"/>
      <c r="BY1319" s="28"/>
      <c r="BZ1319" s="28"/>
      <c r="CA1319" s="28"/>
      <c r="CB1319" s="28"/>
      <c r="CC1319" s="28"/>
      <c r="CD1319" s="28"/>
      <c r="CE1319" s="28"/>
      <c r="CF1319" s="28"/>
      <c r="CG1319" s="28"/>
      <c r="CH1319" s="28"/>
      <c r="CI1319" s="28"/>
      <c r="CJ1319" s="28"/>
      <c r="CK1319" s="28"/>
      <c r="CL1319" s="28"/>
      <c r="CM1319" s="28"/>
      <c r="CN1319" s="28"/>
    </row>
    <row r="1320" spans="3:92" x14ac:dyDescent="0.3">
      <c r="C1320" s="28"/>
      <c r="D1320" s="28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28"/>
      <c r="P1320" s="28"/>
      <c r="Q1320" s="28"/>
      <c r="R1320" s="28"/>
      <c r="S1320" s="28"/>
      <c r="T1320" s="28"/>
      <c r="U1320" s="28"/>
      <c r="V1320" s="28"/>
      <c r="W1320" s="28"/>
      <c r="X1320" s="28"/>
      <c r="Y1320" s="28"/>
      <c r="Z1320" s="28"/>
      <c r="AA1320" s="28"/>
      <c r="AB1320" s="28"/>
      <c r="AC1320" s="28"/>
      <c r="AD1320" s="28"/>
      <c r="AE1320" s="28"/>
      <c r="AF1320" s="28"/>
      <c r="AG1320" s="28"/>
      <c r="AH1320" s="28"/>
      <c r="AI1320" s="28"/>
      <c r="AJ1320" s="28"/>
      <c r="AK1320" s="28"/>
      <c r="AL1320" s="28"/>
      <c r="AM1320" s="28"/>
      <c r="AN1320" s="28"/>
      <c r="AO1320" s="28"/>
      <c r="AP1320" s="28"/>
      <c r="AQ1320" s="28"/>
      <c r="AR1320" s="28"/>
      <c r="AS1320" s="28"/>
      <c r="AT1320" s="28"/>
      <c r="AU1320" s="28"/>
      <c r="AV1320" s="28"/>
      <c r="AW1320" s="28"/>
      <c r="AX1320" s="28"/>
      <c r="AY1320" s="28"/>
      <c r="AZ1320" s="28"/>
      <c r="BA1320" s="28"/>
      <c r="BB1320" s="28"/>
      <c r="BC1320" s="28"/>
      <c r="BD1320" s="28"/>
      <c r="BE1320" s="28"/>
      <c r="BF1320" s="28"/>
      <c r="BG1320" s="28"/>
      <c r="BH1320" s="28"/>
      <c r="BI1320" s="28"/>
      <c r="BJ1320" s="28"/>
      <c r="BK1320" s="28"/>
      <c r="BL1320" s="28"/>
      <c r="BM1320" s="28"/>
      <c r="BN1320" s="28"/>
      <c r="BO1320" s="28"/>
      <c r="BP1320" s="28"/>
      <c r="BQ1320" s="28"/>
      <c r="BR1320" s="28"/>
      <c r="BS1320" s="28"/>
      <c r="BT1320" s="28"/>
      <c r="BU1320" s="28"/>
      <c r="BV1320" s="28"/>
      <c r="BW1320" s="28"/>
      <c r="BX1320" s="28"/>
      <c r="BY1320" s="28"/>
      <c r="BZ1320" s="28"/>
      <c r="CA1320" s="28"/>
      <c r="CB1320" s="28"/>
      <c r="CC1320" s="28"/>
      <c r="CD1320" s="28"/>
      <c r="CE1320" s="28"/>
      <c r="CF1320" s="28"/>
      <c r="CG1320" s="28"/>
      <c r="CH1320" s="28"/>
      <c r="CI1320" s="28"/>
      <c r="CJ1320" s="28"/>
      <c r="CK1320" s="28"/>
      <c r="CL1320" s="28"/>
      <c r="CM1320" s="28"/>
      <c r="CN1320" s="28"/>
    </row>
    <row r="1321" spans="3:92" x14ac:dyDescent="0.3">
      <c r="C1321" s="28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  <c r="AA1321" s="28"/>
      <c r="AB1321" s="28"/>
      <c r="AC1321" s="28"/>
      <c r="AD1321" s="28"/>
      <c r="AE1321" s="28"/>
      <c r="AF1321" s="28"/>
      <c r="AG1321" s="28"/>
      <c r="AH1321" s="28"/>
      <c r="AI1321" s="28"/>
      <c r="AJ1321" s="28"/>
      <c r="AK1321" s="28"/>
      <c r="AL1321" s="28"/>
      <c r="AM1321" s="28"/>
      <c r="AN1321" s="28"/>
      <c r="AO1321" s="28"/>
      <c r="AP1321" s="28"/>
      <c r="AQ1321" s="28"/>
      <c r="AR1321" s="28"/>
      <c r="AS1321" s="28"/>
      <c r="AT1321" s="28"/>
      <c r="AU1321" s="28"/>
      <c r="AV1321" s="28"/>
      <c r="AW1321" s="28"/>
      <c r="AX1321" s="28"/>
      <c r="AY1321" s="28"/>
      <c r="AZ1321" s="28"/>
      <c r="BA1321" s="28"/>
      <c r="BB1321" s="28"/>
      <c r="BC1321" s="28"/>
      <c r="BD1321" s="28"/>
      <c r="BE1321" s="28"/>
      <c r="BF1321" s="28"/>
      <c r="BG1321" s="28"/>
      <c r="BH1321" s="28"/>
      <c r="BI1321" s="28"/>
      <c r="BJ1321" s="28"/>
      <c r="BK1321" s="28"/>
      <c r="BL1321" s="28"/>
      <c r="BM1321" s="28"/>
      <c r="BN1321" s="28"/>
      <c r="BO1321" s="28"/>
      <c r="BP1321" s="28"/>
      <c r="BQ1321" s="28"/>
      <c r="BR1321" s="28"/>
      <c r="BS1321" s="28"/>
      <c r="BT1321" s="28"/>
      <c r="BU1321" s="28"/>
      <c r="BV1321" s="28"/>
      <c r="BW1321" s="28"/>
      <c r="BX1321" s="28"/>
      <c r="BY1321" s="28"/>
      <c r="BZ1321" s="28"/>
      <c r="CA1321" s="28"/>
      <c r="CB1321" s="28"/>
      <c r="CC1321" s="28"/>
      <c r="CD1321" s="28"/>
      <c r="CE1321" s="28"/>
      <c r="CF1321" s="28"/>
      <c r="CG1321" s="28"/>
      <c r="CH1321" s="28"/>
      <c r="CI1321" s="28"/>
      <c r="CJ1321" s="28"/>
      <c r="CK1321" s="28"/>
      <c r="CL1321" s="28"/>
      <c r="CM1321" s="28"/>
      <c r="CN1321" s="28"/>
    </row>
    <row r="1322" spans="3:92" x14ac:dyDescent="0.3">
      <c r="C1322" s="28"/>
      <c r="D1322" s="28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28"/>
      <c r="P1322" s="28"/>
      <c r="Q1322" s="28"/>
      <c r="R1322" s="28"/>
      <c r="S1322" s="28"/>
      <c r="T1322" s="28"/>
      <c r="U1322" s="28"/>
      <c r="V1322" s="28"/>
      <c r="W1322" s="28"/>
      <c r="X1322" s="28"/>
      <c r="Y1322" s="28"/>
      <c r="Z1322" s="28"/>
      <c r="AA1322" s="28"/>
      <c r="AB1322" s="28"/>
      <c r="AC1322" s="28"/>
      <c r="AD1322" s="28"/>
      <c r="AE1322" s="28"/>
      <c r="AF1322" s="28"/>
      <c r="AG1322" s="28"/>
      <c r="AH1322" s="28"/>
      <c r="AI1322" s="28"/>
      <c r="AJ1322" s="28"/>
      <c r="AK1322" s="28"/>
      <c r="AL1322" s="28"/>
      <c r="AM1322" s="28"/>
      <c r="AN1322" s="28"/>
      <c r="AO1322" s="28"/>
      <c r="AP1322" s="28"/>
      <c r="AQ1322" s="28"/>
      <c r="AR1322" s="28"/>
      <c r="AS1322" s="28"/>
      <c r="AT1322" s="28"/>
      <c r="AU1322" s="28"/>
      <c r="AV1322" s="28"/>
      <c r="AW1322" s="28"/>
      <c r="AX1322" s="28"/>
      <c r="AY1322" s="28"/>
      <c r="AZ1322" s="28"/>
      <c r="BA1322" s="28"/>
      <c r="BB1322" s="28"/>
      <c r="BC1322" s="28"/>
      <c r="BD1322" s="28"/>
      <c r="BE1322" s="28"/>
      <c r="BF1322" s="28"/>
      <c r="BG1322" s="28"/>
      <c r="BH1322" s="28"/>
      <c r="BI1322" s="28"/>
      <c r="BJ1322" s="28"/>
      <c r="BK1322" s="28"/>
      <c r="BL1322" s="28"/>
      <c r="BM1322" s="28"/>
      <c r="BN1322" s="28"/>
      <c r="BO1322" s="28"/>
      <c r="BP1322" s="28"/>
      <c r="BQ1322" s="28"/>
      <c r="BR1322" s="28"/>
      <c r="BS1322" s="28"/>
      <c r="BT1322" s="28"/>
      <c r="BU1322" s="28"/>
      <c r="BV1322" s="28"/>
      <c r="BW1322" s="28"/>
      <c r="BX1322" s="28"/>
      <c r="BY1322" s="28"/>
      <c r="BZ1322" s="28"/>
      <c r="CA1322" s="28"/>
      <c r="CB1322" s="28"/>
      <c r="CC1322" s="28"/>
      <c r="CD1322" s="28"/>
      <c r="CE1322" s="28"/>
      <c r="CF1322" s="28"/>
      <c r="CG1322" s="28"/>
      <c r="CH1322" s="28"/>
      <c r="CI1322" s="28"/>
      <c r="CJ1322" s="28"/>
      <c r="CK1322" s="28"/>
      <c r="CL1322" s="28"/>
      <c r="CM1322" s="28"/>
      <c r="CN1322" s="28"/>
    </row>
    <row r="1323" spans="3:92" x14ac:dyDescent="0.3">
      <c r="C1323" s="28"/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28"/>
      <c r="P1323" s="28"/>
      <c r="Q1323" s="28"/>
      <c r="R1323" s="28"/>
      <c r="S1323" s="28"/>
      <c r="T1323" s="28"/>
      <c r="U1323" s="28"/>
      <c r="V1323" s="28"/>
      <c r="W1323" s="28"/>
      <c r="X1323" s="28"/>
      <c r="Y1323" s="28"/>
      <c r="Z1323" s="28"/>
      <c r="AA1323" s="28"/>
      <c r="AB1323" s="28"/>
      <c r="AC1323" s="28"/>
      <c r="AD1323" s="28"/>
      <c r="AE1323" s="28"/>
      <c r="AF1323" s="28"/>
      <c r="AG1323" s="28"/>
      <c r="AH1323" s="28"/>
      <c r="AI1323" s="28"/>
      <c r="AJ1323" s="28"/>
      <c r="AK1323" s="28"/>
      <c r="AL1323" s="28"/>
      <c r="AM1323" s="28"/>
      <c r="AN1323" s="28"/>
      <c r="AO1323" s="28"/>
      <c r="AP1323" s="28"/>
      <c r="AQ1323" s="28"/>
      <c r="AR1323" s="28"/>
      <c r="AS1323" s="28"/>
      <c r="AT1323" s="28"/>
      <c r="AU1323" s="28"/>
      <c r="AV1323" s="28"/>
      <c r="AW1323" s="28"/>
      <c r="AX1323" s="28"/>
      <c r="AY1323" s="28"/>
      <c r="AZ1323" s="28"/>
      <c r="BA1323" s="28"/>
      <c r="BB1323" s="28"/>
      <c r="BC1323" s="28"/>
      <c r="BD1323" s="28"/>
      <c r="BE1323" s="28"/>
      <c r="BF1323" s="28"/>
      <c r="BG1323" s="28"/>
      <c r="BH1323" s="28"/>
      <c r="BI1323" s="28"/>
      <c r="BJ1323" s="28"/>
      <c r="BK1323" s="28"/>
      <c r="BL1323" s="28"/>
      <c r="BM1323" s="28"/>
      <c r="BN1323" s="28"/>
      <c r="BO1323" s="28"/>
      <c r="BP1323" s="28"/>
      <c r="BQ1323" s="28"/>
      <c r="BR1323" s="28"/>
      <c r="BS1323" s="28"/>
      <c r="BT1323" s="28"/>
      <c r="BU1323" s="28"/>
      <c r="BV1323" s="28"/>
      <c r="BW1323" s="28"/>
      <c r="BX1323" s="28"/>
      <c r="BY1323" s="28"/>
      <c r="BZ1323" s="28"/>
      <c r="CA1323" s="28"/>
      <c r="CB1323" s="28"/>
      <c r="CC1323" s="28"/>
      <c r="CD1323" s="28"/>
      <c r="CE1323" s="28"/>
      <c r="CF1323" s="28"/>
      <c r="CG1323" s="28"/>
      <c r="CH1323" s="28"/>
      <c r="CI1323" s="28"/>
      <c r="CJ1323" s="28"/>
      <c r="CK1323" s="28"/>
      <c r="CL1323" s="28"/>
      <c r="CM1323" s="28"/>
      <c r="CN1323" s="28"/>
    </row>
    <row r="1324" spans="3:92" x14ac:dyDescent="0.3">
      <c r="C1324" s="28"/>
      <c r="D1324" s="28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  <c r="Y1324" s="28"/>
      <c r="Z1324" s="28"/>
      <c r="AA1324" s="28"/>
      <c r="AB1324" s="28"/>
      <c r="AC1324" s="28"/>
      <c r="AD1324" s="28"/>
      <c r="AE1324" s="28"/>
      <c r="AF1324" s="28"/>
      <c r="AG1324" s="28"/>
      <c r="AH1324" s="28"/>
      <c r="AI1324" s="28"/>
      <c r="AJ1324" s="28"/>
      <c r="AK1324" s="28"/>
      <c r="AL1324" s="28"/>
      <c r="AM1324" s="28"/>
      <c r="AN1324" s="28"/>
      <c r="AO1324" s="28"/>
      <c r="AP1324" s="28"/>
      <c r="AQ1324" s="28"/>
      <c r="AR1324" s="28"/>
      <c r="AS1324" s="28"/>
      <c r="AT1324" s="28"/>
      <c r="AU1324" s="28"/>
      <c r="AV1324" s="28"/>
      <c r="AW1324" s="28"/>
      <c r="AX1324" s="28"/>
      <c r="AY1324" s="28"/>
      <c r="AZ1324" s="28"/>
      <c r="BA1324" s="28"/>
      <c r="BB1324" s="28"/>
      <c r="BC1324" s="28"/>
      <c r="BD1324" s="28"/>
      <c r="BE1324" s="28"/>
      <c r="BF1324" s="28"/>
      <c r="BG1324" s="28"/>
      <c r="BH1324" s="28"/>
      <c r="BI1324" s="28"/>
      <c r="BJ1324" s="28"/>
      <c r="BK1324" s="28"/>
      <c r="BL1324" s="28"/>
      <c r="BM1324" s="28"/>
      <c r="BN1324" s="28"/>
      <c r="BO1324" s="28"/>
      <c r="BP1324" s="28"/>
      <c r="BQ1324" s="28"/>
      <c r="BR1324" s="28"/>
      <c r="BS1324" s="28"/>
      <c r="BT1324" s="28"/>
      <c r="BU1324" s="28"/>
      <c r="BV1324" s="28"/>
      <c r="BW1324" s="28"/>
      <c r="BX1324" s="28"/>
      <c r="BY1324" s="28"/>
      <c r="BZ1324" s="28"/>
      <c r="CA1324" s="28"/>
      <c r="CB1324" s="28"/>
      <c r="CC1324" s="28"/>
      <c r="CD1324" s="28"/>
      <c r="CE1324" s="28"/>
      <c r="CF1324" s="28"/>
      <c r="CG1324" s="28"/>
      <c r="CH1324" s="28"/>
      <c r="CI1324" s="28"/>
      <c r="CJ1324" s="28"/>
      <c r="CK1324" s="28"/>
      <c r="CL1324" s="28"/>
      <c r="CM1324" s="28"/>
      <c r="CN1324" s="28"/>
    </row>
    <row r="1325" spans="3:92" x14ac:dyDescent="0.3">
      <c r="C1325" s="28"/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28"/>
      <c r="P1325" s="28"/>
      <c r="Q1325" s="28"/>
      <c r="R1325" s="28"/>
      <c r="S1325" s="28"/>
      <c r="T1325" s="28"/>
      <c r="U1325" s="28"/>
      <c r="V1325" s="28"/>
      <c r="W1325" s="28"/>
      <c r="X1325" s="28"/>
      <c r="Y1325" s="28"/>
      <c r="Z1325" s="28"/>
      <c r="AA1325" s="28"/>
      <c r="AB1325" s="28"/>
      <c r="AC1325" s="28"/>
      <c r="AD1325" s="28"/>
      <c r="AE1325" s="28"/>
      <c r="AF1325" s="28"/>
      <c r="AG1325" s="28"/>
      <c r="AH1325" s="28"/>
      <c r="AI1325" s="28"/>
      <c r="AJ1325" s="28"/>
      <c r="AK1325" s="28"/>
      <c r="AL1325" s="28"/>
      <c r="AM1325" s="28"/>
      <c r="AN1325" s="28"/>
      <c r="AO1325" s="28"/>
      <c r="AP1325" s="28"/>
      <c r="AQ1325" s="28"/>
      <c r="AR1325" s="28"/>
      <c r="AS1325" s="28"/>
      <c r="AT1325" s="28"/>
      <c r="AU1325" s="28"/>
      <c r="AV1325" s="28"/>
      <c r="AW1325" s="28"/>
      <c r="AX1325" s="28"/>
      <c r="AY1325" s="28"/>
      <c r="AZ1325" s="28"/>
      <c r="BA1325" s="28"/>
      <c r="BB1325" s="28"/>
      <c r="BC1325" s="28"/>
      <c r="BD1325" s="28"/>
      <c r="BE1325" s="28"/>
      <c r="BF1325" s="28"/>
      <c r="BG1325" s="28"/>
      <c r="BH1325" s="28"/>
      <c r="BI1325" s="28"/>
      <c r="BJ1325" s="28"/>
      <c r="BK1325" s="28"/>
      <c r="BL1325" s="28"/>
      <c r="BM1325" s="28"/>
      <c r="BN1325" s="28"/>
      <c r="BO1325" s="28"/>
      <c r="BP1325" s="28"/>
      <c r="BQ1325" s="28"/>
      <c r="BR1325" s="28"/>
      <c r="BS1325" s="28"/>
      <c r="BT1325" s="28"/>
      <c r="BU1325" s="28"/>
      <c r="BV1325" s="28"/>
      <c r="BW1325" s="28"/>
      <c r="BX1325" s="28"/>
      <c r="BY1325" s="28"/>
      <c r="BZ1325" s="28"/>
      <c r="CA1325" s="28"/>
      <c r="CB1325" s="28"/>
      <c r="CC1325" s="28"/>
      <c r="CD1325" s="28"/>
      <c r="CE1325" s="28"/>
      <c r="CF1325" s="28"/>
      <c r="CG1325" s="28"/>
      <c r="CH1325" s="28"/>
      <c r="CI1325" s="28"/>
      <c r="CJ1325" s="28"/>
      <c r="CK1325" s="28"/>
      <c r="CL1325" s="28"/>
      <c r="CM1325" s="28"/>
      <c r="CN1325" s="28"/>
    </row>
    <row r="1326" spans="3:92" x14ac:dyDescent="0.3">
      <c r="C1326" s="28"/>
      <c r="D1326" s="28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  <c r="P1326" s="28"/>
      <c r="Q1326" s="28"/>
      <c r="R1326" s="28"/>
      <c r="S1326" s="28"/>
      <c r="T1326" s="28"/>
      <c r="U1326" s="28"/>
      <c r="V1326" s="28"/>
      <c r="W1326" s="28"/>
      <c r="X1326" s="28"/>
      <c r="Y1326" s="28"/>
      <c r="Z1326" s="28"/>
      <c r="AA1326" s="28"/>
      <c r="AB1326" s="28"/>
      <c r="AC1326" s="28"/>
      <c r="AD1326" s="28"/>
      <c r="AE1326" s="28"/>
      <c r="AF1326" s="28"/>
      <c r="AG1326" s="28"/>
      <c r="AH1326" s="28"/>
      <c r="AI1326" s="28"/>
      <c r="AJ1326" s="28"/>
      <c r="AK1326" s="28"/>
      <c r="AL1326" s="28"/>
      <c r="AM1326" s="28"/>
      <c r="AN1326" s="28"/>
      <c r="AO1326" s="28"/>
      <c r="AP1326" s="28"/>
      <c r="AQ1326" s="28"/>
      <c r="AR1326" s="28"/>
      <c r="AS1326" s="28"/>
      <c r="AT1326" s="28"/>
      <c r="AU1326" s="28"/>
      <c r="AV1326" s="28"/>
      <c r="AW1326" s="28"/>
      <c r="AX1326" s="28"/>
      <c r="AY1326" s="28"/>
      <c r="AZ1326" s="28"/>
      <c r="BA1326" s="28"/>
      <c r="BB1326" s="28"/>
      <c r="BC1326" s="28"/>
      <c r="BD1326" s="28"/>
      <c r="BE1326" s="28"/>
      <c r="BF1326" s="28"/>
      <c r="BG1326" s="28"/>
      <c r="BH1326" s="28"/>
      <c r="BI1326" s="28"/>
      <c r="BJ1326" s="28"/>
      <c r="BK1326" s="28"/>
      <c r="BL1326" s="28"/>
      <c r="BM1326" s="28"/>
      <c r="BN1326" s="28"/>
      <c r="BO1326" s="28"/>
      <c r="BP1326" s="28"/>
      <c r="BQ1326" s="28"/>
      <c r="BR1326" s="28"/>
      <c r="BS1326" s="28"/>
      <c r="BT1326" s="28"/>
      <c r="BU1326" s="28"/>
      <c r="BV1326" s="28"/>
      <c r="BW1326" s="28"/>
      <c r="BX1326" s="28"/>
      <c r="BY1326" s="28"/>
      <c r="BZ1326" s="28"/>
      <c r="CA1326" s="28"/>
      <c r="CB1326" s="28"/>
      <c r="CC1326" s="28"/>
      <c r="CD1326" s="28"/>
      <c r="CE1326" s="28"/>
      <c r="CF1326" s="28"/>
      <c r="CG1326" s="28"/>
      <c r="CH1326" s="28"/>
      <c r="CI1326" s="28"/>
      <c r="CJ1326" s="28"/>
      <c r="CK1326" s="28"/>
      <c r="CL1326" s="28"/>
      <c r="CM1326" s="28"/>
      <c r="CN1326" s="28"/>
    </row>
    <row r="1327" spans="3:92" x14ac:dyDescent="0.3">
      <c r="C1327" s="28"/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28"/>
      <c r="P1327" s="28"/>
      <c r="Q1327" s="28"/>
      <c r="R1327" s="28"/>
      <c r="S1327" s="28"/>
      <c r="T1327" s="28"/>
      <c r="U1327" s="28"/>
      <c r="V1327" s="28"/>
      <c r="W1327" s="28"/>
      <c r="X1327" s="28"/>
      <c r="Y1327" s="28"/>
      <c r="Z1327" s="28"/>
      <c r="AA1327" s="28"/>
      <c r="AB1327" s="28"/>
      <c r="AC1327" s="28"/>
      <c r="AD1327" s="28"/>
      <c r="AE1327" s="28"/>
      <c r="AF1327" s="28"/>
      <c r="AG1327" s="28"/>
      <c r="AH1327" s="28"/>
      <c r="AI1327" s="28"/>
      <c r="AJ1327" s="28"/>
      <c r="AK1327" s="28"/>
      <c r="AL1327" s="28"/>
      <c r="AM1327" s="28"/>
      <c r="AN1327" s="28"/>
      <c r="AO1327" s="28"/>
      <c r="AP1327" s="28"/>
      <c r="AQ1327" s="28"/>
      <c r="AR1327" s="28"/>
      <c r="AS1327" s="28"/>
      <c r="AT1327" s="28"/>
      <c r="AU1327" s="28"/>
      <c r="AV1327" s="28"/>
      <c r="AW1327" s="28"/>
      <c r="AX1327" s="28"/>
      <c r="AY1327" s="28"/>
      <c r="AZ1327" s="28"/>
      <c r="BA1327" s="28"/>
      <c r="BB1327" s="28"/>
      <c r="BC1327" s="28"/>
      <c r="BD1327" s="28"/>
      <c r="BE1327" s="28"/>
      <c r="BF1327" s="28"/>
      <c r="BG1327" s="28"/>
      <c r="BH1327" s="28"/>
      <c r="BI1327" s="28"/>
      <c r="BJ1327" s="28"/>
      <c r="BK1327" s="28"/>
      <c r="BL1327" s="28"/>
      <c r="BM1327" s="28"/>
      <c r="BN1327" s="28"/>
      <c r="BO1327" s="28"/>
      <c r="BP1327" s="28"/>
      <c r="BQ1327" s="28"/>
      <c r="BR1327" s="28"/>
      <c r="BS1327" s="28"/>
      <c r="BT1327" s="28"/>
      <c r="BU1327" s="28"/>
      <c r="BV1327" s="28"/>
      <c r="BW1327" s="28"/>
      <c r="BX1327" s="28"/>
      <c r="BY1327" s="28"/>
      <c r="BZ1327" s="28"/>
      <c r="CA1327" s="28"/>
      <c r="CB1327" s="28"/>
      <c r="CC1327" s="28"/>
      <c r="CD1327" s="28"/>
      <c r="CE1327" s="28"/>
      <c r="CF1327" s="28"/>
      <c r="CG1327" s="28"/>
      <c r="CH1327" s="28"/>
      <c r="CI1327" s="28"/>
      <c r="CJ1327" s="28"/>
      <c r="CK1327" s="28"/>
      <c r="CL1327" s="28"/>
      <c r="CM1327" s="28"/>
      <c r="CN1327" s="28"/>
    </row>
    <row r="1328" spans="3:92" x14ac:dyDescent="0.3">
      <c r="C1328" s="28"/>
      <c r="D1328" s="28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28"/>
      <c r="P1328" s="28"/>
      <c r="Q1328" s="28"/>
      <c r="R1328" s="28"/>
      <c r="S1328" s="28"/>
      <c r="T1328" s="28"/>
      <c r="U1328" s="28"/>
      <c r="V1328" s="28"/>
      <c r="W1328" s="28"/>
      <c r="X1328" s="28"/>
      <c r="Y1328" s="28"/>
      <c r="Z1328" s="28"/>
      <c r="AA1328" s="28"/>
      <c r="AB1328" s="28"/>
      <c r="AC1328" s="28"/>
      <c r="AD1328" s="28"/>
      <c r="AE1328" s="28"/>
      <c r="AF1328" s="28"/>
      <c r="AG1328" s="28"/>
      <c r="AH1328" s="28"/>
      <c r="AI1328" s="28"/>
      <c r="AJ1328" s="28"/>
      <c r="AK1328" s="28"/>
      <c r="AL1328" s="28"/>
      <c r="AM1328" s="28"/>
      <c r="AN1328" s="28"/>
      <c r="AO1328" s="28"/>
      <c r="AP1328" s="28"/>
      <c r="AQ1328" s="28"/>
      <c r="AR1328" s="28"/>
      <c r="AS1328" s="28"/>
      <c r="AT1328" s="28"/>
      <c r="AU1328" s="28"/>
      <c r="AV1328" s="28"/>
      <c r="AW1328" s="28"/>
      <c r="AX1328" s="28"/>
      <c r="AY1328" s="28"/>
      <c r="AZ1328" s="28"/>
      <c r="BA1328" s="28"/>
      <c r="BB1328" s="28"/>
      <c r="BC1328" s="28"/>
      <c r="BD1328" s="28"/>
      <c r="BE1328" s="28"/>
      <c r="BF1328" s="28"/>
      <c r="BG1328" s="28"/>
      <c r="BH1328" s="28"/>
      <c r="BI1328" s="28"/>
      <c r="BJ1328" s="28"/>
      <c r="BK1328" s="28"/>
      <c r="BL1328" s="28"/>
      <c r="BM1328" s="28"/>
      <c r="BN1328" s="28"/>
      <c r="BO1328" s="28"/>
      <c r="BP1328" s="28"/>
      <c r="BQ1328" s="28"/>
      <c r="BR1328" s="28"/>
      <c r="BS1328" s="28"/>
      <c r="BT1328" s="28"/>
      <c r="BU1328" s="28"/>
      <c r="BV1328" s="28"/>
      <c r="BW1328" s="28"/>
      <c r="BX1328" s="28"/>
      <c r="BY1328" s="28"/>
      <c r="BZ1328" s="28"/>
      <c r="CA1328" s="28"/>
      <c r="CB1328" s="28"/>
      <c r="CC1328" s="28"/>
      <c r="CD1328" s="28"/>
      <c r="CE1328" s="28"/>
      <c r="CF1328" s="28"/>
      <c r="CG1328" s="28"/>
      <c r="CH1328" s="28"/>
      <c r="CI1328" s="28"/>
      <c r="CJ1328" s="28"/>
      <c r="CK1328" s="28"/>
      <c r="CL1328" s="28"/>
      <c r="CM1328" s="28"/>
      <c r="CN1328" s="28"/>
    </row>
    <row r="1329" spans="3:92" x14ac:dyDescent="0.3">
      <c r="C1329" s="28"/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28"/>
      <c r="P1329" s="28"/>
      <c r="Q1329" s="28"/>
      <c r="R1329" s="28"/>
      <c r="S1329" s="28"/>
      <c r="T1329" s="28"/>
      <c r="U1329" s="28"/>
      <c r="V1329" s="28"/>
      <c r="W1329" s="28"/>
      <c r="X1329" s="28"/>
      <c r="Y1329" s="28"/>
      <c r="Z1329" s="28"/>
      <c r="AA1329" s="28"/>
      <c r="AB1329" s="28"/>
      <c r="AC1329" s="28"/>
      <c r="AD1329" s="28"/>
      <c r="AE1329" s="28"/>
      <c r="AF1329" s="28"/>
      <c r="AG1329" s="28"/>
      <c r="AH1329" s="28"/>
      <c r="AI1329" s="28"/>
      <c r="AJ1329" s="28"/>
      <c r="AK1329" s="28"/>
      <c r="AL1329" s="28"/>
      <c r="AM1329" s="28"/>
      <c r="AN1329" s="28"/>
      <c r="AO1329" s="28"/>
      <c r="AP1329" s="28"/>
      <c r="AQ1329" s="28"/>
      <c r="AR1329" s="28"/>
      <c r="AS1329" s="28"/>
      <c r="AT1329" s="28"/>
      <c r="AU1329" s="28"/>
      <c r="AV1329" s="28"/>
      <c r="AW1329" s="28"/>
      <c r="AX1329" s="28"/>
      <c r="AY1329" s="28"/>
      <c r="AZ1329" s="28"/>
      <c r="BA1329" s="28"/>
      <c r="BB1329" s="28"/>
      <c r="BC1329" s="28"/>
      <c r="BD1329" s="28"/>
      <c r="BE1329" s="28"/>
      <c r="BF1329" s="28"/>
      <c r="BG1329" s="28"/>
      <c r="BH1329" s="28"/>
      <c r="BI1329" s="28"/>
      <c r="BJ1329" s="28"/>
      <c r="BK1329" s="28"/>
      <c r="BL1329" s="28"/>
      <c r="BM1329" s="28"/>
      <c r="BN1329" s="28"/>
      <c r="BO1329" s="28"/>
      <c r="BP1329" s="28"/>
      <c r="BQ1329" s="28"/>
      <c r="BR1329" s="28"/>
      <c r="BS1329" s="28"/>
      <c r="BT1329" s="28"/>
      <c r="BU1329" s="28"/>
      <c r="BV1329" s="28"/>
      <c r="BW1329" s="28"/>
      <c r="BX1329" s="28"/>
      <c r="BY1329" s="28"/>
      <c r="BZ1329" s="28"/>
      <c r="CA1329" s="28"/>
      <c r="CB1329" s="28"/>
      <c r="CC1329" s="28"/>
      <c r="CD1329" s="28"/>
      <c r="CE1329" s="28"/>
      <c r="CF1329" s="28"/>
      <c r="CG1329" s="28"/>
      <c r="CH1329" s="28"/>
      <c r="CI1329" s="28"/>
      <c r="CJ1329" s="28"/>
      <c r="CK1329" s="28"/>
      <c r="CL1329" s="28"/>
      <c r="CM1329" s="28"/>
      <c r="CN1329" s="28"/>
    </row>
    <row r="1330" spans="3:92" x14ac:dyDescent="0.3">
      <c r="C1330" s="28"/>
      <c r="D1330" s="28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  <c r="AA1330" s="28"/>
      <c r="AB1330" s="28"/>
      <c r="AC1330" s="28"/>
      <c r="AD1330" s="28"/>
      <c r="AE1330" s="28"/>
      <c r="AF1330" s="28"/>
      <c r="AG1330" s="28"/>
      <c r="AH1330" s="28"/>
      <c r="AI1330" s="28"/>
      <c r="AJ1330" s="28"/>
      <c r="AK1330" s="28"/>
      <c r="AL1330" s="28"/>
      <c r="AM1330" s="28"/>
      <c r="AN1330" s="28"/>
      <c r="AO1330" s="28"/>
      <c r="AP1330" s="28"/>
      <c r="AQ1330" s="28"/>
      <c r="AR1330" s="28"/>
      <c r="AS1330" s="28"/>
      <c r="AT1330" s="28"/>
      <c r="AU1330" s="28"/>
      <c r="AV1330" s="28"/>
      <c r="AW1330" s="28"/>
      <c r="AX1330" s="28"/>
      <c r="AY1330" s="28"/>
      <c r="AZ1330" s="28"/>
      <c r="BA1330" s="28"/>
      <c r="BB1330" s="28"/>
      <c r="BC1330" s="28"/>
      <c r="BD1330" s="28"/>
      <c r="BE1330" s="28"/>
      <c r="BF1330" s="28"/>
      <c r="BG1330" s="28"/>
      <c r="BH1330" s="28"/>
      <c r="BI1330" s="28"/>
      <c r="BJ1330" s="28"/>
      <c r="BK1330" s="28"/>
      <c r="BL1330" s="28"/>
      <c r="BM1330" s="28"/>
      <c r="BN1330" s="28"/>
      <c r="BO1330" s="28"/>
      <c r="BP1330" s="28"/>
      <c r="BQ1330" s="28"/>
      <c r="BR1330" s="28"/>
      <c r="BS1330" s="28"/>
      <c r="BT1330" s="28"/>
      <c r="BU1330" s="28"/>
      <c r="BV1330" s="28"/>
      <c r="BW1330" s="28"/>
      <c r="BX1330" s="28"/>
      <c r="BY1330" s="28"/>
      <c r="BZ1330" s="28"/>
      <c r="CA1330" s="28"/>
      <c r="CB1330" s="28"/>
      <c r="CC1330" s="28"/>
      <c r="CD1330" s="28"/>
      <c r="CE1330" s="28"/>
      <c r="CF1330" s="28"/>
      <c r="CG1330" s="28"/>
      <c r="CH1330" s="28"/>
      <c r="CI1330" s="28"/>
      <c r="CJ1330" s="28"/>
      <c r="CK1330" s="28"/>
      <c r="CL1330" s="28"/>
      <c r="CM1330" s="28"/>
      <c r="CN1330" s="28"/>
    </row>
    <row r="1331" spans="3:92" x14ac:dyDescent="0.3">
      <c r="C1331" s="28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  <c r="Z1331" s="28"/>
      <c r="AA1331" s="28"/>
      <c r="AB1331" s="28"/>
      <c r="AC1331" s="28"/>
      <c r="AD1331" s="28"/>
      <c r="AE1331" s="28"/>
      <c r="AF1331" s="28"/>
      <c r="AG1331" s="28"/>
      <c r="AH1331" s="28"/>
      <c r="AI1331" s="28"/>
      <c r="AJ1331" s="28"/>
      <c r="AK1331" s="28"/>
      <c r="AL1331" s="28"/>
      <c r="AM1331" s="28"/>
      <c r="AN1331" s="28"/>
      <c r="AO1331" s="28"/>
      <c r="AP1331" s="28"/>
      <c r="AQ1331" s="28"/>
      <c r="AR1331" s="28"/>
      <c r="AS1331" s="28"/>
      <c r="AT1331" s="28"/>
      <c r="AU1331" s="28"/>
      <c r="AV1331" s="28"/>
      <c r="AW1331" s="28"/>
      <c r="AX1331" s="28"/>
      <c r="AY1331" s="28"/>
      <c r="AZ1331" s="28"/>
      <c r="BA1331" s="28"/>
      <c r="BB1331" s="28"/>
      <c r="BC1331" s="28"/>
      <c r="BD1331" s="28"/>
      <c r="BE1331" s="28"/>
      <c r="BF1331" s="28"/>
      <c r="BG1331" s="28"/>
      <c r="BH1331" s="28"/>
      <c r="BI1331" s="28"/>
      <c r="BJ1331" s="28"/>
      <c r="BK1331" s="28"/>
      <c r="BL1331" s="28"/>
      <c r="BM1331" s="28"/>
      <c r="BN1331" s="28"/>
      <c r="BO1331" s="28"/>
      <c r="BP1331" s="28"/>
      <c r="BQ1331" s="28"/>
      <c r="BR1331" s="28"/>
      <c r="BS1331" s="28"/>
      <c r="BT1331" s="28"/>
      <c r="BU1331" s="28"/>
      <c r="BV1331" s="28"/>
      <c r="BW1331" s="28"/>
      <c r="BX1331" s="28"/>
      <c r="BY1331" s="28"/>
      <c r="BZ1331" s="28"/>
      <c r="CA1331" s="28"/>
      <c r="CB1331" s="28"/>
      <c r="CC1331" s="28"/>
      <c r="CD1331" s="28"/>
      <c r="CE1331" s="28"/>
      <c r="CF1331" s="28"/>
      <c r="CG1331" s="28"/>
      <c r="CH1331" s="28"/>
      <c r="CI1331" s="28"/>
      <c r="CJ1331" s="28"/>
      <c r="CK1331" s="28"/>
      <c r="CL1331" s="28"/>
      <c r="CM1331" s="28"/>
      <c r="CN1331" s="28"/>
    </row>
    <row r="1332" spans="3:92" x14ac:dyDescent="0.3">
      <c r="C1332" s="28"/>
      <c r="D1332" s="28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28"/>
      <c r="P1332" s="28"/>
      <c r="Q1332" s="28"/>
      <c r="R1332" s="28"/>
      <c r="S1332" s="28"/>
      <c r="T1332" s="28"/>
      <c r="U1332" s="28"/>
      <c r="V1332" s="28"/>
      <c r="W1332" s="28"/>
      <c r="X1332" s="28"/>
      <c r="Y1332" s="28"/>
      <c r="Z1332" s="28"/>
      <c r="AA1332" s="28"/>
      <c r="AB1332" s="28"/>
      <c r="AC1332" s="28"/>
      <c r="AD1332" s="28"/>
      <c r="AE1332" s="28"/>
      <c r="AF1332" s="28"/>
      <c r="AG1332" s="28"/>
      <c r="AH1332" s="28"/>
      <c r="AI1332" s="28"/>
      <c r="AJ1332" s="28"/>
      <c r="AK1332" s="28"/>
      <c r="AL1332" s="28"/>
      <c r="AM1332" s="28"/>
      <c r="AN1332" s="28"/>
      <c r="AO1332" s="28"/>
      <c r="AP1332" s="28"/>
      <c r="AQ1332" s="28"/>
      <c r="AR1332" s="28"/>
      <c r="AS1332" s="28"/>
      <c r="AT1332" s="28"/>
      <c r="AU1332" s="28"/>
      <c r="AV1332" s="28"/>
      <c r="AW1332" s="28"/>
      <c r="AX1332" s="28"/>
      <c r="AY1332" s="28"/>
      <c r="AZ1332" s="28"/>
      <c r="BA1332" s="28"/>
      <c r="BB1332" s="28"/>
      <c r="BC1332" s="28"/>
      <c r="BD1332" s="28"/>
      <c r="BE1332" s="28"/>
      <c r="BF1332" s="28"/>
      <c r="BG1332" s="28"/>
      <c r="BH1332" s="28"/>
      <c r="BI1332" s="28"/>
      <c r="BJ1332" s="28"/>
      <c r="BK1332" s="28"/>
      <c r="BL1332" s="28"/>
      <c r="BM1332" s="28"/>
      <c r="BN1332" s="28"/>
      <c r="BO1332" s="28"/>
      <c r="BP1332" s="28"/>
      <c r="BQ1332" s="28"/>
      <c r="BR1332" s="28"/>
      <c r="BS1332" s="28"/>
      <c r="BT1332" s="28"/>
      <c r="BU1332" s="28"/>
      <c r="BV1332" s="28"/>
      <c r="BW1332" s="28"/>
      <c r="BX1332" s="28"/>
      <c r="BY1332" s="28"/>
      <c r="BZ1332" s="28"/>
      <c r="CA1332" s="28"/>
      <c r="CB1332" s="28"/>
      <c r="CC1332" s="28"/>
      <c r="CD1332" s="28"/>
      <c r="CE1332" s="28"/>
      <c r="CF1332" s="28"/>
      <c r="CG1332" s="28"/>
      <c r="CH1332" s="28"/>
      <c r="CI1332" s="28"/>
      <c r="CJ1332" s="28"/>
      <c r="CK1332" s="28"/>
      <c r="CL1332" s="28"/>
      <c r="CM1332" s="28"/>
      <c r="CN1332" s="28"/>
    </row>
    <row r="1333" spans="3:92" x14ac:dyDescent="0.3">
      <c r="C1333" s="28"/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28"/>
      <c r="P1333" s="28"/>
      <c r="Q1333" s="28"/>
      <c r="R1333" s="28"/>
      <c r="S1333" s="28"/>
      <c r="T1333" s="28"/>
      <c r="U1333" s="28"/>
      <c r="V1333" s="28"/>
      <c r="W1333" s="28"/>
      <c r="X1333" s="28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8"/>
      <c r="AI1333" s="28"/>
      <c r="AJ1333" s="28"/>
      <c r="AK1333" s="28"/>
      <c r="AL1333" s="28"/>
      <c r="AM1333" s="28"/>
      <c r="AN1333" s="28"/>
      <c r="AO1333" s="28"/>
      <c r="AP1333" s="28"/>
      <c r="AQ1333" s="28"/>
      <c r="AR1333" s="28"/>
      <c r="AS1333" s="28"/>
      <c r="AT1333" s="28"/>
      <c r="AU1333" s="28"/>
      <c r="AV1333" s="28"/>
      <c r="AW1333" s="28"/>
      <c r="AX1333" s="28"/>
      <c r="AY1333" s="28"/>
      <c r="AZ1333" s="28"/>
      <c r="BA1333" s="28"/>
      <c r="BB1333" s="28"/>
      <c r="BC1333" s="28"/>
      <c r="BD1333" s="28"/>
      <c r="BE1333" s="28"/>
      <c r="BF1333" s="28"/>
      <c r="BG1333" s="28"/>
      <c r="BH1333" s="28"/>
      <c r="BI1333" s="28"/>
      <c r="BJ1333" s="28"/>
      <c r="BK1333" s="28"/>
      <c r="BL1333" s="28"/>
      <c r="BM1333" s="28"/>
      <c r="BN1333" s="28"/>
      <c r="BO1333" s="28"/>
      <c r="BP1333" s="28"/>
      <c r="BQ1333" s="28"/>
      <c r="BR1333" s="28"/>
      <c r="BS1333" s="28"/>
      <c r="BT1333" s="28"/>
      <c r="BU1333" s="28"/>
      <c r="BV1333" s="28"/>
      <c r="BW1333" s="28"/>
      <c r="BX1333" s="28"/>
      <c r="BY1333" s="28"/>
      <c r="BZ1333" s="28"/>
      <c r="CA1333" s="28"/>
      <c r="CB1333" s="28"/>
      <c r="CC1333" s="28"/>
      <c r="CD1333" s="28"/>
      <c r="CE1333" s="28"/>
      <c r="CF1333" s="28"/>
      <c r="CG1333" s="28"/>
      <c r="CH1333" s="28"/>
      <c r="CI1333" s="28"/>
      <c r="CJ1333" s="28"/>
      <c r="CK1333" s="28"/>
      <c r="CL1333" s="28"/>
      <c r="CM1333" s="28"/>
      <c r="CN1333" s="28"/>
    </row>
    <row r="1334" spans="3:92" x14ac:dyDescent="0.3">
      <c r="C1334" s="28"/>
      <c r="D1334" s="28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  <c r="P1334" s="28"/>
      <c r="Q1334" s="28"/>
      <c r="R1334" s="28"/>
      <c r="S1334" s="28"/>
      <c r="T1334" s="28"/>
      <c r="U1334" s="28"/>
      <c r="V1334" s="28"/>
      <c r="W1334" s="28"/>
      <c r="X1334" s="28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8"/>
      <c r="AI1334" s="28"/>
      <c r="AJ1334" s="28"/>
      <c r="AK1334" s="28"/>
      <c r="AL1334" s="28"/>
      <c r="AM1334" s="28"/>
      <c r="AN1334" s="28"/>
      <c r="AO1334" s="28"/>
      <c r="AP1334" s="28"/>
      <c r="AQ1334" s="28"/>
      <c r="AR1334" s="28"/>
      <c r="AS1334" s="28"/>
      <c r="AT1334" s="28"/>
      <c r="AU1334" s="28"/>
      <c r="AV1334" s="28"/>
      <c r="AW1334" s="28"/>
      <c r="AX1334" s="28"/>
      <c r="AY1334" s="28"/>
      <c r="AZ1334" s="28"/>
      <c r="BA1334" s="28"/>
      <c r="BB1334" s="28"/>
      <c r="BC1334" s="28"/>
      <c r="BD1334" s="28"/>
      <c r="BE1334" s="28"/>
      <c r="BF1334" s="28"/>
      <c r="BG1334" s="28"/>
      <c r="BH1334" s="28"/>
      <c r="BI1334" s="28"/>
      <c r="BJ1334" s="28"/>
      <c r="BK1334" s="28"/>
      <c r="BL1334" s="28"/>
      <c r="BM1334" s="28"/>
      <c r="BN1334" s="28"/>
      <c r="BO1334" s="28"/>
      <c r="BP1334" s="28"/>
      <c r="BQ1334" s="28"/>
      <c r="BR1334" s="28"/>
      <c r="BS1334" s="28"/>
      <c r="BT1334" s="28"/>
      <c r="BU1334" s="28"/>
      <c r="BV1334" s="28"/>
      <c r="BW1334" s="28"/>
      <c r="BX1334" s="28"/>
      <c r="BY1334" s="28"/>
      <c r="BZ1334" s="28"/>
      <c r="CA1334" s="28"/>
      <c r="CB1334" s="28"/>
      <c r="CC1334" s="28"/>
      <c r="CD1334" s="28"/>
      <c r="CE1334" s="28"/>
      <c r="CF1334" s="28"/>
      <c r="CG1334" s="28"/>
      <c r="CH1334" s="28"/>
      <c r="CI1334" s="28"/>
      <c r="CJ1334" s="28"/>
      <c r="CK1334" s="28"/>
      <c r="CL1334" s="28"/>
      <c r="CM1334" s="28"/>
      <c r="CN1334" s="28"/>
    </row>
    <row r="1335" spans="3:92" x14ac:dyDescent="0.3">
      <c r="C1335" s="28"/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/>
      <c r="X1335" s="28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8"/>
      <c r="AI1335" s="28"/>
      <c r="AJ1335" s="28"/>
      <c r="AK1335" s="28"/>
      <c r="AL1335" s="28"/>
      <c r="AM1335" s="28"/>
      <c r="AN1335" s="28"/>
      <c r="AO1335" s="28"/>
      <c r="AP1335" s="28"/>
      <c r="AQ1335" s="28"/>
      <c r="AR1335" s="28"/>
      <c r="AS1335" s="28"/>
      <c r="AT1335" s="28"/>
      <c r="AU1335" s="28"/>
      <c r="AV1335" s="28"/>
      <c r="AW1335" s="28"/>
      <c r="AX1335" s="28"/>
      <c r="AY1335" s="28"/>
      <c r="AZ1335" s="28"/>
      <c r="BA1335" s="28"/>
      <c r="BB1335" s="28"/>
      <c r="BC1335" s="28"/>
      <c r="BD1335" s="28"/>
      <c r="BE1335" s="28"/>
      <c r="BF1335" s="28"/>
      <c r="BG1335" s="28"/>
      <c r="BH1335" s="28"/>
      <c r="BI1335" s="28"/>
      <c r="BJ1335" s="28"/>
      <c r="BK1335" s="28"/>
      <c r="BL1335" s="28"/>
      <c r="BM1335" s="28"/>
      <c r="BN1335" s="28"/>
      <c r="BO1335" s="28"/>
      <c r="BP1335" s="28"/>
      <c r="BQ1335" s="28"/>
      <c r="BR1335" s="28"/>
      <c r="BS1335" s="28"/>
      <c r="BT1335" s="28"/>
      <c r="BU1335" s="28"/>
      <c r="BV1335" s="28"/>
      <c r="BW1335" s="28"/>
      <c r="BX1335" s="28"/>
      <c r="BY1335" s="28"/>
      <c r="BZ1335" s="28"/>
      <c r="CA1335" s="28"/>
      <c r="CB1335" s="28"/>
      <c r="CC1335" s="28"/>
      <c r="CD1335" s="28"/>
      <c r="CE1335" s="28"/>
      <c r="CF1335" s="28"/>
      <c r="CG1335" s="28"/>
      <c r="CH1335" s="28"/>
      <c r="CI1335" s="28"/>
      <c r="CJ1335" s="28"/>
      <c r="CK1335" s="28"/>
      <c r="CL1335" s="28"/>
      <c r="CM1335" s="28"/>
      <c r="CN1335" s="28"/>
    </row>
    <row r="1336" spans="3:92" x14ac:dyDescent="0.3">
      <c r="C1336" s="28"/>
      <c r="D1336" s="28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28"/>
      <c r="P1336" s="28"/>
      <c r="Q1336" s="28"/>
      <c r="R1336" s="28"/>
      <c r="S1336" s="28"/>
      <c r="T1336" s="28"/>
      <c r="U1336" s="28"/>
      <c r="V1336" s="28"/>
      <c r="W1336" s="28"/>
      <c r="X1336" s="28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8"/>
      <c r="AI1336" s="28"/>
      <c r="AJ1336" s="28"/>
      <c r="AK1336" s="28"/>
      <c r="AL1336" s="28"/>
      <c r="AM1336" s="28"/>
      <c r="AN1336" s="28"/>
      <c r="AO1336" s="28"/>
      <c r="AP1336" s="28"/>
      <c r="AQ1336" s="28"/>
      <c r="AR1336" s="28"/>
      <c r="AS1336" s="28"/>
      <c r="AT1336" s="28"/>
      <c r="AU1336" s="28"/>
      <c r="AV1336" s="28"/>
      <c r="AW1336" s="28"/>
      <c r="AX1336" s="28"/>
      <c r="AY1336" s="28"/>
      <c r="AZ1336" s="28"/>
      <c r="BA1336" s="28"/>
      <c r="BB1336" s="28"/>
      <c r="BC1336" s="28"/>
      <c r="BD1336" s="28"/>
      <c r="BE1336" s="28"/>
      <c r="BF1336" s="28"/>
      <c r="BG1336" s="28"/>
      <c r="BH1336" s="28"/>
      <c r="BI1336" s="28"/>
      <c r="BJ1336" s="28"/>
      <c r="BK1336" s="28"/>
      <c r="BL1336" s="28"/>
      <c r="BM1336" s="28"/>
      <c r="BN1336" s="28"/>
      <c r="BO1336" s="28"/>
      <c r="BP1336" s="28"/>
      <c r="BQ1336" s="28"/>
      <c r="BR1336" s="28"/>
      <c r="BS1336" s="28"/>
      <c r="BT1336" s="28"/>
      <c r="BU1336" s="28"/>
      <c r="BV1336" s="28"/>
      <c r="BW1336" s="28"/>
      <c r="BX1336" s="28"/>
      <c r="BY1336" s="28"/>
      <c r="BZ1336" s="28"/>
      <c r="CA1336" s="28"/>
      <c r="CB1336" s="28"/>
      <c r="CC1336" s="28"/>
      <c r="CD1336" s="28"/>
      <c r="CE1336" s="28"/>
      <c r="CF1336" s="28"/>
      <c r="CG1336" s="28"/>
      <c r="CH1336" s="28"/>
      <c r="CI1336" s="28"/>
      <c r="CJ1336" s="28"/>
      <c r="CK1336" s="28"/>
      <c r="CL1336" s="28"/>
      <c r="CM1336" s="28"/>
      <c r="CN1336" s="28"/>
    </row>
    <row r="1337" spans="3:92" x14ac:dyDescent="0.3">
      <c r="C1337" s="28"/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28"/>
      <c r="P1337" s="28"/>
      <c r="Q1337" s="28"/>
      <c r="R1337" s="28"/>
      <c r="S1337" s="28"/>
      <c r="T1337" s="28"/>
      <c r="U1337" s="28"/>
      <c r="V1337" s="28"/>
      <c r="W1337" s="28"/>
      <c r="X1337" s="28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8"/>
      <c r="AI1337" s="28"/>
      <c r="AJ1337" s="28"/>
      <c r="AK1337" s="28"/>
      <c r="AL1337" s="28"/>
      <c r="AM1337" s="28"/>
      <c r="AN1337" s="28"/>
      <c r="AO1337" s="28"/>
      <c r="AP1337" s="28"/>
      <c r="AQ1337" s="28"/>
      <c r="AR1337" s="28"/>
      <c r="AS1337" s="28"/>
      <c r="AT1337" s="28"/>
      <c r="AU1337" s="28"/>
      <c r="AV1337" s="28"/>
      <c r="AW1337" s="28"/>
      <c r="AX1337" s="28"/>
      <c r="AY1337" s="28"/>
      <c r="AZ1337" s="28"/>
      <c r="BA1337" s="28"/>
      <c r="BB1337" s="28"/>
      <c r="BC1337" s="28"/>
      <c r="BD1337" s="28"/>
      <c r="BE1337" s="28"/>
      <c r="BF1337" s="28"/>
      <c r="BG1337" s="28"/>
      <c r="BH1337" s="28"/>
      <c r="BI1337" s="28"/>
      <c r="BJ1337" s="28"/>
      <c r="BK1337" s="28"/>
      <c r="BL1337" s="28"/>
      <c r="BM1337" s="28"/>
      <c r="BN1337" s="28"/>
      <c r="BO1337" s="28"/>
      <c r="BP1337" s="28"/>
      <c r="BQ1337" s="28"/>
      <c r="BR1337" s="28"/>
      <c r="BS1337" s="28"/>
      <c r="BT1337" s="28"/>
      <c r="BU1337" s="28"/>
      <c r="BV1337" s="28"/>
      <c r="BW1337" s="28"/>
      <c r="BX1337" s="28"/>
      <c r="BY1337" s="28"/>
      <c r="BZ1337" s="28"/>
      <c r="CA1337" s="28"/>
      <c r="CB1337" s="28"/>
      <c r="CC1337" s="28"/>
      <c r="CD1337" s="28"/>
      <c r="CE1337" s="28"/>
      <c r="CF1337" s="28"/>
      <c r="CG1337" s="28"/>
      <c r="CH1337" s="28"/>
      <c r="CI1337" s="28"/>
      <c r="CJ1337" s="28"/>
      <c r="CK1337" s="28"/>
      <c r="CL1337" s="28"/>
      <c r="CM1337" s="28"/>
      <c r="CN1337" s="28"/>
    </row>
    <row r="1338" spans="3:92" x14ac:dyDescent="0.3">
      <c r="C1338" s="28"/>
      <c r="D1338" s="28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28"/>
      <c r="P1338" s="28"/>
      <c r="Q1338" s="28"/>
      <c r="R1338" s="28"/>
      <c r="S1338" s="28"/>
      <c r="T1338" s="28"/>
      <c r="U1338" s="28"/>
      <c r="V1338" s="28"/>
      <c r="W1338" s="28"/>
      <c r="X1338" s="28"/>
      <c r="Y1338" s="28"/>
      <c r="Z1338" s="28"/>
      <c r="AA1338" s="28"/>
      <c r="AB1338" s="28"/>
      <c r="AC1338" s="28"/>
      <c r="AD1338" s="28"/>
      <c r="AE1338" s="28"/>
      <c r="AF1338" s="28"/>
      <c r="AG1338" s="28"/>
      <c r="AH1338" s="28"/>
      <c r="AI1338" s="28"/>
      <c r="AJ1338" s="28"/>
      <c r="AK1338" s="28"/>
      <c r="AL1338" s="28"/>
      <c r="AM1338" s="28"/>
      <c r="AN1338" s="28"/>
      <c r="AO1338" s="28"/>
      <c r="AP1338" s="28"/>
      <c r="AQ1338" s="28"/>
      <c r="AR1338" s="28"/>
      <c r="AS1338" s="28"/>
      <c r="AT1338" s="28"/>
      <c r="AU1338" s="28"/>
      <c r="AV1338" s="28"/>
      <c r="AW1338" s="28"/>
      <c r="AX1338" s="28"/>
      <c r="AY1338" s="28"/>
      <c r="AZ1338" s="28"/>
      <c r="BA1338" s="28"/>
      <c r="BB1338" s="28"/>
      <c r="BC1338" s="28"/>
      <c r="BD1338" s="28"/>
      <c r="BE1338" s="28"/>
      <c r="BF1338" s="28"/>
      <c r="BG1338" s="28"/>
      <c r="BH1338" s="28"/>
      <c r="BI1338" s="28"/>
      <c r="BJ1338" s="28"/>
      <c r="BK1338" s="28"/>
      <c r="BL1338" s="28"/>
      <c r="BM1338" s="28"/>
      <c r="BN1338" s="28"/>
      <c r="BO1338" s="28"/>
      <c r="BP1338" s="28"/>
      <c r="BQ1338" s="28"/>
      <c r="BR1338" s="28"/>
      <c r="BS1338" s="28"/>
      <c r="BT1338" s="28"/>
      <c r="BU1338" s="28"/>
      <c r="BV1338" s="28"/>
      <c r="BW1338" s="28"/>
      <c r="BX1338" s="28"/>
      <c r="BY1338" s="28"/>
      <c r="BZ1338" s="28"/>
      <c r="CA1338" s="28"/>
      <c r="CB1338" s="28"/>
      <c r="CC1338" s="28"/>
      <c r="CD1338" s="28"/>
      <c r="CE1338" s="28"/>
      <c r="CF1338" s="28"/>
      <c r="CG1338" s="28"/>
      <c r="CH1338" s="28"/>
      <c r="CI1338" s="28"/>
      <c r="CJ1338" s="28"/>
      <c r="CK1338" s="28"/>
      <c r="CL1338" s="28"/>
      <c r="CM1338" s="28"/>
      <c r="CN1338" s="28"/>
    </row>
    <row r="1339" spans="3:92" x14ac:dyDescent="0.3">
      <c r="C1339" s="28"/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 s="28"/>
      <c r="S1339" s="28"/>
      <c r="T1339" s="28"/>
      <c r="U1339" s="28"/>
      <c r="V1339" s="28"/>
      <c r="W1339" s="28"/>
      <c r="X1339" s="28"/>
      <c r="Y1339" s="28"/>
      <c r="Z1339" s="28"/>
      <c r="AA1339" s="28"/>
      <c r="AB1339" s="28"/>
      <c r="AC1339" s="28"/>
      <c r="AD1339" s="28"/>
      <c r="AE1339" s="28"/>
      <c r="AF1339" s="28"/>
      <c r="AG1339" s="28"/>
      <c r="AH1339" s="28"/>
      <c r="AI1339" s="28"/>
      <c r="AJ1339" s="28"/>
      <c r="AK1339" s="28"/>
      <c r="AL1339" s="28"/>
      <c r="AM1339" s="28"/>
      <c r="AN1339" s="28"/>
      <c r="AO1339" s="28"/>
      <c r="AP1339" s="28"/>
      <c r="AQ1339" s="28"/>
      <c r="AR1339" s="28"/>
      <c r="AS1339" s="28"/>
      <c r="AT1339" s="28"/>
      <c r="AU1339" s="28"/>
      <c r="AV1339" s="28"/>
      <c r="AW1339" s="28"/>
      <c r="AX1339" s="28"/>
      <c r="AY1339" s="28"/>
      <c r="AZ1339" s="28"/>
      <c r="BA1339" s="28"/>
      <c r="BB1339" s="28"/>
      <c r="BC1339" s="28"/>
      <c r="BD1339" s="28"/>
      <c r="BE1339" s="28"/>
      <c r="BF1339" s="28"/>
      <c r="BG1339" s="28"/>
      <c r="BH1339" s="28"/>
      <c r="BI1339" s="28"/>
      <c r="BJ1339" s="28"/>
      <c r="BK1339" s="28"/>
      <c r="BL1339" s="28"/>
      <c r="BM1339" s="28"/>
      <c r="BN1339" s="28"/>
      <c r="BO1339" s="28"/>
      <c r="BP1339" s="28"/>
      <c r="BQ1339" s="28"/>
      <c r="BR1339" s="28"/>
      <c r="BS1339" s="28"/>
      <c r="BT1339" s="28"/>
      <c r="BU1339" s="28"/>
      <c r="BV1339" s="28"/>
      <c r="BW1339" s="28"/>
      <c r="BX1339" s="28"/>
      <c r="BY1339" s="28"/>
      <c r="BZ1339" s="28"/>
      <c r="CA1339" s="28"/>
      <c r="CB1339" s="28"/>
      <c r="CC1339" s="28"/>
      <c r="CD1339" s="28"/>
      <c r="CE1339" s="28"/>
      <c r="CF1339" s="28"/>
      <c r="CG1339" s="28"/>
      <c r="CH1339" s="28"/>
      <c r="CI1339" s="28"/>
      <c r="CJ1339" s="28"/>
      <c r="CK1339" s="28"/>
      <c r="CL1339" s="28"/>
      <c r="CM1339" s="28"/>
      <c r="CN1339" s="28"/>
    </row>
    <row r="1340" spans="3:92" x14ac:dyDescent="0.3">
      <c r="C1340" s="28"/>
      <c r="D1340" s="28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/>
      <c r="X1340" s="28"/>
      <c r="Y1340" s="28"/>
      <c r="Z1340" s="28"/>
      <c r="AA1340" s="28"/>
      <c r="AB1340" s="28"/>
      <c r="AC1340" s="28"/>
      <c r="AD1340" s="28"/>
      <c r="AE1340" s="28"/>
      <c r="AF1340" s="28"/>
      <c r="AG1340" s="28"/>
      <c r="AH1340" s="28"/>
      <c r="AI1340" s="28"/>
      <c r="AJ1340" s="28"/>
      <c r="AK1340" s="28"/>
      <c r="AL1340" s="28"/>
      <c r="AM1340" s="28"/>
      <c r="AN1340" s="28"/>
      <c r="AO1340" s="28"/>
      <c r="AP1340" s="28"/>
      <c r="AQ1340" s="28"/>
      <c r="AR1340" s="28"/>
      <c r="AS1340" s="28"/>
      <c r="AT1340" s="28"/>
      <c r="AU1340" s="28"/>
      <c r="AV1340" s="28"/>
      <c r="AW1340" s="28"/>
      <c r="AX1340" s="28"/>
      <c r="AY1340" s="28"/>
      <c r="AZ1340" s="28"/>
      <c r="BA1340" s="28"/>
      <c r="BB1340" s="28"/>
      <c r="BC1340" s="28"/>
      <c r="BD1340" s="28"/>
      <c r="BE1340" s="28"/>
      <c r="BF1340" s="28"/>
      <c r="BG1340" s="28"/>
      <c r="BH1340" s="28"/>
      <c r="BI1340" s="28"/>
      <c r="BJ1340" s="28"/>
      <c r="BK1340" s="28"/>
      <c r="BL1340" s="28"/>
      <c r="BM1340" s="28"/>
      <c r="BN1340" s="28"/>
      <c r="BO1340" s="28"/>
      <c r="BP1340" s="28"/>
      <c r="BQ1340" s="28"/>
      <c r="BR1340" s="28"/>
      <c r="BS1340" s="28"/>
      <c r="BT1340" s="28"/>
      <c r="BU1340" s="28"/>
      <c r="BV1340" s="28"/>
      <c r="BW1340" s="28"/>
      <c r="BX1340" s="28"/>
      <c r="BY1340" s="28"/>
      <c r="BZ1340" s="28"/>
      <c r="CA1340" s="28"/>
      <c r="CB1340" s="28"/>
      <c r="CC1340" s="28"/>
      <c r="CD1340" s="28"/>
      <c r="CE1340" s="28"/>
      <c r="CF1340" s="28"/>
      <c r="CG1340" s="28"/>
      <c r="CH1340" s="28"/>
      <c r="CI1340" s="28"/>
      <c r="CJ1340" s="28"/>
      <c r="CK1340" s="28"/>
      <c r="CL1340" s="28"/>
      <c r="CM1340" s="28"/>
      <c r="CN1340" s="28"/>
    </row>
    <row r="1341" spans="3:92" x14ac:dyDescent="0.3">
      <c r="C1341" s="28"/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28"/>
      <c r="P1341" s="28"/>
      <c r="Q1341" s="28"/>
      <c r="R1341" s="28"/>
      <c r="S1341" s="28"/>
      <c r="T1341" s="28"/>
      <c r="U1341" s="28"/>
      <c r="V1341" s="28"/>
      <c r="W1341" s="28"/>
      <c r="X1341" s="28"/>
      <c r="Y1341" s="28"/>
      <c r="Z1341" s="28"/>
      <c r="AA1341" s="28"/>
      <c r="AB1341" s="28"/>
      <c r="AC1341" s="28"/>
      <c r="AD1341" s="28"/>
      <c r="AE1341" s="28"/>
      <c r="AF1341" s="28"/>
      <c r="AG1341" s="28"/>
      <c r="AH1341" s="28"/>
      <c r="AI1341" s="28"/>
      <c r="AJ1341" s="28"/>
      <c r="AK1341" s="28"/>
      <c r="AL1341" s="28"/>
      <c r="AM1341" s="28"/>
      <c r="AN1341" s="28"/>
      <c r="AO1341" s="28"/>
      <c r="AP1341" s="28"/>
      <c r="AQ1341" s="28"/>
      <c r="AR1341" s="28"/>
      <c r="AS1341" s="28"/>
      <c r="AT1341" s="28"/>
      <c r="AU1341" s="28"/>
      <c r="AV1341" s="28"/>
      <c r="AW1341" s="28"/>
      <c r="AX1341" s="28"/>
      <c r="AY1341" s="28"/>
      <c r="AZ1341" s="28"/>
      <c r="BA1341" s="28"/>
      <c r="BB1341" s="28"/>
      <c r="BC1341" s="28"/>
      <c r="BD1341" s="28"/>
      <c r="BE1341" s="28"/>
      <c r="BF1341" s="28"/>
      <c r="BG1341" s="28"/>
      <c r="BH1341" s="28"/>
      <c r="BI1341" s="28"/>
      <c r="BJ1341" s="28"/>
      <c r="BK1341" s="28"/>
      <c r="BL1341" s="28"/>
      <c r="BM1341" s="28"/>
      <c r="BN1341" s="28"/>
      <c r="BO1341" s="28"/>
      <c r="BP1341" s="28"/>
      <c r="BQ1341" s="28"/>
      <c r="BR1341" s="28"/>
      <c r="BS1341" s="28"/>
      <c r="BT1341" s="28"/>
      <c r="BU1341" s="28"/>
      <c r="BV1341" s="28"/>
      <c r="BW1341" s="28"/>
      <c r="BX1341" s="28"/>
      <c r="BY1341" s="28"/>
      <c r="BZ1341" s="28"/>
      <c r="CA1341" s="28"/>
      <c r="CB1341" s="28"/>
      <c r="CC1341" s="28"/>
      <c r="CD1341" s="28"/>
      <c r="CE1341" s="28"/>
      <c r="CF1341" s="28"/>
      <c r="CG1341" s="28"/>
      <c r="CH1341" s="28"/>
      <c r="CI1341" s="28"/>
      <c r="CJ1341" s="28"/>
      <c r="CK1341" s="28"/>
      <c r="CL1341" s="28"/>
      <c r="CM1341" s="28"/>
      <c r="CN1341" s="28"/>
    </row>
    <row r="1342" spans="3:92" x14ac:dyDescent="0.3">
      <c r="C1342" s="28"/>
      <c r="D1342" s="28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  <c r="P1342" s="28"/>
      <c r="Q1342" s="28"/>
      <c r="R1342" s="28"/>
      <c r="S1342" s="28"/>
      <c r="T1342" s="28"/>
      <c r="U1342" s="28"/>
      <c r="V1342" s="28"/>
      <c r="W1342" s="28"/>
      <c r="X1342" s="28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8"/>
      <c r="AI1342" s="28"/>
      <c r="AJ1342" s="28"/>
      <c r="AK1342" s="28"/>
      <c r="AL1342" s="28"/>
      <c r="AM1342" s="28"/>
      <c r="AN1342" s="28"/>
      <c r="AO1342" s="28"/>
      <c r="AP1342" s="28"/>
      <c r="AQ1342" s="28"/>
      <c r="AR1342" s="28"/>
      <c r="AS1342" s="28"/>
      <c r="AT1342" s="28"/>
      <c r="AU1342" s="28"/>
      <c r="AV1342" s="28"/>
      <c r="AW1342" s="28"/>
      <c r="AX1342" s="28"/>
      <c r="AY1342" s="28"/>
      <c r="AZ1342" s="28"/>
      <c r="BA1342" s="28"/>
      <c r="BB1342" s="28"/>
      <c r="BC1342" s="28"/>
      <c r="BD1342" s="28"/>
      <c r="BE1342" s="28"/>
      <c r="BF1342" s="28"/>
      <c r="BG1342" s="28"/>
      <c r="BH1342" s="28"/>
      <c r="BI1342" s="28"/>
      <c r="BJ1342" s="28"/>
      <c r="BK1342" s="28"/>
      <c r="BL1342" s="28"/>
      <c r="BM1342" s="28"/>
      <c r="BN1342" s="28"/>
      <c r="BO1342" s="28"/>
      <c r="BP1342" s="28"/>
      <c r="BQ1342" s="28"/>
      <c r="BR1342" s="28"/>
      <c r="BS1342" s="28"/>
      <c r="BT1342" s="28"/>
      <c r="BU1342" s="28"/>
      <c r="BV1342" s="28"/>
      <c r="BW1342" s="28"/>
      <c r="BX1342" s="28"/>
      <c r="BY1342" s="28"/>
      <c r="BZ1342" s="28"/>
      <c r="CA1342" s="28"/>
      <c r="CB1342" s="28"/>
      <c r="CC1342" s="28"/>
      <c r="CD1342" s="28"/>
      <c r="CE1342" s="28"/>
      <c r="CF1342" s="28"/>
      <c r="CG1342" s="28"/>
      <c r="CH1342" s="28"/>
      <c r="CI1342" s="28"/>
      <c r="CJ1342" s="28"/>
      <c r="CK1342" s="28"/>
      <c r="CL1342" s="28"/>
      <c r="CM1342" s="28"/>
      <c r="CN1342" s="28"/>
    </row>
    <row r="1343" spans="3:92" x14ac:dyDescent="0.3">
      <c r="C1343" s="28"/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  <c r="P1343" s="28"/>
      <c r="Q1343" s="28"/>
      <c r="R1343" s="28"/>
      <c r="S1343" s="28"/>
      <c r="T1343" s="28"/>
      <c r="U1343" s="28"/>
      <c r="V1343" s="28"/>
      <c r="W1343" s="28"/>
      <c r="X1343" s="28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8"/>
      <c r="AI1343" s="28"/>
      <c r="AJ1343" s="28"/>
      <c r="AK1343" s="28"/>
      <c r="AL1343" s="28"/>
      <c r="AM1343" s="28"/>
      <c r="AN1343" s="28"/>
      <c r="AO1343" s="28"/>
      <c r="AP1343" s="28"/>
      <c r="AQ1343" s="28"/>
      <c r="AR1343" s="28"/>
      <c r="AS1343" s="28"/>
      <c r="AT1343" s="28"/>
      <c r="AU1343" s="28"/>
      <c r="AV1343" s="28"/>
      <c r="AW1343" s="28"/>
      <c r="AX1343" s="28"/>
      <c r="AY1343" s="28"/>
      <c r="AZ1343" s="28"/>
      <c r="BA1343" s="28"/>
      <c r="BB1343" s="28"/>
      <c r="BC1343" s="28"/>
      <c r="BD1343" s="28"/>
      <c r="BE1343" s="28"/>
      <c r="BF1343" s="28"/>
      <c r="BG1343" s="28"/>
      <c r="BH1343" s="28"/>
      <c r="BI1343" s="28"/>
      <c r="BJ1343" s="28"/>
      <c r="BK1343" s="28"/>
      <c r="BL1343" s="28"/>
      <c r="BM1343" s="28"/>
      <c r="BN1343" s="28"/>
      <c r="BO1343" s="28"/>
      <c r="BP1343" s="28"/>
      <c r="BQ1343" s="28"/>
      <c r="BR1343" s="28"/>
      <c r="BS1343" s="28"/>
      <c r="BT1343" s="28"/>
      <c r="BU1343" s="28"/>
      <c r="BV1343" s="28"/>
      <c r="BW1343" s="28"/>
      <c r="BX1343" s="28"/>
      <c r="BY1343" s="28"/>
      <c r="BZ1343" s="28"/>
      <c r="CA1343" s="28"/>
      <c r="CB1343" s="28"/>
      <c r="CC1343" s="28"/>
      <c r="CD1343" s="28"/>
      <c r="CE1343" s="28"/>
      <c r="CF1343" s="28"/>
      <c r="CG1343" s="28"/>
      <c r="CH1343" s="28"/>
      <c r="CI1343" s="28"/>
      <c r="CJ1343" s="28"/>
      <c r="CK1343" s="28"/>
      <c r="CL1343" s="28"/>
      <c r="CM1343" s="28"/>
      <c r="CN1343" s="28"/>
    </row>
    <row r="1344" spans="3:92" x14ac:dyDescent="0.3">
      <c r="C1344" s="28"/>
      <c r="D1344" s="28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  <c r="P1344" s="28"/>
      <c r="Q1344" s="28"/>
      <c r="R1344" s="28"/>
      <c r="S1344" s="28"/>
      <c r="T1344" s="28"/>
      <c r="U1344" s="28"/>
      <c r="V1344" s="28"/>
      <c r="W1344" s="28"/>
      <c r="X1344" s="28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8"/>
      <c r="AI1344" s="28"/>
      <c r="AJ1344" s="28"/>
      <c r="AK1344" s="28"/>
      <c r="AL1344" s="28"/>
      <c r="AM1344" s="28"/>
      <c r="AN1344" s="28"/>
      <c r="AO1344" s="28"/>
      <c r="AP1344" s="28"/>
      <c r="AQ1344" s="28"/>
      <c r="AR1344" s="28"/>
      <c r="AS1344" s="28"/>
      <c r="AT1344" s="28"/>
      <c r="AU1344" s="28"/>
      <c r="AV1344" s="28"/>
      <c r="AW1344" s="28"/>
      <c r="AX1344" s="28"/>
      <c r="AY1344" s="28"/>
      <c r="AZ1344" s="28"/>
      <c r="BA1344" s="28"/>
      <c r="BB1344" s="28"/>
      <c r="BC1344" s="28"/>
      <c r="BD1344" s="28"/>
      <c r="BE1344" s="28"/>
      <c r="BF1344" s="28"/>
      <c r="BG1344" s="28"/>
      <c r="BH1344" s="28"/>
      <c r="BI1344" s="28"/>
      <c r="BJ1344" s="28"/>
      <c r="BK1344" s="28"/>
      <c r="BL1344" s="28"/>
      <c r="BM1344" s="28"/>
      <c r="BN1344" s="28"/>
      <c r="BO1344" s="28"/>
      <c r="BP1344" s="28"/>
      <c r="BQ1344" s="28"/>
      <c r="BR1344" s="28"/>
      <c r="BS1344" s="28"/>
      <c r="BT1344" s="28"/>
      <c r="BU1344" s="28"/>
      <c r="BV1344" s="28"/>
      <c r="BW1344" s="28"/>
      <c r="BX1344" s="28"/>
      <c r="BY1344" s="28"/>
      <c r="BZ1344" s="28"/>
      <c r="CA1344" s="28"/>
      <c r="CB1344" s="28"/>
      <c r="CC1344" s="28"/>
      <c r="CD1344" s="28"/>
      <c r="CE1344" s="28"/>
      <c r="CF1344" s="28"/>
      <c r="CG1344" s="28"/>
      <c r="CH1344" s="28"/>
      <c r="CI1344" s="28"/>
      <c r="CJ1344" s="28"/>
      <c r="CK1344" s="28"/>
      <c r="CL1344" s="28"/>
      <c r="CM1344" s="28"/>
      <c r="CN1344" s="28"/>
    </row>
    <row r="1345" spans="3:92" x14ac:dyDescent="0.3">
      <c r="C1345" s="28"/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 s="28"/>
      <c r="S1345" s="28"/>
      <c r="T1345" s="28"/>
      <c r="U1345" s="28"/>
      <c r="V1345" s="28"/>
      <c r="W1345" s="28"/>
      <c r="X1345" s="28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8"/>
      <c r="AI1345" s="28"/>
      <c r="AJ1345" s="28"/>
      <c r="AK1345" s="28"/>
      <c r="AL1345" s="28"/>
      <c r="AM1345" s="28"/>
      <c r="AN1345" s="28"/>
      <c r="AO1345" s="28"/>
      <c r="AP1345" s="28"/>
      <c r="AQ1345" s="28"/>
      <c r="AR1345" s="28"/>
      <c r="AS1345" s="28"/>
      <c r="AT1345" s="28"/>
      <c r="AU1345" s="28"/>
      <c r="AV1345" s="28"/>
      <c r="AW1345" s="28"/>
      <c r="AX1345" s="28"/>
      <c r="AY1345" s="28"/>
      <c r="AZ1345" s="28"/>
      <c r="BA1345" s="28"/>
      <c r="BB1345" s="28"/>
      <c r="BC1345" s="28"/>
      <c r="BD1345" s="28"/>
      <c r="BE1345" s="28"/>
      <c r="BF1345" s="28"/>
      <c r="BG1345" s="28"/>
      <c r="BH1345" s="28"/>
      <c r="BI1345" s="28"/>
      <c r="BJ1345" s="28"/>
      <c r="BK1345" s="28"/>
      <c r="BL1345" s="28"/>
      <c r="BM1345" s="28"/>
      <c r="BN1345" s="28"/>
      <c r="BO1345" s="28"/>
      <c r="BP1345" s="28"/>
      <c r="BQ1345" s="28"/>
      <c r="BR1345" s="28"/>
      <c r="BS1345" s="28"/>
      <c r="BT1345" s="28"/>
      <c r="BU1345" s="28"/>
      <c r="BV1345" s="28"/>
      <c r="BW1345" s="28"/>
      <c r="BX1345" s="28"/>
      <c r="BY1345" s="28"/>
      <c r="BZ1345" s="28"/>
      <c r="CA1345" s="28"/>
      <c r="CB1345" s="28"/>
      <c r="CC1345" s="28"/>
      <c r="CD1345" s="28"/>
      <c r="CE1345" s="28"/>
      <c r="CF1345" s="28"/>
      <c r="CG1345" s="28"/>
      <c r="CH1345" s="28"/>
      <c r="CI1345" s="28"/>
      <c r="CJ1345" s="28"/>
      <c r="CK1345" s="28"/>
      <c r="CL1345" s="28"/>
      <c r="CM1345" s="28"/>
      <c r="CN1345" s="28"/>
    </row>
    <row r="1346" spans="3:92" x14ac:dyDescent="0.3">
      <c r="C1346" s="28"/>
      <c r="D1346" s="28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8"/>
      <c r="AI1346" s="28"/>
      <c r="AJ1346" s="28"/>
      <c r="AK1346" s="28"/>
      <c r="AL1346" s="28"/>
      <c r="AM1346" s="28"/>
      <c r="AN1346" s="28"/>
      <c r="AO1346" s="28"/>
      <c r="AP1346" s="28"/>
      <c r="AQ1346" s="28"/>
      <c r="AR1346" s="28"/>
      <c r="AS1346" s="28"/>
      <c r="AT1346" s="28"/>
      <c r="AU1346" s="28"/>
      <c r="AV1346" s="28"/>
      <c r="AW1346" s="28"/>
      <c r="AX1346" s="28"/>
      <c r="AY1346" s="28"/>
      <c r="AZ1346" s="28"/>
      <c r="BA1346" s="28"/>
      <c r="BB1346" s="28"/>
      <c r="BC1346" s="28"/>
      <c r="BD1346" s="28"/>
      <c r="BE1346" s="28"/>
      <c r="BF1346" s="28"/>
      <c r="BG1346" s="28"/>
      <c r="BH1346" s="28"/>
      <c r="BI1346" s="28"/>
      <c r="BJ1346" s="28"/>
      <c r="BK1346" s="28"/>
      <c r="BL1346" s="28"/>
      <c r="BM1346" s="28"/>
      <c r="BN1346" s="28"/>
      <c r="BO1346" s="28"/>
      <c r="BP1346" s="28"/>
      <c r="BQ1346" s="28"/>
      <c r="BR1346" s="28"/>
      <c r="BS1346" s="28"/>
      <c r="BT1346" s="28"/>
      <c r="BU1346" s="28"/>
      <c r="BV1346" s="28"/>
      <c r="BW1346" s="28"/>
      <c r="BX1346" s="28"/>
      <c r="BY1346" s="28"/>
      <c r="BZ1346" s="28"/>
      <c r="CA1346" s="28"/>
      <c r="CB1346" s="28"/>
      <c r="CC1346" s="28"/>
      <c r="CD1346" s="28"/>
      <c r="CE1346" s="28"/>
      <c r="CF1346" s="28"/>
      <c r="CG1346" s="28"/>
      <c r="CH1346" s="28"/>
      <c r="CI1346" s="28"/>
      <c r="CJ1346" s="28"/>
      <c r="CK1346" s="28"/>
      <c r="CL1346" s="28"/>
      <c r="CM1346" s="28"/>
      <c r="CN1346" s="28"/>
    </row>
    <row r="1347" spans="3:92" x14ac:dyDescent="0.3">
      <c r="C1347" s="28"/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 s="28"/>
      <c r="S1347" s="28"/>
      <c r="T1347" s="28"/>
      <c r="U1347" s="28"/>
      <c r="V1347" s="28"/>
      <c r="W1347" s="28"/>
      <c r="X1347" s="28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8"/>
      <c r="AI1347" s="28"/>
      <c r="AJ1347" s="28"/>
      <c r="AK1347" s="28"/>
      <c r="AL1347" s="28"/>
      <c r="AM1347" s="28"/>
      <c r="AN1347" s="28"/>
      <c r="AO1347" s="28"/>
      <c r="AP1347" s="28"/>
      <c r="AQ1347" s="28"/>
      <c r="AR1347" s="28"/>
      <c r="AS1347" s="28"/>
      <c r="AT1347" s="28"/>
      <c r="AU1347" s="28"/>
      <c r="AV1347" s="28"/>
      <c r="AW1347" s="28"/>
      <c r="AX1347" s="28"/>
      <c r="AY1347" s="28"/>
      <c r="AZ1347" s="28"/>
      <c r="BA1347" s="28"/>
      <c r="BB1347" s="28"/>
      <c r="BC1347" s="28"/>
      <c r="BD1347" s="28"/>
      <c r="BE1347" s="28"/>
      <c r="BF1347" s="28"/>
      <c r="BG1347" s="28"/>
      <c r="BH1347" s="28"/>
      <c r="BI1347" s="28"/>
      <c r="BJ1347" s="28"/>
      <c r="BK1347" s="28"/>
      <c r="BL1347" s="28"/>
      <c r="BM1347" s="28"/>
      <c r="BN1347" s="28"/>
      <c r="BO1347" s="28"/>
      <c r="BP1347" s="28"/>
      <c r="BQ1347" s="28"/>
      <c r="BR1347" s="28"/>
      <c r="BS1347" s="28"/>
      <c r="BT1347" s="28"/>
      <c r="BU1347" s="28"/>
      <c r="BV1347" s="28"/>
      <c r="BW1347" s="28"/>
      <c r="BX1347" s="28"/>
      <c r="BY1347" s="28"/>
      <c r="BZ1347" s="28"/>
      <c r="CA1347" s="28"/>
      <c r="CB1347" s="28"/>
      <c r="CC1347" s="28"/>
      <c r="CD1347" s="28"/>
      <c r="CE1347" s="28"/>
      <c r="CF1347" s="28"/>
      <c r="CG1347" s="28"/>
      <c r="CH1347" s="28"/>
      <c r="CI1347" s="28"/>
      <c r="CJ1347" s="28"/>
      <c r="CK1347" s="28"/>
      <c r="CL1347" s="28"/>
      <c r="CM1347" s="28"/>
      <c r="CN1347" s="28"/>
    </row>
    <row r="1348" spans="3:92" x14ac:dyDescent="0.3">
      <c r="C1348" s="28"/>
      <c r="D1348" s="28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8"/>
      <c r="AI1348" s="28"/>
      <c r="AJ1348" s="28"/>
      <c r="AK1348" s="28"/>
      <c r="AL1348" s="28"/>
      <c r="AM1348" s="28"/>
      <c r="AN1348" s="28"/>
      <c r="AO1348" s="28"/>
      <c r="AP1348" s="28"/>
      <c r="AQ1348" s="28"/>
      <c r="AR1348" s="28"/>
      <c r="AS1348" s="28"/>
      <c r="AT1348" s="28"/>
      <c r="AU1348" s="28"/>
      <c r="AV1348" s="28"/>
      <c r="AW1348" s="28"/>
      <c r="AX1348" s="28"/>
      <c r="AY1348" s="28"/>
      <c r="AZ1348" s="28"/>
      <c r="BA1348" s="28"/>
      <c r="BB1348" s="28"/>
      <c r="BC1348" s="28"/>
      <c r="BD1348" s="28"/>
      <c r="BE1348" s="28"/>
      <c r="BF1348" s="28"/>
      <c r="BG1348" s="28"/>
      <c r="BH1348" s="28"/>
      <c r="BI1348" s="28"/>
      <c r="BJ1348" s="28"/>
      <c r="BK1348" s="28"/>
      <c r="BL1348" s="28"/>
      <c r="BM1348" s="28"/>
      <c r="BN1348" s="28"/>
      <c r="BO1348" s="28"/>
      <c r="BP1348" s="28"/>
      <c r="BQ1348" s="28"/>
      <c r="BR1348" s="28"/>
      <c r="BS1348" s="28"/>
      <c r="BT1348" s="28"/>
      <c r="BU1348" s="28"/>
      <c r="BV1348" s="28"/>
      <c r="BW1348" s="28"/>
      <c r="BX1348" s="28"/>
      <c r="BY1348" s="28"/>
      <c r="BZ1348" s="28"/>
      <c r="CA1348" s="28"/>
      <c r="CB1348" s="28"/>
      <c r="CC1348" s="28"/>
      <c r="CD1348" s="28"/>
      <c r="CE1348" s="28"/>
      <c r="CF1348" s="28"/>
      <c r="CG1348" s="28"/>
      <c r="CH1348" s="28"/>
      <c r="CI1348" s="28"/>
      <c r="CJ1348" s="28"/>
      <c r="CK1348" s="28"/>
      <c r="CL1348" s="28"/>
      <c r="CM1348" s="28"/>
      <c r="CN1348" s="28"/>
    </row>
    <row r="1349" spans="3:92" x14ac:dyDescent="0.3">
      <c r="C1349" s="28"/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28"/>
      <c r="P1349" s="28"/>
      <c r="Q1349" s="28"/>
      <c r="R1349" s="28"/>
      <c r="S1349" s="28"/>
      <c r="T1349" s="28"/>
      <c r="U1349" s="28"/>
      <c r="V1349" s="28"/>
      <c r="W1349" s="28"/>
      <c r="X1349" s="28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8"/>
      <c r="AI1349" s="28"/>
      <c r="AJ1349" s="28"/>
      <c r="AK1349" s="28"/>
      <c r="AL1349" s="28"/>
      <c r="AM1349" s="28"/>
      <c r="AN1349" s="28"/>
      <c r="AO1349" s="28"/>
      <c r="AP1349" s="28"/>
      <c r="AQ1349" s="28"/>
      <c r="AR1349" s="28"/>
      <c r="AS1349" s="28"/>
      <c r="AT1349" s="28"/>
      <c r="AU1349" s="28"/>
      <c r="AV1349" s="28"/>
      <c r="AW1349" s="28"/>
      <c r="AX1349" s="28"/>
      <c r="AY1349" s="28"/>
      <c r="AZ1349" s="28"/>
      <c r="BA1349" s="28"/>
      <c r="BB1349" s="28"/>
      <c r="BC1349" s="28"/>
      <c r="BD1349" s="28"/>
      <c r="BE1349" s="28"/>
      <c r="BF1349" s="28"/>
      <c r="BG1349" s="28"/>
      <c r="BH1349" s="28"/>
      <c r="BI1349" s="28"/>
      <c r="BJ1349" s="28"/>
      <c r="BK1349" s="28"/>
      <c r="BL1349" s="28"/>
      <c r="BM1349" s="28"/>
      <c r="BN1349" s="28"/>
      <c r="BO1349" s="28"/>
      <c r="BP1349" s="28"/>
      <c r="BQ1349" s="28"/>
      <c r="BR1349" s="28"/>
      <c r="BS1349" s="28"/>
      <c r="BT1349" s="28"/>
      <c r="BU1349" s="28"/>
      <c r="BV1349" s="28"/>
      <c r="BW1349" s="28"/>
      <c r="BX1349" s="28"/>
      <c r="BY1349" s="28"/>
      <c r="BZ1349" s="28"/>
      <c r="CA1349" s="28"/>
      <c r="CB1349" s="28"/>
      <c r="CC1349" s="28"/>
      <c r="CD1349" s="28"/>
      <c r="CE1349" s="28"/>
      <c r="CF1349" s="28"/>
      <c r="CG1349" s="28"/>
      <c r="CH1349" s="28"/>
      <c r="CI1349" s="28"/>
      <c r="CJ1349" s="28"/>
      <c r="CK1349" s="28"/>
      <c r="CL1349" s="28"/>
      <c r="CM1349" s="28"/>
      <c r="CN1349" s="28"/>
    </row>
    <row r="1350" spans="3:92" x14ac:dyDescent="0.3">
      <c r="C1350" s="28"/>
      <c r="D1350" s="28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28"/>
      <c r="P1350" s="28"/>
      <c r="Q1350" s="28"/>
      <c r="R1350" s="28"/>
      <c r="S1350" s="28"/>
      <c r="T1350" s="28"/>
      <c r="U1350" s="28"/>
      <c r="V1350" s="28"/>
      <c r="W1350" s="28"/>
      <c r="X1350" s="28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8"/>
      <c r="AI1350" s="28"/>
      <c r="AJ1350" s="28"/>
      <c r="AK1350" s="28"/>
      <c r="AL1350" s="28"/>
      <c r="AM1350" s="28"/>
      <c r="AN1350" s="28"/>
      <c r="AO1350" s="28"/>
      <c r="AP1350" s="28"/>
      <c r="AQ1350" s="28"/>
      <c r="AR1350" s="28"/>
      <c r="AS1350" s="28"/>
      <c r="AT1350" s="28"/>
      <c r="AU1350" s="28"/>
      <c r="AV1350" s="28"/>
      <c r="AW1350" s="28"/>
      <c r="AX1350" s="28"/>
      <c r="AY1350" s="28"/>
      <c r="AZ1350" s="28"/>
      <c r="BA1350" s="28"/>
      <c r="BB1350" s="28"/>
      <c r="BC1350" s="28"/>
      <c r="BD1350" s="28"/>
      <c r="BE1350" s="28"/>
      <c r="BF1350" s="28"/>
      <c r="BG1350" s="28"/>
      <c r="BH1350" s="28"/>
      <c r="BI1350" s="28"/>
      <c r="BJ1350" s="28"/>
      <c r="BK1350" s="28"/>
      <c r="BL1350" s="28"/>
      <c r="BM1350" s="28"/>
      <c r="BN1350" s="28"/>
      <c r="BO1350" s="28"/>
      <c r="BP1350" s="28"/>
      <c r="BQ1350" s="28"/>
      <c r="BR1350" s="28"/>
      <c r="BS1350" s="28"/>
      <c r="BT1350" s="28"/>
      <c r="BU1350" s="28"/>
      <c r="BV1350" s="28"/>
      <c r="BW1350" s="28"/>
      <c r="BX1350" s="28"/>
      <c r="BY1350" s="28"/>
      <c r="BZ1350" s="28"/>
      <c r="CA1350" s="28"/>
      <c r="CB1350" s="28"/>
      <c r="CC1350" s="28"/>
      <c r="CD1350" s="28"/>
      <c r="CE1350" s="28"/>
      <c r="CF1350" s="28"/>
      <c r="CG1350" s="28"/>
      <c r="CH1350" s="28"/>
      <c r="CI1350" s="28"/>
      <c r="CJ1350" s="28"/>
      <c r="CK1350" s="28"/>
      <c r="CL1350" s="28"/>
      <c r="CM1350" s="28"/>
      <c r="CN1350" s="28"/>
    </row>
    <row r="1351" spans="3:92" x14ac:dyDescent="0.3">
      <c r="C1351" s="28"/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  <c r="P1351" s="28"/>
      <c r="Q1351" s="28"/>
      <c r="R1351" s="28"/>
      <c r="S1351" s="28"/>
      <c r="T1351" s="28"/>
      <c r="U1351" s="28"/>
      <c r="V1351" s="28"/>
      <c r="W1351" s="28"/>
      <c r="X1351" s="28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8"/>
      <c r="AI1351" s="28"/>
      <c r="AJ1351" s="28"/>
      <c r="AK1351" s="28"/>
      <c r="AL1351" s="28"/>
      <c r="AM1351" s="28"/>
      <c r="AN1351" s="28"/>
      <c r="AO1351" s="28"/>
      <c r="AP1351" s="28"/>
      <c r="AQ1351" s="28"/>
      <c r="AR1351" s="28"/>
      <c r="AS1351" s="28"/>
      <c r="AT1351" s="28"/>
      <c r="AU1351" s="28"/>
      <c r="AV1351" s="28"/>
      <c r="AW1351" s="28"/>
      <c r="AX1351" s="28"/>
      <c r="AY1351" s="28"/>
      <c r="AZ1351" s="28"/>
      <c r="BA1351" s="28"/>
      <c r="BB1351" s="28"/>
      <c r="BC1351" s="28"/>
      <c r="BD1351" s="28"/>
      <c r="BE1351" s="28"/>
      <c r="BF1351" s="28"/>
      <c r="BG1351" s="28"/>
      <c r="BH1351" s="28"/>
      <c r="BI1351" s="28"/>
      <c r="BJ1351" s="28"/>
      <c r="BK1351" s="28"/>
      <c r="BL1351" s="28"/>
      <c r="BM1351" s="28"/>
      <c r="BN1351" s="28"/>
      <c r="BO1351" s="28"/>
      <c r="BP1351" s="28"/>
      <c r="BQ1351" s="28"/>
      <c r="BR1351" s="28"/>
      <c r="BS1351" s="28"/>
      <c r="BT1351" s="28"/>
      <c r="BU1351" s="28"/>
      <c r="BV1351" s="28"/>
      <c r="BW1351" s="28"/>
      <c r="BX1351" s="28"/>
      <c r="BY1351" s="28"/>
      <c r="BZ1351" s="28"/>
      <c r="CA1351" s="28"/>
      <c r="CB1351" s="28"/>
      <c r="CC1351" s="28"/>
      <c r="CD1351" s="28"/>
      <c r="CE1351" s="28"/>
      <c r="CF1351" s="28"/>
      <c r="CG1351" s="28"/>
      <c r="CH1351" s="28"/>
      <c r="CI1351" s="28"/>
      <c r="CJ1351" s="28"/>
      <c r="CK1351" s="28"/>
      <c r="CL1351" s="28"/>
      <c r="CM1351" s="28"/>
      <c r="CN1351" s="28"/>
    </row>
    <row r="1352" spans="3:92" x14ac:dyDescent="0.3">
      <c r="C1352" s="28"/>
      <c r="D1352" s="28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28"/>
      <c r="P1352" s="28"/>
      <c r="Q1352" s="28"/>
      <c r="R1352" s="28"/>
      <c r="S1352" s="28"/>
      <c r="T1352" s="28"/>
      <c r="U1352" s="28"/>
      <c r="V1352" s="28"/>
      <c r="W1352" s="28"/>
      <c r="X1352" s="28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8"/>
      <c r="AI1352" s="28"/>
      <c r="AJ1352" s="28"/>
      <c r="AK1352" s="28"/>
      <c r="AL1352" s="28"/>
      <c r="AM1352" s="28"/>
      <c r="AN1352" s="28"/>
      <c r="AO1352" s="28"/>
      <c r="AP1352" s="28"/>
      <c r="AQ1352" s="28"/>
      <c r="AR1352" s="28"/>
      <c r="AS1352" s="28"/>
      <c r="AT1352" s="28"/>
      <c r="AU1352" s="28"/>
      <c r="AV1352" s="28"/>
      <c r="AW1352" s="28"/>
      <c r="AX1352" s="28"/>
      <c r="AY1352" s="28"/>
      <c r="AZ1352" s="28"/>
      <c r="BA1352" s="28"/>
      <c r="BB1352" s="28"/>
      <c r="BC1352" s="28"/>
      <c r="BD1352" s="28"/>
      <c r="BE1352" s="28"/>
      <c r="BF1352" s="28"/>
      <c r="BG1352" s="28"/>
      <c r="BH1352" s="28"/>
      <c r="BI1352" s="28"/>
      <c r="BJ1352" s="28"/>
      <c r="BK1352" s="28"/>
      <c r="BL1352" s="28"/>
      <c r="BM1352" s="28"/>
      <c r="BN1352" s="28"/>
      <c r="BO1352" s="28"/>
      <c r="BP1352" s="28"/>
      <c r="BQ1352" s="28"/>
      <c r="BR1352" s="28"/>
      <c r="BS1352" s="28"/>
      <c r="BT1352" s="28"/>
      <c r="BU1352" s="28"/>
      <c r="BV1352" s="28"/>
      <c r="BW1352" s="28"/>
      <c r="BX1352" s="28"/>
      <c r="BY1352" s="28"/>
      <c r="BZ1352" s="28"/>
      <c r="CA1352" s="28"/>
      <c r="CB1352" s="28"/>
      <c r="CC1352" s="28"/>
      <c r="CD1352" s="28"/>
      <c r="CE1352" s="28"/>
      <c r="CF1352" s="28"/>
      <c r="CG1352" s="28"/>
      <c r="CH1352" s="28"/>
      <c r="CI1352" s="28"/>
      <c r="CJ1352" s="28"/>
      <c r="CK1352" s="28"/>
      <c r="CL1352" s="28"/>
      <c r="CM1352" s="28"/>
      <c r="CN1352" s="28"/>
    </row>
    <row r="1353" spans="3:92" x14ac:dyDescent="0.3">
      <c r="C1353" s="28"/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28"/>
      <c r="P1353" s="28"/>
      <c r="Q1353" s="28"/>
      <c r="R1353" s="28"/>
      <c r="S1353" s="28"/>
      <c r="T1353" s="28"/>
      <c r="U1353" s="28"/>
      <c r="V1353" s="28"/>
      <c r="W1353" s="28"/>
      <c r="X1353" s="28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8"/>
      <c r="AI1353" s="28"/>
      <c r="AJ1353" s="28"/>
      <c r="AK1353" s="28"/>
      <c r="AL1353" s="28"/>
      <c r="AM1353" s="28"/>
      <c r="AN1353" s="28"/>
      <c r="AO1353" s="28"/>
      <c r="AP1353" s="28"/>
      <c r="AQ1353" s="28"/>
      <c r="AR1353" s="28"/>
      <c r="AS1353" s="28"/>
      <c r="AT1353" s="28"/>
      <c r="AU1353" s="28"/>
      <c r="AV1353" s="28"/>
      <c r="AW1353" s="28"/>
      <c r="AX1353" s="28"/>
      <c r="AY1353" s="28"/>
      <c r="AZ1353" s="28"/>
      <c r="BA1353" s="28"/>
      <c r="BB1353" s="28"/>
      <c r="BC1353" s="28"/>
      <c r="BD1353" s="28"/>
      <c r="BE1353" s="28"/>
      <c r="BF1353" s="28"/>
      <c r="BG1353" s="28"/>
      <c r="BH1353" s="28"/>
      <c r="BI1353" s="28"/>
      <c r="BJ1353" s="28"/>
      <c r="BK1353" s="28"/>
      <c r="BL1353" s="28"/>
      <c r="BM1353" s="28"/>
      <c r="BN1353" s="28"/>
      <c r="BO1353" s="28"/>
      <c r="BP1353" s="28"/>
      <c r="BQ1353" s="28"/>
      <c r="BR1353" s="28"/>
      <c r="BS1353" s="28"/>
      <c r="BT1353" s="28"/>
      <c r="BU1353" s="28"/>
      <c r="BV1353" s="28"/>
      <c r="BW1353" s="28"/>
      <c r="BX1353" s="28"/>
      <c r="BY1353" s="28"/>
      <c r="BZ1353" s="28"/>
      <c r="CA1353" s="28"/>
      <c r="CB1353" s="28"/>
      <c r="CC1353" s="28"/>
      <c r="CD1353" s="28"/>
      <c r="CE1353" s="28"/>
      <c r="CF1353" s="28"/>
      <c r="CG1353" s="28"/>
      <c r="CH1353" s="28"/>
      <c r="CI1353" s="28"/>
      <c r="CJ1353" s="28"/>
      <c r="CK1353" s="28"/>
      <c r="CL1353" s="28"/>
      <c r="CM1353" s="28"/>
      <c r="CN1353" s="28"/>
    </row>
    <row r="1354" spans="3:92" x14ac:dyDescent="0.3">
      <c r="C1354" s="28"/>
      <c r="D1354" s="28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8"/>
      <c r="AI1354" s="28"/>
      <c r="AJ1354" s="28"/>
      <c r="AK1354" s="28"/>
      <c r="AL1354" s="28"/>
      <c r="AM1354" s="28"/>
      <c r="AN1354" s="28"/>
      <c r="AO1354" s="28"/>
      <c r="AP1354" s="28"/>
      <c r="AQ1354" s="28"/>
      <c r="AR1354" s="28"/>
      <c r="AS1354" s="28"/>
      <c r="AT1354" s="28"/>
      <c r="AU1354" s="28"/>
      <c r="AV1354" s="28"/>
      <c r="AW1354" s="28"/>
      <c r="AX1354" s="28"/>
      <c r="AY1354" s="28"/>
      <c r="AZ1354" s="28"/>
      <c r="BA1354" s="28"/>
      <c r="BB1354" s="28"/>
      <c r="BC1354" s="28"/>
      <c r="BD1354" s="28"/>
      <c r="BE1354" s="28"/>
      <c r="BF1354" s="28"/>
      <c r="BG1354" s="28"/>
      <c r="BH1354" s="28"/>
      <c r="BI1354" s="28"/>
      <c r="BJ1354" s="28"/>
      <c r="BK1354" s="28"/>
      <c r="BL1354" s="28"/>
      <c r="BM1354" s="28"/>
      <c r="BN1354" s="28"/>
      <c r="BO1354" s="28"/>
      <c r="BP1354" s="28"/>
      <c r="BQ1354" s="28"/>
      <c r="BR1354" s="28"/>
      <c r="BS1354" s="28"/>
      <c r="BT1354" s="28"/>
      <c r="BU1354" s="28"/>
      <c r="BV1354" s="28"/>
      <c r="BW1354" s="28"/>
      <c r="BX1354" s="28"/>
      <c r="BY1354" s="28"/>
      <c r="BZ1354" s="28"/>
      <c r="CA1354" s="28"/>
      <c r="CB1354" s="28"/>
      <c r="CC1354" s="28"/>
      <c r="CD1354" s="28"/>
      <c r="CE1354" s="28"/>
      <c r="CF1354" s="28"/>
      <c r="CG1354" s="28"/>
      <c r="CH1354" s="28"/>
      <c r="CI1354" s="28"/>
      <c r="CJ1354" s="28"/>
      <c r="CK1354" s="28"/>
      <c r="CL1354" s="28"/>
      <c r="CM1354" s="28"/>
      <c r="CN1354" s="28"/>
    </row>
    <row r="1355" spans="3:92" x14ac:dyDescent="0.3">
      <c r="C1355" s="28"/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28"/>
      <c r="P1355" s="28"/>
      <c r="Q1355" s="28"/>
      <c r="R1355" s="28"/>
      <c r="S1355" s="28"/>
      <c r="T1355" s="28"/>
      <c r="U1355" s="28"/>
      <c r="V1355" s="28"/>
      <c r="W1355" s="28"/>
      <c r="X1355" s="28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8"/>
      <c r="AI1355" s="28"/>
      <c r="AJ1355" s="28"/>
      <c r="AK1355" s="28"/>
      <c r="AL1355" s="28"/>
      <c r="AM1355" s="28"/>
      <c r="AN1355" s="28"/>
      <c r="AO1355" s="28"/>
      <c r="AP1355" s="28"/>
      <c r="AQ1355" s="28"/>
      <c r="AR1355" s="28"/>
      <c r="AS1355" s="28"/>
      <c r="AT1355" s="28"/>
      <c r="AU1355" s="28"/>
      <c r="AV1355" s="28"/>
      <c r="AW1355" s="28"/>
      <c r="AX1355" s="28"/>
      <c r="AY1355" s="28"/>
      <c r="AZ1355" s="28"/>
      <c r="BA1355" s="28"/>
      <c r="BB1355" s="28"/>
      <c r="BC1355" s="28"/>
      <c r="BD1355" s="28"/>
      <c r="BE1355" s="28"/>
      <c r="BF1355" s="28"/>
      <c r="BG1355" s="28"/>
      <c r="BH1355" s="28"/>
      <c r="BI1355" s="28"/>
      <c r="BJ1355" s="28"/>
      <c r="BK1355" s="28"/>
      <c r="BL1355" s="28"/>
      <c r="BM1355" s="28"/>
      <c r="BN1355" s="28"/>
      <c r="BO1355" s="28"/>
      <c r="BP1355" s="28"/>
      <c r="BQ1355" s="28"/>
      <c r="BR1355" s="28"/>
      <c r="BS1355" s="28"/>
      <c r="BT1355" s="28"/>
      <c r="BU1355" s="28"/>
      <c r="BV1355" s="28"/>
      <c r="BW1355" s="28"/>
      <c r="BX1355" s="28"/>
      <c r="BY1355" s="28"/>
      <c r="BZ1355" s="28"/>
      <c r="CA1355" s="28"/>
      <c r="CB1355" s="28"/>
      <c r="CC1355" s="28"/>
      <c r="CD1355" s="28"/>
      <c r="CE1355" s="28"/>
      <c r="CF1355" s="28"/>
      <c r="CG1355" s="28"/>
      <c r="CH1355" s="28"/>
      <c r="CI1355" s="28"/>
      <c r="CJ1355" s="28"/>
      <c r="CK1355" s="28"/>
      <c r="CL1355" s="28"/>
      <c r="CM1355" s="28"/>
      <c r="CN1355" s="28"/>
    </row>
    <row r="1356" spans="3:92" x14ac:dyDescent="0.3">
      <c r="C1356" s="28"/>
      <c r="D1356" s="28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28"/>
      <c r="P1356" s="28"/>
      <c r="Q1356" s="28"/>
      <c r="R1356" s="28"/>
      <c r="S1356" s="28"/>
      <c r="T1356" s="28"/>
      <c r="U1356" s="28"/>
      <c r="V1356" s="28"/>
      <c r="W1356" s="28"/>
      <c r="X1356" s="28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8"/>
      <c r="AI1356" s="28"/>
      <c r="AJ1356" s="28"/>
      <c r="AK1356" s="28"/>
      <c r="AL1356" s="28"/>
      <c r="AM1356" s="28"/>
      <c r="AN1356" s="28"/>
      <c r="AO1356" s="28"/>
      <c r="AP1356" s="28"/>
      <c r="AQ1356" s="28"/>
      <c r="AR1356" s="28"/>
      <c r="AS1356" s="28"/>
      <c r="AT1356" s="28"/>
      <c r="AU1356" s="28"/>
      <c r="AV1356" s="28"/>
      <c r="AW1356" s="28"/>
      <c r="AX1356" s="28"/>
      <c r="AY1356" s="28"/>
      <c r="AZ1356" s="28"/>
      <c r="BA1356" s="28"/>
      <c r="BB1356" s="28"/>
      <c r="BC1356" s="28"/>
      <c r="BD1356" s="28"/>
      <c r="BE1356" s="28"/>
      <c r="BF1356" s="28"/>
      <c r="BG1356" s="28"/>
      <c r="BH1356" s="28"/>
      <c r="BI1356" s="28"/>
      <c r="BJ1356" s="28"/>
      <c r="BK1356" s="28"/>
      <c r="BL1356" s="28"/>
      <c r="BM1356" s="28"/>
      <c r="BN1356" s="28"/>
      <c r="BO1356" s="28"/>
      <c r="BP1356" s="28"/>
      <c r="BQ1356" s="28"/>
      <c r="BR1356" s="28"/>
      <c r="BS1356" s="28"/>
      <c r="BT1356" s="28"/>
      <c r="BU1356" s="28"/>
      <c r="BV1356" s="28"/>
      <c r="BW1356" s="28"/>
      <c r="BX1356" s="28"/>
      <c r="BY1356" s="28"/>
      <c r="BZ1356" s="28"/>
      <c r="CA1356" s="28"/>
      <c r="CB1356" s="28"/>
      <c r="CC1356" s="28"/>
      <c r="CD1356" s="28"/>
      <c r="CE1356" s="28"/>
      <c r="CF1356" s="28"/>
      <c r="CG1356" s="28"/>
      <c r="CH1356" s="28"/>
      <c r="CI1356" s="28"/>
      <c r="CJ1356" s="28"/>
      <c r="CK1356" s="28"/>
      <c r="CL1356" s="28"/>
      <c r="CM1356" s="28"/>
      <c r="CN1356" s="28"/>
    </row>
    <row r="1357" spans="3:92" x14ac:dyDescent="0.3">
      <c r="C1357" s="28"/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28"/>
      <c r="P1357" s="28"/>
      <c r="Q1357" s="28"/>
      <c r="R1357" s="28"/>
      <c r="S1357" s="28"/>
      <c r="T1357" s="28"/>
      <c r="U1357" s="28"/>
      <c r="V1357" s="28"/>
      <c r="W1357" s="28"/>
      <c r="X1357" s="28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8"/>
      <c r="AI1357" s="28"/>
      <c r="AJ1357" s="28"/>
      <c r="AK1357" s="28"/>
      <c r="AL1357" s="28"/>
      <c r="AM1357" s="28"/>
      <c r="AN1357" s="28"/>
      <c r="AO1357" s="28"/>
      <c r="AP1357" s="28"/>
      <c r="AQ1357" s="28"/>
      <c r="AR1357" s="28"/>
      <c r="AS1357" s="28"/>
      <c r="AT1357" s="28"/>
      <c r="AU1357" s="28"/>
      <c r="AV1357" s="28"/>
      <c r="AW1357" s="28"/>
      <c r="AX1357" s="28"/>
      <c r="AY1357" s="28"/>
      <c r="AZ1357" s="28"/>
      <c r="BA1357" s="28"/>
      <c r="BB1357" s="28"/>
      <c r="BC1357" s="28"/>
      <c r="BD1357" s="28"/>
      <c r="BE1357" s="28"/>
      <c r="BF1357" s="28"/>
      <c r="BG1357" s="28"/>
      <c r="BH1357" s="28"/>
      <c r="BI1357" s="28"/>
      <c r="BJ1357" s="28"/>
      <c r="BK1357" s="28"/>
      <c r="BL1357" s="28"/>
      <c r="BM1357" s="28"/>
      <c r="BN1357" s="28"/>
      <c r="BO1357" s="28"/>
      <c r="BP1357" s="28"/>
      <c r="BQ1357" s="28"/>
      <c r="BR1357" s="28"/>
      <c r="BS1357" s="28"/>
      <c r="BT1357" s="28"/>
      <c r="BU1357" s="28"/>
      <c r="BV1357" s="28"/>
      <c r="BW1357" s="28"/>
      <c r="BX1357" s="28"/>
      <c r="BY1357" s="28"/>
      <c r="BZ1357" s="28"/>
      <c r="CA1357" s="28"/>
      <c r="CB1357" s="28"/>
      <c r="CC1357" s="28"/>
      <c r="CD1357" s="28"/>
      <c r="CE1357" s="28"/>
      <c r="CF1357" s="28"/>
      <c r="CG1357" s="28"/>
      <c r="CH1357" s="28"/>
      <c r="CI1357" s="28"/>
      <c r="CJ1357" s="28"/>
      <c r="CK1357" s="28"/>
      <c r="CL1357" s="28"/>
      <c r="CM1357" s="28"/>
      <c r="CN1357" s="28"/>
    </row>
    <row r="1358" spans="3:92" x14ac:dyDescent="0.3">
      <c r="C1358" s="28"/>
      <c r="D1358" s="28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28"/>
      <c r="P1358" s="28"/>
      <c r="Q1358" s="28"/>
      <c r="R1358" s="28"/>
      <c r="S1358" s="28"/>
      <c r="T1358" s="28"/>
      <c r="U1358" s="28"/>
      <c r="V1358" s="28"/>
      <c r="W1358" s="28"/>
      <c r="X1358" s="28"/>
      <c r="Y1358" s="28"/>
      <c r="Z1358" s="28"/>
      <c r="AA1358" s="28"/>
      <c r="AB1358" s="28"/>
      <c r="AC1358" s="28"/>
      <c r="AD1358" s="28"/>
      <c r="AE1358" s="28"/>
      <c r="AF1358" s="28"/>
      <c r="AG1358" s="28"/>
      <c r="AH1358" s="28"/>
      <c r="AI1358" s="28"/>
      <c r="AJ1358" s="28"/>
      <c r="AK1358" s="28"/>
      <c r="AL1358" s="28"/>
      <c r="AM1358" s="28"/>
      <c r="AN1358" s="28"/>
      <c r="AO1358" s="28"/>
      <c r="AP1358" s="28"/>
      <c r="AQ1358" s="28"/>
      <c r="AR1358" s="28"/>
      <c r="AS1358" s="28"/>
      <c r="AT1358" s="28"/>
      <c r="AU1358" s="28"/>
      <c r="AV1358" s="28"/>
      <c r="AW1358" s="28"/>
      <c r="AX1358" s="28"/>
      <c r="AY1358" s="28"/>
      <c r="AZ1358" s="28"/>
      <c r="BA1358" s="28"/>
      <c r="BB1358" s="28"/>
      <c r="BC1358" s="28"/>
      <c r="BD1358" s="28"/>
      <c r="BE1358" s="28"/>
      <c r="BF1358" s="28"/>
      <c r="BG1358" s="28"/>
      <c r="BH1358" s="28"/>
      <c r="BI1358" s="28"/>
      <c r="BJ1358" s="28"/>
      <c r="BK1358" s="28"/>
      <c r="BL1358" s="28"/>
      <c r="BM1358" s="28"/>
      <c r="BN1358" s="28"/>
      <c r="BO1358" s="28"/>
      <c r="BP1358" s="28"/>
      <c r="BQ1358" s="28"/>
      <c r="BR1358" s="28"/>
      <c r="BS1358" s="28"/>
      <c r="BT1358" s="28"/>
      <c r="BU1358" s="28"/>
      <c r="BV1358" s="28"/>
      <c r="BW1358" s="28"/>
      <c r="BX1358" s="28"/>
      <c r="BY1358" s="28"/>
      <c r="BZ1358" s="28"/>
      <c r="CA1358" s="28"/>
      <c r="CB1358" s="28"/>
      <c r="CC1358" s="28"/>
      <c r="CD1358" s="28"/>
      <c r="CE1358" s="28"/>
      <c r="CF1358" s="28"/>
      <c r="CG1358" s="28"/>
      <c r="CH1358" s="28"/>
      <c r="CI1358" s="28"/>
      <c r="CJ1358" s="28"/>
      <c r="CK1358" s="28"/>
      <c r="CL1358" s="28"/>
      <c r="CM1358" s="28"/>
      <c r="CN1358" s="28"/>
    </row>
    <row r="1359" spans="3:92" x14ac:dyDescent="0.3">
      <c r="C1359" s="28"/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28"/>
      <c r="P1359" s="28"/>
      <c r="Q1359" s="28"/>
      <c r="R1359" s="28"/>
      <c r="S1359" s="28"/>
      <c r="T1359" s="28"/>
      <c r="U1359" s="28"/>
      <c r="V1359" s="28"/>
      <c r="W1359" s="28"/>
      <c r="X1359" s="28"/>
      <c r="Y1359" s="28"/>
      <c r="Z1359" s="28"/>
      <c r="AA1359" s="28"/>
      <c r="AB1359" s="28"/>
      <c r="AC1359" s="28"/>
      <c r="AD1359" s="28"/>
      <c r="AE1359" s="28"/>
      <c r="AF1359" s="28"/>
      <c r="AG1359" s="28"/>
      <c r="AH1359" s="28"/>
      <c r="AI1359" s="28"/>
      <c r="AJ1359" s="28"/>
      <c r="AK1359" s="28"/>
      <c r="AL1359" s="28"/>
      <c r="AM1359" s="28"/>
      <c r="AN1359" s="28"/>
      <c r="AO1359" s="28"/>
      <c r="AP1359" s="28"/>
      <c r="AQ1359" s="28"/>
      <c r="AR1359" s="28"/>
      <c r="AS1359" s="28"/>
      <c r="AT1359" s="28"/>
      <c r="AU1359" s="28"/>
      <c r="AV1359" s="28"/>
      <c r="AW1359" s="28"/>
      <c r="AX1359" s="28"/>
      <c r="AY1359" s="28"/>
      <c r="AZ1359" s="28"/>
      <c r="BA1359" s="28"/>
      <c r="BB1359" s="28"/>
      <c r="BC1359" s="28"/>
      <c r="BD1359" s="28"/>
      <c r="BE1359" s="28"/>
      <c r="BF1359" s="28"/>
      <c r="BG1359" s="28"/>
      <c r="BH1359" s="28"/>
      <c r="BI1359" s="28"/>
      <c r="BJ1359" s="28"/>
      <c r="BK1359" s="28"/>
      <c r="BL1359" s="28"/>
      <c r="BM1359" s="28"/>
      <c r="BN1359" s="28"/>
      <c r="BO1359" s="28"/>
      <c r="BP1359" s="28"/>
      <c r="BQ1359" s="28"/>
      <c r="BR1359" s="28"/>
      <c r="BS1359" s="28"/>
      <c r="BT1359" s="28"/>
      <c r="BU1359" s="28"/>
      <c r="BV1359" s="28"/>
      <c r="BW1359" s="28"/>
      <c r="BX1359" s="28"/>
      <c r="BY1359" s="28"/>
      <c r="BZ1359" s="28"/>
      <c r="CA1359" s="28"/>
      <c r="CB1359" s="28"/>
      <c r="CC1359" s="28"/>
      <c r="CD1359" s="28"/>
      <c r="CE1359" s="28"/>
      <c r="CF1359" s="28"/>
      <c r="CG1359" s="28"/>
      <c r="CH1359" s="28"/>
      <c r="CI1359" s="28"/>
      <c r="CJ1359" s="28"/>
      <c r="CK1359" s="28"/>
      <c r="CL1359" s="28"/>
      <c r="CM1359" s="28"/>
      <c r="CN1359" s="28"/>
    </row>
    <row r="1360" spans="3:92" x14ac:dyDescent="0.3">
      <c r="C1360" s="28"/>
      <c r="D1360" s="28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28"/>
      <c r="P1360" s="28"/>
      <c r="Q1360" s="28"/>
      <c r="R1360" s="28"/>
      <c r="S1360" s="28"/>
      <c r="T1360" s="28"/>
      <c r="U1360" s="28"/>
      <c r="V1360" s="28"/>
      <c r="W1360" s="28"/>
      <c r="X1360" s="28"/>
      <c r="Y1360" s="28"/>
      <c r="Z1360" s="28"/>
      <c r="AA1360" s="28"/>
      <c r="AB1360" s="28"/>
      <c r="AC1360" s="28"/>
      <c r="AD1360" s="28"/>
      <c r="AE1360" s="28"/>
      <c r="AF1360" s="28"/>
      <c r="AG1360" s="28"/>
      <c r="AH1360" s="28"/>
      <c r="AI1360" s="28"/>
      <c r="AJ1360" s="28"/>
      <c r="AK1360" s="28"/>
      <c r="AL1360" s="28"/>
      <c r="AM1360" s="28"/>
      <c r="AN1360" s="28"/>
      <c r="AO1360" s="28"/>
      <c r="AP1360" s="28"/>
      <c r="AQ1360" s="28"/>
      <c r="AR1360" s="28"/>
      <c r="AS1360" s="28"/>
      <c r="AT1360" s="28"/>
      <c r="AU1360" s="28"/>
      <c r="AV1360" s="28"/>
      <c r="AW1360" s="28"/>
      <c r="AX1360" s="28"/>
      <c r="AY1360" s="28"/>
      <c r="AZ1360" s="28"/>
      <c r="BA1360" s="28"/>
      <c r="BB1360" s="28"/>
      <c r="BC1360" s="28"/>
      <c r="BD1360" s="28"/>
      <c r="BE1360" s="28"/>
      <c r="BF1360" s="28"/>
      <c r="BG1360" s="28"/>
      <c r="BH1360" s="28"/>
      <c r="BI1360" s="28"/>
      <c r="BJ1360" s="28"/>
      <c r="BK1360" s="28"/>
      <c r="BL1360" s="28"/>
      <c r="BM1360" s="28"/>
      <c r="BN1360" s="28"/>
      <c r="BO1360" s="28"/>
      <c r="BP1360" s="28"/>
      <c r="BQ1360" s="28"/>
      <c r="BR1360" s="28"/>
      <c r="BS1360" s="28"/>
      <c r="BT1360" s="28"/>
      <c r="BU1360" s="28"/>
      <c r="BV1360" s="28"/>
      <c r="BW1360" s="28"/>
      <c r="BX1360" s="28"/>
      <c r="BY1360" s="28"/>
      <c r="BZ1360" s="28"/>
      <c r="CA1360" s="28"/>
      <c r="CB1360" s="28"/>
      <c r="CC1360" s="28"/>
      <c r="CD1360" s="28"/>
      <c r="CE1360" s="28"/>
      <c r="CF1360" s="28"/>
      <c r="CG1360" s="28"/>
      <c r="CH1360" s="28"/>
      <c r="CI1360" s="28"/>
      <c r="CJ1360" s="28"/>
      <c r="CK1360" s="28"/>
      <c r="CL1360" s="28"/>
      <c r="CM1360" s="28"/>
      <c r="CN1360" s="28"/>
    </row>
    <row r="1361" spans="3:92" x14ac:dyDescent="0.3">
      <c r="C1361" s="28"/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  <c r="AA1361" s="28"/>
      <c r="AB1361" s="28"/>
      <c r="AC1361" s="28"/>
      <c r="AD1361" s="28"/>
      <c r="AE1361" s="28"/>
      <c r="AF1361" s="28"/>
      <c r="AG1361" s="28"/>
      <c r="AH1361" s="28"/>
      <c r="AI1361" s="28"/>
      <c r="AJ1361" s="28"/>
      <c r="AK1361" s="28"/>
      <c r="AL1361" s="28"/>
      <c r="AM1361" s="28"/>
      <c r="AN1361" s="28"/>
      <c r="AO1361" s="28"/>
      <c r="AP1361" s="28"/>
      <c r="AQ1361" s="28"/>
      <c r="AR1361" s="28"/>
      <c r="AS1361" s="28"/>
      <c r="AT1361" s="28"/>
      <c r="AU1361" s="28"/>
      <c r="AV1361" s="28"/>
      <c r="AW1361" s="28"/>
      <c r="AX1361" s="28"/>
      <c r="AY1361" s="28"/>
      <c r="AZ1361" s="28"/>
      <c r="BA1361" s="28"/>
      <c r="BB1361" s="28"/>
      <c r="BC1361" s="28"/>
      <c r="BD1361" s="28"/>
      <c r="BE1361" s="28"/>
      <c r="BF1361" s="28"/>
      <c r="BG1361" s="28"/>
      <c r="BH1361" s="28"/>
      <c r="BI1361" s="28"/>
      <c r="BJ1361" s="28"/>
      <c r="BK1361" s="28"/>
      <c r="BL1361" s="28"/>
      <c r="BM1361" s="28"/>
      <c r="BN1361" s="28"/>
      <c r="BO1361" s="28"/>
      <c r="BP1361" s="28"/>
      <c r="BQ1361" s="28"/>
      <c r="BR1361" s="28"/>
      <c r="BS1361" s="28"/>
      <c r="BT1361" s="28"/>
      <c r="BU1361" s="28"/>
      <c r="BV1361" s="28"/>
      <c r="BW1361" s="28"/>
      <c r="BX1361" s="28"/>
      <c r="BY1361" s="28"/>
      <c r="BZ1361" s="28"/>
      <c r="CA1361" s="28"/>
      <c r="CB1361" s="28"/>
      <c r="CC1361" s="28"/>
      <c r="CD1361" s="28"/>
      <c r="CE1361" s="28"/>
      <c r="CF1361" s="28"/>
      <c r="CG1361" s="28"/>
      <c r="CH1361" s="28"/>
      <c r="CI1361" s="28"/>
      <c r="CJ1361" s="28"/>
      <c r="CK1361" s="28"/>
      <c r="CL1361" s="28"/>
      <c r="CM1361" s="28"/>
      <c r="CN1361" s="28"/>
    </row>
    <row r="1362" spans="3:92" x14ac:dyDescent="0.3">
      <c r="C1362" s="28"/>
      <c r="D1362" s="28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  <c r="AA1362" s="28"/>
      <c r="AB1362" s="28"/>
      <c r="AC1362" s="28"/>
      <c r="AD1362" s="28"/>
      <c r="AE1362" s="28"/>
      <c r="AF1362" s="28"/>
      <c r="AG1362" s="28"/>
      <c r="AH1362" s="28"/>
      <c r="AI1362" s="28"/>
      <c r="AJ1362" s="28"/>
      <c r="AK1362" s="28"/>
      <c r="AL1362" s="28"/>
      <c r="AM1362" s="28"/>
      <c r="AN1362" s="28"/>
      <c r="AO1362" s="28"/>
      <c r="AP1362" s="28"/>
      <c r="AQ1362" s="28"/>
      <c r="AR1362" s="28"/>
      <c r="AS1362" s="28"/>
      <c r="AT1362" s="28"/>
      <c r="AU1362" s="28"/>
      <c r="AV1362" s="28"/>
      <c r="AW1362" s="28"/>
      <c r="AX1362" s="28"/>
      <c r="AY1362" s="28"/>
      <c r="AZ1362" s="28"/>
      <c r="BA1362" s="28"/>
      <c r="BB1362" s="28"/>
      <c r="BC1362" s="28"/>
      <c r="BD1362" s="28"/>
      <c r="BE1362" s="28"/>
      <c r="BF1362" s="28"/>
      <c r="BG1362" s="28"/>
      <c r="BH1362" s="28"/>
      <c r="BI1362" s="28"/>
      <c r="BJ1362" s="28"/>
      <c r="BK1362" s="28"/>
      <c r="BL1362" s="28"/>
      <c r="BM1362" s="28"/>
      <c r="BN1362" s="28"/>
      <c r="BO1362" s="28"/>
      <c r="BP1362" s="28"/>
      <c r="BQ1362" s="28"/>
      <c r="BR1362" s="28"/>
      <c r="BS1362" s="28"/>
      <c r="BT1362" s="28"/>
      <c r="BU1362" s="28"/>
      <c r="BV1362" s="28"/>
      <c r="BW1362" s="28"/>
      <c r="BX1362" s="28"/>
      <c r="BY1362" s="28"/>
      <c r="BZ1362" s="28"/>
      <c r="CA1362" s="28"/>
      <c r="CB1362" s="28"/>
      <c r="CC1362" s="28"/>
      <c r="CD1362" s="28"/>
      <c r="CE1362" s="28"/>
      <c r="CF1362" s="28"/>
      <c r="CG1362" s="28"/>
      <c r="CH1362" s="28"/>
      <c r="CI1362" s="28"/>
      <c r="CJ1362" s="28"/>
      <c r="CK1362" s="28"/>
      <c r="CL1362" s="28"/>
      <c r="CM1362" s="28"/>
      <c r="CN1362" s="28"/>
    </row>
    <row r="1363" spans="3:92" x14ac:dyDescent="0.3">
      <c r="C1363" s="28"/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  <c r="AA1363" s="28"/>
      <c r="AB1363" s="28"/>
      <c r="AC1363" s="28"/>
      <c r="AD1363" s="28"/>
      <c r="AE1363" s="28"/>
      <c r="AF1363" s="28"/>
      <c r="AG1363" s="28"/>
      <c r="AH1363" s="28"/>
      <c r="AI1363" s="28"/>
      <c r="AJ1363" s="28"/>
      <c r="AK1363" s="28"/>
      <c r="AL1363" s="28"/>
      <c r="AM1363" s="28"/>
      <c r="AN1363" s="28"/>
      <c r="AO1363" s="28"/>
      <c r="AP1363" s="28"/>
      <c r="AQ1363" s="28"/>
      <c r="AR1363" s="28"/>
      <c r="AS1363" s="28"/>
      <c r="AT1363" s="28"/>
      <c r="AU1363" s="28"/>
      <c r="AV1363" s="28"/>
      <c r="AW1363" s="28"/>
      <c r="AX1363" s="28"/>
      <c r="AY1363" s="28"/>
      <c r="AZ1363" s="28"/>
      <c r="BA1363" s="28"/>
      <c r="BB1363" s="28"/>
      <c r="BC1363" s="28"/>
      <c r="BD1363" s="28"/>
      <c r="BE1363" s="28"/>
      <c r="BF1363" s="28"/>
      <c r="BG1363" s="28"/>
      <c r="BH1363" s="28"/>
      <c r="BI1363" s="28"/>
      <c r="BJ1363" s="28"/>
      <c r="BK1363" s="28"/>
      <c r="BL1363" s="28"/>
      <c r="BM1363" s="28"/>
      <c r="BN1363" s="28"/>
      <c r="BO1363" s="28"/>
      <c r="BP1363" s="28"/>
      <c r="BQ1363" s="28"/>
      <c r="BR1363" s="28"/>
      <c r="BS1363" s="28"/>
      <c r="BT1363" s="28"/>
      <c r="BU1363" s="28"/>
      <c r="BV1363" s="28"/>
      <c r="BW1363" s="28"/>
      <c r="BX1363" s="28"/>
      <c r="BY1363" s="28"/>
      <c r="BZ1363" s="28"/>
      <c r="CA1363" s="28"/>
      <c r="CB1363" s="28"/>
      <c r="CC1363" s="28"/>
      <c r="CD1363" s="28"/>
      <c r="CE1363" s="28"/>
      <c r="CF1363" s="28"/>
      <c r="CG1363" s="28"/>
      <c r="CH1363" s="28"/>
      <c r="CI1363" s="28"/>
      <c r="CJ1363" s="28"/>
      <c r="CK1363" s="28"/>
      <c r="CL1363" s="28"/>
      <c r="CM1363" s="28"/>
      <c r="CN1363" s="28"/>
    </row>
    <row r="1364" spans="3:92" x14ac:dyDescent="0.3">
      <c r="C1364" s="28"/>
      <c r="D1364" s="28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28"/>
      <c r="P1364" s="28"/>
      <c r="Q1364" s="28"/>
      <c r="R1364" s="28"/>
      <c r="S1364" s="28"/>
      <c r="T1364" s="28"/>
      <c r="U1364" s="28"/>
      <c r="V1364" s="28"/>
      <c r="W1364" s="28"/>
      <c r="X1364" s="28"/>
      <c r="Y1364" s="28"/>
      <c r="Z1364" s="28"/>
      <c r="AA1364" s="28"/>
      <c r="AB1364" s="28"/>
      <c r="AC1364" s="28"/>
      <c r="AD1364" s="28"/>
      <c r="AE1364" s="28"/>
      <c r="AF1364" s="28"/>
      <c r="AG1364" s="28"/>
      <c r="AH1364" s="28"/>
      <c r="AI1364" s="28"/>
      <c r="AJ1364" s="28"/>
      <c r="AK1364" s="28"/>
      <c r="AL1364" s="28"/>
      <c r="AM1364" s="28"/>
      <c r="AN1364" s="28"/>
      <c r="AO1364" s="28"/>
      <c r="AP1364" s="28"/>
      <c r="AQ1364" s="28"/>
      <c r="AR1364" s="28"/>
      <c r="AS1364" s="28"/>
      <c r="AT1364" s="28"/>
      <c r="AU1364" s="28"/>
      <c r="AV1364" s="28"/>
      <c r="AW1364" s="28"/>
      <c r="AX1364" s="28"/>
      <c r="AY1364" s="28"/>
      <c r="AZ1364" s="28"/>
      <c r="BA1364" s="28"/>
      <c r="BB1364" s="28"/>
      <c r="BC1364" s="28"/>
      <c r="BD1364" s="28"/>
      <c r="BE1364" s="28"/>
      <c r="BF1364" s="28"/>
      <c r="BG1364" s="28"/>
      <c r="BH1364" s="28"/>
      <c r="BI1364" s="28"/>
      <c r="BJ1364" s="28"/>
      <c r="BK1364" s="28"/>
      <c r="BL1364" s="28"/>
      <c r="BM1364" s="28"/>
      <c r="BN1364" s="28"/>
      <c r="BO1364" s="28"/>
      <c r="BP1364" s="28"/>
      <c r="BQ1364" s="28"/>
      <c r="BR1364" s="28"/>
      <c r="BS1364" s="28"/>
      <c r="BT1364" s="28"/>
      <c r="BU1364" s="28"/>
      <c r="BV1364" s="28"/>
      <c r="BW1364" s="28"/>
      <c r="BX1364" s="28"/>
      <c r="BY1364" s="28"/>
      <c r="BZ1364" s="28"/>
      <c r="CA1364" s="28"/>
      <c r="CB1364" s="28"/>
      <c r="CC1364" s="28"/>
      <c r="CD1364" s="28"/>
      <c r="CE1364" s="28"/>
      <c r="CF1364" s="28"/>
      <c r="CG1364" s="28"/>
      <c r="CH1364" s="28"/>
      <c r="CI1364" s="28"/>
      <c r="CJ1364" s="28"/>
      <c r="CK1364" s="28"/>
      <c r="CL1364" s="28"/>
      <c r="CM1364" s="28"/>
      <c r="CN1364" s="28"/>
    </row>
    <row r="1365" spans="3:92" x14ac:dyDescent="0.3">
      <c r="C1365" s="28"/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  <c r="AA1365" s="28"/>
      <c r="AB1365" s="28"/>
      <c r="AC1365" s="28"/>
      <c r="AD1365" s="28"/>
      <c r="AE1365" s="28"/>
      <c r="AF1365" s="28"/>
      <c r="AG1365" s="28"/>
      <c r="AH1365" s="28"/>
      <c r="AI1365" s="28"/>
      <c r="AJ1365" s="28"/>
      <c r="AK1365" s="28"/>
      <c r="AL1365" s="28"/>
      <c r="AM1365" s="28"/>
      <c r="AN1365" s="28"/>
      <c r="AO1365" s="28"/>
      <c r="AP1365" s="28"/>
      <c r="AQ1365" s="28"/>
      <c r="AR1365" s="28"/>
      <c r="AS1365" s="28"/>
      <c r="AT1365" s="28"/>
      <c r="AU1365" s="28"/>
      <c r="AV1365" s="28"/>
      <c r="AW1365" s="28"/>
      <c r="AX1365" s="28"/>
      <c r="AY1365" s="28"/>
      <c r="AZ1365" s="28"/>
      <c r="BA1365" s="28"/>
      <c r="BB1365" s="28"/>
      <c r="BC1365" s="28"/>
      <c r="BD1365" s="28"/>
      <c r="BE1365" s="28"/>
      <c r="BF1365" s="28"/>
      <c r="BG1365" s="28"/>
      <c r="BH1365" s="28"/>
      <c r="BI1365" s="28"/>
      <c r="BJ1365" s="28"/>
      <c r="BK1365" s="28"/>
      <c r="BL1365" s="28"/>
      <c r="BM1365" s="28"/>
      <c r="BN1365" s="28"/>
      <c r="BO1365" s="28"/>
      <c r="BP1365" s="28"/>
      <c r="BQ1365" s="28"/>
      <c r="BR1365" s="28"/>
      <c r="BS1365" s="28"/>
      <c r="BT1365" s="28"/>
      <c r="BU1365" s="28"/>
      <c r="BV1365" s="28"/>
      <c r="BW1365" s="28"/>
      <c r="BX1365" s="28"/>
      <c r="BY1365" s="28"/>
      <c r="BZ1365" s="28"/>
      <c r="CA1365" s="28"/>
      <c r="CB1365" s="28"/>
      <c r="CC1365" s="28"/>
      <c r="CD1365" s="28"/>
      <c r="CE1365" s="28"/>
      <c r="CF1365" s="28"/>
      <c r="CG1365" s="28"/>
      <c r="CH1365" s="28"/>
      <c r="CI1365" s="28"/>
      <c r="CJ1365" s="28"/>
      <c r="CK1365" s="28"/>
      <c r="CL1365" s="28"/>
      <c r="CM1365" s="28"/>
      <c r="CN1365" s="28"/>
    </row>
    <row r="1366" spans="3:92" x14ac:dyDescent="0.3">
      <c r="C1366" s="28"/>
      <c r="D1366" s="28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28"/>
      <c r="P1366" s="28"/>
      <c r="Q1366" s="28"/>
      <c r="R1366" s="28"/>
      <c r="S1366" s="28"/>
      <c r="T1366" s="28"/>
      <c r="U1366" s="28"/>
      <c r="V1366" s="28"/>
      <c r="W1366" s="28"/>
      <c r="X1366" s="28"/>
      <c r="Y1366" s="28"/>
      <c r="Z1366" s="28"/>
      <c r="AA1366" s="28"/>
      <c r="AB1366" s="28"/>
      <c r="AC1366" s="28"/>
      <c r="AD1366" s="28"/>
      <c r="AE1366" s="28"/>
      <c r="AF1366" s="28"/>
      <c r="AG1366" s="28"/>
      <c r="AH1366" s="28"/>
      <c r="AI1366" s="28"/>
      <c r="AJ1366" s="28"/>
      <c r="AK1366" s="28"/>
      <c r="AL1366" s="28"/>
      <c r="AM1366" s="28"/>
      <c r="AN1366" s="28"/>
      <c r="AO1366" s="28"/>
      <c r="AP1366" s="28"/>
      <c r="AQ1366" s="28"/>
      <c r="AR1366" s="28"/>
      <c r="AS1366" s="28"/>
      <c r="AT1366" s="28"/>
      <c r="AU1366" s="28"/>
      <c r="AV1366" s="28"/>
      <c r="AW1366" s="28"/>
      <c r="AX1366" s="28"/>
      <c r="AY1366" s="28"/>
      <c r="AZ1366" s="28"/>
      <c r="BA1366" s="28"/>
      <c r="BB1366" s="28"/>
      <c r="BC1366" s="28"/>
      <c r="BD1366" s="28"/>
      <c r="BE1366" s="28"/>
      <c r="BF1366" s="28"/>
      <c r="BG1366" s="28"/>
      <c r="BH1366" s="28"/>
      <c r="BI1366" s="28"/>
      <c r="BJ1366" s="28"/>
      <c r="BK1366" s="28"/>
      <c r="BL1366" s="28"/>
      <c r="BM1366" s="28"/>
      <c r="BN1366" s="28"/>
      <c r="BO1366" s="28"/>
      <c r="BP1366" s="28"/>
      <c r="BQ1366" s="28"/>
      <c r="BR1366" s="28"/>
      <c r="BS1366" s="28"/>
      <c r="BT1366" s="28"/>
      <c r="BU1366" s="28"/>
      <c r="BV1366" s="28"/>
      <c r="BW1366" s="28"/>
      <c r="BX1366" s="28"/>
      <c r="BY1366" s="28"/>
      <c r="BZ1366" s="28"/>
      <c r="CA1366" s="28"/>
      <c r="CB1366" s="28"/>
      <c r="CC1366" s="28"/>
      <c r="CD1366" s="28"/>
      <c r="CE1366" s="28"/>
      <c r="CF1366" s="28"/>
      <c r="CG1366" s="28"/>
      <c r="CH1366" s="28"/>
      <c r="CI1366" s="28"/>
      <c r="CJ1366" s="28"/>
      <c r="CK1366" s="28"/>
      <c r="CL1366" s="28"/>
      <c r="CM1366" s="28"/>
      <c r="CN1366" s="28"/>
    </row>
    <row r="1367" spans="3:92" x14ac:dyDescent="0.3">
      <c r="C1367" s="28"/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28"/>
      <c r="P1367" s="28"/>
      <c r="Q1367" s="28"/>
      <c r="R1367" s="28"/>
      <c r="S1367" s="28"/>
      <c r="T1367" s="28"/>
      <c r="U1367" s="28"/>
      <c r="V1367" s="28"/>
      <c r="W1367" s="28"/>
      <c r="X1367" s="28"/>
      <c r="Y1367" s="28"/>
      <c r="Z1367" s="28"/>
      <c r="AA1367" s="28"/>
      <c r="AB1367" s="28"/>
      <c r="AC1367" s="28"/>
      <c r="AD1367" s="28"/>
      <c r="AE1367" s="28"/>
      <c r="AF1367" s="28"/>
      <c r="AG1367" s="28"/>
      <c r="AH1367" s="28"/>
      <c r="AI1367" s="28"/>
      <c r="AJ1367" s="28"/>
      <c r="AK1367" s="28"/>
      <c r="AL1367" s="28"/>
      <c r="AM1367" s="28"/>
      <c r="AN1367" s="28"/>
      <c r="AO1367" s="28"/>
      <c r="AP1367" s="28"/>
      <c r="AQ1367" s="28"/>
      <c r="AR1367" s="28"/>
      <c r="AS1367" s="28"/>
      <c r="AT1367" s="28"/>
      <c r="AU1367" s="28"/>
      <c r="AV1367" s="28"/>
      <c r="AW1367" s="28"/>
      <c r="AX1367" s="28"/>
      <c r="AY1367" s="28"/>
      <c r="AZ1367" s="28"/>
      <c r="BA1367" s="28"/>
      <c r="BB1367" s="28"/>
      <c r="BC1367" s="28"/>
      <c r="BD1367" s="28"/>
      <c r="BE1367" s="28"/>
      <c r="BF1367" s="28"/>
      <c r="BG1367" s="28"/>
      <c r="BH1367" s="28"/>
      <c r="BI1367" s="28"/>
      <c r="BJ1367" s="28"/>
      <c r="BK1367" s="28"/>
      <c r="BL1367" s="28"/>
      <c r="BM1367" s="28"/>
      <c r="BN1367" s="28"/>
      <c r="BO1367" s="28"/>
      <c r="BP1367" s="28"/>
      <c r="BQ1367" s="28"/>
      <c r="BR1367" s="28"/>
      <c r="BS1367" s="28"/>
      <c r="BT1367" s="28"/>
      <c r="BU1367" s="28"/>
      <c r="BV1367" s="28"/>
      <c r="BW1367" s="28"/>
      <c r="BX1367" s="28"/>
      <c r="BY1367" s="28"/>
      <c r="BZ1367" s="28"/>
      <c r="CA1367" s="28"/>
      <c r="CB1367" s="28"/>
      <c r="CC1367" s="28"/>
      <c r="CD1367" s="28"/>
      <c r="CE1367" s="28"/>
      <c r="CF1367" s="28"/>
      <c r="CG1367" s="28"/>
      <c r="CH1367" s="28"/>
      <c r="CI1367" s="28"/>
      <c r="CJ1367" s="28"/>
      <c r="CK1367" s="28"/>
      <c r="CL1367" s="28"/>
      <c r="CM1367" s="28"/>
      <c r="CN1367" s="28"/>
    </row>
    <row r="1368" spans="3:92" x14ac:dyDescent="0.3">
      <c r="C1368" s="28"/>
      <c r="D1368" s="28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  <c r="AA1368" s="28"/>
      <c r="AB1368" s="28"/>
      <c r="AC1368" s="28"/>
      <c r="AD1368" s="28"/>
      <c r="AE1368" s="28"/>
      <c r="AF1368" s="28"/>
      <c r="AG1368" s="28"/>
      <c r="AH1368" s="28"/>
      <c r="AI1368" s="28"/>
      <c r="AJ1368" s="28"/>
      <c r="AK1368" s="28"/>
      <c r="AL1368" s="28"/>
      <c r="AM1368" s="28"/>
      <c r="AN1368" s="28"/>
      <c r="AO1368" s="28"/>
      <c r="AP1368" s="28"/>
      <c r="AQ1368" s="28"/>
      <c r="AR1368" s="28"/>
      <c r="AS1368" s="28"/>
      <c r="AT1368" s="28"/>
      <c r="AU1368" s="28"/>
      <c r="AV1368" s="28"/>
      <c r="AW1368" s="28"/>
      <c r="AX1368" s="28"/>
      <c r="AY1368" s="28"/>
      <c r="AZ1368" s="28"/>
      <c r="BA1368" s="28"/>
      <c r="BB1368" s="28"/>
      <c r="BC1368" s="28"/>
      <c r="BD1368" s="28"/>
      <c r="BE1368" s="28"/>
      <c r="BF1368" s="28"/>
      <c r="BG1368" s="28"/>
      <c r="BH1368" s="28"/>
      <c r="BI1368" s="28"/>
      <c r="BJ1368" s="28"/>
      <c r="BK1368" s="28"/>
      <c r="BL1368" s="28"/>
      <c r="BM1368" s="28"/>
      <c r="BN1368" s="28"/>
      <c r="BO1368" s="28"/>
      <c r="BP1368" s="28"/>
      <c r="BQ1368" s="28"/>
      <c r="BR1368" s="28"/>
      <c r="BS1368" s="28"/>
      <c r="BT1368" s="28"/>
      <c r="BU1368" s="28"/>
      <c r="BV1368" s="28"/>
      <c r="BW1368" s="28"/>
      <c r="BX1368" s="28"/>
      <c r="BY1368" s="28"/>
      <c r="BZ1368" s="28"/>
      <c r="CA1368" s="28"/>
      <c r="CB1368" s="28"/>
      <c r="CC1368" s="28"/>
      <c r="CD1368" s="28"/>
      <c r="CE1368" s="28"/>
      <c r="CF1368" s="28"/>
      <c r="CG1368" s="28"/>
      <c r="CH1368" s="28"/>
      <c r="CI1368" s="28"/>
      <c r="CJ1368" s="28"/>
      <c r="CK1368" s="28"/>
      <c r="CL1368" s="28"/>
      <c r="CM1368" s="28"/>
      <c r="CN1368" s="28"/>
    </row>
    <row r="1369" spans="3:92" x14ac:dyDescent="0.3">
      <c r="C1369" s="28"/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28"/>
      <c r="P1369" s="28"/>
      <c r="Q1369" s="28"/>
      <c r="R1369" s="28"/>
      <c r="S1369" s="28"/>
      <c r="T1369" s="28"/>
      <c r="U1369" s="28"/>
      <c r="V1369" s="28"/>
      <c r="W1369" s="28"/>
      <c r="X1369" s="28"/>
      <c r="Y1369" s="28"/>
      <c r="Z1369" s="28"/>
      <c r="AA1369" s="28"/>
      <c r="AB1369" s="28"/>
      <c r="AC1369" s="28"/>
      <c r="AD1369" s="28"/>
      <c r="AE1369" s="28"/>
      <c r="AF1369" s="28"/>
      <c r="AG1369" s="28"/>
      <c r="AH1369" s="28"/>
      <c r="AI1369" s="28"/>
      <c r="AJ1369" s="28"/>
      <c r="AK1369" s="28"/>
      <c r="AL1369" s="28"/>
      <c r="AM1369" s="28"/>
      <c r="AN1369" s="28"/>
      <c r="AO1369" s="28"/>
      <c r="AP1369" s="28"/>
      <c r="AQ1369" s="28"/>
      <c r="AR1369" s="28"/>
      <c r="AS1369" s="28"/>
      <c r="AT1369" s="28"/>
      <c r="AU1369" s="28"/>
      <c r="AV1369" s="28"/>
      <c r="AW1369" s="28"/>
      <c r="AX1369" s="28"/>
      <c r="AY1369" s="28"/>
      <c r="AZ1369" s="28"/>
      <c r="BA1369" s="28"/>
      <c r="BB1369" s="28"/>
      <c r="BC1369" s="28"/>
      <c r="BD1369" s="28"/>
      <c r="BE1369" s="28"/>
      <c r="BF1369" s="28"/>
      <c r="BG1369" s="28"/>
      <c r="BH1369" s="28"/>
      <c r="BI1369" s="28"/>
      <c r="BJ1369" s="28"/>
      <c r="BK1369" s="28"/>
      <c r="BL1369" s="28"/>
      <c r="BM1369" s="28"/>
      <c r="BN1369" s="28"/>
      <c r="BO1369" s="28"/>
      <c r="BP1369" s="28"/>
      <c r="BQ1369" s="28"/>
      <c r="BR1369" s="28"/>
      <c r="BS1369" s="28"/>
      <c r="BT1369" s="28"/>
      <c r="BU1369" s="28"/>
      <c r="BV1369" s="28"/>
      <c r="BW1369" s="28"/>
      <c r="BX1369" s="28"/>
      <c r="BY1369" s="28"/>
      <c r="BZ1369" s="28"/>
      <c r="CA1369" s="28"/>
      <c r="CB1369" s="28"/>
      <c r="CC1369" s="28"/>
      <c r="CD1369" s="28"/>
      <c r="CE1369" s="28"/>
      <c r="CF1369" s="28"/>
      <c r="CG1369" s="28"/>
      <c r="CH1369" s="28"/>
      <c r="CI1369" s="28"/>
      <c r="CJ1369" s="28"/>
      <c r="CK1369" s="28"/>
      <c r="CL1369" s="28"/>
      <c r="CM1369" s="28"/>
      <c r="CN1369" s="28"/>
    </row>
    <row r="1370" spans="3:92" x14ac:dyDescent="0.3">
      <c r="C1370" s="28"/>
      <c r="D1370" s="28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28"/>
      <c r="P1370" s="28"/>
      <c r="Q1370" s="28"/>
      <c r="R1370" s="28"/>
      <c r="S1370" s="28"/>
      <c r="T1370" s="28"/>
      <c r="U1370" s="28"/>
      <c r="V1370" s="28"/>
      <c r="W1370" s="28"/>
      <c r="X1370" s="28"/>
      <c r="Y1370" s="28"/>
      <c r="Z1370" s="28"/>
      <c r="AA1370" s="28"/>
      <c r="AB1370" s="28"/>
      <c r="AC1370" s="28"/>
      <c r="AD1370" s="28"/>
      <c r="AE1370" s="28"/>
      <c r="AF1370" s="28"/>
      <c r="AG1370" s="28"/>
      <c r="AH1370" s="28"/>
      <c r="AI1370" s="28"/>
      <c r="AJ1370" s="28"/>
      <c r="AK1370" s="28"/>
      <c r="AL1370" s="28"/>
      <c r="AM1370" s="28"/>
      <c r="AN1370" s="28"/>
      <c r="AO1370" s="28"/>
      <c r="AP1370" s="28"/>
      <c r="AQ1370" s="28"/>
      <c r="AR1370" s="28"/>
      <c r="AS1370" s="28"/>
      <c r="AT1370" s="28"/>
      <c r="AU1370" s="28"/>
      <c r="AV1370" s="28"/>
      <c r="AW1370" s="28"/>
      <c r="AX1370" s="28"/>
      <c r="AY1370" s="28"/>
      <c r="AZ1370" s="28"/>
      <c r="BA1370" s="28"/>
      <c r="BB1370" s="28"/>
      <c r="BC1370" s="28"/>
      <c r="BD1370" s="28"/>
      <c r="BE1370" s="28"/>
      <c r="BF1370" s="28"/>
      <c r="BG1370" s="28"/>
      <c r="BH1370" s="28"/>
      <c r="BI1370" s="28"/>
      <c r="BJ1370" s="28"/>
      <c r="BK1370" s="28"/>
      <c r="BL1370" s="28"/>
      <c r="BM1370" s="28"/>
      <c r="BN1370" s="28"/>
      <c r="BO1370" s="28"/>
      <c r="BP1370" s="28"/>
      <c r="BQ1370" s="28"/>
      <c r="BR1370" s="28"/>
      <c r="BS1370" s="28"/>
      <c r="BT1370" s="28"/>
      <c r="BU1370" s="28"/>
      <c r="BV1370" s="28"/>
      <c r="BW1370" s="28"/>
      <c r="BX1370" s="28"/>
      <c r="BY1370" s="28"/>
      <c r="BZ1370" s="28"/>
      <c r="CA1370" s="28"/>
      <c r="CB1370" s="28"/>
      <c r="CC1370" s="28"/>
      <c r="CD1370" s="28"/>
      <c r="CE1370" s="28"/>
      <c r="CF1370" s="28"/>
      <c r="CG1370" s="28"/>
      <c r="CH1370" s="28"/>
      <c r="CI1370" s="28"/>
      <c r="CJ1370" s="28"/>
      <c r="CK1370" s="28"/>
      <c r="CL1370" s="28"/>
      <c r="CM1370" s="28"/>
      <c r="CN1370" s="28"/>
    </row>
    <row r="1371" spans="3:92" x14ac:dyDescent="0.3">
      <c r="C1371" s="28"/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28"/>
      <c r="P1371" s="28"/>
      <c r="Q1371" s="28"/>
      <c r="R1371" s="28"/>
      <c r="S1371" s="28"/>
      <c r="T1371" s="28"/>
      <c r="U1371" s="28"/>
      <c r="V1371" s="28"/>
      <c r="W1371" s="28"/>
      <c r="X1371" s="28"/>
      <c r="Y1371" s="28"/>
      <c r="Z1371" s="28"/>
      <c r="AA1371" s="28"/>
      <c r="AB1371" s="28"/>
      <c r="AC1371" s="28"/>
      <c r="AD1371" s="28"/>
      <c r="AE1371" s="28"/>
      <c r="AF1371" s="28"/>
      <c r="AG1371" s="28"/>
      <c r="AH1371" s="28"/>
      <c r="AI1371" s="28"/>
      <c r="AJ1371" s="28"/>
      <c r="AK1371" s="28"/>
      <c r="AL1371" s="28"/>
      <c r="AM1371" s="28"/>
      <c r="AN1371" s="28"/>
      <c r="AO1371" s="28"/>
      <c r="AP1371" s="28"/>
      <c r="AQ1371" s="28"/>
      <c r="AR1371" s="28"/>
      <c r="AS1371" s="28"/>
      <c r="AT1371" s="28"/>
      <c r="AU1371" s="28"/>
      <c r="AV1371" s="28"/>
      <c r="AW1371" s="28"/>
      <c r="AX1371" s="28"/>
      <c r="AY1371" s="28"/>
      <c r="AZ1371" s="28"/>
      <c r="BA1371" s="28"/>
      <c r="BB1371" s="28"/>
      <c r="BC1371" s="28"/>
      <c r="BD1371" s="28"/>
      <c r="BE1371" s="28"/>
      <c r="BF1371" s="28"/>
      <c r="BG1371" s="28"/>
      <c r="BH1371" s="28"/>
      <c r="BI1371" s="28"/>
      <c r="BJ1371" s="28"/>
      <c r="BK1371" s="28"/>
      <c r="BL1371" s="28"/>
      <c r="BM1371" s="28"/>
      <c r="BN1371" s="28"/>
      <c r="BO1371" s="28"/>
      <c r="BP1371" s="28"/>
      <c r="BQ1371" s="28"/>
      <c r="BR1371" s="28"/>
      <c r="BS1371" s="28"/>
      <c r="BT1371" s="28"/>
      <c r="BU1371" s="28"/>
      <c r="BV1371" s="28"/>
      <c r="BW1371" s="28"/>
      <c r="BX1371" s="28"/>
      <c r="BY1371" s="28"/>
      <c r="BZ1371" s="28"/>
      <c r="CA1371" s="28"/>
      <c r="CB1371" s="28"/>
      <c r="CC1371" s="28"/>
      <c r="CD1371" s="28"/>
      <c r="CE1371" s="28"/>
      <c r="CF1371" s="28"/>
      <c r="CG1371" s="28"/>
      <c r="CH1371" s="28"/>
      <c r="CI1371" s="28"/>
      <c r="CJ1371" s="28"/>
      <c r="CK1371" s="28"/>
      <c r="CL1371" s="28"/>
      <c r="CM1371" s="28"/>
      <c r="CN1371" s="28"/>
    </row>
    <row r="1372" spans="3:92" x14ac:dyDescent="0.3">
      <c r="C1372" s="28"/>
      <c r="D1372" s="28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28"/>
      <c r="P1372" s="28"/>
      <c r="Q1372" s="28"/>
      <c r="R1372" s="28"/>
      <c r="S1372" s="28"/>
      <c r="T1372" s="28"/>
      <c r="U1372" s="28"/>
      <c r="V1372" s="28"/>
      <c r="W1372" s="28"/>
      <c r="X1372" s="28"/>
      <c r="Y1372" s="28"/>
      <c r="Z1372" s="28"/>
      <c r="AA1372" s="28"/>
      <c r="AB1372" s="28"/>
      <c r="AC1372" s="28"/>
      <c r="AD1372" s="28"/>
      <c r="AE1372" s="28"/>
      <c r="AF1372" s="28"/>
      <c r="AG1372" s="28"/>
      <c r="AH1372" s="28"/>
      <c r="AI1372" s="28"/>
      <c r="AJ1372" s="28"/>
      <c r="AK1372" s="28"/>
      <c r="AL1372" s="28"/>
      <c r="AM1372" s="28"/>
      <c r="AN1372" s="28"/>
      <c r="AO1372" s="28"/>
      <c r="AP1372" s="28"/>
      <c r="AQ1372" s="28"/>
      <c r="AR1372" s="28"/>
      <c r="AS1372" s="28"/>
      <c r="AT1372" s="28"/>
      <c r="AU1372" s="28"/>
      <c r="AV1372" s="28"/>
      <c r="AW1372" s="28"/>
      <c r="AX1372" s="28"/>
      <c r="AY1372" s="28"/>
      <c r="AZ1372" s="28"/>
      <c r="BA1372" s="28"/>
      <c r="BB1372" s="28"/>
      <c r="BC1372" s="28"/>
      <c r="BD1372" s="28"/>
      <c r="BE1372" s="28"/>
      <c r="BF1372" s="28"/>
      <c r="BG1372" s="28"/>
      <c r="BH1372" s="28"/>
      <c r="BI1372" s="28"/>
      <c r="BJ1372" s="28"/>
      <c r="BK1372" s="28"/>
      <c r="BL1372" s="28"/>
      <c r="BM1372" s="28"/>
      <c r="BN1372" s="28"/>
      <c r="BO1372" s="28"/>
      <c r="BP1372" s="28"/>
      <c r="BQ1372" s="28"/>
      <c r="BR1372" s="28"/>
      <c r="BS1372" s="28"/>
      <c r="BT1372" s="28"/>
      <c r="BU1372" s="28"/>
      <c r="BV1372" s="28"/>
      <c r="BW1372" s="28"/>
      <c r="BX1372" s="28"/>
      <c r="BY1372" s="28"/>
      <c r="BZ1372" s="28"/>
      <c r="CA1372" s="28"/>
      <c r="CB1372" s="28"/>
      <c r="CC1372" s="28"/>
      <c r="CD1372" s="28"/>
      <c r="CE1372" s="28"/>
      <c r="CF1372" s="28"/>
      <c r="CG1372" s="28"/>
      <c r="CH1372" s="28"/>
      <c r="CI1372" s="28"/>
      <c r="CJ1372" s="28"/>
      <c r="CK1372" s="28"/>
      <c r="CL1372" s="28"/>
      <c r="CM1372" s="28"/>
      <c r="CN1372" s="28"/>
    </row>
    <row r="1373" spans="3:92" x14ac:dyDescent="0.3">
      <c r="C1373" s="28"/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28"/>
      <c r="P1373" s="28"/>
      <c r="Q1373" s="28"/>
      <c r="R1373" s="28"/>
      <c r="S1373" s="28"/>
      <c r="T1373" s="28"/>
      <c r="U1373" s="28"/>
      <c r="V1373" s="28"/>
      <c r="W1373" s="28"/>
      <c r="X1373" s="28"/>
      <c r="Y1373" s="28"/>
      <c r="Z1373" s="28"/>
      <c r="AA1373" s="28"/>
      <c r="AB1373" s="28"/>
      <c r="AC1373" s="28"/>
      <c r="AD1373" s="28"/>
      <c r="AE1373" s="28"/>
      <c r="AF1373" s="28"/>
      <c r="AG1373" s="28"/>
      <c r="AH1373" s="28"/>
      <c r="AI1373" s="28"/>
      <c r="AJ1373" s="28"/>
      <c r="AK1373" s="28"/>
      <c r="AL1373" s="28"/>
      <c r="AM1373" s="28"/>
      <c r="AN1373" s="28"/>
      <c r="AO1373" s="28"/>
      <c r="AP1373" s="28"/>
      <c r="AQ1373" s="28"/>
      <c r="AR1373" s="28"/>
      <c r="AS1373" s="28"/>
      <c r="AT1373" s="28"/>
      <c r="AU1373" s="28"/>
      <c r="AV1373" s="28"/>
      <c r="AW1373" s="28"/>
      <c r="AX1373" s="28"/>
      <c r="AY1373" s="28"/>
      <c r="AZ1373" s="28"/>
      <c r="BA1373" s="28"/>
      <c r="BB1373" s="28"/>
      <c r="BC1373" s="28"/>
      <c r="BD1373" s="28"/>
      <c r="BE1373" s="28"/>
      <c r="BF1373" s="28"/>
      <c r="BG1373" s="28"/>
      <c r="BH1373" s="28"/>
      <c r="BI1373" s="28"/>
      <c r="BJ1373" s="28"/>
      <c r="BK1373" s="28"/>
      <c r="BL1373" s="28"/>
      <c r="BM1373" s="28"/>
      <c r="BN1373" s="28"/>
      <c r="BO1373" s="28"/>
      <c r="BP1373" s="28"/>
      <c r="BQ1373" s="28"/>
      <c r="BR1373" s="28"/>
      <c r="BS1373" s="28"/>
      <c r="BT1373" s="28"/>
      <c r="BU1373" s="28"/>
      <c r="BV1373" s="28"/>
      <c r="BW1373" s="28"/>
      <c r="BX1373" s="28"/>
      <c r="BY1373" s="28"/>
      <c r="BZ1373" s="28"/>
      <c r="CA1373" s="28"/>
      <c r="CB1373" s="28"/>
      <c r="CC1373" s="28"/>
      <c r="CD1373" s="28"/>
      <c r="CE1373" s="28"/>
      <c r="CF1373" s="28"/>
      <c r="CG1373" s="28"/>
      <c r="CH1373" s="28"/>
      <c r="CI1373" s="28"/>
      <c r="CJ1373" s="28"/>
      <c r="CK1373" s="28"/>
      <c r="CL1373" s="28"/>
      <c r="CM1373" s="28"/>
      <c r="CN1373" s="28"/>
    </row>
    <row r="1374" spans="3:92" x14ac:dyDescent="0.3">
      <c r="C1374" s="28"/>
      <c r="D1374" s="28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28"/>
      <c r="P1374" s="28"/>
      <c r="Q1374" s="28"/>
      <c r="R1374" s="28"/>
      <c r="S1374" s="28"/>
      <c r="T1374" s="28"/>
      <c r="U1374" s="28"/>
      <c r="V1374" s="28"/>
      <c r="W1374" s="28"/>
      <c r="X1374" s="28"/>
      <c r="Y1374" s="28"/>
      <c r="Z1374" s="28"/>
      <c r="AA1374" s="28"/>
      <c r="AB1374" s="28"/>
      <c r="AC1374" s="28"/>
      <c r="AD1374" s="28"/>
      <c r="AE1374" s="28"/>
      <c r="AF1374" s="28"/>
      <c r="AG1374" s="28"/>
      <c r="AH1374" s="28"/>
      <c r="AI1374" s="28"/>
      <c r="AJ1374" s="28"/>
      <c r="AK1374" s="28"/>
      <c r="AL1374" s="28"/>
      <c r="AM1374" s="28"/>
      <c r="AN1374" s="28"/>
      <c r="AO1374" s="28"/>
      <c r="AP1374" s="28"/>
      <c r="AQ1374" s="28"/>
      <c r="AR1374" s="28"/>
      <c r="AS1374" s="28"/>
      <c r="AT1374" s="28"/>
      <c r="AU1374" s="28"/>
      <c r="AV1374" s="28"/>
      <c r="AW1374" s="28"/>
      <c r="AX1374" s="28"/>
      <c r="AY1374" s="28"/>
      <c r="AZ1374" s="28"/>
      <c r="BA1374" s="28"/>
      <c r="BB1374" s="28"/>
      <c r="BC1374" s="28"/>
      <c r="BD1374" s="28"/>
      <c r="BE1374" s="28"/>
      <c r="BF1374" s="28"/>
      <c r="BG1374" s="28"/>
      <c r="BH1374" s="28"/>
      <c r="BI1374" s="28"/>
      <c r="BJ1374" s="28"/>
      <c r="BK1374" s="28"/>
      <c r="BL1374" s="28"/>
      <c r="BM1374" s="28"/>
      <c r="BN1374" s="28"/>
      <c r="BO1374" s="28"/>
      <c r="BP1374" s="28"/>
      <c r="BQ1374" s="28"/>
      <c r="BR1374" s="28"/>
      <c r="BS1374" s="28"/>
      <c r="BT1374" s="28"/>
      <c r="BU1374" s="28"/>
      <c r="BV1374" s="28"/>
      <c r="BW1374" s="28"/>
      <c r="BX1374" s="28"/>
      <c r="BY1374" s="28"/>
      <c r="BZ1374" s="28"/>
      <c r="CA1374" s="28"/>
      <c r="CB1374" s="28"/>
      <c r="CC1374" s="28"/>
      <c r="CD1374" s="28"/>
      <c r="CE1374" s="28"/>
      <c r="CF1374" s="28"/>
      <c r="CG1374" s="28"/>
      <c r="CH1374" s="28"/>
      <c r="CI1374" s="28"/>
      <c r="CJ1374" s="28"/>
      <c r="CK1374" s="28"/>
      <c r="CL1374" s="28"/>
      <c r="CM1374" s="28"/>
      <c r="CN1374" s="28"/>
    </row>
    <row r="1375" spans="3:92" x14ac:dyDescent="0.3">
      <c r="C1375" s="28"/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  <c r="AA1375" s="28"/>
      <c r="AB1375" s="28"/>
      <c r="AC1375" s="28"/>
      <c r="AD1375" s="28"/>
      <c r="AE1375" s="28"/>
      <c r="AF1375" s="28"/>
      <c r="AG1375" s="28"/>
      <c r="AH1375" s="28"/>
      <c r="AI1375" s="28"/>
      <c r="AJ1375" s="28"/>
      <c r="AK1375" s="28"/>
      <c r="AL1375" s="28"/>
      <c r="AM1375" s="28"/>
      <c r="AN1375" s="28"/>
      <c r="AO1375" s="28"/>
      <c r="AP1375" s="28"/>
      <c r="AQ1375" s="28"/>
      <c r="AR1375" s="28"/>
      <c r="AS1375" s="28"/>
      <c r="AT1375" s="28"/>
      <c r="AU1375" s="28"/>
      <c r="AV1375" s="28"/>
      <c r="AW1375" s="28"/>
      <c r="AX1375" s="28"/>
      <c r="AY1375" s="28"/>
      <c r="AZ1375" s="28"/>
      <c r="BA1375" s="28"/>
      <c r="BB1375" s="28"/>
      <c r="BC1375" s="28"/>
      <c r="BD1375" s="28"/>
      <c r="BE1375" s="28"/>
      <c r="BF1375" s="28"/>
      <c r="BG1375" s="28"/>
      <c r="BH1375" s="28"/>
      <c r="BI1375" s="28"/>
      <c r="BJ1375" s="28"/>
      <c r="BK1375" s="28"/>
      <c r="BL1375" s="28"/>
      <c r="BM1375" s="28"/>
      <c r="BN1375" s="28"/>
      <c r="BO1375" s="28"/>
      <c r="BP1375" s="28"/>
      <c r="BQ1375" s="28"/>
      <c r="BR1375" s="28"/>
      <c r="BS1375" s="28"/>
      <c r="BT1375" s="28"/>
      <c r="BU1375" s="28"/>
      <c r="BV1375" s="28"/>
      <c r="BW1375" s="28"/>
      <c r="BX1375" s="28"/>
      <c r="BY1375" s="28"/>
      <c r="BZ1375" s="28"/>
      <c r="CA1375" s="28"/>
      <c r="CB1375" s="28"/>
      <c r="CC1375" s="28"/>
      <c r="CD1375" s="28"/>
      <c r="CE1375" s="28"/>
      <c r="CF1375" s="28"/>
      <c r="CG1375" s="28"/>
      <c r="CH1375" s="28"/>
      <c r="CI1375" s="28"/>
      <c r="CJ1375" s="28"/>
      <c r="CK1375" s="28"/>
      <c r="CL1375" s="28"/>
      <c r="CM1375" s="28"/>
      <c r="CN1375" s="28"/>
    </row>
    <row r="1376" spans="3:92" x14ac:dyDescent="0.3">
      <c r="C1376" s="28"/>
      <c r="D1376" s="28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28"/>
      <c r="P1376" s="28"/>
      <c r="Q1376" s="28"/>
      <c r="R1376" s="28"/>
      <c r="S1376" s="28"/>
      <c r="T1376" s="28"/>
      <c r="U1376" s="28"/>
      <c r="V1376" s="28"/>
      <c r="W1376" s="28"/>
      <c r="X1376" s="28"/>
      <c r="Y1376" s="28"/>
      <c r="Z1376" s="28"/>
      <c r="AA1376" s="28"/>
      <c r="AB1376" s="28"/>
      <c r="AC1376" s="28"/>
      <c r="AD1376" s="28"/>
      <c r="AE1376" s="28"/>
      <c r="AF1376" s="28"/>
      <c r="AG1376" s="28"/>
      <c r="AH1376" s="28"/>
      <c r="AI1376" s="28"/>
      <c r="AJ1376" s="28"/>
      <c r="AK1376" s="28"/>
      <c r="AL1376" s="28"/>
      <c r="AM1376" s="28"/>
      <c r="AN1376" s="28"/>
      <c r="AO1376" s="28"/>
      <c r="AP1376" s="28"/>
      <c r="AQ1376" s="28"/>
      <c r="AR1376" s="28"/>
      <c r="AS1376" s="28"/>
      <c r="AT1376" s="28"/>
      <c r="AU1376" s="28"/>
      <c r="AV1376" s="28"/>
      <c r="AW1376" s="28"/>
      <c r="AX1376" s="28"/>
      <c r="AY1376" s="28"/>
      <c r="AZ1376" s="28"/>
      <c r="BA1376" s="28"/>
      <c r="BB1376" s="28"/>
      <c r="BC1376" s="28"/>
      <c r="BD1376" s="28"/>
      <c r="BE1376" s="28"/>
      <c r="BF1376" s="28"/>
      <c r="BG1376" s="28"/>
      <c r="BH1376" s="28"/>
      <c r="BI1376" s="28"/>
      <c r="BJ1376" s="28"/>
      <c r="BK1376" s="28"/>
      <c r="BL1376" s="28"/>
      <c r="BM1376" s="28"/>
      <c r="BN1376" s="28"/>
      <c r="BO1376" s="28"/>
      <c r="BP1376" s="28"/>
      <c r="BQ1376" s="28"/>
      <c r="BR1376" s="28"/>
      <c r="BS1376" s="28"/>
      <c r="BT1376" s="28"/>
      <c r="BU1376" s="28"/>
      <c r="BV1376" s="28"/>
      <c r="BW1376" s="28"/>
      <c r="BX1376" s="28"/>
      <c r="BY1376" s="28"/>
      <c r="BZ1376" s="28"/>
      <c r="CA1376" s="28"/>
      <c r="CB1376" s="28"/>
      <c r="CC1376" s="28"/>
      <c r="CD1376" s="28"/>
      <c r="CE1376" s="28"/>
      <c r="CF1376" s="28"/>
      <c r="CG1376" s="28"/>
      <c r="CH1376" s="28"/>
      <c r="CI1376" s="28"/>
      <c r="CJ1376" s="28"/>
      <c r="CK1376" s="28"/>
      <c r="CL1376" s="28"/>
      <c r="CM1376" s="28"/>
      <c r="CN1376" s="28"/>
    </row>
    <row r="1377" spans="3:92" x14ac:dyDescent="0.3">
      <c r="C1377" s="28"/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28"/>
      <c r="P1377" s="28"/>
      <c r="Q1377" s="28"/>
      <c r="R1377" s="28"/>
      <c r="S1377" s="28"/>
      <c r="T1377" s="28"/>
      <c r="U1377" s="28"/>
      <c r="V1377" s="28"/>
      <c r="W1377" s="28"/>
      <c r="X1377" s="28"/>
      <c r="Y1377" s="28"/>
      <c r="Z1377" s="28"/>
      <c r="AA1377" s="28"/>
      <c r="AB1377" s="28"/>
      <c r="AC1377" s="28"/>
      <c r="AD1377" s="28"/>
      <c r="AE1377" s="28"/>
      <c r="AF1377" s="28"/>
      <c r="AG1377" s="28"/>
      <c r="AH1377" s="28"/>
      <c r="AI1377" s="28"/>
      <c r="AJ1377" s="28"/>
      <c r="AK1377" s="28"/>
      <c r="AL1377" s="28"/>
      <c r="AM1377" s="28"/>
      <c r="AN1377" s="28"/>
      <c r="AO1377" s="28"/>
      <c r="AP1377" s="28"/>
      <c r="AQ1377" s="28"/>
      <c r="AR1377" s="28"/>
      <c r="AS1377" s="28"/>
      <c r="AT1377" s="28"/>
      <c r="AU1377" s="28"/>
      <c r="AV1377" s="28"/>
      <c r="AW1377" s="28"/>
      <c r="AX1377" s="28"/>
      <c r="AY1377" s="28"/>
      <c r="AZ1377" s="28"/>
      <c r="BA1377" s="28"/>
      <c r="BB1377" s="28"/>
      <c r="BC1377" s="28"/>
      <c r="BD1377" s="28"/>
      <c r="BE1377" s="28"/>
      <c r="BF1377" s="28"/>
      <c r="BG1377" s="28"/>
      <c r="BH1377" s="28"/>
      <c r="BI1377" s="28"/>
      <c r="BJ1377" s="28"/>
      <c r="BK1377" s="28"/>
      <c r="BL1377" s="28"/>
      <c r="BM1377" s="28"/>
      <c r="BN1377" s="28"/>
      <c r="BO1377" s="28"/>
      <c r="BP1377" s="28"/>
      <c r="BQ1377" s="28"/>
      <c r="BR1377" s="28"/>
      <c r="BS1377" s="28"/>
      <c r="BT1377" s="28"/>
      <c r="BU1377" s="28"/>
      <c r="BV1377" s="28"/>
      <c r="BW1377" s="28"/>
      <c r="BX1377" s="28"/>
      <c r="BY1377" s="28"/>
      <c r="BZ1377" s="28"/>
      <c r="CA1377" s="28"/>
      <c r="CB1377" s="28"/>
      <c r="CC1377" s="28"/>
      <c r="CD1377" s="28"/>
      <c r="CE1377" s="28"/>
      <c r="CF1377" s="28"/>
      <c r="CG1377" s="28"/>
      <c r="CH1377" s="28"/>
      <c r="CI1377" s="28"/>
      <c r="CJ1377" s="28"/>
      <c r="CK1377" s="28"/>
      <c r="CL1377" s="28"/>
      <c r="CM1377" s="28"/>
      <c r="CN1377" s="28"/>
    </row>
    <row r="1378" spans="3:92" x14ac:dyDescent="0.3">
      <c r="C1378" s="28"/>
      <c r="D1378" s="28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28"/>
      <c r="P1378" s="28"/>
      <c r="Q1378" s="28"/>
      <c r="R1378" s="28"/>
      <c r="S1378" s="28"/>
      <c r="T1378" s="28"/>
      <c r="U1378" s="28"/>
      <c r="V1378" s="28"/>
      <c r="W1378" s="28"/>
      <c r="X1378" s="28"/>
      <c r="Y1378" s="28"/>
      <c r="Z1378" s="28"/>
      <c r="AA1378" s="28"/>
      <c r="AB1378" s="28"/>
      <c r="AC1378" s="28"/>
      <c r="AD1378" s="28"/>
      <c r="AE1378" s="28"/>
      <c r="AF1378" s="28"/>
      <c r="AG1378" s="28"/>
      <c r="AH1378" s="28"/>
      <c r="AI1378" s="28"/>
      <c r="AJ1378" s="28"/>
      <c r="AK1378" s="28"/>
      <c r="AL1378" s="28"/>
      <c r="AM1378" s="28"/>
      <c r="AN1378" s="28"/>
      <c r="AO1378" s="28"/>
      <c r="AP1378" s="28"/>
      <c r="AQ1378" s="28"/>
      <c r="AR1378" s="28"/>
      <c r="AS1378" s="28"/>
      <c r="AT1378" s="28"/>
      <c r="AU1378" s="28"/>
      <c r="AV1378" s="28"/>
      <c r="AW1378" s="28"/>
      <c r="AX1378" s="28"/>
      <c r="AY1378" s="28"/>
      <c r="AZ1378" s="28"/>
      <c r="BA1378" s="28"/>
      <c r="BB1378" s="28"/>
      <c r="BC1378" s="28"/>
      <c r="BD1378" s="28"/>
      <c r="BE1378" s="28"/>
      <c r="BF1378" s="28"/>
      <c r="BG1378" s="28"/>
      <c r="BH1378" s="28"/>
      <c r="BI1378" s="28"/>
      <c r="BJ1378" s="28"/>
      <c r="BK1378" s="28"/>
      <c r="BL1378" s="28"/>
      <c r="BM1378" s="28"/>
      <c r="BN1378" s="28"/>
      <c r="BO1378" s="28"/>
      <c r="BP1378" s="28"/>
      <c r="BQ1378" s="28"/>
      <c r="BR1378" s="28"/>
      <c r="BS1378" s="28"/>
      <c r="BT1378" s="28"/>
      <c r="BU1378" s="28"/>
      <c r="BV1378" s="28"/>
      <c r="BW1378" s="28"/>
      <c r="BX1378" s="28"/>
      <c r="BY1378" s="28"/>
      <c r="BZ1378" s="28"/>
      <c r="CA1378" s="28"/>
      <c r="CB1378" s="28"/>
      <c r="CC1378" s="28"/>
      <c r="CD1378" s="28"/>
      <c r="CE1378" s="28"/>
      <c r="CF1378" s="28"/>
      <c r="CG1378" s="28"/>
      <c r="CH1378" s="28"/>
      <c r="CI1378" s="28"/>
      <c r="CJ1378" s="28"/>
      <c r="CK1378" s="28"/>
      <c r="CL1378" s="28"/>
      <c r="CM1378" s="28"/>
      <c r="CN1378" s="28"/>
    </row>
    <row r="1379" spans="3:92" x14ac:dyDescent="0.3">
      <c r="C1379" s="28"/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  <c r="AA1379" s="28"/>
      <c r="AB1379" s="28"/>
      <c r="AC1379" s="28"/>
      <c r="AD1379" s="28"/>
      <c r="AE1379" s="28"/>
      <c r="AF1379" s="28"/>
      <c r="AG1379" s="28"/>
      <c r="AH1379" s="28"/>
      <c r="AI1379" s="28"/>
      <c r="AJ1379" s="28"/>
      <c r="AK1379" s="28"/>
      <c r="AL1379" s="28"/>
      <c r="AM1379" s="28"/>
      <c r="AN1379" s="28"/>
      <c r="AO1379" s="28"/>
      <c r="AP1379" s="28"/>
      <c r="AQ1379" s="28"/>
      <c r="AR1379" s="28"/>
      <c r="AS1379" s="28"/>
      <c r="AT1379" s="28"/>
      <c r="AU1379" s="28"/>
      <c r="AV1379" s="28"/>
      <c r="AW1379" s="28"/>
      <c r="AX1379" s="28"/>
      <c r="AY1379" s="28"/>
      <c r="AZ1379" s="28"/>
      <c r="BA1379" s="28"/>
      <c r="BB1379" s="28"/>
      <c r="BC1379" s="28"/>
      <c r="BD1379" s="28"/>
      <c r="BE1379" s="28"/>
      <c r="BF1379" s="28"/>
      <c r="BG1379" s="28"/>
      <c r="BH1379" s="28"/>
      <c r="BI1379" s="28"/>
      <c r="BJ1379" s="28"/>
      <c r="BK1379" s="28"/>
      <c r="BL1379" s="28"/>
      <c r="BM1379" s="28"/>
      <c r="BN1379" s="28"/>
      <c r="BO1379" s="28"/>
      <c r="BP1379" s="28"/>
      <c r="BQ1379" s="28"/>
      <c r="BR1379" s="28"/>
      <c r="BS1379" s="28"/>
      <c r="BT1379" s="28"/>
      <c r="BU1379" s="28"/>
      <c r="BV1379" s="28"/>
      <c r="BW1379" s="28"/>
      <c r="BX1379" s="28"/>
      <c r="BY1379" s="28"/>
      <c r="BZ1379" s="28"/>
      <c r="CA1379" s="28"/>
      <c r="CB1379" s="28"/>
      <c r="CC1379" s="28"/>
      <c r="CD1379" s="28"/>
      <c r="CE1379" s="28"/>
      <c r="CF1379" s="28"/>
      <c r="CG1379" s="28"/>
      <c r="CH1379" s="28"/>
      <c r="CI1379" s="28"/>
      <c r="CJ1379" s="28"/>
      <c r="CK1379" s="28"/>
      <c r="CL1379" s="28"/>
      <c r="CM1379" s="28"/>
      <c r="CN1379" s="28"/>
    </row>
    <row r="1380" spans="3:92" x14ac:dyDescent="0.3">
      <c r="C1380" s="28"/>
      <c r="D1380" s="28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  <c r="AA1380" s="28"/>
      <c r="AB1380" s="28"/>
      <c r="AC1380" s="28"/>
      <c r="AD1380" s="28"/>
      <c r="AE1380" s="28"/>
      <c r="AF1380" s="28"/>
      <c r="AG1380" s="28"/>
      <c r="AH1380" s="28"/>
      <c r="AI1380" s="28"/>
      <c r="AJ1380" s="28"/>
      <c r="AK1380" s="28"/>
      <c r="AL1380" s="28"/>
      <c r="AM1380" s="28"/>
      <c r="AN1380" s="28"/>
      <c r="AO1380" s="28"/>
      <c r="AP1380" s="28"/>
      <c r="AQ1380" s="28"/>
      <c r="AR1380" s="28"/>
      <c r="AS1380" s="28"/>
      <c r="AT1380" s="28"/>
      <c r="AU1380" s="28"/>
      <c r="AV1380" s="28"/>
      <c r="AW1380" s="28"/>
      <c r="AX1380" s="28"/>
      <c r="AY1380" s="28"/>
      <c r="AZ1380" s="28"/>
      <c r="BA1380" s="28"/>
      <c r="BB1380" s="28"/>
      <c r="BC1380" s="28"/>
      <c r="BD1380" s="28"/>
      <c r="BE1380" s="28"/>
      <c r="BF1380" s="28"/>
      <c r="BG1380" s="28"/>
      <c r="BH1380" s="28"/>
      <c r="BI1380" s="28"/>
      <c r="BJ1380" s="28"/>
      <c r="BK1380" s="28"/>
      <c r="BL1380" s="28"/>
      <c r="BM1380" s="28"/>
      <c r="BN1380" s="28"/>
      <c r="BO1380" s="28"/>
      <c r="BP1380" s="28"/>
      <c r="BQ1380" s="28"/>
      <c r="BR1380" s="28"/>
      <c r="BS1380" s="28"/>
      <c r="BT1380" s="28"/>
      <c r="BU1380" s="28"/>
      <c r="BV1380" s="28"/>
      <c r="BW1380" s="28"/>
      <c r="BX1380" s="28"/>
      <c r="BY1380" s="28"/>
      <c r="BZ1380" s="28"/>
      <c r="CA1380" s="28"/>
      <c r="CB1380" s="28"/>
      <c r="CC1380" s="28"/>
      <c r="CD1380" s="28"/>
      <c r="CE1380" s="28"/>
      <c r="CF1380" s="28"/>
      <c r="CG1380" s="28"/>
      <c r="CH1380" s="28"/>
      <c r="CI1380" s="28"/>
      <c r="CJ1380" s="28"/>
      <c r="CK1380" s="28"/>
      <c r="CL1380" s="28"/>
      <c r="CM1380" s="28"/>
      <c r="CN1380" s="28"/>
    </row>
    <row r="1381" spans="3:92" x14ac:dyDescent="0.3">
      <c r="C1381" s="28"/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  <c r="AA1381" s="28"/>
      <c r="AB1381" s="28"/>
      <c r="AC1381" s="28"/>
      <c r="AD1381" s="28"/>
      <c r="AE1381" s="28"/>
      <c r="AF1381" s="28"/>
      <c r="AG1381" s="28"/>
      <c r="AH1381" s="28"/>
      <c r="AI1381" s="28"/>
      <c r="AJ1381" s="28"/>
      <c r="AK1381" s="28"/>
      <c r="AL1381" s="28"/>
      <c r="AM1381" s="28"/>
      <c r="AN1381" s="28"/>
      <c r="AO1381" s="28"/>
      <c r="AP1381" s="28"/>
      <c r="AQ1381" s="28"/>
      <c r="AR1381" s="28"/>
      <c r="AS1381" s="28"/>
      <c r="AT1381" s="28"/>
      <c r="AU1381" s="28"/>
      <c r="AV1381" s="28"/>
      <c r="AW1381" s="28"/>
      <c r="AX1381" s="28"/>
      <c r="AY1381" s="28"/>
      <c r="AZ1381" s="28"/>
      <c r="BA1381" s="28"/>
      <c r="BB1381" s="28"/>
      <c r="BC1381" s="28"/>
      <c r="BD1381" s="28"/>
      <c r="BE1381" s="28"/>
      <c r="BF1381" s="28"/>
      <c r="BG1381" s="28"/>
      <c r="BH1381" s="28"/>
      <c r="BI1381" s="28"/>
      <c r="BJ1381" s="28"/>
      <c r="BK1381" s="28"/>
      <c r="BL1381" s="28"/>
      <c r="BM1381" s="28"/>
      <c r="BN1381" s="28"/>
      <c r="BO1381" s="28"/>
      <c r="BP1381" s="28"/>
      <c r="BQ1381" s="28"/>
      <c r="BR1381" s="28"/>
      <c r="BS1381" s="28"/>
      <c r="BT1381" s="28"/>
      <c r="BU1381" s="28"/>
      <c r="BV1381" s="28"/>
      <c r="BW1381" s="28"/>
      <c r="BX1381" s="28"/>
      <c r="BY1381" s="28"/>
      <c r="BZ1381" s="28"/>
      <c r="CA1381" s="28"/>
      <c r="CB1381" s="28"/>
      <c r="CC1381" s="28"/>
      <c r="CD1381" s="28"/>
      <c r="CE1381" s="28"/>
      <c r="CF1381" s="28"/>
      <c r="CG1381" s="28"/>
      <c r="CH1381" s="28"/>
      <c r="CI1381" s="28"/>
      <c r="CJ1381" s="28"/>
      <c r="CK1381" s="28"/>
      <c r="CL1381" s="28"/>
      <c r="CM1381" s="28"/>
      <c r="CN1381" s="28"/>
    </row>
    <row r="1382" spans="3:92" x14ac:dyDescent="0.3">
      <c r="C1382" s="28"/>
      <c r="D1382" s="28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/>
      <c r="Y1382" s="28"/>
      <c r="Z1382" s="28"/>
      <c r="AA1382" s="28"/>
      <c r="AB1382" s="28"/>
      <c r="AC1382" s="28"/>
      <c r="AD1382" s="28"/>
      <c r="AE1382" s="28"/>
      <c r="AF1382" s="28"/>
      <c r="AG1382" s="28"/>
      <c r="AH1382" s="28"/>
      <c r="AI1382" s="28"/>
      <c r="AJ1382" s="28"/>
      <c r="AK1382" s="28"/>
      <c r="AL1382" s="28"/>
      <c r="AM1382" s="28"/>
      <c r="AN1382" s="28"/>
      <c r="AO1382" s="28"/>
      <c r="AP1382" s="28"/>
      <c r="AQ1382" s="28"/>
      <c r="AR1382" s="28"/>
      <c r="AS1382" s="28"/>
      <c r="AT1382" s="28"/>
      <c r="AU1382" s="28"/>
      <c r="AV1382" s="28"/>
      <c r="AW1382" s="28"/>
      <c r="AX1382" s="28"/>
      <c r="AY1382" s="28"/>
      <c r="AZ1382" s="28"/>
      <c r="BA1382" s="28"/>
      <c r="BB1382" s="28"/>
      <c r="BC1382" s="28"/>
      <c r="BD1382" s="28"/>
      <c r="BE1382" s="28"/>
      <c r="BF1382" s="28"/>
      <c r="BG1382" s="28"/>
      <c r="BH1382" s="28"/>
      <c r="BI1382" s="28"/>
      <c r="BJ1382" s="28"/>
      <c r="BK1382" s="28"/>
      <c r="BL1382" s="28"/>
      <c r="BM1382" s="28"/>
      <c r="BN1382" s="28"/>
      <c r="BO1382" s="28"/>
      <c r="BP1382" s="28"/>
      <c r="BQ1382" s="28"/>
      <c r="BR1382" s="28"/>
      <c r="BS1382" s="28"/>
      <c r="BT1382" s="28"/>
      <c r="BU1382" s="28"/>
      <c r="BV1382" s="28"/>
      <c r="BW1382" s="28"/>
      <c r="BX1382" s="28"/>
      <c r="BY1382" s="28"/>
      <c r="BZ1382" s="28"/>
      <c r="CA1382" s="28"/>
      <c r="CB1382" s="28"/>
      <c r="CC1382" s="28"/>
      <c r="CD1382" s="28"/>
      <c r="CE1382" s="28"/>
      <c r="CF1382" s="28"/>
      <c r="CG1382" s="28"/>
      <c r="CH1382" s="28"/>
      <c r="CI1382" s="28"/>
      <c r="CJ1382" s="28"/>
      <c r="CK1382" s="28"/>
      <c r="CL1382" s="28"/>
      <c r="CM1382" s="28"/>
      <c r="CN1382" s="28"/>
    </row>
    <row r="1383" spans="3:92" x14ac:dyDescent="0.3">
      <c r="C1383" s="28"/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28"/>
      <c r="P1383" s="28"/>
      <c r="Q1383" s="28"/>
      <c r="R1383" s="28"/>
      <c r="S1383" s="28"/>
      <c r="T1383" s="28"/>
      <c r="U1383" s="28"/>
      <c r="V1383" s="28"/>
      <c r="W1383" s="28"/>
      <c r="X1383" s="28"/>
      <c r="Y1383" s="28"/>
      <c r="Z1383" s="28"/>
      <c r="AA1383" s="28"/>
      <c r="AB1383" s="28"/>
      <c r="AC1383" s="28"/>
      <c r="AD1383" s="28"/>
      <c r="AE1383" s="28"/>
      <c r="AF1383" s="28"/>
      <c r="AG1383" s="28"/>
      <c r="AH1383" s="28"/>
      <c r="AI1383" s="28"/>
      <c r="AJ1383" s="28"/>
      <c r="AK1383" s="28"/>
      <c r="AL1383" s="28"/>
      <c r="AM1383" s="28"/>
      <c r="AN1383" s="28"/>
      <c r="AO1383" s="28"/>
      <c r="AP1383" s="28"/>
      <c r="AQ1383" s="28"/>
      <c r="AR1383" s="28"/>
      <c r="AS1383" s="28"/>
      <c r="AT1383" s="28"/>
      <c r="AU1383" s="28"/>
      <c r="AV1383" s="28"/>
      <c r="AW1383" s="28"/>
      <c r="AX1383" s="28"/>
      <c r="AY1383" s="28"/>
      <c r="AZ1383" s="28"/>
      <c r="BA1383" s="28"/>
      <c r="BB1383" s="28"/>
      <c r="BC1383" s="28"/>
      <c r="BD1383" s="28"/>
      <c r="BE1383" s="28"/>
      <c r="BF1383" s="28"/>
      <c r="BG1383" s="28"/>
      <c r="BH1383" s="28"/>
      <c r="BI1383" s="28"/>
      <c r="BJ1383" s="28"/>
      <c r="BK1383" s="28"/>
      <c r="BL1383" s="28"/>
      <c r="BM1383" s="28"/>
      <c r="BN1383" s="28"/>
      <c r="BO1383" s="28"/>
      <c r="BP1383" s="28"/>
      <c r="BQ1383" s="28"/>
      <c r="BR1383" s="28"/>
      <c r="BS1383" s="28"/>
      <c r="BT1383" s="28"/>
      <c r="BU1383" s="28"/>
      <c r="BV1383" s="28"/>
      <c r="BW1383" s="28"/>
      <c r="BX1383" s="28"/>
      <c r="BY1383" s="28"/>
      <c r="BZ1383" s="28"/>
      <c r="CA1383" s="28"/>
      <c r="CB1383" s="28"/>
      <c r="CC1383" s="28"/>
      <c r="CD1383" s="28"/>
      <c r="CE1383" s="28"/>
      <c r="CF1383" s="28"/>
      <c r="CG1383" s="28"/>
      <c r="CH1383" s="28"/>
      <c r="CI1383" s="28"/>
      <c r="CJ1383" s="28"/>
      <c r="CK1383" s="28"/>
      <c r="CL1383" s="28"/>
      <c r="CM1383" s="28"/>
      <c r="CN1383" s="28"/>
    </row>
    <row r="1384" spans="3:92" x14ac:dyDescent="0.3">
      <c r="C1384" s="28"/>
      <c r="D1384" s="28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28"/>
      <c r="P1384" s="28"/>
      <c r="Q1384" s="28"/>
      <c r="R1384" s="28"/>
      <c r="S1384" s="28"/>
      <c r="T1384" s="28"/>
      <c r="U1384" s="28"/>
      <c r="V1384" s="28"/>
      <c r="W1384" s="28"/>
      <c r="X1384" s="28"/>
      <c r="Y1384" s="28"/>
      <c r="Z1384" s="28"/>
      <c r="AA1384" s="28"/>
      <c r="AB1384" s="28"/>
      <c r="AC1384" s="28"/>
      <c r="AD1384" s="28"/>
      <c r="AE1384" s="28"/>
      <c r="AF1384" s="28"/>
      <c r="AG1384" s="28"/>
      <c r="AH1384" s="28"/>
      <c r="AI1384" s="28"/>
      <c r="AJ1384" s="28"/>
      <c r="AK1384" s="28"/>
      <c r="AL1384" s="28"/>
      <c r="AM1384" s="28"/>
      <c r="AN1384" s="28"/>
      <c r="AO1384" s="28"/>
      <c r="AP1384" s="28"/>
      <c r="AQ1384" s="28"/>
      <c r="AR1384" s="28"/>
      <c r="AS1384" s="28"/>
      <c r="AT1384" s="28"/>
      <c r="AU1384" s="28"/>
      <c r="AV1384" s="28"/>
      <c r="AW1384" s="28"/>
      <c r="AX1384" s="28"/>
      <c r="AY1384" s="28"/>
      <c r="AZ1384" s="28"/>
      <c r="BA1384" s="28"/>
      <c r="BB1384" s="28"/>
      <c r="BC1384" s="28"/>
      <c r="BD1384" s="28"/>
      <c r="BE1384" s="28"/>
      <c r="BF1384" s="28"/>
      <c r="BG1384" s="28"/>
      <c r="BH1384" s="28"/>
      <c r="BI1384" s="28"/>
      <c r="BJ1384" s="28"/>
      <c r="BK1384" s="28"/>
      <c r="BL1384" s="28"/>
      <c r="BM1384" s="28"/>
      <c r="BN1384" s="28"/>
      <c r="BO1384" s="28"/>
      <c r="BP1384" s="28"/>
      <c r="BQ1384" s="28"/>
      <c r="BR1384" s="28"/>
      <c r="BS1384" s="28"/>
      <c r="BT1384" s="28"/>
      <c r="BU1384" s="28"/>
      <c r="BV1384" s="28"/>
      <c r="BW1384" s="28"/>
      <c r="BX1384" s="28"/>
      <c r="BY1384" s="28"/>
      <c r="BZ1384" s="28"/>
      <c r="CA1384" s="28"/>
      <c r="CB1384" s="28"/>
      <c r="CC1384" s="28"/>
      <c r="CD1384" s="28"/>
      <c r="CE1384" s="28"/>
      <c r="CF1384" s="28"/>
      <c r="CG1384" s="28"/>
      <c r="CH1384" s="28"/>
      <c r="CI1384" s="28"/>
      <c r="CJ1384" s="28"/>
      <c r="CK1384" s="28"/>
      <c r="CL1384" s="28"/>
      <c r="CM1384" s="28"/>
      <c r="CN1384" s="28"/>
    </row>
    <row r="1385" spans="3:92" x14ac:dyDescent="0.3">
      <c r="C1385" s="28"/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28"/>
      <c r="P1385" s="28"/>
      <c r="Q1385" s="28"/>
      <c r="R1385" s="28"/>
      <c r="S1385" s="28"/>
      <c r="T1385" s="28"/>
      <c r="U1385" s="28"/>
      <c r="V1385" s="28"/>
      <c r="W1385" s="28"/>
      <c r="X1385" s="28"/>
      <c r="Y1385" s="28"/>
      <c r="Z1385" s="28"/>
      <c r="AA1385" s="28"/>
      <c r="AB1385" s="28"/>
      <c r="AC1385" s="28"/>
      <c r="AD1385" s="28"/>
      <c r="AE1385" s="28"/>
      <c r="AF1385" s="28"/>
      <c r="AG1385" s="28"/>
      <c r="AH1385" s="28"/>
      <c r="AI1385" s="28"/>
      <c r="AJ1385" s="28"/>
      <c r="AK1385" s="28"/>
      <c r="AL1385" s="28"/>
      <c r="AM1385" s="28"/>
      <c r="AN1385" s="28"/>
      <c r="AO1385" s="28"/>
      <c r="AP1385" s="28"/>
      <c r="AQ1385" s="28"/>
      <c r="AR1385" s="28"/>
      <c r="AS1385" s="28"/>
      <c r="AT1385" s="28"/>
      <c r="AU1385" s="28"/>
      <c r="AV1385" s="28"/>
      <c r="AW1385" s="28"/>
      <c r="AX1385" s="28"/>
      <c r="AY1385" s="28"/>
      <c r="AZ1385" s="28"/>
      <c r="BA1385" s="28"/>
      <c r="BB1385" s="28"/>
      <c r="BC1385" s="28"/>
      <c r="BD1385" s="28"/>
      <c r="BE1385" s="28"/>
      <c r="BF1385" s="28"/>
      <c r="BG1385" s="28"/>
      <c r="BH1385" s="28"/>
      <c r="BI1385" s="28"/>
      <c r="BJ1385" s="28"/>
      <c r="BK1385" s="28"/>
      <c r="BL1385" s="28"/>
      <c r="BM1385" s="28"/>
      <c r="BN1385" s="28"/>
      <c r="BO1385" s="28"/>
      <c r="BP1385" s="28"/>
      <c r="BQ1385" s="28"/>
      <c r="BR1385" s="28"/>
      <c r="BS1385" s="28"/>
      <c r="BT1385" s="28"/>
      <c r="BU1385" s="28"/>
      <c r="BV1385" s="28"/>
      <c r="BW1385" s="28"/>
      <c r="BX1385" s="28"/>
      <c r="BY1385" s="28"/>
      <c r="BZ1385" s="28"/>
      <c r="CA1385" s="28"/>
      <c r="CB1385" s="28"/>
      <c r="CC1385" s="28"/>
      <c r="CD1385" s="28"/>
      <c r="CE1385" s="28"/>
      <c r="CF1385" s="28"/>
      <c r="CG1385" s="28"/>
      <c r="CH1385" s="28"/>
      <c r="CI1385" s="28"/>
      <c r="CJ1385" s="28"/>
      <c r="CK1385" s="28"/>
      <c r="CL1385" s="28"/>
      <c r="CM1385" s="28"/>
      <c r="CN1385" s="28"/>
    </row>
    <row r="1386" spans="3:92" x14ac:dyDescent="0.3">
      <c r="C1386" s="28"/>
      <c r="D1386" s="28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28"/>
      <c r="P1386" s="28"/>
      <c r="Q1386" s="28"/>
      <c r="R1386" s="28"/>
      <c r="S1386" s="28"/>
      <c r="T1386" s="28"/>
      <c r="U1386" s="28"/>
      <c r="V1386" s="28"/>
      <c r="W1386" s="28"/>
      <c r="X1386" s="28"/>
      <c r="Y1386" s="28"/>
      <c r="Z1386" s="28"/>
      <c r="AA1386" s="28"/>
      <c r="AB1386" s="28"/>
      <c r="AC1386" s="28"/>
      <c r="AD1386" s="28"/>
      <c r="AE1386" s="28"/>
      <c r="AF1386" s="28"/>
      <c r="AG1386" s="28"/>
      <c r="AH1386" s="28"/>
      <c r="AI1386" s="28"/>
      <c r="AJ1386" s="28"/>
      <c r="AK1386" s="28"/>
      <c r="AL1386" s="28"/>
      <c r="AM1386" s="28"/>
      <c r="AN1386" s="28"/>
      <c r="AO1386" s="28"/>
      <c r="AP1386" s="28"/>
      <c r="AQ1386" s="28"/>
      <c r="AR1386" s="28"/>
      <c r="AS1386" s="28"/>
      <c r="AT1386" s="28"/>
      <c r="AU1386" s="28"/>
      <c r="AV1386" s="28"/>
      <c r="AW1386" s="28"/>
      <c r="AX1386" s="28"/>
      <c r="AY1386" s="28"/>
      <c r="AZ1386" s="28"/>
      <c r="BA1386" s="28"/>
      <c r="BB1386" s="28"/>
      <c r="BC1386" s="28"/>
      <c r="BD1386" s="28"/>
      <c r="BE1386" s="28"/>
      <c r="BF1386" s="28"/>
      <c r="BG1386" s="28"/>
      <c r="BH1386" s="28"/>
      <c r="BI1386" s="28"/>
      <c r="BJ1386" s="28"/>
      <c r="BK1386" s="28"/>
      <c r="BL1386" s="28"/>
      <c r="BM1386" s="28"/>
      <c r="BN1386" s="28"/>
      <c r="BO1386" s="28"/>
      <c r="BP1386" s="28"/>
      <c r="BQ1386" s="28"/>
      <c r="BR1386" s="28"/>
      <c r="BS1386" s="28"/>
      <c r="BT1386" s="28"/>
      <c r="BU1386" s="28"/>
      <c r="BV1386" s="28"/>
      <c r="BW1386" s="28"/>
      <c r="BX1386" s="28"/>
      <c r="BY1386" s="28"/>
      <c r="BZ1386" s="28"/>
      <c r="CA1386" s="28"/>
      <c r="CB1386" s="28"/>
      <c r="CC1386" s="28"/>
      <c r="CD1386" s="28"/>
      <c r="CE1386" s="28"/>
      <c r="CF1386" s="28"/>
      <c r="CG1386" s="28"/>
      <c r="CH1386" s="28"/>
      <c r="CI1386" s="28"/>
      <c r="CJ1386" s="28"/>
      <c r="CK1386" s="28"/>
      <c r="CL1386" s="28"/>
      <c r="CM1386" s="28"/>
      <c r="CN1386" s="28"/>
    </row>
    <row r="1387" spans="3:92" x14ac:dyDescent="0.3">
      <c r="C1387" s="28"/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28"/>
      <c r="P1387" s="28"/>
      <c r="Q1387" s="28"/>
      <c r="R1387" s="28"/>
      <c r="S1387" s="28"/>
      <c r="T1387" s="28"/>
      <c r="U1387" s="28"/>
      <c r="V1387" s="28"/>
      <c r="W1387" s="28"/>
      <c r="X1387" s="28"/>
      <c r="Y1387" s="28"/>
      <c r="Z1387" s="28"/>
      <c r="AA1387" s="28"/>
      <c r="AB1387" s="28"/>
      <c r="AC1387" s="28"/>
      <c r="AD1387" s="28"/>
      <c r="AE1387" s="28"/>
      <c r="AF1387" s="28"/>
      <c r="AG1387" s="28"/>
      <c r="AH1387" s="28"/>
      <c r="AI1387" s="28"/>
      <c r="AJ1387" s="28"/>
      <c r="AK1387" s="28"/>
      <c r="AL1387" s="28"/>
      <c r="AM1387" s="28"/>
      <c r="AN1387" s="28"/>
      <c r="AO1387" s="28"/>
      <c r="AP1387" s="28"/>
      <c r="AQ1387" s="28"/>
      <c r="AR1387" s="28"/>
      <c r="AS1387" s="28"/>
      <c r="AT1387" s="28"/>
      <c r="AU1387" s="28"/>
      <c r="AV1387" s="28"/>
      <c r="AW1387" s="28"/>
      <c r="AX1387" s="28"/>
      <c r="AY1387" s="28"/>
      <c r="AZ1387" s="28"/>
      <c r="BA1387" s="28"/>
      <c r="BB1387" s="28"/>
      <c r="BC1387" s="28"/>
      <c r="BD1387" s="28"/>
      <c r="BE1387" s="28"/>
      <c r="BF1387" s="28"/>
      <c r="BG1387" s="28"/>
      <c r="BH1387" s="28"/>
      <c r="BI1387" s="28"/>
      <c r="BJ1387" s="28"/>
      <c r="BK1387" s="28"/>
      <c r="BL1387" s="28"/>
      <c r="BM1387" s="28"/>
      <c r="BN1387" s="28"/>
      <c r="BO1387" s="28"/>
      <c r="BP1387" s="28"/>
      <c r="BQ1387" s="28"/>
      <c r="BR1387" s="28"/>
      <c r="BS1387" s="28"/>
      <c r="BT1387" s="28"/>
      <c r="BU1387" s="28"/>
      <c r="BV1387" s="28"/>
      <c r="BW1387" s="28"/>
      <c r="BX1387" s="28"/>
      <c r="BY1387" s="28"/>
      <c r="BZ1387" s="28"/>
      <c r="CA1387" s="28"/>
      <c r="CB1387" s="28"/>
      <c r="CC1387" s="28"/>
      <c r="CD1387" s="28"/>
      <c r="CE1387" s="28"/>
      <c r="CF1387" s="28"/>
      <c r="CG1387" s="28"/>
      <c r="CH1387" s="28"/>
      <c r="CI1387" s="28"/>
      <c r="CJ1387" s="28"/>
      <c r="CK1387" s="28"/>
      <c r="CL1387" s="28"/>
      <c r="CM1387" s="28"/>
      <c r="CN1387" s="28"/>
    </row>
    <row r="1388" spans="3:92" x14ac:dyDescent="0.3">
      <c r="C1388" s="28"/>
      <c r="D1388" s="28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28"/>
      <c r="P1388" s="28"/>
      <c r="Q1388" s="28"/>
      <c r="R1388" s="28"/>
      <c r="S1388" s="28"/>
      <c r="T1388" s="28"/>
      <c r="U1388" s="28"/>
      <c r="V1388" s="28"/>
      <c r="W1388" s="28"/>
      <c r="X1388" s="28"/>
      <c r="Y1388" s="28"/>
      <c r="Z1388" s="28"/>
      <c r="AA1388" s="28"/>
      <c r="AB1388" s="28"/>
      <c r="AC1388" s="28"/>
      <c r="AD1388" s="28"/>
      <c r="AE1388" s="28"/>
      <c r="AF1388" s="28"/>
      <c r="AG1388" s="28"/>
      <c r="AH1388" s="28"/>
      <c r="AI1388" s="28"/>
      <c r="AJ1388" s="28"/>
      <c r="AK1388" s="28"/>
      <c r="AL1388" s="28"/>
      <c r="AM1388" s="28"/>
      <c r="AN1388" s="28"/>
      <c r="AO1388" s="28"/>
      <c r="AP1388" s="28"/>
      <c r="AQ1388" s="28"/>
      <c r="AR1388" s="28"/>
      <c r="AS1388" s="28"/>
      <c r="AT1388" s="28"/>
      <c r="AU1388" s="28"/>
      <c r="AV1388" s="28"/>
      <c r="AW1388" s="28"/>
      <c r="AX1388" s="28"/>
      <c r="AY1388" s="28"/>
      <c r="AZ1388" s="28"/>
      <c r="BA1388" s="28"/>
      <c r="BB1388" s="28"/>
      <c r="BC1388" s="28"/>
      <c r="BD1388" s="28"/>
      <c r="BE1388" s="28"/>
      <c r="BF1388" s="28"/>
      <c r="BG1388" s="28"/>
      <c r="BH1388" s="28"/>
      <c r="BI1388" s="28"/>
      <c r="BJ1388" s="28"/>
      <c r="BK1388" s="28"/>
      <c r="BL1388" s="28"/>
      <c r="BM1388" s="28"/>
      <c r="BN1388" s="28"/>
      <c r="BO1388" s="28"/>
      <c r="BP1388" s="28"/>
      <c r="BQ1388" s="28"/>
      <c r="BR1388" s="28"/>
      <c r="BS1388" s="28"/>
      <c r="BT1388" s="28"/>
      <c r="BU1388" s="28"/>
      <c r="BV1388" s="28"/>
      <c r="BW1388" s="28"/>
      <c r="BX1388" s="28"/>
      <c r="BY1388" s="28"/>
      <c r="BZ1388" s="28"/>
      <c r="CA1388" s="28"/>
      <c r="CB1388" s="28"/>
      <c r="CC1388" s="28"/>
      <c r="CD1388" s="28"/>
      <c r="CE1388" s="28"/>
      <c r="CF1388" s="28"/>
      <c r="CG1388" s="28"/>
      <c r="CH1388" s="28"/>
      <c r="CI1388" s="28"/>
      <c r="CJ1388" s="28"/>
      <c r="CK1388" s="28"/>
      <c r="CL1388" s="28"/>
      <c r="CM1388" s="28"/>
      <c r="CN1388" s="28"/>
    </row>
    <row r="1389" spans="3:92" x14ac:dyDescent="0.3">
      <c r="C1389" s="28"/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28"/>
      <c r="P1389" s="28"/>
      <c r="Q1389" s="28"/>
      <c r="R1389" s="28"/>
      <c r="S1389" s="28"/>
      <c r="T1389" s="28"/>
      <c r="U1389" s="28"/>
      <c r="V1389" s="28"/>
      <c r="W1389" s="28"/>
      <c r="X1389" s="28"/>
      <c r="Y1389" s="28"/>
      <c r="Z1389" s="28"/>
      <c r="AA1389" s="28"/>
      <c r="AB1389" s="28"/>
      <c r="AC1389" s="28"/>
      <c r="AD1389" s="28"/>
      <c r="AE1389" s="28"/>
      <c r="AF1389" s="28"/>
      <c r="AG1389" s="28"/>
      <c r="AH1389" s="28"/>
      <c r="AI1389" s="28"/>
      <c r="AJ1389" s="28"/>
      <c r="AK1389" s="28"/>
      <c r="AL1389" s="28"/>
      <c r="AM1389" s="28"/>
      <c r="AN1389" s="28"/>
      <c r="AO1389" s="28"/>
      <c r="AP1389" s="28"/>
      <c r="AQ1389" s="28"/>
      <c r="AR1389" s="28"/>
      <c r="AS1389" s="28"/>
      <c r="AT1389" s="28"/>
      <c r="AU1389" s="28"/>
      <c r="AV1389" s="28"/>
      <c r="AW1389" s="28"/>
      <c r="AX1389" s="28"/>
      <c r="AY1389" s="28"/>
      <c r="AZ1389" s="28"/>
      <c r="BA1389" s="28"/>
      <c r="BB1389" s="28"/>
      <c r="BC1389" s="28"/>
      <c r="BD1389" s="28"/>
      <c r="BE1389" s="28"/>
      <c r="BF1389" s="28"/>
      <c r="BG1389" s="28"/>
      <c r="BH1389" s="28"/>
      <c r="BI1389" s="28"/>
      <c r="BJ1389" s="28"/>
      <c r="BK1389" s="28"/>
      <c r="BL1389" s="28"/>
      <c r="BM1389" s="28"/>
      <c r="BN1389" s="28"/>
      <c r="BO1389" s="28"/>
      <c r="BP1389" s="28"/>
      <c r="BQ1389" s="28"/>
      <c r="BR1389" s="28"/>
      <c r="BS1389" s="28"/>
      <c r="BT1389" s="28"/>
      <c r="BU1389" s="28"/>
      <c r="BV1389" s="28"/>
      <c r="BW1389" s="28"/>
      <c r="BX1389" s="28"/>
      <c r="BY1389" s="28"/>
      <c r="BZ1389" s="28"/>
      <c r="CA1389" s="28"/>
      <c r="CB1389" s="28"/>
      <c r="CC1389" s="28"/>
      <c r="CD1389" s="28"/>
      <c r="CE1389" s="28"/>
      <c r="CF1389" s="28"/>
      <c r="CG1389" s="28"/>
      <c r="CH1389" s="28"/>
      <c r="CI1389" s="28"/>
      <c r="CJ1389" s="28"/>
      <c r="CK1389" s="28"/>
      <c r="CL1389" s="28"/>
      <c r="CM1389" s="28"/>
      <c r="CN1389" s="28"/>
    </row>
    <row r="1390" spans="3:92" x14ac:dyDescent="0.3">
      <c r="C1390" s="28"/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28"/>
      <c r="P1390" s="28"/>
      <c r="Q1390" s="28"/>
      <c r="R1390" s="28"/>
      <c r="S1390" s="28"/>
      <c r="T1390" s="28"/>
      <c r="U1390" s="28"/>
      <c r="V1390" s="28"/>
      <c r="W1390" s="28"/>
      <c r="X1390" s="28"/>
      <c r="Y1390" s="28"/>
      <c r="Z1390" s="28"/>
      <c r="AA1390" s="28"/>
      <c r="AB1390" s="28"/>
      <c r="AC1390" s="28"/>
      <c r="AD1390" s="28"/>
      <c r="AE1390" s="28"/>
      <c r="AF1390" s="28"/>
      <c r="AG1390" s="28"/>
      <c r="AH1390" s="28"/>
      <c r="AI1390" s="28"/>
      <c r="AJ1390" s="28"/>
      <c r="AK1390" s="28"/>
      <c r="AL1390" s="28"/>
      <c r="AM1390" s="28"/>
      <c r="AN1390" s="28"/>
      <c r="AO1390" s="28"/>
      <c r="AP1390" s="28"/>
      <c r="AQ1390" s="28"/>
      <c r="AR1390" s="28"/>
      <c r="AS1390" s="28"/>
      <c r="AT1390" s="28"/>
      <c r="AU1390" s="28"/>
      <c r="AV1390" s="28"/>
      <c r="AW1390" s="28"/>
      <c r="AX1390" s="28"/>
      <c r="AY1390" s="28"/>
      <c r="AZ1390" s="28"/>
      <c r="BA1390" s="28"/>
      <c r="BB1390" s="28"/>
      <c r="BC1390" s="28"/>
      <c r="BD1390" s="28"/>
      <c r="BE1390" s="28"/>
      <c r="BF1390" s="28"/>
      <c r="BG1390" s="28"/>
      <c r="BH1390" s="28"/>
      <c r="BI1390" s="28"/>
      <c r="BJ1390" s="28"/>
      <c r="BK1390" s="28"/>
      <c r="BL1390" s="28"/>
      <c r="BM1390" s="28"/>
      <c r="BN1390" s="28"/>
      <c r="BO1390" s="28"/>
      <c r="BP1390" s="28"/>
      <c r="BQ1390" s="28"/>
      <c r="BR1390" s="28"/>
      <c r="BS1390" s="28"/>
      <c r="BT1390" s="28"/>
      <c r="BU1390" s="28"/>
      <c r="BV1390" s="28"/>
      <c r="BW1390" s="28"/>
      <c r="BX1390" s="28"/>
      <c r="BY1390" s="28"/>
      <c r="BZ1390" s="28"/>
      <c r="CA1390" s="28"/>
      <c r="CB1390" s="28"/>
      <c r="CC1390" s="28"/>
      <c r="CD1390" s="28"/>
      <c r="CE1390" s="28"/>
      <c r="CF1390" s="28"/>
      <c r="CG1390" s="28"/>
      <c r="CH1390" s="28"/>
      <c r="CI1390" s="28"/>
      <c r="CJ1390" s="28"/>
      <c r="CK1390" s="28"/>
      <c r="CL1390" s="28"/>
      <c r="CM1390" s="28"/>
      <c r="CN1390" s="28"/>
    </row>
    <row r="1391" spans="3:92" x14ac:dyDescent="0.3">
      <c r="C1391" s="28"/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  <c r="Y1391" s="28"/>
      <c r="Z1391" s="28"/>
      <c r="AA1391" s="28"/>
      <c r="AB1391" s="28"/>
      <c r="AC1391" s="28"/>
      <c r="AD1391" s="28"/>
      <c r="AE1391" s="28"/>
      <c r="AF1391" s="28"/>
      <c r="AG1391" s="28"/>
      <c r="AH1391" s="28"/>
      <c r="AI1391" s="28"/>
      <c r="AJ1391" s="28"/>
      <c r="AK1391" s="28"/>
      <c r="AL1391" s="28"/>
      <c r="AM1391" s="28"/>
      <c r="AN1391" s="28"/>
      <c r="AO1391" s="28"/>
      <c r="AP1391" s="28"/>
      <c r="AQ1391" s="28"/>
      <c r="AR1391" s="28"/>
      <c r="AS1391" s="28"/>
      <c r="AT1391" s="28"/>
      <c r="AU1391" s="28"/>
      <c r="AV1391" s="28"/>
      <c r="AW1391" s="28"/>
      <c r="AX1391" s="28"/>
      <c r="AY1391" s="28"/>
      <c r="AZ1391" s="28"/>
      <c r="BA1391" s="28"/>
      <c r="BB1391" s="28"/>
      <c r="BC1391" s="28"/>
      <c r="BD1391" s="28"/>
      <c r="BE1391" s="28"/>
      <c r="BF1391" s="28"/>
      <c r="BG1391" s="28"/>
      <c r="BH1391" s="28"/>
      <c r="BI1391" s="28"/>
      <c r="BJ1391" s="28"/>
      <c r="BK1391" s="28"/>
      <c r="BL1391" s="28"/>
      <c r="BM1391" s="28"/>
      <c r="BN1391" s="28"/>
      <c r="BO1391" s="28"/>
      <c r="BP1391" s="28"/>
      <c r="BQ1391" s="28"/>
      <c r="BR1391" s="28"/>
      <c r="BS1391" s="28"/>
      <c r="BT1391" s="28"/>
      <c r="BU1391" s="28"/>
      <c r="BV1391" s="28"/>
      <c r="BW1391" s="28"/>
      <c r="BX1391" s="28"/>
      <c r="BY1391" s="28"/>
      <c r="BZ1391" s="28"/>
      <c r="CA1391" s="28"/>
      <c r="CB1391" s="28"/>
      <c r="CC1391" s="28"/>
      <c r="CD1391" s="28"/>
      <c r="CE1391" s="28"/>
      <c r="CF1391" s="28"/>
      <c r="CG1391" s="28"/>
      <c r="CH1391" s="28"/>
      <c r="CI1391" s="28"/>
      <c r="CJ1391" s="28"/>
      <c r="CK1391" s="28"/>
      <c r="CL1391" s="28"/>
      <c r="CM1391" s="28"/>
      <c r="CN1391" s="28"/>
    </row>
    <row r="1392" spans="3:92" x14ac:dyDescent="0.3">
      <c r="C1392" s="28"/>
      <c r="D1392" s="28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28"/>
      <c r="P1392" s="28"/>
      <c r="Q1392" s="28"/>
      <c r="R1392" s="28"/>
      <c r="S1392" s="28"/>
      <c r="T1392" s="28"/>
      <c r="U1392" s="28"/>
      <c r="V1392" s="28"/>
      <c r="W1392" s="28"/>
      <c r="X1392" s="28"/>
      <c r="Y1392" s="28"/>
      <c r="Z1392" s="28"/>
      <c r="AA1392" s="28"/>
      <c r="AB1392" s="28"/>
      <c r="AC1392" s="28"/>
      <c r="AD1392" s="28"/>
      <c r="AE1392" s="28"/>
      <c r="AF1392" s="28"/>
      <c r="AG1392" s="28"/>
      <c r="AH1392" s="28"/>
      <c r="AI1392" s="28"/>
      <c r="AJ1392" s="28"/>
      <c r="AK1392" s="28"/>
      <c r="AL1392" s="28"/>
      <c r="AM1392" s="28"/>
      <c r="AN1392" s="28"/>
      <c r="AO1392" s="28"/>
      <c r="AP1392" s="28"/>
      <c r="AQ1392" s="28"/>
      <c r="AR1392" s="28"/>
      <c r="AS1392" s="28"/>
      <c r="AT1392" s="28"/>
      <c r="AU1392" s="28"/>
      <c r="AV1392" s="28"/>
      <c r="AW1392" s="28"/>
      <c r="AX1392" s="28"/>
      <c r="AY1392" s="28"/>
      <c r="AZ1392" s="28"/>
      <c r="BA1392" s="28"/>
      <c r="BB1392" s="28"/>
      <c r="BC1392" s="28"/>
      <c r="BD1392" s="28"/>
      <c r="BE1392" s="28"/>
      <c r="BF1392" s="28"/>
      <c r="BG1392" s="28"/>
      <c r="BH1392" s="28"/>
      <c r="BI1392" s="28"/>
      <c r="BJ1392" s="28"/>
      <c r="BK1392" s="28"/>
      <c r="BL1392" s="28"/>
      <c r="BM1392" s="28"/>
      <c r="BN1392" s="28"/>
      <c r="BO1392" s="28"/>
      <c r="BP1392" s="28"/>
      <c r="BQ1392" s="28"/>
      <c r="BR1392" s="28"/>
      <c r="BS1392" s="28"/>
      <c r="BT1392" s="28"/>
      <c r="BU1392" s="28"/>
      <c r="BV1392" s="28"/>
      <c r="BW1392" s="28"/>
      <c r="BX1392" s="28"/>
      <c r="BY1392" s="28"/>
      <c r="BZ1392" s="28"/>
      <c r="CA1392" s="28"/>
      <c r="CB1392" s="28"/>
      <c r="CC1392" s="28"/>
      <c r="CD1392" s="28"/>
      <c r="CE1392" s="28"/>
      <c r="CF1392" s="28"/>
      <c r="CG1392" s="28"/>
      <c r="CH1392" s="28"/>
      <c r="CI1392" s="28"/>
      <c r="CJ1392" s="28"/>
      <c r="CK1392" s="28"/>
      <c r="CL1392" s="28"/>
      <c r="CM1392" s="28"/>
      <c r="CN1392" s="28"/>
    </row>
    <row r="1393" spans="3:92" x14ac:dyDescent="0.3">
      <c r="C1393" s="28"/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 s="28"/>
      <c r="S1393" s="28"/>
      <c r="T1393" s="28"/>
      <c r="U1393" s="28"/>
      <c r="V1393" s="28"/>
      <c r="W1393" s="28"/>
      <c r="X1393" s="28"/>
      <c r="Y1393" s="28"/>
      <c r="Z1393" s="28"/>
      <c r="AA1393" s="28"/>
      <c r="AB1393" s="28"/>
      <c r="AC1393" s="28"/>
      <c r="AD1393" s="28"/>
      <c r="AE1393" s="28"/>
      <c r="AF1393" s="28"/>
      <c r="AG1393" s="28"/>
      <c r="AH1393" s="28"/>
      <c r="AI1393" s="28"/>
      <c r="AJ1393" s="28"/>
      <c r="AK1393" s="28"/>
      <c r="AL1393" s="28"/>
      <c r="AM1393" s="28"/>
      <c r="AN1393" s="28"/>
      <c r="AO1393" s="28"/>
      <c r="AP1393" s="28"/>
      <c r="AQ1393" s="28"/>
      <c r="AR1393" s="28"/>
      <c r="AS1393" s="28"/>
      <c r="AT1393" s="28"/>
      <c r="AU1393" s="28"/>
      <c r="AV1393" s="28"/>
      <c r="AW1393" s="28"/>
      <c r="AX1393" s="28"/>
      <c r="AY1393" s="28"/>
      <c r="AZ1393" s="28"/>
      <c r="BA1393" s="28"/>
      <c r="BB1393" s="28"/>
      <c r="BC1393" s="28"/>
      <c r="BD1393" s="28"/>
      <c r="BE1393" s="28"/>
      <c r="BF1393" s="28"/>
      <c r="BG1393" s="28"/>
      <c r="BH1393" s="28"/>
      <c r="BI1393" s="28"/>
      <c r="BJ1393" s="28"/>
      <c r="BK1393" s="28"/>
      <c r="BL1393" s="28"/>
      <c r="BM1393" s="28"/>
      <c r="BN1393" s="28"/>
      <c r="BO1393" s="28"/>
      <c r="BP1393" s="28"/>
      <c r="BQ1393" s="28"/>
      <c r="BR1393" s="28"/>
      <c r="BS1393" s="28"/>
      <c r="BT1393" s="28"/>
      <c r="BU1393" s="28"/>
      <c r="BV1393" s="28"/>
      <c r="BW1393" s="28"/>
      <c r="BX1393" s="28"/>
      <c r="BY1393" s="28"/>
      <c r="BZ1393" s="28"/>
      <c r="CA1393" s="28"/>
      <c r="CB1393" s="28"/>
      <c r="CC1393" s="28"/>
      <c r="CD1393" s="28"/>
      <c r="CE1393" s="28"/>
      <c r="CF1393" s="28"/>
      <c r="CG1393" s="28"/>
      <c r="CH1393" s="28"/>
      <c r="CI1393" s="28"/>
      <c r="CJ1393" s="28"/>
      <c r="CK1393" s="28"/>
      <c r="CL1393" s="28"/>
      <c r="CM1393" s="28"/>
      <c r="CN1393" s="28"/>
    </row>
    <row r="1394" spans="3:92" x14ac:dyDescent="0.3">
      <c r="C1394" s="28"/>
      <c r="D1394" s="28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28"/>
      <c r="P1394" s="28"/>
      <c r="Q1394" s="28"/>
      <c r="R1394" s="28"/>
      <c r="S1394" s="28"/>
      <c r="T1394" s="28"/>
      <c r="U1394" s="28"/>
      <c r="V1394" s="28"/>
      <c r="W1394" s="28"/>
      <c r="X1394" s="28"/>
      <c r="Y1394" s="28"/>
      <c r="Z1394" s="28"/>
      <c r="AA1394" s="28"/>
      <c r="AB1394" s="28"/>
      <c r="AC1394" s="28"/>
      <c r="AD1394" s="28"/>
      <c r="AE1394" s="28"/>
      <c r="AF1394" s="28"/>
      <c r="AG1394" s="28"/>
      <c r="AH1394" s="28"/>
      <c r="AI1394" s="28"/>
      <c r="AJ1394" s="28"/>
      <c r="AK1394" s="28"/>
      <c r="AL1394" s="28"/>
      <c r="AM1394" s="28"/>
      <c r="AN1394" s="28"/>
      <c r="AO1394" s="28"/>
      <c r="AP1394" s="28"/>
      <c r="AQ1394" s="28"/>
      <c r="AR1394" s="28"/>
      <c r="AS1394" s="28"/>
      <c r="AT1394" s="28"/>
      <c r="AU1394" s="28"/>
      <c r="AV1394" s="28"/>
      <c r="AW1394" s="28"/>
      <c r="AX1394" s="28"/>
      <c r="AY1394" s="28"/>
      <c r="AZ1394" s="28"/>
      <c r="BA1394" s="28"/>
      <c r="BB1394" s="28"/>
      <c r="BC1394" s="28"/>
      <c r="BD1394" s="28"/>
      <c r="BE1394" s="28"/>
      <c r="BF1394" s="28"/>
      <c r="BG1394" s="28"/>
      <c r="BH1394" s="28"/>
      <c r="BI1394" s="28"/>
      <c r="BJ1394" s="28"/>
      <c r="BK1394" s="28"/>
      <c r="BL1394" s="28"/>
      <c r="BM1394" s="28"/>
      <c r="BN1394" s="28"/>
      <c r="BO1394" s="28"/>
      <c r="BP1394" s="28"/>
      <c r="BQ1394" s="28"/>
      <c r="BR1394" s="28"/>
      <c r="BS1394" s="28"/>
      <c r="BT1394" s="28"/>
      <c r="BU1394" s="28"/>
      <c r="BV1394" s="28"/>
      <c r="BW1394" s="28"/>
      <c r="BX1394" s="28"/>
      <c r="BY1394" s="28"/>
      <c r="BZ1394" s="28"/>
      <c r="CA1394" s="28"/>
      <c r="CB1394" s="28"/>
      <c r="CC1394" s="28"/>
      <c r="CD1394" s="28"/>
      <c r="CE1394" s="28"/>
      <c r="CF1394" s="28"/>
      <c r="CG1394" s="28"/>
      <c r="CH1394" s="28"/>
      <c r="CI1394" s="28"/>
      <c r="CJ1394" s="28"/>
      <c r="CK1394" s="28"/>
      <c r="CL1394" s="28"/>
      <c r="CM1394" s="28"/>
      <c r="CN1394" s="28"/>
    </row>
    <row r="1395" spans="3:92" x14ac:dyDescent="0.3">
      <c r="C1395" s="28"/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28"/>
      <c r="P1395" s="28"/>
      <c r="Q1395" s="28"/>
      <c r="R1395" s="28"/>
      <c r="S1395" s="28"/>
      <c r="T1395" s="28"/>
      <c r="U1395" s="28"/>
      <c r="V1395" s="28"/>
      <c r="W1395" s="28"/>
      <c r="X1395" s="28"/>
      <c r="Y1395" s="28"/>
      <c r="Z1395" s="28"/>
      <c r="AA1395" s="28"/>
      <c r="AB1395" s="28"/>
      <c r="AC1395" s="28"/>
      <c r="AD1395" s="28"/>
      <c r="AE1395" s="28"/>
      <c r="AF1395" s="28"/>
      <c r="AG1395" s="28"/>
      <c r="AH1395" s="28"/>
      <c r="AI1395" s="28"/>
      <c r="AJ1395" s="28"/>
      <c r="AK1395" s="28"/>
      <c r="AL1395" s="28"/>
      <c r="AM1395" s="28"/>
      <c r="AN1395" s="28"/>
      <c r="AO1395" s="28"/>
      <c r="AP1395" s="28"/>
      <c r="AQ1395" s="28"/>
      <c r="AR1395" s="28"/>
      <c r="AS1395" s="28"/>
      <c r="AT1395" s="28"/>
      <c r="AU1395" s="28"/>
      <c r="AV1395" s="28"/>
      <c r="AW1395" s="28"/>
      <c r="AX1395" s="28"/>
      <c r="AY1395" s="28"/>
      <c r="AZ1395" s="28"/>
      <c r="BA1395" s="28"/>
      <c r="BB1395" s="28"/>
      <c r="BC1395" s="28"/>
      <c r="BD1395" s="28"/>
      <c r="BE1395" s="28"/>
      <c r="BF1395" s="28"/>
      <c r="BG1395" s="28"/>
      <c r="BH1395" s="28"/>
      <c r="BI1395" s="28"/>
      <c r="BJ1395" s="28"/>
      <c r="BK1395" s="28"/>
      <c r="BL1395" s="28"/>
      <c r="BM1395" s="28"/>
      <c r="BN1395" s="28"/>
      <c r="BO1395" s="28"/>
      <c r="BP1395" s="28"/>
      <c r="BQ1395" s="28"/>
      <c r="BR1395" s="28"/>
      <c r="BS1395" s="28"/>
      <c r="BT1395" s="28"/>
      <c r="BU1395" s="28"/>
      <c r="BV1395" s="28"/>
      <c r="BW1395" s="28"/>
      <c r="BX1395" s="28"/>
      <c r="BY1395" s="28"/>
      <c r="BZ1395" s="28"/>
      <c r="CA1395" s="28"/>
      <c r="CB1395" s="28"/>
      <c r="CC1395" s="28"/>
      <c r="CD1395" s="28"/>
      <c r="CE1395" s="28"/>
      <c r="CF1395" s="28"/>
      <c r="CG1395" s="28"/>
      <c r="CH1395" s="28"/>
      <c r="CI1395" s="28"/>
      <c r="CJ1395" s="28"/>
      <c r="CK1395" s="28"/>
      <c r="CL1395" s="28"/>
      <c r="CM1395" s="28"/>
      <c r="CN1395" s="28"/>
    </row>
    <row r="1396" spans="3:92" x14ac:dyDescent="0.3">
      <c r="C1396" s="28"/>
      <c r="D1396" s="28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28"/>
      <c r="P1396" s="28"/>
      <c r="Q1396" s="28"/>
      <c r="R1396" s="28"/>
      <c r="S1396" s="28"/>
      <c r="T1396" s="28"/>
      <c r="U1396" s="28"/>
      <c r="V1396" s="28"/>
      <c r="W1396" s="28"/>
      <c r="X1396" s="28"/>
      <c r="Y1396" s="28"/>
      <c r="Z1396" s="28"/>
      <c r="AA1396" s="28"/>
      <c r="AB1396" s="28"/>
      <c r="AC1396" s="28"/>
      <c r="AD1396" s="28"/>
      <c r="AE1396" s="28"/>
      <c r="AF1396" s="28"/>
      <c r="AG1396" s="28"/>
      <c r="AH1396" s="28"/>
      <c r="AI1396" s="28"/>
      <c r="AJ1396" s="28"/>
      <c r="AK1396" s="28"/>
      <c r="AL1396" s="28"/>
      <c r="AM1396" s="28"/>
      <c r="AN1396" s="28"/>
      <c r="AO1396" s="28"/>
      <c r="AP1396" s="28"/>
      <c r="AQ1396" s="28"/>
      <c r="AR1396" s="28"/>
      <c r="AS1396" s="28"/>
      <c r="AT1396" s="28"/>
      <c r="AU1396" s="28"/>
      <c r="AV1396" s="28"/>
      <c r="AW1396" s="28"/>
      <c r="AX1396" s="28"/>
      <c r="AY1396" s="28"/>
      <c r="AZ1396" s="28"/>
      <c r="BA1396" s="28"/>
      <c r="BB1396" s="28"/>
      <c r="BC1396" s="28"/>
      <c r="BD1396" s="28"/>
      <c r="BE1396" s="28"/>
      <c r="BF1396" s="28"/>
      <c r="BG1396" s="28"/>
      <c r="BH1396" s="28"/>
      <c r="BI1396" s="28"/>
      <c r="BJ1396" s="28"/>
      <c r="BK1396" s="28"/>
      <c r="BL1396" s="28"/>
      <c r="BM1396" s="28"/>
      <c r="BN1396" s="28"/>
      <c r="BO1396" s="28"/>
      <c r="BP1396" s="28"/>
      <c r="BQ1396" s="28"/>
      <c r="BR1396" s="28"/>
      <c r="BS1396" s="28"/>
      <c r="BT1396" s="28"/>
      <c r="BU1396" s="28"/>
      <c r="BV1396" s="28"/>
      <c r="BW1396" s="28"/>
      <c r="BX1396" s="28"/>
      <c r="BY1396" s="28"/>
      <c r="BZ1396" s="28"/>
      <c r="CA1396" s="28"/>
      <c r="CB1396" s="28"/>
      <c r="CC1396" s="28"/>
      <c r="CD1396" s="28"/>
      <c r="CE1396" s="28"/>
      <c r="CF1396" s="28"/>
      <c r="CG1396" s="28"/>
      <c r="CH1396" s="28"/>
      <c r="CI1396" s="28"/>
      <c r="CJ1396" s="28"/>
      <c r="CK1396" s="28"/>
      <c r="CL1396" s="28"/>
      <c r="CM1396" s="28"/>
      <c r="CN1396" s="28"/>
    </row>
    <row r="1397" spans="3:92" x14ac:dyDescent="0.3">
      <c r="C1397" s="28"/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28"/>
      <c r="P1397" s="28"/>
      <c r="Q1397" s="28"/>
      <c r="R1397" s="28"/>
      <c r="S1397" s="28"/>
      <c r="T1397" s="28"/>
      <c r="U1397" s="28"/>
      <c r="V1397" s="28"/>
      <c r="W1397" s="28"/>
      <c r="X1397" s="28"/>
      <c r="Y1397" s="28"/>
      <c r="Z1397" s="28"/>
      <c r="AA1397" s="28"/>
      <c r="AB1397" s="28"/>
      <c r="AC1397" s="28"/>
      <c r="AD1397" s="28"/>
      <c r="AE1397" s="28"/>
      <c r="AF1397" s="28"/>
      <c r="AG1397" s="28"/>
      <c r="AH1397" s="28"/>
      <c r="AI1397" s="28"/>
      <c r="AJ1397" s="28"/>
      <c r="AK1397" s="28"/>
      <c r="AL1397" s="28"/>
      <c r="AM1397" s="28"/>
      <c r="AN1397" s="28"/>
      <c r="AO1397" s="28"/>
      <c r="AP1397" s="28"/>
      <c r="AQ1397" s="28"/>
      <c r="AR1397" s="28"/>
      <c r="AS1397" s="28"/>
      <c r="AT1397" s="28"/>
      <c r="AU1397" s="28"/>
      <c r="AV1397" s="28"/>
      <c r="AW1397" s="28"/>
      <c r="AX1397" s="28"/>
      <c r="AY1397" s="28"/>
      <c r="AZ1397" s="28"/>
      <c r="BA1397" s="28"/>
      <c r="BB1397" s="28"/>
      <c r="BC1397" s="28"/>
      <c r="BD1397" s="28"/>
      <c r="BE1397" s="28"/>
      <c r="BF1397" s="28"/>
      <c r="BG1397" s="28"/>
      <c r="BH1397" s="28"/>
      <c r="BI1397" s="28"/>
      <c r="BJ1397" s="28"/>
      <c r="BK1397" s="28"/>
      <c r="BL1397" s="28"/>
      <c r="BM1397" s="28"/>
      <c r="BN1397" s="28"/>
      <c r="BO1397" s="28"/>
      <c r="BP1397" s="28"/>
      <c r="BQ1397" s="28"/>
      <c r="BR1397" s="28"/>
      <c r="BS1397" s="28"/>
      <c r="BT1397" s="28"/>
      <c r="BU1397" s="28"/>
      <c r="BV1397" s="28"/>
      <c r="BW1397" s="28"/>
      <c r="BX1397" s="28"/>
      <c r="BY1397" s="28"/>
      <c r="BZ1397" s="28"/>
      <c r="CA1397" s="28"/>
      <c r="CB1397" s="28"/>
      <c r="CC1397" s="28"/>
      <c r="CD1397" s="28"/>
      <c r="CE1397" s="28"/>
      <c r="CF1397" s="28"/>
      <c r="CG1397" s="28"/>
      <c r="CH1397" s="28"/>
      <c r="CI1397" s="28"/>
      <c r="CJ1397" s="28"/>
      <c r="CK1397" s="28"/>
      <c r="CL1397" s="28"/>
      <c r="CM1397" s="28"/>
      <c r="CN1397" s="28"/>
    </row>
    <row r="1398" spans="3:92" x14ac:dyDescent="0.3">
      <c r="C1398" s="28"/>
      <c r="D1398" s="28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28"/>
      <c r="P1398" s="28"/>
      <c r="Q1398" s="28"/>
      <c r="R1398" s="28"/>
      <c r="S1398" s="28"/>
      <c r="T1398" s="28"/>
      <c r="U1398" s="28"/>
      <c r="V1398" s="28"/>
      <c r="W1398" s="28"/>
      <c r="X1398" s="28"/>
      <c r="Y1398" s="28"/>
      <c r="Z1398" s="28"/>
      <c r="AA1398" s="28"/>
      <c r="AB1398" s="28"/>
      <c r="AC1398" s="28"/>
      <c r="AD1398" s="28"/>
      <c r="AE1398" s="28"/>
      <c r="AF1398" s="28"/>
      <c r="AG1398" s="28"/>
      <c r="AH1398" s="28"/>
      <c r="AI1398" s="28"/>
      <c r="AJ1398" s="28"/>
      <c r="AK1398" s="28"/>
      <c r="AL1398" s="28"/>
      <c r="AM1398" s="28"/>
      <c r="AN1398" s="28"/>
      <c r="AO1398" s="28"/>
      <c r="AP1398" s="28"/>
      <c r="AQ1398" s="28"/>
      <c r="AR1398" s="28"/>
      <c r="AS1398" s="28"/>
      <c r="AT1398" s="28"/>
      <c r="AU1398" s="28"/>
      <c r="AV1398" s="28"/>
      <c r="AW1398" s="28"/>
      <c r="AX1398" s="28"/>
      <c r="AY1398" s="28"/>
      <c r="AZ1398" s="28"/>
      <c r="BA1398" s="28"/>
      <c r="BB1398" s="28"/>
      <c r="BC1398" s="28"/>
      <c r="BD1398" s="28"/>
      <c r="BE1398" s="28"/>
      <c r="BF1398" s="28"/>
      <c r="BG1398" s="28"/>
      <c r="BH1398" s="28"/>
      <c r="BI1398" s="28"/>
      <c r="BJ1398" s="28"/>
      <c r="BK1398" s="28"/>
      <c r="BL1398" s="28"/>
      <c r="BM1398" s="28"/>
      <c r="BN1398" s="28"/>
      <c r="BO1398" s="28"/>
      <c r="BP1398" s="28"/>
      <c r="BQ1398" s="28"/>
      <c r="BR1398" s="28"/>
      <c r="BS1398" s="28"/>
      <c r="BT1398" s="28"/>
      <c r="BU1398" s="28"/>
      <c r="BV1398" s="28"/>
      <c r="BW1398" s="28"/>
      <c r="BX1398" s="28"/>
      <c r="BY1398" s="28"/>
      <c r="BZ1398" s="28"/>
      <c r="CA1398" s="28"/>
      <c r="CB1398" s="28"/>
      <c r="CC1398" s="28"/>
      <c r="CD1398" s="28"/>
      <c r="CE1398" s="28"/>
      <c r="CF1398" s="28"/>
      <c r="CG1398" s="28"/>
      <c r="CH1398" s="28"/>
      <c r="CI1398" s="28"/>
      <c r="CJ1398" s="28"/>
      <c r="CK1398" s="28"/>
      <c r="CL1398" s="28"/>
      <c r="CM1398" s="28"/>
      <c r="CN1398" s="28"/>
    </row>
    <row r="1399" spans="3:92" x14ac:dyDescent="0.3">
      <c r="C1399" s="28"/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28"/>
      <c r="P1399" s="28"/>
      <c r="Q1399" s="28"/>
      <c r="R1399" s="28"/>
      <c r="S1399" s="28"/>
      <c r="T1399" s="28"/>
      <c r="U1399" s="28"/>
      <c r="V1399" s="28"/>
      <c r="W1399" s="28"/>
      <c r="X1399" s="28"/>
      <c r="Y1399" s="28"/>
      <c r="Z1399" s="28"/>
      <c r="AA1399" s="28"/>
      <c r="AB1399" s="28"/>
      <c r="AC1399" s="28"/>
      <c r="AD1399" s="28"/>
      <c r="AE1399" s="28"/>
      <c r="AF1399" s="28"/>
      <c r="AG1399" s="28"/>
      <c r="AH1399" s="28"/>
      <c r="AI1399" s="28"/>
      <c r="AJ1399" s="28"/>
      <c r="AK1399" s="28"/>
      <c r="AL1399" s="28"/>
      <c r="AM1399" s="28"/>
      <c r="AN1399" s="28"/>
      <c r="AO1399" s="28"/>
      <c r="AP1399" s="28"/>
      <c r="AQ1399" s="28"/>
      <c r="AR1399" s="28"/>
      <c r="AS1399" s="28"/>
      <c r="AT1399" s="28"/>
      <c r="AU1399" s="28"/>
      <c r="AV1399" s="28"/>
      <c r="AW1399" s="28"/>
      <c r="AX1399" s="28"/>
      <c r="AY1399" s="28"/>
      <c r="AZ1399" s="28"/>
      <c r="BA1399" s="28"/>
      <c r="BB1399" s="28"/>
      <c r="BC1399" s="28"/>
      <c r="BD1399" s="28"/>
      <c r="BE1399" s="28"/>
      <c r="BF1399" s="28"/>
      <c r="BG1399" s="28"/>
      <c r="BH1399" s="28"/>
      <c r="BI1399" s="28"/>
      <c r="BJ1399" s="28"/>
      <c r="BK1399" s="28"/>
      <c r="BL1399" s="28"/>
      <c r="BM1399" s="28"/>
      <c r="BN1399" s="28"/>
      <c r="BO1399" s="28"/>
      <c r="BP1399" s="28"/>
      <c r="BQ1399" s="28"/>
      <c r="BR1399" s="28"/>
      <c r="BS1399" s="28"/>
      <c r="BT1399" s="28"/>
      <c r="BU1399" s="28"/>
      <c r="BV1399" s="28"/>
      <c r="BW1399" s="28"/>
      <c r="BX1399" s="28"/>
      <c r="BY1399" s="28"/>
      <c r="BZ1399" s="28"/>
      <c r="CA1399" s="28"/>
      <c r="CB1399" s="28"/>
      <c r="CC1399" s="28"/>
      <c r="CD1399" s="28"/>
      <c r="CE1399" s="28"/>
      <c r="CF1399" s="28"/>
      <c r="CG1399" s="28"/>
      <c r="CH1399" s="28"/>
      <c r="CI1399" s="28"/>
      <c r="CJ1399" s="28"/>
      <c r="CK1399" s="28"/>
      <c r="CL1399" s="28"/>
      <c r="CM1399" s="28"/>
      <c r="CN1399" s="28"/>
    </row>
    <row r="1400" spans="3:92" x14ac:dyDescent="0.3">
      <c r="C1400" s="28"/>
      <c r="D1400" s="28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28"/>
      <c r="P1400" s="28"/>
      <c r="Q1400" s="28"/>
      <c r="R1400" s="28"/>
      <c r="S1400" s="28"/>
      <c r="T1400" s="28"/>
      <c r="U1400" s="28"/>
      <c r="V1400" s="28"/>
      <c r="W1400" s="28"/>
      <c r="X1400" s="28"/>
      <c r="Y1400" s="28"/>
      <c r="Z1400" s="28"/>
      <c r="AA1400" s="28"/>
      <c r="AB1400" s="28"/>
      <c r="AC1400" s="28"/>
      <c r="AD1400" s="28"/>
      <c r="AE1400" s="28"/>
      <c r="AF1400" s="28"/>
      <c r="AG1400" s="28"/>
      <c r="AH1400" s="28"/>
      <c r="AI1400" s="28"/>
      <c r="AJ1400" s="28"/>
      <c r="AK1400" s="28"/>
      <c r="AL1400" s="28"/>
      <c r="AM1400" s="28"/>
      <c r="AN1400" s="28"/>
      <c r="AO1400" s="28"/>
      <c r="AP1400" s="28"/>
      <c r="AQ1400" s="28"/>
      <c r="AR1400" s="28"/>
      <c r="AS1400" s="28"/>
      <c r="AT1400" s="28"/>
      <c r="AU1400" s="28"/>
      <c r="AV1400" s="28"/>
      <c r="AW1400" s="28"/>
      <c r="AX1400" s="28"/>
      <c r="AY1400" s="28"/>
      <c r="AZ1400" s="28"/>
      <c r="BA1400" s="28"/>
      <c r="BB1400" s="28"/>
      <c r="BC1400" s="28"/>
      <c r="BD1400" s="28"/>
      <c r="BE1400" s="28"/>
      <c r="BF1400" s="28"/>
      <c r="BG1400" s="28"/>
      <c r="BH1400" s="28"/>
      <c r="BI1400" s="28"/>
      <c r="BJ1400" s="28"/>
      <c r="BK1400" s="28"/>
      <c r="BL1400" s="28"/>
      <c r="BM1400" s="28"/>
      <c r="BN1400" s="28"/>
      <c r="BO1400" s="28"/>
      <c r="BP1400" s="28"/>
      <c r="BQ1400" s="28"/>
      <c r="BR1400" s="28"/>
      <c r="BS1400" s="28"/>
      <c r="BT1400" s="28"/>
      <c r="BU1400" s="28"/>
      <c r="BV1400" s="28"/>
      <c r="BW1400" s="28"/>
      <c r="BX1400" s="28"/>
      <c r="BY1400" s="28"/>
      <c r="BZ1400" s="28"/>
      <c r="CA1400" s="28"/>
      <c r="CB1400" s="28"/>
      <c r="CC1400" s="28"/>
      <c r="CD1400" s="28"/>
      <c r="CE1400" s="28"/>
      <c r="CF1400" s="28"/>
      <c r="CG1400" s="28"/>
      <c r="CH1400" s="28"/>
      <c r="CI1400" s="28"/>
      <c r="CJ1400" s="28"/>
      <c r="CK1400" s="28"/>
      <c r="CL1400" s="28"/>
      <c r="CM1400" s="28"/>
      <c r="CN1400" s="28"/>
    </row>
    <row r="1401" spans="3:92" x14ac:dyDescent="0.3">
      <c r="C1401" s="28"/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28"/>
      <c r="P1401" s="28"/>
      <c r="Q1401" s="28"/>
      <c r="R1401" s="28"/>
      <c r="S1401" s="28"/>
      <c r="T1401" s="28"/>
      <c r="U1401" s="28"/>
      <c r="V1401" s="28"/>
      <c r="W1401" s="28"/>
      <c r="X1401" s="28"/>
      <c r="Y1401" s="28"/>
      <c r="Z1401" s="28"/>
      <c r="AA1401" s="28"/>
      <c r="AB1401" s="28"/>
      <c r="AC1401" s="28"/>
      <c r="AD1401" s="28"/>
      <c r="AE1401" s="28"/>
      <c r="AF1401" s="28"/>
      <c r="AG1401" s="28"/>
      <c r="AH1401" s="28"/>
      <c r="AI1401" s="28"/>
      <c r="AJ1401" s="28"/>
      <c r="AK1401" s="28"/>
      <c r="AL1401" s="28"/>
      <c r="AM1401" s="28"/>
      <c r="AN1401" s="28"/>
      <c r="AO1401" s="28"/>
      <c r="AP1401" s="28"/>
      <c r="AQ1401" s="28"/>
      <c r="AR1401" s="28"/>
      <c r="AS1401" s="28"/>
      <c r="AT1401" s="28"/>
      <c r="AU1401" s="28"/>
      <c r="AV1401" s="28"/>
      <c r="AW1401" s="28"/>
      <c r="AX1401" s="28"/>
      <c r="AY1401" s="28"/>
      <c r="AZ1401" s="28"/>
      <c r="BA1401" s="28"/>
      <c r="BB1401" s="28"/>
      <c r="BC1401" s="28"/>
      <c r="BD1401" s="28"/>
      <c r="BE1401" s="28"/>
      <c r="BF1401" s="28"/>
      <c r="BG1401" s="28"/>
      <c r="BH1401" s="28"/>
      <c r="BI1401" s="28"/>
      <c r="BJ1401" s="28"/>
      <c r="BK1401" s="28"/>
      <c r="BL1401" s="28"/>
      <c r="BM1401" s="28"/>
      <c r="BN1401" s="28"/>
      <c r="BO1401" s="28"/>
      <c r="BP1401" s="28"/>
      <c r="BQ1401" s="28"/>
      <c r="BR1401" s="28"/>
      <c r="BS1401" s="28"/>
      <c r="BT1401" s="28"/>
      <c r="BU1401" s="28"/>
      <c r="BV1401" s="28"/>
      <c r="BW1401" s="28"/>
      <c r="BX1401" s="28"/>
      <c r="BY1401" s="28"/>
      <c r="BZ1401" s="28"/>
      <c r="CA1401" s="28"/>
      <c r="CB1401" s="28"/>
      <c r="CC1401" s="28"/>
      <c r="CD1401" s="28"/>
      <c r="CE1401" s="28"/>
      <c r="CF1401" s="28"/>
      <c r="CG1401" s="28"/>
      <c r="CH1401" s="28"/>
      <c r="CI1401" s="28"/>
      <c r="CJ1401" s="28"/>
      <c r="CK1401" s="28"/>
      <c r="CL1401" s="28"/>
      <c r="CM1401" s="28"/>
      <c r="CN1401" s="28"/>
    </row>
    <row r="1402" spans="3:92" x14ac:dyDescent="0.3">
      <c r="C1402" s="28"/>
      <c r="D1402" s="28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28"/>
      <c r="P1402" s="28"/>
      <c r="Q1402" s="28"/>
      <c r="R1402" s="28"/>
      <c r="S1402" s="28"/>
      <c r="T1402" s="28"/>
      <c r="U1402" s="28"/>
      <c r="V1402" s="28"/>
      <c r="W1402" s="28"/>
      <c r="X1402" s="28"/>
      <c r="Y1402" s="28"/>
      <c r="Z1402" s="28"/>
      <c r="AA1402" s="28"/>
      <c r="AB1402" s="28"/>
      <c r="AC1402" s="28"/>
      <c r="AD1402" s="28"/>
      <c r="AE1402" s="28"/>
      <c r="AF1402" s="28"/>
      <c r="AG1402" s="28"/>
      <c r="AH1402" s="28"/>
      <c r="AI1402" s="28"/>
      <c r="AJ1402" s="28"/>
      <c r="AK1402" s="28"/>
      <c r="AL1402" s="28"/>
      <c r="AM1402" s="28"/>
      <c r="AN1402" s="28"/>
      <c r="AO1402" s="28"/>
      <c r="AP1402" s="28"/>
      <c r="AQ1402" s="28"/>
      <c r="AR1402" s="28"/>
      <c r="AS1402" s="28"/>
      <c r="AT1402" s="28"/>
      <c r="AU1402" s="28"/>
      <c r="AV1402" s="28"/>
      <c r="AW1402" s="28"/>
      <c r="AX1402" s="28"/>
      <c r="AY1402" s="28"/>
      <c r="AZ1402" s="28"/>
      <c r="BA1402" s="28"/>
      <c r="BB1402" s="28"/>
      <c r="BC1402" s="28"/>
      <c r="BD1402" s="28"/>
      <c r="BE1402" s="28"/>
      <c r="BF1402" s="28"/>
      <c r="BG1402" s="28"/>
      <c r="BH1402" s="28"/>
      <c r="BI1402" s="28"/>
      <c r="BJ1402" s="28"/>
      <c r="BK1402" s="28"/>
      <c r="BL1402" s="28"/>
      <c r="BM1402" s="28"/>
      <c r="BN1402" s="28"/>
      <c r="BO1402" s="28"/>
      <c r="BP1402" s="28"/>
      <c r="BQ1402" s="28"/>
      <c r="BR1402" s="28"/>
      <c r="BS1402" s="28"/>
      <c r="BT1402" s="28"/>
      <c r="BU1402" s="28"/>
      <c r="BV1402" s="28"/>
      <c r="BW1402" s="28"/>
      <c r="BX1402" s="28"/>
      <c r="BY1402" s="28"/>
      <c r="BZ1402" s="28"/>
      <c r="CA1402" s="28"/>
      <c r="CB1402" s="28"/>
      <c r="CC1402" s="28"/>
      <c r="CD1402" s="28"/>
      <c r="CE1402" s="28"/>
      <c r="CF1402" s="28"/>
      <c r="CG1402" s="28"/>
      <c r="CH1402" s="28"/>
      <c r="CI1402" s="28"/>
      <c r="CJ1402" s="28"/>
      <c r="CK1402" s="28"/>
      <c r="CL1402" s="28"/>
      <c r="CM1402" s="28"/>
      <c r="CN1402" s="28"/>
    </row>
    <row r="1403" spans="3:92" x14ac:dyDescent="0.3">
      <c r="C1403" s="28"/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28"/>
      <c r="P1403" s="28"/>
      <c r="Q1403" s="28"/>
      <c r="R1403" s="28"/>
      <c r="S1403" s="28"/>
      <c r="T1403" s="28"/>
      <c r="U1403" s="28"/>
      <c r="V1403" s="28"/>
      <c r="W1403" s="28"/>
      <c r="X1403" s="28"/>
      <c r="Y1403" s="28"/>
      <c r="Z1403" s="28"/>
      <c r="AA1403" s="28"/>
      <c r="AB1403" s="28"/>
      <c r="AC1403" s="28"/>
      <c r="AD1403" s="28"/>
      <c r="AE1403" s="28"/>
      <c r="AF1403" s="28"/>
      <c r="AG1403" s="28"/>
      <c r="AH1403" s="28"/>
      <c r="AI1403" s="28"/>
      <c r="AJ1403" s="28"/>
      <c r="AK1403" s="28"/>
      <c r="AL1403" s="28"/>
      <c r="AM1403" s="28"/>
      <c r="AN1403" s="28"/>
      <c r="AO1403" s="28"/>
      <c r="AP1403" s="28"/>
      <c r="AQ1403" s="28"/>
      <c r="AR1403" s="28"/>
      <c r="AS1403" s="28"/>
      <c r="AT1403" s="28"/>
      <c r="AU1403" s="28"/>
      <c r="AV1403" s="28"/>
      <c r="AW1403" s="28"/>
      <c r="AX1403" s="28"/>
      <c r="AY1403" s="28"/>
      <c r="AZ1403" s="28"/>
      <c r="BA1403" s="28"/>
      <c r="BB1403" s="28"/>
      <c r="BC1403" s="28"/>
      <c r="BD1403" s="28"/>
      <c r="BE1403" s="28"/>
      <c r="BF1403" s="28"/>
      <c r="BG1403" s="28"/>
      <c r="BH1403" s="28"/>
      <c r="BI1403" s="28"/>
      <c r="BJ1403" s="28"/>
      <c r="BK1403" s="28"/>
      <c r="BL1403" s="28"/>
      <c r="BM1403" s="28"/>
      <c r="BN1403" s="28"/>
      <c r="BO1403" s="28"/>
      <c r="BP1403" s="28"/>
      <c r="BQ1403" s="28"/>
      <c r="BR1403" s="28"/>
      <c r="BS1403" s="28"/>
      <c r="BT1403" s="28"/>
      <c r="BU1403" s="28"/>
      <c r="BV1403" s="28"/>
      <c r="BW1403" s="28"/>
      <c r="BX1403" s="28"/>
      <c r="BY1403" s="28"/>
      <c r="BZ1403" s="28"/>
      <c r="CA1403" s="28"/>
      <c r="CB1403" s="28"/>
      <c r="CC1403" s="28"/>
      <c r="CD1403" s="28"/>
      <c r="CE1403" s="28"/>
      <c r="CF1403" s="28"/>
      <c r="CG1403" s="28"/>
      <c r="CH1403" s="28"/>
      <c r="CI1403" s="28"/>
      <c r="CJ1403" s="28"/>
      <c r="CK1403" s="28"/>
      <c r="CL1403" s="28"/>
      <c r="CM1403" s="28"/>
      <c r="CN1403" s="28"/>
    </row>
    <row r="1404" spans="3:92" x14ac:dyDescent="0.3">
      <c r="C1404" s="28"/>
      <c r="D1404" s="28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28"/>
      <c r="P1404" s="28"/>
      <c r="Q1404" s="28"/>
      <c r="R1404" s="28"/>
      <c r="S1404" s="28"/>
      <c r="T1404" s="28"/>
      <c r="U1404" s="28"/>
      <c r="V1404" s="28"/>
      <c r="W1404" s="28"/>
      <c r="X1404" s="28"/>
      <c r="Y1404" s="28"/>
      <c r="Z1404" s="28"/>
      <c r="AA1404" s="28"/>
      <c r="AB1404" s="28"/>
      <c r="AC1404" s="28"/>
      <c r="AD1404" s="28"/>
      <c r="AE1404" s="28"/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28"/>
      <c r="AS1404" s="28"/>
      <c r="AT1404" s="28"/>
      <c r="AU1404" s="28"/>
      <c r="AV1404" s="28"/>
      <c r="AW1404" s="28"/>
      <c r="AX1404" s="28"/>
      <c r="AY1404" s="28"/>
      <c r="AZ1404" s="28"/>
      <c r="BA1404" s="28"/>
      <c r="BB1404" s="28"/>
      <c r="BC1404" s="28"/>
      <c r="BD1404" s="28"/>
      <c r="BE1404" s="28"/>
      <c r="BF1404" s="28"/>
      <c r="BG1404" s="28"/>
      <c r="BH1404" s="28"/>
      <c r="BI1404" s="28"/>
      <c r="BJ1404" s="28"/>
      <c r="BK1404" s="28"/>
      <c r="BL1404" s="28"/>
      <c r="BM1404" s="28"/>
      <c r="BN1404" s="28"/>
      <c r="BO1404" s="28"/>
      <c r="BP1404" s="28"/>
      <c r="BQ1404" s="28"/>
      <c r="BR1404" s="28"/>
      <c r="BS1404" s="28"/>
      <c r="BT1404" s="28"/>
      <c r="BU1404" s="28"/>
      <c r="BV1404" s="28"/>
      <c r="BW1404" s="28"/>
      <c r="BX1404" s="28"/>
      <c r="BY1404" s="28"/>
      <c r="BZ1404" s="28"/>
      <c r="CA1404" s="28"/>
      <c r="CB1404" s="28"/>
      <c r="CC1404" s="28"/>
      <c r="CD1404" s="28"/>
      <c r="CE1404" s="28"/>
      <c r="CF1404" s="28"/>
      <c r="CG1404" s="28"/>
      <c r="CH1404" s="28"/>
      <c r="CI1404" s="28"/>
      <c r="CJ1404" s="28"/>
      <c r="CK1404" s="28"/>
      <c r="CL1404" s="28"/>
      <c r="CM1404" s="28"/>
      <c r="CN1404" s="28"/>
    </row>
    <row r="1405" spans="3:92" x14ac:dyDescent="0.3">
      <c r="C1405" s="28"/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28"/>
      <c r="P1405" s="28"/>
      <c r="Q1405" s="28"/>
      <c r="R1405" s="28"/>
      <c r="S1405" s="28"/>
      <c r="T1405" s="28"/>
      <c r="U1405" s="28"/>
      <c r="V1405" s="28"/>
      <c r="W1405" s="28"/>
      <c r="X1405" s="28"/>
      <c r="Y1405" s="28"/>
      <c r="Z1405" s="28"/>
      <c r="AA1405" s="28"/>
      <c r="AB1405" s="28"/>
      <c r="AC1405" s="28"/>
      <c r="AD1405" s="28"/>
      <c r="AE1405" s="28"/>
      <c r="AF1405" s="28"/>
      <c r="AG1405" s="28"/>
      <c r="AH1405" s="28"/>
      <c r="AI1405" s="28"/>
      <c r="AJ1405" s="28"/>
      <c r="AK1405" s="28"/>
      <c r="AL1405" s="28"/>
      <c r="AM1405" s="28"/>
      <c r="AN1405" s="28"/>
      <c r="AO1405" s="28"/>
      <c r="AP1405" s="28"/>
      <c r="AQ1405" s="28"/>
      <c r="AR1405" s="28"/>
      <c r="AS1405" s="28"/>
      <c r="AT1405" s="28"/>
      <c r="AU1405" s="28"/>
      <c r="AV1405" s="28"/>
      <c r="AW1405" s="28"/>
      <c r="AX1405" s="28"/>
      <c r="AY1405" s="28"/>
      <c r="AZ1405" s="28"/>
      <c r="BA1405" s="28"/>
      <c r="BB1405" s="28"/>
      <c r="BC1405" s="28"/>
      <c r="BD1405" s="28"/>
      <c r="BE1405" s="28"/>
      <c r="BF1405" s="28"/>
      <c r="BG1405" s="28"/>
      <c r="BH1405" s="28"/>
      <c r="BI1405" s="28"/>
      <c r="BJ1405" s="28"/>
      <c r="BK1405" s="28"/>
      <c r="BL1405" s="28"/>
      <c r="BM1405" s="28"/>
      <c r="BN1405" s="28"/>
      <c r="BO1405" s="28"/>
      <c r="BP1405" s="28"/>
      <c r="BQ1405" s="28"/>
      <c r="BR1405" s="28"/>
      <c r="BS1405" s="28"/>
      <c r="BT1405" s="28"/>
      <c r="BU1405" s="28"/>
      <c r="BV1405" s="28"/>
      <c r="BW1405" s="28"/>
      <c r="BX1405" s="28"/>
      <c r="BY1405" s="28"/>
      <c r="BZ1405" s="28"/>
      <c r="CA1405" s="28"/>
      <c r="CB1405" s="28"/>
      <c r="CC1405" s="28"/>
      <c r="CD1405" s="28"/>
      <c r="CE1405" s="28"/>
      <c r="CF1405" s="28"/>
      <c r="CG1405" s="28"/>
      <c r="CH1405" s="28"/>
      <c r="CI1405" s="28"/>
      <c r="CJ1405" s="28"/>
      <c r="CK1405" s="28"/>
      <c r="CL1405" s="28"/>
      <c r="CM1405" s="28"/>
      <c r="CN1405" s="28"/>
    </row>
    <row r="1406" spans="3:92" x14ac:dyDescent="0.3">
      <c r="C1406" s="28"/>
      <c r="D1406" s="28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28"/>
      <c r="P1406" s="28"/>
      <c r="Q1406" s="28"/>
      <c r="R1406" s="28"/>
      <c r="S1406" s="28"/>
      <c r="T1406" s="28"/>
      <c r="U1406" s="28"/>
      <c r="V1406" s="28"/>
      <c r="W1406" s="28"/>
      <c r="X1406" s="28"/>
      <c r="Y1406" s="28"/>
      <c r="Z1406" s="28"/>
      <c r="AA1406" s="28"/>
      <c r="AB1406" s="28"/>
      <c r="AC1406" s="28"/>
      <c r="AD1406" s="28"/>
      <c r="AE1406" s="28"/>
      <c r="AF1406" s="28"/>
      <c r="AG1406" s="28"/>
      <c r="AH1406" s="28"/>
      <c r="AI1406" s="28"/>
      <c r="AJ1406" s="28"/>
      <c r="AK1406" s="28"/>
      <c r="AL1406" s="28"/>
      <c r="AM1406" s="28"/>
      <c r="AN1406" s="28"/>
      <c r="AO1406" s="28"/>
      <c r="AP1406" s="28"/>
      <c r="AQ1406" s="28"/>
      <c r="AR1406" s="28"/>
      <c r="AS1406" s="28"/>
      <c r="AT1406" s="28"/>
      <c r="AU1406" s="28"/>
      <c r="AV1406" s="28"/>
      <c r="AW1406" s="28"/>
      <c r="AX1406" s="28"/>
      <c r="AY1406" s="28"/>
      <c r="AZ1406" s="28"/>
      <c r="BA1406" s="28"/>
      <c r="BB1406" s="28"/>
      <c r="BC1406" s="28"/>
      <c r="BD1406" s="28"/>
      <c r="BE1406" s="28"/>
      <c r="BF1406" s="28"/>
      <c r="BG1406" s="28"/>
      <c r="BH1406" s="28"/>
      <c r="BI1406" s="28"/>
      <c r="BJ1406" s="28"/>
      <c r="BK1406" s="28"/>
      <c r="BL1406" s="28"/>
      <c r="BM1406" s="28"/>
      <c r="BN1406" s="28"/>
      <c r="BO1406" s="28"/>
      <c r="BP1406" s="28"/>
      <c r="BQ1406" s="28"/>
      <c r="BR1406" s="28"/>
      <c r="BS1406" s="28"/>
      <c r="BT1406" s="28"/>
      <c r="BU1406" s="28"/>
      <c r="BV1406" s="28"/>
      <c r="BW1406" s="28"/>
      <c r="BX1406" s="28"/>
      <c r="BY1406" s="28"/>
      <c r="BZ1406" s="28"/>
      <c r="CA1406" s="28"/>
      <c r="CB1406" s="28"/>
      <c r="CC1406" s="28"/>
      <c r="CD1406" s="28"/>
      <c r="CE1406" s="28"/>
      <c r="CF1406" s="28"/>
      <c r="CG1406" s="28"/>
      <c r="CH1406" s="28"/>
      <c r="CI1406" s="28"/>
      <c r="CJ1406" s="28"/>
      <c r="CK1406" s="28"/>
      <c r="CL1406" s="28"/>
      <c r="CM1406" s="28"/>
      <c r="CN1406" s="28"/>
    </row>
    <row r="1407" spans="3:92" x14ac:dyDescent="0.3">
      <c r="C1407" s="28"/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28"/>
      <c r="P1407" s="28"/>
      <c r="Q1407" s="28"/>
      <c r="R1407" s="28"/>
      <c r="S1407" s="28"/>
      <c r="T1407" s="28"/>
      <c r="U1407" s="28"/>
      <c r="V1407" s="28"/>
      <c r="W1407" s="28"/>
      <c r="X1407" s="28"/>
      <c r="Y1407" s="28"/>
      <c r="Z1407" s="28"/>
      <c r="AA1407" s="28"/>
      <c r="AB1407" s="28"/>
      <c r="AC1407" s="28"/>
      <c r="AD1407" s="28"/>
      <c r="AE1407" s="28"/>
      <c r="AF1407" s="28"/>
      <c r="AG1407" s="28"/>
      <c r="AH1407" s="28"/>
      <c r="AI1407" s="28"/>
      <c r="AJ1407" s="28"/>
      <c r="AK1407" s="28"/>
      <c r="AL1407" s="28"/>
      <c r="AM1407" s="28"/>
      <c r="AN1407" s="28"/>
      <c r="AO1407" s="28"/>
      <c r="AP1407" s="28"/>
      <c r="AQ1407" s="28"/>
      <c r="AR1407" s="28"/>
      <c r="AS1407" s="28"/>
      <c r="AT1407" s="28"/>
      <c r="AU1407" s="28"/>
      <c r="AV1407" s="28"/>
      <c r="AW1407" s="28"/>
      <c r="AX1407" s="28"/>
      <c r="AY1407" s="28"/>
      <c r="AZ1407" s="28"/>
      <c r="BA1407" s="28"/>
      <c r="BB1407" s="28"/>
      <c r="BC1407" s="28"/>
      <c r="BD1407" s="28"/>
      <c r="BE1407" s="28"/>
      <c r="BF1407" s="28"/>
      <c r="BG1407" s="28"/>
      <c r="BH1407" s="28"/>
      <c r="BI1407" s="28"/>
      <c r="BJ1407" s="28"/>
      <c r="BK1407" s="28"/>
      <c r="BL1407" s="28"/>
      <c r="BM1407" s="28"/>
      <c r="BN1407" s="28"/>
      <c r="BO1407" s="28"/>
      <c r="BP1407" s="28"/>
      <c r="BQ1407" s="28"/>
      <c r="BR1407" s="28"/>
      <c r="BS1407" s="28"/>
      <c r="BT1407" s="28"/>
      <c r="BU1407" s="28"/>
      <c r="BV1407" s="28"/>
      <c r="BW1407" s="28"/>
      <c r="BX1407" s="28"/>
      <c r="BY1407" s="28"/>
      <c r="BZ1407" s="28"/>
      <c r="CA1407" s="28"/>
      <c r="CB1407" s="28"/>
      <c r="CC1407" s="28"/>
      <c r="CD1407" s="28"/>
      <c r="CE1407" s="28"/>
      <c r="CF1407" s="28"/>
      <c r="CG1407" s="28"/>
      <c r="CH1407" s="28"/>
      <c r="CI1407" s="28"/>
      <c r="CJ1407" s="28"/>
      <c r="CK1407" s="28"/>
      <c r="CL1407" s="28"/>
      <c r="CM1407" s="28"/>
      <c r="CN1407" s="28"/>
    </row>
    <row r="1408" spans="3:92" x14ac:dyDescent="0.3">
      <c r="C1408" s="28"/>
      <c r="D1408" s="28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28"/>
      <c r="P1408" s="28"/>
      <c r="Q1408" s="28"/>
      <c r="R1408" s="28"/>
      <c r="S1408" s="28"/>
      <c r="T1408" s="28"/>
      <c r="U1408" s="28"/>
      <c r="V1408" s="28"/>
      <c r="W1408" s="28"/>
      <c r="X1408" s="28"/>
      <c r="Y1408" s="28"/>
      <c r="Z1408" s="28"/>
      <c r="AA1408" s="28"/>
      <c r="AB1408" s="28"/>
      <c r="AC1408" s="28"/>
      <c r="AD1408" s="28"/>
      <c r="AE1408" s="28"/>
      <c r="AF1408" s="28"/>
      <c r="AG1408" s="28"/>
      <c r="AH1408" s="28"/>
      <c r="AI1408" s="28"/>
      <c r="AJ1408" s="28"/>
      <c r="AK1408" s="28"/>
      <c r="AL1408" s="28"/>
      <c r="AM1408" s="28"/>
      <c r="AN1408" s="28"/>
      <c r="AO1408" s="28"/>
      <c r="AP1408" s="28"/>
      <c r="AQ1408" s="28"/>
      <c r="AR1408" s="28"/>
      <c r="AS1408" s="28"/>
      <c r="AT1408" s="28"/>
      <c r="AU1408" s="28"/>
      <c r="AV1408" s="28"/>
      <c r="AW1408" s="28"/>
      <c r="AX1408" s="28"/>
      <c r="AY1408" s="28"/>
      <c r="AZ1408" s="28"/>
      <c r="BA1408" s="28"/>
      <c r="BB1408" s="28"/>
      <c r="BC1408" s="28"/>
      <c r="BD1408" s="28"/>
      <c r="BE1408" s="28"/>
      <c r="BF1408" s="28"/>
      <c r="BG1408" s="28"/>
      <c r="BH1408" s="28"/>
      <c r="BI1408" s="28"/>
      <c r="BJ1408" s="28"/>
      <c r="BK1408" s="28"/>
      <c r="BL1408" s="28"/>
      <c r="BM1408" s="28"/>
      <c r="BN1408" s="28"/>
      <c r="BO1408" s="28"/>
      <c r="BP1408" s="28"/>
      <c r="BQ1408" s="28"/>
      <c r="BR1408" s="28"/>
      <c r="BS1408" s="28"/>
      <c r="BT1408" s="28"/>
      <c r="BU1408" s="28"/>
      <c r="BV1408" s="28"/>
      <c r="BW1408" s="28"/>
      <c r="BX1408" s="28"/>
      <c r="BY1408" s="28"/>
      <c r="BZ1408" s="28"/>
      <c r="CA1408" s="28"/>
      <c r="CB1408" s="28"/>
      <c r="CC1408" s="28"/>
      <c r="CD1408" s="28"/>
      <c r="CE1408" s="28"/>
      <c r="CF1408" s="28"/>
      <c r="CG1408" s="28"/>
      <c r="CH1408" s="28"/>
      <c r="CI1408" s="28"/>
      <c r="CJ1408" s="28"/>
      <c r="CK1408" s="28"/>
      <c r="CL1408" s="28"/>
      <c r="CM1408" s="28"/>
      <c r="CN1408" s="28"/>
    </row>
    <row r="1409" spans="3:92" x14ac:dyDescent="0.3">
      <c r="C1409" s="28"/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28"/>
      <c r="P1409" s="28"/>
      <c r="Q1409" s="28"/>
      <c r="R1409" s="28"/>
      <c r="S1409" s="28"/>
      <c r="T1409" s="28"/>
      <c r="U1409" s="28"/>
      <c r="V1409" s="28"/>
      <c r="W1409" s="28"/>
      <c r="X1409" s="28"/>
      <c r="Y1409" s="28"/>
      <c r="Z1409" s="28"/>
      <c r="AA1409" s="28"/>
      <c r="AB1409" s="28"/>
      <c r="AC1409" s="28"/>
      <c r="AD1409" s="28"/>
      <c r="AE1409" s="28"/>
      <c r="AF1409" s="28"/>
      <c r="AG1409" s="28"/>
      <c r="AH1409" s="28"/>
      <c r="AI1409" s="28"/>
      <c r="AJ1409" s="28"/>
      <c r="AK1409" s="28"/>
      <c r="AL1409" s="28"/>
      <c r="AM1409" s="28"/>
      <c r="AN1409" s="28"/>
      <c r="AO1409" s="28"/>
      <c r="AP1409" s="28"/>
      <c r="AQ1409" s="28"/>
      <c r="AR1409" s="28"/>
      <c r="AS1409" s="28"/>
      <c r="AT1409" s="28"/>
      <c r="AU1409" s="28"/>
      <c r="AV1409" s="28"/>
      <c r="AW1409" s="28"/>
      <c r="AX1409" s="28"/>
      <c r="AY1409" s="28"/>
      <c r="AZ1409" s="28"/>
      <c r="BA1409" s="28"/>
      <c r="BB1409" s="28"/>
      <c r="BC1409" s="28"/>
      <c r="BD1409" s="28"/>
      <c r="BE1409" s="28"/>
      <c r="BF1409" s="28"/>
      <c r="BG1409" s="28"/>
      <c r="BH1409" s="28"/>
      <c r="BI1409" s="28"/>
      <c r="BJ1409" s="28"/>
      <c r="BK1409" s="28"/>
      <c r="BL1409" s="28"/>
      <c r="BM1409" s="28"/>
      <c r="BN1409" s="28"/>
      <c r="BO1409" s="28"/>
      <c r="BP1409" s="28"/>
      <c r="BQ1409" s="28"/>
      <c r="BR1409" s="28"/>
      <c r="BS1409" s="28"/>
      <c r="BT1409" s="28"/>
      <c r="BU1409" s="28"/>
      <c r="BV1409" s="28"/>
      <c r="BW1409" s="28"/>
      <c r="BX1409" s="28"/>
      <c r="BY1409" s="28"/>
      <c r="BZ1409" s="28"/>
      <c r="CA1409" s="28"/>
      <c r="CB1409" s="28"/>
      <c r="CC1409" s="28"/>
      <c r="CD1409" s="28"/>
      <c r="CE1409" s="28"/>
      <c r="CF1409" s="28"/>
      <c r="CG1409" s="28"/>
      <c r="CH1409" s="28"/>
      <c r="CI1409" s="28"/>
      <c r="CJ1409" s="28"/>
      <c r="CK1409" s="28"/>
      <c r="CL1409" s="28"/>
      <c r="CM1409" s="28"/>
      <c r="CN1409" s="28"/>
    </row>
    <row r="1410" spans="3:92" x14ac:dyDescent="0.3">
      <c r="C1410" s="28"/>
      <c r="D1410" s="28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  <c r="AA1410" s="28"/>
      <c r="AB1410" s="28"/>
      <c r="AC1410" s="28"/>
      <c r="AD1410" s="28"/>
      <c r="AE1410" s="28"/>
      <c r="AF1410" s="28"/>
      <c r="AG1410" s="28"/>
      <c r="AH1410" s="28"/>
      <c r="AI1410" s="28"/>
      <c r="AJ1410" s="28"/>
      <c r="AK1410" s="28"/>
      <c r="AL1410" s="28"/>
      <c r="AM1410" s="28"/>
      <c r="AN1410" s="28"/>
      <c r="AO1410" s="28"/>
      <c r="AP1410" s="28"/>
      <c r="AQ1410" s="28"/>
      <c r="AR1410" s="28"/>
      <c r="AS1410" s="28"/>
      <c r="AT1410" s="28"/>
      <c r="AU1410" s="28"/>
      <c r="AV1410" s="28"/>
      <c r="AW1410" s="28"/>
      <c r="AX1410" s="28"/>
      <c r="AY1410" s="28"/>
      <c r="AZ1410" s="28"/>
      <c r="BA1410" s="28"/>
      <c r="BB1410" s="28"/>
      <c r="BC1410" s="28"/>
      <c r="BD1410" s="28"/>
      <c r="BE1410" s="28"/>
      <c r="BF1410" s="28"/>
      <c r="BG1410" s="28"/>
      <c r="BH1410" s="28"/>
      <c r="BI1410" s="28"/>
      <c r="BJ1410" s="28"/>
      <c r="BK1410" s="28"/>
      <c r="BL1410" s="28"/>
      <c r="BM1410" s="28"/>
      <c r="BN1410" s="28"/>
      <c r="BO1410" s="28"/>
      <c r="BP1410" s="28"/>
      <c r="BQ1410" s="28"/>
      <c r="BR1410" s="28"/>
      <c r="BS1410" s="28"/>
      <c r="BT1410" s="28"/>
      <c r="BU1410" s="28"/>
      <c r="BV1410" s="28"/>
      <c r="BW1410" s="28"/>
      <c r="BX1410" s="28"/>
      <c r="BY1410" s="28"/>
      <c r="BZ1410" s="28"/>
      <c r="CA1410" s="28"/>
      <c r="CB1410" s="28"/>
      <c r="CC1410" s="28"/>
      <c r="CD1410" s="28"/>
      <c r="CE1410" s="28"/>
      <c r="CF1410" s="28"/>
      <c r="CG1410" s="28"/>
      <c r="CH1410" s="28"/>
      <c r="CI1410" s="28"/>
      <c r="CJ1410" s="28"/>
      <c r="CK1410" s="28"/>
      <c r="CL1410" s="28"/>
      <c r="CM1410" s="28"/>
      <c r="CN1410" s="28"/>
    </row>
    <row r="1411" spans="3:92" x14ac:dyDescent="0.3">
      <c r="C1411" s="28"/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28"/>
      <c r="P1411" s="28"/>
      <c r="Q1411" s="28"/>
      <c r="R1411" s="28"/>
      <c r="S1411" s="28"/>
      <c r="T1411" s="28"/>
      <c r="U1411" s="28"/>
      <c r="V1411" s="28"/>
      <c r="W1411" s="28"/>
      <c r="X1411" s="28"/>
      <c r="Y1411" s="28"/>
      <c r="Z1411" s="28"/>
      <c r="AA1411" s="28"/>
      <c r="AB1411" s="28"/>
      <c r="AC1411" s="28"/>
      <c r="AD1411" s="28"/>
      <c r="AE1411" s="28"/>
      <c r="AF1411" s="28"/>
      <c r="AG1411" s="28"/>
      <c r="AH1411" s="28"/>
      <c r="AI1411" s="28"/>
      <c r="AJ1411" s="28"/>
      <c r="AK1411" s="28"/>
      <c r="AL1411" s="28"/>
      <c r="AM1411" s="28"/>
      <c r="AN1411" s="28"/>
      <c r="AO1411" s="28"/>
      <c r="AP1411" s="28"/>
      <c r="AQ1411" s="28"/>
      <c r="AR1411" s="28"/>
      <c r="AS1411" s="28"/>
      <c r="AT1411" s="28"/>
      <c r="AU1411" s="28"/>
      <c r="AV1411" s="28"/>
      <c r="AW1411" s="28"/>
      <c r="AX1411" s="28"/>
      <c r="AY1411" s="28"/>
      <c r="AZ1411" s="28"/>
      <c r="BA1411" s="28"/>
      <c r="BB1411" s="28"/>
      <c r="BC1411" s="28"/>
      <c r="BD1411" s="28"/>
      <c r="BE1411" s="28"/>
      <c r="BF1411" s="28"/>
      <c r="BG1411" s="28"/>
      <c r="BH1411" s="28"/>
      <c r="BI1411" s="28"/>
      <c r="BJ1411" s="28"/>
      <c r="BK1411" s="28"/>
      <c r="BL1411" s="28"/>
      <c r="BM1411" s="28"/>
      <c r="BN1411" s="28"/>
      <c r="BO1411" s="28"/>
      <c r="BP1411" s="28"/>
      <c r="BQ1411" s="28"/>
      <c r="BR1411" s="28"/>
      <c r="BS1411" s="28"/>
      <c r="BT1411" s="28"/>
      <c r="BU1411" s="28"/>
      <c r="BV1411" s="28"/>
      <c r="BW1411" s="28"/>
      <c r="BX1411" s="28"/>
      <c r="BY1411" s="28"/>
      <c r="BZ1411" s="28"/>
      <c r="CA1411" s="28"/>
      <c r="CB1411" s="28"/>
      <c r="CC1411" s="28"/>
      <c r="CD1411" s="28"/>
      <c r="CE1411" s="28"/>
      <c r="CF1411" s="28"/>
      <c r="CG1411" s="28"/>
      <c r="CH1411" s="28"/>
      <c r="CI1411" s="28"/>
      <c r="CJ1411" s="28"/>
      <c r="CK1411" s="28"/>
      <c r="CL1411" s="28"/>
      <c r="CM1411" s="28"/>
      <c r="CN1411" s="28"/>
    </row>
    <row r="1412" spans="3:92" x14ac:dyDescent="0.3">
      <c r="C1412" s="28"/>
      <c r="D1412" s="28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28"/>
      <c r="P1412" s="28"/>
      <c r="Q1412" s="28"/>
      <c r="R1412" s="28"/>
      <c r="S1412" s="28"/>
      <c r="T1412" s="28"/>
      <c r="U1412" s="28"/>
      <c r="V1412" s="28"/>
      <c r="W1412" s="28"/>
      <c r="X1412" s="28"/>
      <c r="Y1412" s="28"/>
      <c r="Z1412" s="28"/>
      <c r="AA1412" s="28"/>
      <c r="AB1412" s="28"/>
      <c r="AC1412" s="28"/>
      <c r="AD1412" s="28"/>
      <c r="AE1412" s="28"/>
      <c r="AF1412" s="28"/>
      <c r="AG1412" s="28"/>
      <c r="AH1412" s="28"/>
      <c r="AI1412" s="28"/>
      <c r="AJ1412" s="28"/>
      <c r="AK1412" s="28"/>
      <c r="AL1412" s="28"/>
      <c r="AM1412" s="28"/>
      <c r="AN1412" s="28"/>
      <c r="AO1412" s="28"/>
      <c r="AP1412" s="28"/>
      <c r="AQ1412" s="28"/>
      <c r="AR1412" s="28"/>
      <c r="AS1412" s="28"/>
      <c r="AT1412" s="28"/>
      <c r="AU1412" s="28"/>
      <c r="AV1412" s="28"/>
      <c r="AW1412" s="28"/>
      <c r="AX1412" s="28"/>
      <c r="AY1412" s="28"/>
      <c r="AZ1412" s="28"/>
      <c r="BA1412" s="28"/>
      <c r="BB1412" s="28"/>
      <c r="BC1412" s="28"/>
      <c r="BD1412" s="28"/>
      <c r="BE1412" s="28"/>
      <c r="BF1412" s="28"/>
      <c r="BG1412" s="28"/>
      <c r="BH1412" s="28"/>
      <c r="BI1412" s="28"/>
      <c r="BJ1412" s="28"/>
      <c r="BK1412" s="28"/>
      <c r="BL1412" s="28"/>
      <c r="BM1412" s="28"/>
      <c r="BN1412" s="28"/>
      <c r="BO1412" s="28"/>
      <c r="BP1412" s="28"/>
      <c r="BQ1412" s="28"/>
      <c r="BR1412" s="28"/>
      <c r="BS1412" s="28"/>
      <c r="BT1412" s="28"/>
      <c r="BU1412" s="28"/>
      <c r="BV1412" s="28"/>
      <c r="BW1412" s="28"/>
      <c r="BX1412" s="28"/>
      <c r="BY1412" s="28"/>
      <c r="BZ1412" s="28"/>
      <c r="CA1412" s="28"/>
      <c r="CB1412" s="28"/>
      <c r="CC1412" s="28"/>
      <c r="CD1412" s="28"/>
      <c r="CE1412" s="28"/>
      <c r="CF1412" s="28"/>
      <c r="CG1412" s="28"/>
      <c r="CH1412" s="28"/>
      <c r="CI1412" s="28"/>
      <c r="CJ1412" s="28"/>
      <c r="CK1412" s="28"/>
      <c r="CL1412" s="28"/>
      <c r="CM1412" s="28"/>
      <c r="CN1412" s="28"/>
    </row>
    <row r="1413" spans="3:92" x14ac:dyDescent="0.3">
      <c r="C1413" s="28"/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28"/>
      <c r="P1413" s="28"/>
      <c r="Q1413" s="28"/>
      <c r="R1413" s="28"/>
      <c r="S1413" s="28"/>
      <c r="T1413" s="28"/>
      <c r="U1413" s="28"/>
      <c r="V1413" s="28"/>
      <c r="W1413" s="28"/>
      <c r="X1413" s="28"/>
      <c r="Y1413" s="28"/>
      <c r="Z1413" s="28"/>
      <c r="AA1413" s="28"/>
      <c r="AB1413" s="28"/>
      <c r="AC1413" s="28"/>
      <c r="AD1413" s="28"/>
      <c r="AE1413" s="28"/>
      <c r="AF1413" s="28"/>
      <c r="AG1413" s="28"/>
      <c r="AH1413" s="28"/>
      <c r="AI1413" s="28"/>
      <c r="AJ1413" s="28"/>
      <c r="AK1413" s="28"/>
      <c r="AL1413" s="28"/>
      <c r="AM1413" s="28"/>
      <c r="AN1413" s="28"/>
      <c r="AO1413" s="28"/>
      <c r="AP1413" s="28"/>
      <c r="AQ1413" s="28"/>
      <c r="AR1413" s="28"/>
      <c r="AS1413" s="28"/>
      <c r="AT1413" s="28"/>
      <c r="AU1413" s="28"/>
      <c r="AV1413" s="28"/>
      <c r="AW1413" s="28"/>
      <c r="AX1413" s="28"/>
      <c r="AY1413" s="28"/>
      <c r="AZ1413" s="28"/>
      <c r="BA1413" s="28"/>
      <c r="BB1413" s="28"/>
      <c r="BC1413" s="28"/>
      <c r="BD1413" s="28"/>
      <c r="BE1413" s="28"/>
      <c r="BF1413" s="28"/>
      <c r="BG1413" s="28"/>
      <c r="BH1413" s="28"/>
      <c r="BI1413" s="28"/>
      <c r="BJ1413" s="28"/>
      <c r="BK1413" s="28"/>
      <c r="BL1413" s="28"/>
      <c r="BM1413" s="28"/>
      <c r="BN1413" s="28"/>
      <c r="BO1413" s="28"/>
      <c r="BP1413" s="28"/>
      <c r="BQ1413" s="28"/>
      <c r="BR1413" s="28"/>
      <c r="BS1413" s="28"/>
      <c r="BT1413" s="28"/>
      <c r="BU1413" s="28"/>
      <c r="BV1413" s="28"/>
      <c r="BW1413" s="28"/>
      <c r="BX1413" s="28"/>
      <c r="BY1413" s="28"/>
      <c r="BZ1413" s="28"/>
      <c r="CA1413" s="28"/>
      <c r="CB1413" s="28"/>
      <c r="CC1413" s="28"/>
      <c r="CD1413" s="28"/>
      <c r="CE1413" s="28"/>
      <c r="CF1413" s="28"/>
      <c r="CG1413" s="28"/>
      <c r="CH1413" s="28"/>
      <c r="CI1413" s="28"/>
      <c r="CJ1413" s="28"/>
      <c r="CK1413" s="28"/>
      <c r="CL1413" s="28"/>
      <c r="CM1413" s="28"/>
      <c r="CN1413" s="28"/>
    </row>
    <row r="1414" spans="3:92" x14ac:dyDescent="0.3">
      <c r="C1414" s="28"/>
      <c r="D1414" s="28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28"/>
      <c r="P1414" s="28"/>
      <c r="Q1414" s="28"/>
      <c r="R1414" s="28"/>
      <c r="S1414" s="28"/>
      <c r="T1414" s="28"/>
      <c r="U1414" s="28"/>
      <c r="V1414" s="28"/>
      <c r="W1414" s="28"/>
      <c r="X1414" s="28"/>
      <c r="Y1414" s="28"/>
      <c r="Z1414" s="28"/>
      <c r="AA1414" s="28"/>
      <c r="AB1414" s="28"/>
      <c r="AC1414" s="28"/>
      <c r="AD1414" s="28"/>
      <c r="AE1414" s="28"/>
      <c r="AF1414" s="28"/>
      <c r="AG1414" s="28"/>
      <c r="AH1414" s="28"/>
      <c r="AI1414" s="28"/>
      <c r="AJ1414" s="28"/>
      <c r="AK1414" s="28"/>
      <c r="AL1414" s="28"/>
      <c r="AM1414" s="28"/>
      <c r="AN1414" s="28"/>
      <c r="AO1414" s="28"/>
      <c r="AP1414" s="28"/>
      <c r="AQ1414" s="28"/>
      <c r="AR1414" s="28"/>
      <c r="AS1414" s="28"/>
      <c r="AT1414" s="28"/>
      <c r="AU1414" s="28"/>
      <c r="AV1414" s="28"/>
      <c r="AW1414" s="28"/>
      <c r="AX1414" s="28"/>
      <c r="AY1414" s="28"/>
      <c r="AZ1414" s="28"/>
      <c r="BA1414" s="28"/>
      <c r="BB1414" s="28"/>
      <c r="BC1414" s="28"/>
      <c r="BD1414" s="28"/>
      <c r="BE1414" s="28"/>
      <c r="BF1414" s="28"/>
      <c r="BG1414" s="28"/>
      <c r="BH1414" s="28"/>
      <c r="BI1414" s="28"/>
      <c r="BJ1414" s="28"/>
      <c r="BK1414" s="28"/>
      <c r="BL1414" s="28"/>
      <c r="BM1414" s="28"/>
      <c r="BN1414" s="28"/>
      <c r="BO1414" s="28"/>
      <c r="BP1414" s="28"/>
      <c r="BQ1414" s="28"/>
      <c r="BR1414" s="28"/>
      <c r="BS1414" s="28"/>
      <c r="BT1414" s="28"/>
      <c r="BU1414" s="28"/>
      <c r="BV1414" s="28"/>
      <c r="BW1414" s="28"/>
      <c r="BX1414" s="28"/>
      <c r="BY1414" s="28"/>
      <c r="BZ1414" s="28"/>
      <c r="CA1414" s="28"/>
      <c r="CB1414" s="28"/>
      <c r="CC1414" s="28"/>
      <c r="CD1414" s="28"/>
      <c r="CE1414" s="28"/>
      <c r="CF1414" s="28"/>
      <c r="CG1414" s="28"/>
      <c r="CH1414" s="28"/>
      <c r="CI1414" s="28"/>
      <c r="CJ1414" s="28"/>
      <c r="CK1414" s="28"/>
      <c r="CL1414" s="28"/>
      <c r="CM1414" s="28"/>
      <c r="CN1414" s="28"/>
    </row>
    <row r="1415" spans="3:92" x14ac:dyDescent="0.3">
      <c r="C1415" s="28"/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28"/>
      <c r="P1415" s="28"/>
      <c r="Q1415" s="28"/>
      <c r="R1415" s="28"/>
      <c r="S1415" s="28"/>
      <c r="T1415" s="28"/>
      <c r="U1415" s="28"/>
      <c r="V1415" s="28"/>
      <c r="W1415" s="28"/>
      <c r="X1415" s="28"/>
      <c r="Y1415" s="28"/>
      <c r="Z1415" s="28"/>
      <c r="AA1415" s="28"/>
      <c r="AB1415" s="28"/>
      <c r="AC1415" s="28"/>
      <c r="AD1415" s="28"/>
      <c r="AE1415" s="28"/>
      <c r="AF1415" s="28"/>
      <c r="AG1415" s="28"/>
      <c r="AH1415" s="28"/>
      <c r="AI1415" s="28"/>
      <c r="AJ1415" s="28"/>
      <c r="AK1415" s="28"/>
      <c r="AL1415" s="28"/>
      <c r="AM1415" s="28"/>
      <c r="AN1415" s="28"/>
      <c r="AO1415" s="28"/>
      <c r="AP1415" s="28"/>
      <c r="AQ1415" s="28"/>
      <c r="AR1415" s="28"/>
      <c r="AS1415" s="28"/>
      <c r="AT1415" s="28"/>
      <c r="AU1415" s="28"/>
      <c r="AV1415" s="28"/>
      <c r="AW1415" s="28"/>
      <c r="AX1415" s="28"/>
      <c r="AY1415" s="28"/>
      <c r="AZ1415" s="28"/>
      <c r="BA1415" s="28"/>
      <c r="BB1415" s="28"/>
      <c r="BC1415" s="28"/>
      <c r="BD1415" s="28"/>
      <c r="BE1415" s="28"/>
      <c r="BF1415" s="28"/>
      <c r="BG1415" s="28"/>
      <c r="BH1415" s="28"/>
      <c r="BI1415" s="28"/>
      <c r="BJ1415" s="28"/>
      <c r="BK1415" s="28"/>
      <c r="BL1415" s="28"/>
      <c r="BM1415" s="28"/>
      <c r="BN1415" s="28"/>
      <c r="BO1415" s="28"/>
      <c r="BP1415" s="28"/>
      <c r="BQ1415" s="28"/>
      <c r="BR1415" s="28"/>
      <c r="BS1415" s="28"/>
      <c r="BT1415" s="28"/>
      <c r="BU1415" s="28"/>
      <c r="BV1415" s="28"/>
      <c r="BW1415" s="28"/>
      <c r="BX1415" s="28"/>
      <c r="BY1415" s="28"/>
      <c r="BZ1415" s="28"/>
      <c r="CA1415" s="28"/>
      <c r="CB1415" s="28"/>
      <c r="CC1415" s="28"/>
      <c r="CD1415" s="28"/>
      <c r="CE1415" s="28"/>
      <c r="CF1415" s="28"/>
      <c r="CG1415" s="28"/>
      <c r="CH1415" s="28"/>
      <c r="CI1415" s="28"/>
      <c r="CJ1415" s="28"/>
      <c r="CK1415" s="28"/>
      <c r="CL1415" s="28"/>
      <c r="CM1415" s="28"/>
      <c r="CN1415" s="28"/>
    </row>
    <row r="1416" spans="3:92" x14ac:dyDescent="0.3">
      <c r="C1416" s="28"/>
      <c r="D1416" s="28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 s="28"/>
      <c r="S1416" s="28"/>
      <c r="T1416" s="28"/>
      <c r="U1416" s="28"/>
      <c r="V1416" s="28"/>
      <c r="W1416" s="28"/>
      <c r="X1416" s="28"/>
      <c r="Y1416" s="28"/>
      <c r="Z1416" s="28"/>
      <c r="AA1416" s="28"/>
      <c r="AB1416" s="28"/>
      <c r="AC1416" s="28"/>
      <c r="AD1416" s="28"/>
      <c r="AE1416" s="28"/>
      <c r="AF1416" s="28"/>
      <c r="AG1416" s="28"/>
      <c r="AH1416" s="28"/>
      <c r="AI1416" s="28"/>
      <c r="AJ1416" s="28"/>
      <c r="AK1416" s="28"/>
      <c r="AL1416" s="28"/>
      <c r="AM1416" s="28"/>
      <c r="AN1416" s="28"/>
      <c r="AO1416" s="28"/>
      <c r="AP1416" s="28"/>
      <c r="AQ1416" s="28"/>
      <c r="AR1416" s="28"/>
      <c r="AS1416" s="28"/>
      <c r="AT1416" s="28"/>
      <c r="AU1416" s="28"/>
      <c r="AV1416" s="28"/>
      <c r="AW1416" s="28"/>
      <c r="AX1416" s="28"/>
      <c r="AY1416" s="28"/>
      <c r="AZ1416" s="28"/>
      <c r="BA1416" s="28"/>
      <c r="BB1416" s="28"/>
      <c r="BC1416" s="28"/>
      <c r="BD1416" s="28"/>
      <c r="BE1416" s="28"/>
      <c r="BF1416" s="28"/>
      <c r="BG1416" s="28"/>
      <c r="BH1416" s="28"/>
      <c r="BI1416" s="28"/>
      <c r="BJ1416" s="28"/>
      <c r="BK1416" s="28"/>
      <c r="BL1416" s="28"/>
      <c r="BM1416" s="28"/>
      <c r="BN1416" s="28"/>
      <c r="BO1416" s="28"/>
      <c r="BP1416" s="28"/>
      <c r="BQ1416" s="28"/>
      <c r="BR1416" s="28"/>
      <c r="BS1416" s="28"/>
      <c r="BT1416" s="28"/>
      <c r="BU1416" s="28"/>
      <c r="BV1416" s="28"/>
      <c r="BW1416" s="28"/>
      <c r="BX1416" s="28"/>
      <c r="BY1416" s="28"/>
      <c r="BZ1416" s="28"/>
      <c r="CA1416" s="28"/>
      <c r="CB1416" s="28"/>
      <c r="CC1416" s="28"/>
      <c r="CD1416" s="28"/>
      <c r="CE1416" s="28"/>
      <c r="CF1416" s="28"/>
      <c r="CG1416" s="28"/>
      <c r="CH1416" s="28"/>
      <c r="CI1416" s="28"/>
      <c r="CJ1416" s="28"/>
      <c r="CK1416" s="28"/>
      <c r="CL1416" s="28"/>
      <c r="CM1416" s="28"/>
      <c r="CN1416" s="28"/>
    </row>
    <row r="1417" spans="3:92" x14ac:dyDescent="0.3">
      <c r="C1417" s="28"/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28"/>
      <c r="P1417" s="28"/>
      <c r="Q1417" s="28"/>
      <c r="R1417" s="28"/>
      <c r="S1417" s="28"/>
      <c r="T1417" s="28"/>
      <c r="U1417" s="28"/>
      <c r="V1417" s="28"/>
      <c r="W1417" s="28"/>
      <c r="X1417" s="28"/>
      <c r="Y1417" s="28"/>
      <c r="Z1417" s="28"/>
      <c r="AA1417" s="28"/>
      <c r="AB1417" s="28"/>
      <c r="AC1417" s="28"/>
      <c r="AD1417" s="28"/>
      <c r="AE1417" s="28"/>
      <c r="AF1417" s="28"/>
      <c r="AG1417" s="28"/>
      <c r="AH1417" s="28"/>
      <c r="AI1417" s="28"/>
      <c r="AJ1417" s="28"/>
      <c r="AK1417" s="28"/>
      <c r="AL1417" s="28"/>
      <c r="AM1417" s="28"/>
      <c r="AN1417" s="28"/>
      <c r="AO1417" s="28"/>
      <c r="AP1417" s="28"/>
      <c r="AQ1417" s="28"/>
      <c r="AR1417" s="28"/>
      <c r="AS1417" s="28"/>
      <c r="AT1417" s="28"/>
      <c r="AU1417" s="28"/>
      <c r="AV1417" s="28"/>
      <c r="AW1417" s="28"/>
      <c r="AX1417" s="28"/>
      <c r="AY1417" s="28"/>
      <c r="AZ1417" s="28"/>
      <c r="BA1417" s="28"/>
      <c r="BB1417" s="28"/>
      <c r="BC1417" s="28"/>
      <c r="BD1417" s="28"/>
      <c r="BE1417" s="28"/>
      <c r="BF1417" s="28"/>
      <c r="BG1417" s="28"/>
      <c r="BH1417" s="28"/>
      <c r="BI1417" s="28"/>
      <c r="BJ1417" s="28"/>
      <c r="BK1417" s="28"/>
      <c r="BL1417" s="28"/>
      <c r="BM1417" s="28"/>
      <c r="BN1417" s="28"/>
      <c r="BO1417" s="28"/>
      <c r="BP1417" s="28"/>
      <c r="BQ1417" s="28"/>
      <c r="BR1417" s="28"/>
      <c r="BS1417" s="28"/>
      <c r="BT1417" s="28"/>
      <c r="BU1417" s="28"/>
      <c r="BV1417" s="28"/>
      <c r="BW1417" s="28"/>
      <c r="BX1417" s="28"/>
      <c r="BY1417" s="28"/>
      <c r="BZ1417" s="28"/>
      <c r="CA1417" s="28"/>
      <c r="CB1417" s="28"/>
      <c r="CC1417" s="28"/>
      <c r="CD1417" s="28"/>
      <c r="CE1417" s="28"/>
      <c r="CF1417" s="28"/>
      <c r="CG1417" s="28"/>
      <c r="CH1417" s="28"/>
      <c r="CI1417" s="28"/>
      <c r="CJ1417" s="28"/>
      <c r="CK1417" s="28"/>
      <c r="CL1417" s="28"/>
      <c r="CM1417" s="28"/>
      <c r="CN1417" s="28"/>
    </row>
    <row r="1418" spans="3:92" x14ac:dyDescent="0.3">
      <c r="C1418" s="28"/>
      <c r="D1418" s="28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28"/>
      <c r="P1418" s="28"/>
      <c r="Q1418" s="28"/>
      <c r="R1418" s="28"/>
      <c r="S1418" s="28"/>
      <c r="T1418" s="28"/>
      <c r="U1418" s="28"/>
      <c r="V1418" s="28"/>
      <c r="W1418" s="28"/>
      <c r="X1418" s="28"/>
      <c r="Y1418" s="28"/>
      <c r="Z1418" s="28"/>
      <c r="AA1418" s="28"/>
      <c r="AB1418" s="28"/>
      <c r="AC1418" s="28"/>
      <c r="AD1418" s="28"/>
      <c r="AE1418" s="28"/>
      <c r="AF1418" s="28"/>
      <c r="AG1418" s="28"/>
      <c r="AH1418" s="28"/>
      <c r="AI1418" s="28"/>
      <c r="AJ1418" s="28"/>
      <c r="AK1418" s="28"/>
      <c r="AL1418" s="28"/>
      <c r="AM1418" s="28"/>
      <c r="AN1418" s="28"/>
      <c r="AO1418" s="28"/>
      <c r="AP1418" s="28"/>
      <c r="AQ1418" s="28"/>
      <c r="AR1418" s="28"/>
      <c r="AS1418" s="28"/>
      <c r="AT1418" s="28"/>
      <c r="AU1418" s="28"/>
      <c r="AV1418" s="28"/>
      <c r="AW1418" s="28"/>
      <c r="AX1418" s="28"/>
      <c r="AY1418" s="28"/>
      <c r="AZ1418" s="28"/>
      <c r="BA1418" s="28"/>
      <c r="BB1418" s="28"/>
      <c r="BC1418" s="28"/>
      <c r="BD1418" s="28"/>
      <c r="BE1418" s="28"/>
      <c r="BF1418" s="28"/>
      <c r="BG1418" s="28"/>
      <c r="BH1418" s="28"/>
      <c r="BI1418" s="28"/>
      <c r="BJ1418" s="28"/>
      <c r="BK1418" s="28"/>
      <c r="BL1418" s="28"/>
      <c r="BM1418" s="28"/>
      <c r="BN1418" s="28"/>
      <c r="BO1418" s="28"/>
      <c r="BP1418" s="28"/>
      <c r="BQ1418" s="28"/>
      <c r="BR1418" s="28"/>
      <c r="BS1418" s="28"/>
      <c r="BT1418" s="28"/>
      <c r="BU1418" s="28"/>
      <c r="BV1418" s="28"/>
      <c r="BW1418" s="28"/>
      <c r="BX1418" s="28"/>
      <c r="BY1418" s="28"/>
      <c r="BZ1418" s="28"/>
      <c r="CA1418" s="28"/>
      <c r="CB1418" s="28"/>
      <c r="CC1418" s="28"/>
      <c r="CD1418" s="28"/>
      <c r="CE1418" s="28"/>
      <c r="CF1418" s="28"/>
      <c r="CG1418" s="28"/>
      <c r="CH1418" s="28"/>
      <c r="CI1418" s="28"/>
      <c r="CJ1418" s="28"/>
      <c r="CK1418" s="28"/>
      <c r="CL1418" s="28"/>
      <c r="CM1418" s="28"/>
      <c r="CN1418" s="28"/>
    </row>
    <row r="1419" spans="3:92" x14ac:dyDescent="0.3">
      <c r="C1419" s="28"/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28"/>
      <c r="P1419" s="28"/>
      <c r="Q1419" s="28"/>
      <c r="R1419" s="28"/>
      <c r="S1419" s="28"/>
      <c r="T1419" s="28"/>
      <c r="U1419" s="28"/>
      <c r="V1419" s="28"/>
      <c r="W1419" s="28"/>
      <c r="X1419" s="28"/>
      <c r="Y1419" s="28"/>
      <c r="Z1419" s="28"/>
      <c r="AA1419" s="28"/>
      <c r="AB1419" s="28"/>
      <c r="AC1419" s="28"/>
      <c r="AD1419" s="28"/>
      <c r="AE1419" s="28"/>
      <c r="AF1419" s="28"/>
      <c r="AG1419" s="28"/>
      <c r="AH1419" s="28"/>
      <c r="AI1419" s="28"/>
      <c r="AJ1419" s="28"/>
      <c r="AK1419" s="28"/>
      <c r="AL1419" s="28"/>
      <c r="AM1419" s="28"/>
      <c r="AN1419" s="28"/>
      <c r="AO1419" s="28"/>
      <c r="AP1419" s="28"/>
      <c r="AQ1419" s="28"/>
      <c r="AR1419" s="28"/>
      <c r="AS1419" s="28"/>
      <c r="AT1419" s="28"/>
      <c r="AU1419" s="28"/>
      <c r="AV1419" s="28"/>
      <c r="AW1419" s="28"/>
      <c r="AX1419" s="28"/>
      <c r="AY1419" s="28"/>
      <c r="AZ1419" s="28"/>
      <c r="BA1419" s="28"/>
      <c r="BB1419" s="28"/>
      <c r="BC1419" s="28"/>
      <c r="BD1419" s="28"/>
      <c r="BE1419" s="28"/>
      <c r="BF1419" s="28"/>
      <c r="BG1419" s="28"/>
      <c r="BH1419" s="28"/>
      <c r="BI1419" s="28"/>
      <c r="BJ1419" s="28"/>
      <c r="BK1419" s="28"/>
      <c r="BL1419" s="28"/>
      <c r="BM1419" s="28"/>
      <c r="BN1419" s="28"/>
      <c r="BO1419" s="28"/>
      <c r="BP1419" s="28"/>
      <c r="BQ1419" s="28"/>
      <c r="BR1419" s="28"/>
      <c r="BS1419" s="28"/>
      <c r="BT1419" s="28"/>
      <c r="BU1419" s="28"/>
      <c r="BV1419" s="28"/>
      <c r="BW1419" s="28"/>
      <c r="BX1419" s="28"/>
      <c r="BY1419" s="28"/>
      <c r="BZ1419" s="28"/>
      <c r="CA1419" s="28"/>
      <c r="CB1419" s="28"/>
      <c r="CC1419" s="28"/>
      <c r="CD1419" s="28"/>
      <c r="CE1419" s="28"/>
      <c r="CF1419" s="28"/>
      <c r="CG1419" s="28"/>
      <c r="CH1419" s="28"/>
      <c r="CI1419" s="28"/>
      <c r="CJ1419" s="28"/>
      <c r="CK1419" s="28"/>
      <c r="CL1419" s="28"/>
      <c r="CM1419" s="28"/>
      <c r="CN1419" s="28"/>
    </row>
    <row r="1420" spans="3:92" x14ac:dyDescent="0.3">
      <c r="C1420" s="28"/>
      <c r="D1420" s="28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28"/>
      <c r="P1420" s="28"/>
      <c r="Q1420" s="28"/>
      <c r="R1420" s="28"/>
      <c r="S1420" s="28"/>
      <c r="T1420" s="28"/>
      <c r="U1420" s="28"/>
      <c r="V1420" s="28"/>
      <c r="W1420" s="28"/>
      <c r="X1420" s="28"/>
      <c r="Y1420" s="28"/>
      <c r="Z1420" s="28"/>
      <c r="AA1420" s="28"/>
      <c r="AB1420" s="28"/>
      <c r="AC1420" s="28"/>
      <c r="AD1420" s="28"/>
      <c r="AE1420" s="28"/>
      <c r="AF1420" s="28"/>
      <c r="AG1420" s="28"/>
      <c r="AH1420" s="28"/>
      <c r="AI1420" s="28"/>
      <c r="AJ1420" s="28"/>
      <c r="AK1420" s="28"/>
      <c r="AL1420" s="28"/>
      <c r="AM1420" s="28"/>
      <c r="AN1420" s="28"/>
      <c r="AO1420" s="28"/>
      <c r="AP1420" s="28"/>
      <c r="AQ1420" s="28"/>
      <c r="AR1420" s="28"/>
      <c r="AS1420" s="28"/>
      <c r="AT1420" s="28"/>
      <c r="AU1420" s="28"/>
      <c r="AV1420" s="28"/>
      <c r="AW1420" s="28"/>
      <c r="AX1420" s="28"/>
      <c r="AY1420" s="28"/>
      <c r="AZ1420" s="28"/>
      <c r="BA1420" s="28"/>
      <c r="BB1420" s="28"/>
      <c r="BC1420" s="28"/>
      <c r="BD1420" s="28"/>
      <c r="BE1420" s="28"/>
      <c r="BF1420" s="28"/>
      <c r="BG1420" s="28"/>
      <c r="BH1420" s="28"/>
      <c r="BI1420" s="28"/>
      <c r="BJ1420" s="28"/>
      <c r="BK1420" s="28"/>
      <c r="BL1420" s="28"/>
      <c r="BM1420" s="28"/>
      <c r="BN1420" s="28"/>
      <c r="BO1420" s="28"/>
      <c r="BP1420" s="28"/>
      <c r="BQ1420" s="28"/>
      <c r="BR1420" s="28"/>
      <c r="BS1420" s="28"/>
      <c r="BT1420" s="28"/>
      <c r="BU1420" s="28"/>
      <c r="BV1420" s="28"/>
      <c r="BW1420" s="28"/>
      <c r="BX1420" s="28"/>
      <c r="BY1420" s="28"/>
      <c r="BZ1420" s="28"/>
      <c r="CA1420" s="28"/>
      <c r="CB1420" s="28"/>
      <c r="CC1420" s="28"/>
      <c r="CD1420" s="28"/>
      <c r="CE1420" s="28"/>
      <c r="CF1420" s="28"/>
      <c r="CG1420" s="28"/>
      <c r="CH1420" s="28"/>
      <c r="CI1420" s="28"/>
      <c r="CJ1420" s="28"/>
      <c r="CK1420" s="28"/>
      <c r="CL1420" s="28"/>
      <c r="CM1420" s="28"/>
      <c r="CN1420" s="28"/>
    </row>
    <row r="1421" spans="3:92" x14ac:dyDescent="0.3">
      <c r="C1421" s="28"/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28"/>
      <c r="P1421" s="28"/>
      <c r="Q1421" s="28"/>
      <c r="R1421" s="28"/>
      <c r="S1421" s="28"/>
      <c r="T1421" s="28"/>
      <c r="U1421" s="28"/>
      <c r="V1421" s="28"/>
      <c r="W1421" s="28"/>
      <c r="X1421" s="28"/>
      <c r="Y1421" s="28"/>
      <c r="Z1421" s="28"/>
      <c r="AA1421" s="28"/>
      <c r="AB1421" s="28"/>
      <c r="AC1421" s="28"/>
      <c r="AD1421" s="28"/>
      <c r="AE1421" s="28"/>
      <c r="AF1421" s="28"/>
      <c r="AG1421" s="28"/>
      <c r="AH1421" s="28"/>
      <c r="AI1421" s="28"/>
      <c r="AJ1421" s="28"/>
      <c r="AK1421" s="28"/>
      <c r="AL1421" s="28"/>
      <c r="AM1421" s="28"/>
      <c r="AN1421" s="28"/>
      <c r="AO1421" s="28"/>
      <c r="AP1421" s="28"/>
      <c r="AQ1421" s="28"/>
      <c r="AR1421" s="28"/>
      <c r="AS1421" s="28"/>
      <c r="AT1421" s="28"/>
      <c r="AU1421" s="28"/>
      <c r="AV1421" s="28"/>
      <c r="AW1421" s="28"/>
      <c r="AX1421" s="28"/>
      <c r="AY1421" s="28"/>
      <c r="AZ1421" s="28"/>
      <c r="BA1421" s="28"/>
      <c r="BB1421" s="28"/>
      <c r="BC1421" s="28"/>
      <c r="BD1421" s="28"/>
      <c r="BE1421" s="28"/>
      <c r="BF1421" s="28"/>
      <c r="BG1421" s="28"/>
      <c r="BH1421" s="28"/>
      <c r="BI1421" s="28"/>
      <c r="BJ1421" s="28"/>
      <c r="BK1421" s="28"/>
      <c r="BL1421" s="28"/>
      <c r="BM1421" s="28"/>
      <c r="BN1421" s="28"/>
      <c r="BO1421" s="28"/>
      <c r="BP1421" s="28"/>
      <c r="BQ1421" s="28"/>
      <c r="BR1421" s="28"/>
      <c r="BS1421" s="28"/>
      <c r="BT1421" s="28"/>
      <c r="BU1421" s="28"/>
      <c r="BV1421" s="28"/>
      <c r="BW1421" s="28"/>
      <c r="BX1421" s="28"/>
      <c r="BY1421" s="28"/>
      <c r="BZ1421" s="28"/>
      <c r="CA1421" s="28"/>
      <c r="CB1421" s="28"/>
      <c r="CC1421" s="28"/>
      <c r="CD1421" s="28"/>
      <c r="CE1421" s="28"/>
      <c r="CF1421" s="28"/>
      <c r="CG1421" s="28"/>
      <c r="CH1421" s="28"/>
      <c r="CI1421" s="28"/>
      <c r="CJ1421" s="28"/>
      <c r="CK1421" s="28"/>
      <c r="CL1421" s="28"/>
      <c r="CM1421" s="28"/>
      <c r="CN1421" s="28"/>
    </row>
    <row r="1422" spans="3:92" x14ac:dyDescent="0.3">
      <c r="C1422" s="28"/>
      <c r="D1422" s="28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28"/>
      <c r="P1422" s="28"/>
      <c r="Q1422" s="28"/>
      <c r="R1422" s="28"/>
      <c r="S1422" s="28"/>
      <c r="T1422" s="28"/>
      <c r="U1422" s="28"/>
      <c r="V1422" s="28"/>
      <c r="W1422" s="28"/>
      <c r="X1422" s="28"/>
      <c r="Y1422" s="28"/>
      <c r="Z1422" s="28"/>
      <c r="AA1422" s="28"/>
      <c r="AB1422" s="28"/>
      <c r="AC1422" s="28"/>
      <c r="AD1422" s="28"/>
      <c r="AE1422" s="28"/>
      <c r="AF1422" s="28"/>
      <c r="AG1422" s="28"/>
      <c r="AH1422" s="28"/>
      <c r="AI1422" s="28"/>
      <c r="AJ1422" s="28"/>
      <c r="AK1422" s="28"/>
      <c r="AL1422" s="28"/>
      <c r="AM1422" s="28"/>
      <c r="AN1422" s="28"/>
      <c r="AO1422" s="28"/>
      <c r="AP1422" s="28"/>
      <c r="AQ1422" s="28"/>
      <c r="AR1422" s="28"/>
      <c r="AS1422" s="28"/>
      <c r="AT1422" s="28"/>
      <c r="AU1422" s="28"/>
      <c r="AV1422" s="28"/>
      <c r="AW1422" s="28"/>
      <c r="AX1422" s="28"/>
      <c r="AY1422" s="28"/>
      <c r="AZ1422" s="28"/>
      <c r="BA1422" s="28"/>
      <c r="BB1422" s="28"/>
      <c r="BC1422" s="28"/>
      <c r="BD1422" s="28"/>
      <c r="BE1422" s="28"/>
      <c r="BF1422" s="28"/>
      <c r="BG1422" s="28"/>
      <c r="BH1422" s="28"/>
      <c r="BI1422" s="28"/>
      <c r="BJ1422" s="28"/>
      <c r="BK1422" s="28"/>
      <c r="BL1422" s="28"/>
      <c r="BM1422" s="28"/>
      <c r="BN1422" s="28"/>
      <c r="BO1422" s="28"/>
      <c r="BP1422" s="28"/>
      <c r="BQ1422" s="28"/>
      <c r="BR1422" s="28"/>
      <c r="BS1422" s="28"/>
      <c r="BT1422" s="28"/>
      <c r="BU1422" s="28"/>
      <c r="BV1422" s="28"/>
      <c r="BW1422" s="28"/>
      <c r="BX1422" s="28"/>
      <c r="BY1422" s="28"/>
      <c r="BZ1422" s="28"/>
      <c r="CA1422" s="28"/>
      <c r="CB1422" s="28"/>
      <c r="CC1422" s="28"/>
      <c r="CD1422" s="28"/>
      <c r="CE1422" s="28"/>
      <c r="CF1422" s="28"/>
      <c r="CG1422" s="28"/>
      <c r="CH1422" s="28"/>
      <c r="CI1422" s="28"/>
      <c r="CJ1422" s="28"/>
      <c r="CK1422" s="28"/>
      <c r="CL1422" s="28"/>
      <c r="CM1422" s="28"/>
      <c r="CN1422" s="28"/>
    </row>
    <row r="1423" spans="3:92" x14ac:dyDescent="0.3">
      <c r="C1423" s="28"/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28"/>
      <c r="P1423" s="28"/>
      <c r="Q1423" s="28"/>
      <c r="R1423" s="28"/>
      <c r="S1423" s="28"/>
      <c r="T1423" s="28"/>
      <c r="U1423" s="28"/>
      <c r="V1423" s="28"/>
      <c r="W1423" s="28"/>
      <c r="X1423" s="28"/>
      <c r="Y1423" s="28"/>
      <c r="Z1423" s="28"/>
      <c r="AA1423" s="28"/>
      <c r="AB1423" s="28"/>
      <c r="AC1423" s="28"/>
      <c r="AD1423" s="28"/>
      <c r="AE1423" s="28"/>
      <c r="AF1423" s="28"/>
      <c r="AG1423" s="28"/>
      <c r="AH1423" s="28"/>
      <c r="AI1423" s="28"/>
      <c r="AJ1423" s="28"/>
      <c r="AK1423" s="28"/>
      <c r="AL1423" s="28"/>
      <c r="AM1423" s="28"/>
      <c r="AN1423" s="28"/>
      <c r="AO1423" s="28"/>
      <c r="AP1423" s="28"/>
      <c r="AQ1423" s="28"/>
      <c r="AR1423" s="28"/>
      <c r="AS1423" s="28"/>
      <c r="AT1423" s="28"/>
      <c r="AU1423" s="28"/>
      <c r="AV1423" s="28"/>
      <c r="AW1423" s="28"/>
      <c r="AX1423" s="28"/>
      <c r="AY1423" s="28"/>
      <c r="AZ1423" s="28"/>
      <c r="BA1423" s="28"/>
      <c r="BB1423" s="28"/>
      <c r="BC1423" s="28"/>
      <c r="BD1423" s="28"/>
      <c r="BE1423" s="28"/>
      <c r="BF1423" s="28"/>
      <c r="BG1423" s="28"/>
      <c r="BH1423" s="28"/>
      <c r="BI1423" s="28"/>
      <c r="BJ1423" s="28"/>
      <c r="BK1423" s="28"/>
      <c r="BL1423" s="28"/>
      <c r="BM1423" s="28"/>
      <c r="BN1423" s="28"/>
      <c r="BO1423" s="28"/>
      <c r="BP1423" s="28"/>
      <c r="BQ1423" s="28"/>
      <c r="BR1423" s="28"/>
      <c r="BS1423" s="28"/>
      <c r="BT1423" s="28"/>
      <c r="BU1423" s="28"/>
      <c r="BV1423" s="28"/>
      <c r="BW1423" s="28"/>
      <c r="BX1423" s="28"/>
      <c r="BY1423" s="28"/>
      <c r="BZ1423" s="28"/>
      <c r="CA1423" s="28"/>
      <c r="CB1423" s="28"/>
      <c r="CC1423" s="28"/>
      <c r="CD1423" s="28"/>
      <c r="CE1423" s="28"/>
      <c r="CF1423" s="28"/>
      <c r="CG1423" s="28"/>
      <c r="CH1423" s="28"/>
      <c r="CI1423" s="28"/>
      <c r="CJ1423" s="28"/>
      <c r="CK1423" s="28"/>
      <c r="CL1423" s="28"/>
      <c r="CM1423" s="28"/>
      <c r="CN1423" s="28"/>
    </row>
    <row r="1424" spans="3:92" x14ac:dyDescent="0.3">
      <c r="C1424" s="28"/>
      <c r="D1424" s="28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28"/>
      <c r="P1424" s="28"/>
      <c r="Q1424" s="28"/>
      <c r="R1424" s="28"/>
      <c r="S1424" s="28"/>
      <c r="T1424" s="28"/>
      <c r="U1424" s="28"/>
      <c r="V1424" s="28"/>
      <c r="W1424" s="28"/>
      <c r="X1424" s="28"/>
      <c r="Y1424" s="28"/>
      <c r="Z1424" s="28"/>
      <c r="AA1424" s="28"/>
      <c r="AB1424" s="28"/>
      <c r="AC1424" s="28"/>
      <c r="AD1424" s="28"/>
      <c r="AE1424" s="28"/>
      <c r="AF1424" s="28"/>
      <c r="AG1424" s="28"/>
      <c r="AH1424" s="28"/>
      <c r="AI1424" s="28"/>
      <c r="AJ1424" s="28"/>
      <c r="AK1424" s="28"/>
      <c r="AL1424" s="28"/>
      <c r="AM1424" s="28"/>
      <c r="AN1424" s="28"/>
      <c r="AO1424" s="28"/>
      <c r="AP1424" s="28"/>
      <c r="AQ1424" s="28"/>
      <c r="AR1424" s="28"/>
      <c r="AS1424" s="28"/>
      <c r="AT1424" s="28"/>
      <c r="AU1424" s="28"/>
      <c r="AV1424" s="28"/>
      <c r="AW1424" s="28"/>
      <c r="AX1424" s="28"/>
      <c r="AY1424" s="28"/>
      <c r="AZ1424" s="28"/>
      <c r="BA1424" s="28"/>
      <c r="BB1424" s="28"/>
      <c r="BC1424" s="28"/>
      <c r="BD1424" s="28"/>
      <c r="BE1424" s="28"/>
      <c r="BF1424" s="28"/>
      <c r="BG1424" s="28"/>
      <c r="BH1424" s="28"/>
      <c r="BI1424" s="28"/>
      <c r="BJ1424" s="28"/>
      <c r="BK1424" s="28"/>
      <c r="BL1424" s="28"/>
      <c r="BM1424" s="28"/>
      <c r="BN1424" s="28"/>
      <c r="BO1424" s="28"/>
      <c r="BP1424" s="28"/>
      <c r="BQ1424" s="28"/>
      <c r="BR1424" s="28"/>
      <c r="BS1424" s="28"/>
      <c r="BT1424" s="28"/>
      <c r="BU1424" s="28"/>
      <c r="BV1424" s="28"/>
      <c r="BW1424" s="28"/>
      <c r="BX1424" s="28"/>
      <c r="BY1424" s="28"/>
      <c r="BZ1424" s="28"/>
      <c r="CA1424" s="28"/>
      <c r="CB1424" s="28"/>
      <c r="CC1424" s="28"/>
      <c r="CD1424" s="28"/>
      <c r="CE1424" s="28"/>
      <c r="CF1424" s="28"/>
      <c r="CG1424" s="28"/>
      <c r="CH1424" s="28"/>
      <c r="CI1424" s="28"/>
      <c r="CJ1424" s="28"/>
      <c r="CK1424" s="28"/>
      <c r="CL1424" s="28"/>
      <c r="CM1424" s="28"/>
      <c r="CN1424" s="28"/>
    </row>
    <row r="1425" spans="3:92" x14ac:dyDescent="0.3">
      <c r="C1425" s="28"/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28"/>
      <c r="P1425" s="28"/>
      <c r="Q1425" s="28"/>
      <c r="R1425" s="28"/>
      <c r="S1425" s="28"/>
      <c r="T1425" s="28"/>
      <c r="U1425" s="28"/>
      <c r="V1425" s="28"/>
      <c r="W1425" s="28"/>
      <c r="X1425" s="28"/>
      <c r="Y1425" s="28"/>
      <c r="Z1425" s="28"/>
      <c r="AA1425" s="28"/>
      <c r="AB1425" s="28"/>
      <c r="AC1425" s="28"/>
      <c r="AD1425" s="28"/>
      <c r="AE1425" s="28"/>
      <c r="AF1425" s="28"/>
      <c r="AG1425" s="28"/>
      <c r="AH1425" s="28"/>
      <c r="AI1425" s="28"/>
      <c r="AJ1425" s="28"/>
      <c r="AK1425" s="28"/>
      <c r="AL1425" s="28"/>
      <c r="AM1425" s="28"/>
      <c r="AN1425" s="28"/>
      <c r="AO1425" s="28"/>
      <c r="AP1425" s="28"/>
      <c r="AQ1425" s="28"/>
      <c r="AR1425" s="28"/>
      <c r="AS1425" s="28"/>
      <c r="AT1425" s="28"/>
      <c r="AU1425" s="28"/>
      <c r="AV1425" s="28"/>
      <c r="AW1425" s="28"/>
      <c r="AX1425" s="28"/>
      <c r="AY1425" s="28"/>
      <c r="AZ1425" s="28"/>
      <c r="BA1425" s="28"/>
      <c r="BB1425" s="28"/>
      <c r="BC1425" s="28"/>
      <c r="BD1425" s="28"/>
      <c r="BE1425" s="28"/>
      <c r="BF1425" s="28"/>
      <c r="BG1425" s="28"/>
      <c r="BH1425" s="28"/>
      <c r="BI1425" s="28"/>
      <c r="BJ1425" s="28"/>
      <c r="BK1425" s="28"/>
      <c r="BL1425" s="28"/>
      <c r="BM1425" s="28"/>
      <c r="BN1425" s="28"/>
      <c r="BO1425" s="28"/>
      <c r="BP1425" s="28"/>
      <c r="BQ1425" s="28"/>
      <c r="BR1425" s="28"/>
      <c r="BS1425" s="28"/>
      <c r="BT1425" s="28"/>
      <c r="BU1425" s="28"/>
      <c r="BV1425" s="28"/>
      <c r="BW1425" s="28"/>
      <c r="BX1425" s="28"/>
      <c r="BY1425" s="28"/>
      <c r="BZ1425" s="28"/>
      <c r="CA1425" s="28"/>
      <c r="CB1425" s="28"/>
      <c r="CC1425" s="28"/>
      <c r="CD1425" s="28"/>
      <c r="CE1425" s="28"/>
      <c r="CF1425" s="28"/>
      <c r="CG1425" s="28"/>
      <c r="CH1425" s="28"/>
      <c r="CI1425" s="28"/>
      <c r="CJ1425" s="28"/>
      <c r="CK1425" s="28"/>
      <c r="CL1425" s="28"/>
      <c r="CM1425" s="28"/>
      <c r="CN1425" s="28"/>
    </row>
    <row r="1426" spans="3:92" x14ac:dyDescent="0.3">
      <c r="C1426" s="28"/>
      <c r="D1426" s="28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28"/>
      <c r="P1426" s="28"/>
      <c r="Q1426" s="28"/>
      <c r="R1426" s="28"/>
      <c r="S1426" s="28"/>
      <c r="T1426" s="28"/>
      <c r="U1426" s="28"/>
      <c r="V1426" s="28"/>
      <c r="W1426" s="28"/>
      <c r="X1426" s="28"/>
      <c r="Y1426" s="28"/>
      <c r="Z1426" s="28"/>
      <c r="AA1426" s="28"/>
      <c r="AB1426" s="28"/>
      <c r="AC1426" s="28"/>
      <c r="AD1426" s="28"/>
      <c r="AE1426" s="28"/>
      <c r="AF1426" s="28"/>
      <c r="AG1426" s="28"/>
      <c r="AH1426" s="28"/>
      <c r="AI1426" s="28"/>
      <c r="AJ1426" s="28"/>
      <c r="AK1426" s="28"/>
      <c r="AL1426" s="28"/>
      <c r="AM1426" s="28"/>
      <c r="AN1426" s="28"/>
      <c r="AO1426" s="28"/>
      <c r="AP1426" s="28"/>
      <c r="AQ1426" s="28"/>
      <c r="AR1426" s="28"/>
      <c r="AS1426" s="28"/>
      <c r="AT1426" s="28"/>
      <c r="AU1426" s="28"/>
      <c r="AV1426" s="28"/>
      <c r="AW1426" s="28"/>
      <c r="AX1426" s="28"/>
      <c r="AY1426" s="28"/>
      <c r="AZ1426" s="28"/>
      <c r="BA1426" s="28"/>
      <c r="BB1426" s="28"/>
      <c r="BC1426" s="28"/>
      <c r="BD1426" s="28"/>
      <c r="BE1426" s="28"/>
      <c r="BF1426" s="28"/>
      <c r="BG1426" s="28"/>
      <c r="BH1426" s="28"/>
      <c r="BI1426" s="28"/>
      <c r="BJ1426" s="28"/>
      <c r="BK1426" s="28"/>
      <c r="BL1426" s="28"/>
      <c r="BM1426" s="28"/>
      <c r="BN1426" s="28"/>
      <c r="BO1426" s="28"/>
      <c r="BP1426" s="28"/>
      <c r="BQ1426" s="28"/>
      <c r="BR1426" s="28"/>
      <c r="BS1426" s="28"/>
      <c r="BT1426" s="28"/>
      <c r="BU1426" s="28"/>
      <c r="BV1426" s="28"/>
      <c r="BW1426" s="28"/>
      <c r="BX1426" s="28"/>
      <c r="BY1426" s="28"/>
      <c r="BZ1426" s="28"/>
      <c r="CA1426" s="28"/>
      <c r="CB1426" s="28"/>
      <c r="CC1426" s="28"/>
      <c r="CD1426" s="28"/>
      <c r="CE1426" s="28"/>
      <c r="CF1426" s="28"/>
      <c r="CG1426" s="28"/>
      <c r="CH1426" s="28"/>
      <c r="CI1426" s="28"/>
      <c r="CJ1426" s="28"/>
      <c r="CK1426" s="28"/>
      <c r="CL1426" s="28"/>
      <c r="CM1426" s="28"/>
      <c r="CN1426" s="28"/>
    </row>
    <row r="1427" spans="3:92" x14ac:dyDescent="0.3">
      <c r="C1427" s="28"/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  <c r="S1427" s="28"/>
      <c r="T1427" s="28"/>
      <c r="U1427" s="28"/>
      <c r="V1427" s="28"/>
      <c r="W1427" s="28"/>
      <c r="X1427" s="28"/>
      <c r="Y1427" s="28"/>
      <c r="Z1427" s="28"/>
      <c r="AA1427" s="28"/>
      <c r="AB1427" s="28"/>
      <c r="AC1427" s="28"/>
      <c r="AD1427" s="28"/>
      <c r="AE1427" s="28"/>
      <c r="AF1427" s="28"/>
      <c r="AG1427" s="28"/>
      <c r="AH1427" s="28"/>
      <c r="AI1427" s="28"/>
      <c r="AJ1427" s="28"/>
      <c r="AK1427" s="28"/>
      <c r="AL1427" s="28"/>
      <c r="AM1427" s="28"/>
      <c r="AN1427" s="28"/>
      <c r="AO1427" s="28"/>
      <c r="AP1427" s="28"/>
      <c r="AQ1427" s="28"/>
      <c r="AR1427" s="28"/>
      <c r="AS1427" s="28"/>
      <c r="AT1427" s="28"/>
      <c r="AU1427" s="28"/>
      <c r="AV1427" s="28"/>
      <c r="AW1427" s="28"/>
      <c r="AX1427" s="28"/>
      <c r="AY1427" s="28"/>
      <c r="AZ1427" s="28"/>
      <c r="BA1427" s="28"/>
      <c r="BB1427" s="28"/>
      <c r="BC1427" s="28"/>
      <c r="BD1427" s="28"/>
      <c r="BE1427" s="28"/>
      <c r="BF1427" s="28"/>
      <c r="BG1427" s="28"/>
      <c r="BH1427" s="28"/>
      <c r="BI1427" s="28"/>
      <c r="BJ1427" s="28"/>
      <c r="BK1427" s="28"/>
      <c r="BL1427" s="28"/>
      <c r="BM1427" s="28"/>
      <c r="BN1427" s="28"/>
      <c r="BO1427" s="28"/>
      <c r="BP1427" s="28"/>
      <c r="BQ1427" s="28"/>
      <c r="BR1427" s="28"/>
      <c r="BS1427" s="28"/>
      <c r="BT1427" s="28"/>
      <c r="BU1427" s="28"/>
      <c r="BV1427" s="28"/>
      <c r="BW1427" s="28"/>
      <c r="BX1427" s="28"/>
      <c r="BY1427" s="28"/>
      <c r="BZ1427" s="28"/>
      <c r="CA1427" s="28"/>
      <c r="CB1427" s="28"/>
      <c r="CC1427" s="28"/>
      <c r="CD1427" s="28"/>
      <c r="CE1427" s="28"/>
      <c r="CF1427" s="28"/>
      <c r="CG1427" s="28"/>
      <c r="CH1427" s="28"/>
      <c r="CI1427" s="28"/>
      <c r="CJ1427" s="28"/>
      <c r="CK1427" s="28"/>
      <c r="CL1427" s="28"/>
      <c r="CM1427" s="28"/>
      <c r="CN1427" s="28"/>
    </row>
    <row r="1428" spans="3:92" x14ac:dyDescent="0.3">
      <c r="C1428" s="28"/>
      <c r="D1428" s="28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28"/>
      <c r="P1428" s="28"/>
      <c r="Q1428" s="28"/>
      <c r="R1428" s="28"/>
      <c r="S1428" s="28"/>
      <c r="T1428" s="28"/>
      <c r="U1428" s="28"/>
      <c r="V1428" s="28"/>
      <c r="W1428" s="28"/>
      <c r="X1428" s="28"/>
      <c r="Y1428" s="28"/>
      <c r="Z1428" s="28"/>
      <c r="AA1428" s="28"/>
      <c r="AB1428" s="28"/>
      <c r="AC1428" s="28"/>
      <c r="AD1428" s="28"/>
      <c r="AE1428" s="28"/>
      <c r="AF1428" s="28"/>
      <c r="AG1428" s="28"/>
      <c r="AH1428" s="28"/>
      <c r="AI1428" s="28"/>
      <c r="AJ1428" s="28"/>
      <c r="AK1428" s="28"/>
      <c r="AL1428" s="28"/>
      <c r="AM1428" s="28"/>
      <c r="AN1428" s="28"/>
      <c r="AO1428" s="28"/>
      <c r="AP1428" s="28"/>
      <c r="AQ1428" s="28"/>
      <c r="AR1428" s="28"/>
      <c r="AS1428" s="28"/>
      <c r="AT1428" s="28"/>
      <c r="AU1428" s="28"/>
      <c r="AV1428" s="28"/>
      <c r="AW1428" s="28"/>
      <c r="AX1428" s="28"/>
      <c r="AY1428" s="28"/>
      <c r="AZ1428" s="28"/>
      <c r="BA1428" s="28"/>
      <c r="BB1428" s="28"/>
      <c r="BC1428" s="28"/>
      <c r="BD1428" s="28"/>
      <c r="BE1428" s="28"/>
      <c r="BF1428" s="28"/>
      <c r="BG1428" s="28"/>
      <c r="BH1428" s="28"/>
      <c r="BI1428" s="28"/>
      <c r="BJ1428" s="28"/>
      <c r="BK1428" s="28"/>
      <c r="BL1428" s="28"/>
      <c r="BM1428" s="28"/>
      <c r="BN1428" s="28"/>
      <c r="BO1428" s="28"/>
      <c r="BP1428" s="28"/>
      <c r="BQ1428" s="28"/>
      <c r="BR1428" s="28"/>
      <c r="BS1428" s="28"/>
      <c r="BT1428" s="28"/>
      <c r="BU1428" s="28"/>
      <c r="BV1428" s="28"/>
      <c r="BW1428" s="28"/>
      <c r="BX1428" s="28"/>
      <c r="BY1428" s="28"/>
      <c r="BZ1428" s="28"/>
      <c r="CA1428" s="28"/>
      <c r="CB1428" s="28"/>
      <c r="CC1428" s="28"/>
      <c r="CD1428" s="28"/>
      <c r="CE1428" s="28"/>
      <c r="CF1428" s="28"/>
      <c r="CG1428" s="28"/>
      <c r="CH1428" s="28"/>
      <c r="CI1428" s="28"/>
      <c r="CJ1428" s="28"/>
      <c r="CK1428" s="28"/>
      <c r="CL1428" s="28"/>
      <c r="CM1428" s="28"/>
      <c r="CN1428" s="28"/>
    </row>
    <row r="1429" spans="3:92" x14ac:dyDescent="0.3">
      <c r="C1429" s="28"/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28"/>
      <c r="P1429" s="28"/>
      <c r="Q1429" s="28"/>
      <c r="R1429" s="28"/>
      <c r="S1429" s="28"/>
      <c r="T1429" s="28"/>
      <c r="U1429" s="28"/>
      <c r="V1429" s="28"/>
      <c r="W1429" s="28"/>
      <c r="X1429" s="28"/>
      <c r="Y1429" s="28"/>
      <c r="Z1429" s="28"/>
      <c r="AA1429" s="28"/>
      <c r="AB1429" s="28"/>
      <c r="AC1429" s="28"/>
      <c r="AD1429" s="28"/>
      <c r="AE1429" s="28"/>
      <c r="AF1429" s="28"/>
      <c r="AG1429" s="28"/>
      <c r="AH1429" s="28"/>
      <c r="AI1429" s="28"/>
      <c r="AJ1429" s="28"/>
      <c r="AK1429" s="28"/>
      <c r="AL1429" s="28"/>
      <c r="AM1429" s="28"/>
      <c r="AN1429" s="28"/>
      <c r="AO1429" s="28"/>
      <c r="AP1429" s="28"/>
      <c r="AQ1429" s="28"/>
      <c r="AR1429" s="28"/>
      <c r="AS1429" s="28"/>
      <c r="AT1429" s="28"/>
      <c r="AU1429" s="28"/>
      <c r="AV1429" s="28"/>
      <c r="AW1429" s="28"/>
      <c r="AX1429" s="28"/>
      <c r="AY1429" s="28"/>
      <c r="AZ1429" s="28"/>
      <c r="BA1429" s="28"/>
      <c r="BB1429" s="28"/>
      <c r="BC1429" s="28"/>
      <c r="BD1429" s="28"/>
      <c r="BE1429" s="28"/>
      <c r="BF1429" s="28"/>
      <c r="BG1429" s="28"/>
      <c r="BH1429" s="28"/>
      <c r="BI1429" s="28"/>
      <c r="BJ1429" s="28"/>
      <c r="BK1429" s="28"/>
      <c r="BL1429" s="28"/>
      <c r="BM1429" s="28"/>
      <c r="BN1429" s="28"/>
      <c r="BO1429" s="28"/>
      <c r="BP1429" s="28"/>
      <c r="BQ1429" s="28"/>
      <c r="BR1429" s="28"/>
      <c r="BS1429" s="28"/>
      <c r="BT1429" s="28"/>
      <c r="BU1429" s="28"/>
      <c r="BV1429" s="28"/>
      <c r="BW1429" s="28"/>
      <c r="BX1429" s="28"/>
      <c r="BY1429" s="28"/>
      <c r="BZ1429" s="28"/>
      <c r="CA1429" s="28"/>
      <c r="CB1429" s="28"/>
      <c r="CC1429" s="28"/>
      <c r="CD1429" s="28"/>
      <c r="CE1429" s="28"/>
      <c r="CF1429" s="28"/>
      <c r="CG1429" s="28"/>
      <c r="CH1429" s="28"/>
      <c r="CI1429" s="28"/>
      <c r="CJ1429" s="28"/>
      <c r="CK1429" s="28"/>
      <c r="CL1429" s="28"/>
      <c r="CM1429" s="28"/>
      <c r="CN1429" s="28"/>
    </row>
    <row r="1430" spans="3:92" x14ac:dyDescent="0.3">
      <c r="C1430" s="28"/>
      <c r="D1430" s="28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28"/>
      <c r="P1430" s="28"/>
      <c r="Q1430" s="28"/>
      <c r="R1430" s="28"/>
      <c r="S1430" s="28"/>
      <c r="T1430" s="28"/>
      <c r="U1430" s="28"/>
      <c r="V1430" s="28"/>
      <c r="W1430" s="28"/>
      <c r="X1430" s="28"/>
      <c r="Y1430" s="28"/>
      <c r="Z1430" s="28"/>
      <c r="AA1430" s="28"/>
      <c r="AB1430" s="28"/>
      <c r="AC1430" s="28"/>
      <c r="AD1430" s="28"/>
      <c r="AE1430" s="28"/>
      <c r="AF1430" s="28"/>
      <c r="AG1430" s="28"/>
      <c r="AH1430" s="28"/>
      <c r="AI1430" s="28"/>
      <c r="AJ1430" s="28"/>
      <c r="AK1430" s="28"/>
      <c r="AL1430" s="28"/>
      <c r="AM1430" s="28"/>
      <c r="AN1430" s="28"/>
      <c r="AO1430" s="28"/>
      <c r="AP1430" s="28"/>
      <c r="AQ1430" s="28"/>
      <c r="AR1430" s="28"/>
      <c r="AS1430" s="28"/>
      <c r="AT1430" s="28"/>
      <c r="AU1430" s="28"/>
      <c r="AV1430" s="28"/>
      <c r="AW1430" s="28"/>
      <c r="AX1430" s="28"/>
      <c r="AY1430" s="28"/>
      <c r="AZ1430" s="28"/>
      <c r="BA1430" s="28"/>
      <c r="BB1430" s="28"/>
      <c r="BC1430" s="28"/>
      <c r="BD1430" s="28"/>
      <c r="BE1430" s="28"/>
      <c r="BF1430" s="28"/>
      <c r="BG1430" s="28"/>
      <c r="BH1430" s="28"/>
      <c r="BI1430" s="28"/>
      <c r="BJ1430" s="28"/>
      <c r="BK1430" s="28"/>
      <c r="BL1430" s="28"/>
      <c r="BM1430" s="28"/>
      <c r="BN1430" s="28"/>
      <c r="BO1430" s="28"/>
      <c r="BP1430" s="28"/>
      <c r="BQ1430" s="28"/>
      <c r="BR1430" s="28"/>
      <c r="BS1430" s="28"/>
      <c r="BT1430" s="28"/>
      <c r="BU1430" s="28"/>
      <c r="BV1430" s="28"/>
      <c r="BW1430" s="28"/>
      <c r="BX1430" s="28"/>
      <c r="BY1430" s="28"/>
      <c r="BZ1430" s="28"/>
      <c r="CA1430" s="28"/>
      <c r="CB1430" s="28"/>
      <c r="CC1430" s="28"/>
      <c r="CD1430" s="28"/>
      <c r="CE1430" s="28"/>
      <c r="CF1430" s="28"/>
      <c r="CG1430" s="28"/>
      <c r="CH1430" s="28"/>
      <c r="CI1430" s="28"/>
      <c r="CJ1430" s="28"/>
      <c r="CK1430" s="28"/>
      <c r="CL1430" s="28"/>
      <c r="CM1430" s="28"/>
      <c r="CN1430" s="28"/>
    </row>
    <row r="1431" spans="3:92" x14ac:dyDescent="0.3">
      <c r="C1431" s="28"/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28"/>
      <c r="P1431" s="28"/>
      <c r="Q1431" s="28"/>
      <c r="R1431" s="28"/>
      <c r="S1431" s="28"/>
      <c r="T1431" s="28"/>
      <c r="U1431" s="28"/>
      <c r="V1431" s="28"/>
      <c r="W1431" s="28"/>
      <c r="X1431" s="28"/>
      <c r="Y1431" s="28"/>
      <c r="Z1431" s="28"/>
      <c r="AA1431" s="28"/>
      <c r="AB1431" s="28"/>
      <c r="AC1431" s="28"/>
      <c r="AD1431" s="28"/>
      <c r="AE1431" s="28"/>
      <c r="AF1431" s="28"/>
      <c r="AG1431" s="28"/>
      <c r="AH1431" s="28"/>
      <c r="AI1431" s="28"/>
      <c r="AJ1431" s="28"/>
      <c r="AK1431" s="28"/>
      <c r="AL1431" s="28"/>
      <c r="AM1431" s="28"/>
      <c r="AN1431" s="28"/>
      <c r="AO1431" s="28"/>
      <c r="AP1431" s="28"/>
      <c r="AQ1431" s="28"/>
      <c r="AR1431" s="28"/>
      <c r="AS1431" s="28"/>
      <c r="AT1431" s="28"/>
      <c r="AU1431" s="28"/>
      <c r="AV1431" s="28"/>
      <c r="AW1431" s="28"/>
      <c r="AX1431" s="28"/>
      <c r="AY1431" s="28"/>
      <c r="AZ1431" s="28"/>
      <c r="BA1431" s="28"/>
      <c r="BB1431" s="28"/>
      <c r="BC1431" s="28"/>
      <c r="BD1431" s="28"/>
      <c r="BE1431" s="28"/>
      <c r="BF1431" s="28"/>
      <c r="BG1431" s="28"/>
      <c r="BH1431" s="28"/>
      <c r="BI1431" s="28"/>
      <c r="BJ1431" s="28"/>
      <c r="BK1431" s="28"/>
      <c r="BL1431" s="28"/>
      <c r="BM1431" s="28"/>
      <c r="BN1431" s="28"/>
      <c r="BO1431" s="28"/>
      <c r="BP1431" s="28"/>
      <c r="BQ1431" s="28"/>
      <c r="BR1431" s="28"/>
      <c r="BS1431" s="28"/>
      <c r="BT1431" s="28"/>
      <c r="BU1431" s="28"/>
      <c r="BV1431" s="28"/>
      <c r="BW1431" s="28"/>
      <c r="BX1431" s="28"/>
      <c r="BY1431" s="28"/>
      <c r="BZ1431" s="28"/>
      <c r="CA1431" s="28"/>
      <c r="CB1431" s="28"/>
      <c r="CC1431" s="28"/>
      <c r="CD1431" s="28"/>
      <c r="CE1431" s="28"/>
      <c r="CF1431" s="28"/>
      <c r="CG1431" s="28"/>
      <c r="CH1431" s="28"/>
      <c r="CI1431" s="28"/>
      <c r="CJ1431" s="28"/>
      <c r="CK1431" s="28"/>
      <c r="CL1431" s="28"/>
      <c r="CM1431" s="28"/>
      <c r="CN1431" s="28"/>
    </row>
    <row r="1432" spans="3:92" x14ac:dyDescent="0.3">
      <c r="C1432" s="28"/>
      <c r="D1432" s="28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/>
      <c r="R1432" s="28"/>
      <c r="S1432" s="28"/>
      <c r="T1432" s="28"/>
      <c r="U1432" s="28"/>
      <c r="V1432" s="28"/>
      <c r="W1432" s="28"/>
      <c r="X1432" s="28"/>
      <c r="Y1432" s="28"/>
      <c r="Z1432" s="28"/>
      <c r="AA1432" s="28"/>
      <c r="AB1432" s="28"/>
      <c r="AC1432" s="28"/>
      <c r="AD1432" s="28"/>
      <c r="AE1432" s="28"/>
      <c r="AF1432" s="28"/>
      <c r="AG1432" s="28"/>
      <c r="AH1432" s="28"/>
      <c r="AI1432" s="28"/>
      <c r="AJ1432" s="28"/>
      <c r="AK1432" s="28"/>
      <c r="AL1432" s="28"/>
      <c r="AM1432" s="28"/>
      <c r="AN1432" s="28"/>
      <c r="AO1432" s="28"/>
      <c r="AP1432" s="28"/>
      <c r="AQ1432" s="28"/>
      <c r="AR1432" s="28"/>
      <c r="AS1432" s="28"/>
      <c r="AT1432" s="28"/>
      <c r="AU1432" s="28"/>
      <c r="AV1432" s="28"/>
      <c r="AW1432" s="28"/>
      <c r="AX1432" s="28"/>
      <c r="AY1432" s="28"/>
      <c r="AZ1432" s="28"/>
      <c r="BA1432" s="28"/>
      <c r="BB1432" s="28"/>
      <c r="BC1432" s="28"/>
      <c r="BD1432" s="28"/>
      <c r="BE1432" s="28"/>
      <c r="BF1432" s="28"/>
      <c r="BG1432" s="28"/>
      <c r="BH1432" s="28"/>
      <c r="BI1432" s="28"/>
      <c r="BJ1432" s="28"/>
      <c r="BK1432" s="28"/>
      <c r="BL1432" s="28"/>
      <c r="BM1432" s="28"/>
      <c r="BN1432" s="28"/>
      <c r="BO1432" s="28"/>
      <c r="BP1432" s="28"/>
      <c r="BQ1432" s="28"/>
      <c r="BR1432" s="28"/>
      <c r="BS1432" s="28"/>
      <c r="BT1432" s="28"/>
      <c r="BU1432" s="28"/>
      <c r="BV1432" s="28"/>
      <c r="BW1432" s="28"/>
      <c r="BX1432" s="28"/>
      <c r="BY1432" s="28"/>
      <c r="BZ1432" s="28"/>
      <c r="CA1432" s="28"/>
      <c r="CB1432" s="28"/>
      <c r="CC1432" s="28"/>
      <c r="CD1432" s="28"/>
      <c r="CE1432" s="28"/>
      <c r="CF1432" s="28"/>
      <c r="CG1432" s="28"/>
      <c r="CH1432" s="28"/>
      <c r="CI1432" s="28"/>
      <c r="CJ1432" s="28"/>
      <c r="CK1432" s="28"/>
      <c r="CL1432" s="28"/>
      <c r="CM1432" s="28"/>
      <c r="CN1432" s="28"/>
    </row>
    <row r="1433" spans="3:92" x14ac:dyDescent="0.3">
      <c r="C1433" s="28"/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28"/>
      <c r="P1433" s="28"/>
      <c r="Q1433" s="28"/>
      <c r="R1433" s="28"/>
      <c r="S1433" s="28"/>
      <c r="T1433" s="28"/>
      <c r="U1433" s="28"/>
      <c r="V1433" s="28"/>
      <c r="W1433" s="28"/>
      <c r="X1433" s="28"/>
      <c r="Y1433" s="28"/>
      <c r="Z1433" s="28"/>
      <c r="AA1433" s="28"/>
      <c r="AB1433" s="28"/>
      <c r="AC1433" s="28"/>
      <c r="AD1433" s="28"/>
      <c r="AE1433" s="28"/>
      <c r="AF1433" s="28"/>
      <c r="AG1433" s="28"/>
      <c r="AH1433" s="28"/>
      <c r="AI1433" s="28"/>
      <c r="AJ1433" s="28"/>
      <c r="AK1433" s="28"/>
      <c r="AL1433" s="28"/>
      <c r="AM1433" s="28"/>
      <c r="AN1433" s="28"/>
      <c r="AO1433" s="28"/>
      <c r="AP1433" s="28"/>
      <c r="AQ1433" s="28"/>
      <c r="AR1433" s="28"/>
      <c r="AS1433" s="28"/>
      <c r="AT1433" s="28"/>
      <c r="AU1433" s="28"/>
      <c r="AV1433" s="28"/>
      <c r="AW1433" s="28"/>
      <c r="AX1433" s="28"/>
      <c r="AY1433" s="28"/>
      <c r="AZ1433" s="28"/>
      <c r="BA1433" s="28"/>
      <c r="BB1433" s="28"/>
      <c r="BC1433" s="28"/>
      <c r="BD1433" s="28"/>
      <c r="BE1433" s="28"/>
      <c r="BF1433" s="28"/>
      <c r="BG1433" s="28"/>
      <c r="BH1433" s="28"/>
      <c r="BI1433" s="28"/>
      <c r="BJ1433" s="28"/>
      <c r="BK1433" s="28"/>
      <c r="BL1433" s="28"/>
      <c r="BM1433" s="28"/>
      <c r="BN1433" s="28"/>
      <c r="BO1433" s="28"/>
      <c r="BP1433" s="28"/>
      <c r="BQ1433" s="28"/>
      <c r="BR1433" s="28"/>
      <c r="BS1433" s="28"/>
      <c r="BT1433" s="28"/>
      <c r="BU1433" s="28"/>
      <c r="BV1433" s="28"/>
      <c r="BW1433" s="28"/>
      <c r="BX1433" s="28"/>
      <c r="BY1433" s="28"/>
      <c r="BZ1433" s="28"/>
      <c r="CA1433" s="28"/>
      <c r="CB1433" s="28"/>
      <c r="CC1433" s="28"/>
      <c r="CD1433" s="28"/>
      <c r="CE1433" s="28"/>
      <c r="CF1433" s="28"/>
      <c r="CG1433" s="28"/>
      <c r="CH1433" s="28"/>
      <c r="CI1433" s="28"/>
      <c r="CJ1433" s="28"/>
      <c r="CK1433" s="28"/>
      <c r="CL1433" s="28"/>
      <c r="CM1433" s="28"/>
      <c r="CN1433" s="28"/>
    </row>
    <row r="1434" spans="3:92" x14ac:dyDescent="0.3">
      <c r="C1434" s="28"/>
      <c r="D1434" s="28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28"/>
      <c r="P1434" s="28"/>
      <c r="Q1434" s="28"/>
      <c r="R1434" s="28"/>
      <c r="S1434" s="28"/>
      <c r="T1434" s="28"/>
      <c r="U1434" s="28"/>
      <c r="V1434" s="28"/>
      <c r="W1434" s="28"/>
      <c r="X1434" s="28"/>
      <c r="Y1434" s="28"/>
      <c r="Z1434" s="28"/>
      <c r="AA1434" s="28"/>
      <c r="AB1434" s="28"/>
      <c r="AC1434" s="28"/>
      <c r="AD1434" s="28"/>
      <c r="AE1434" s="28"/>
      <c r="AF1434" s="28"/>
      <c r="AG1434" s="28"/>
      <c r="AH1434" s="28"/>
      <c r="AI1434" s="28"/>
      <c r="AJ1434" s="28"/>
      <c r="AK1434" s="28"/>
      <c r="AL1434" s="28"/>
      <c r="AM1434" s="28"/>
      <c r="AN1434" s="28"/>
      <c r="AO1434" s="28"/>
      <c r="AP1434" s="28"/>
      <c r="AQ1434" s="28"/>
      <c r="AR1434" s="28"/>
      <c r="AS1434" s="28"/>
      <c r="AT1434" s="28"/>
      <c r="AU1434" s="28"/>
      <c r="AV1434" s="28"/>
      <c r="AW1434" s="28"/>
      <c r="AX1434" s="28"/>
      <c r="AY1434" s="28"/>
      <c r="AZ1434" s="28"/>
      <c r="BA1434" s="28"/>
      <c r="BB1434" s="28"/>
      <c r="BC1434" s="28"/>
      <c r="BD1434" s="28"/>
      <c r="BE1434" s="28"/>
      <c r="BF1434" s="28"/>
      <c r="BG1434" s="28"/>
      <c r="BH1434" s="28"/>
      <c r="BI1434" s="28"/>
      <c r="BJ1434" s="28"/>
      <c r="BK1434" s="28"/>
      <c r="BL1434" s="28"/>
      <c r="BM1434" s="28"/>
      <c r="BN1434" s="28"/>
      <c r="BO1434" s="28"/>
      <c r="BP1434" s="28"/>
      <c r="BQ1434" s="28"/>
      <c r="BR1434" s="28"/>
      <c r="BS1434" s="28"/>
      <c r="BT1434" s="28"/>
      <c r="BU1434" s="28"/>
      <c r="BV1434" s="28"/>
      <c r="BW1434" s="28"/>
      <c r="BX1434" s="28"/>
      <c r="BY1434" s="28"/>
      <c r="BZ1434" s="28"/>
      <c r="CA1434" s="28"/>
      <c r="CB1434" s="28"/>
      <c r="CC1434" s="28"/>
      <c r="CD1434" s="28"/>
      <c r="CE1434" s="28"/>
      <c r="CF1434" s="28"/>
      <c r="CG1434" s="28"/>
      <c r="CH1434" s="28"/>
      <c r="CI1434" s="28"/>
      <c r="CJ1434" s="28"/>
      <c r="CK1434" s="28"/>
      <c r="CL1434" s="28"/>
      <c r="CM1434" s="28"/>
      <c r="CN1434" s="28"/>
    </row>
    <row r="1435" spans="3:92" x14ac:dyDescent="0.3">
      <c r="C1435" s="28"/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28"/>
      <c r="P1435" s="28"/>
      <c r="Q1435" s="28"/>
      <c r="R1435" s="28"/>
      <c r="S1435" s="28"/>
      <c r="T1435" s="28"/>
      <c r="U1435" s="28"/>
      <c r="V1435" s="28"/>
      <c r="W1435" s="28"/>
      <c r="X1435" s="28"/>
      <c r="Y1435" s="28"/>
      <c r="Z1435" s="28"/>
      <c r="AA1435" s="28"/>
      <c r="AB1435" s="28"/>
      <c r="AC1435" s="28"/>
      <c r="AD1435" s="28"/>
      <c r="AE1435" s="28"/>
      <c r="AF1435" s="28"/>
      <c r="AG1435" s="28"/>
      <c r="AH1435" s="28"/>
      <c r="AI1435" s="28"/>
      <c r="AJ1435" s="28"/>
      <c r="AK1435" s="28"/>
      <c r="AL1435" s="28"/>
      <c r="AM1435" s="28"/>
      <c r="AN1435" s="28"/>
      <c r="AO1435" s="28"/>
      <c r="AP1435" s="28"/>
      <c r="AQ1435" s="28"/>
      <c r="AR1435" s="28"/>
      <c r="AS1435" s="28"/>
      <c r="AT1435" s="28"/>
      <c r="AU1435" s="28"/>
      <c r="AV1435" s="28"/>
      <c r="AW1435" s="28"/>
      <c r="AX1435" s="28"/>
      <c r="AY1435" s="28"/>
      <c r="AZ1435" s="28"/>
      <c r="BA1435" s="28"/>
      <c r="BB1435" s="28"/>
      <c r="BC1435" s="28"/>
      <c r="BD1435" s="28"/>
      <c r="BE1435" s="28"/>
      <c r="BF1435" s="28"/>
      <c r="BG1435" s="28"/>
      <c r="BH1435" s="28"/>
      <c r="BI1435" s="28"/>
      <c r="BJ1435" s="28"/>
      <c r="BK1435" s="28"/>
      <c r="BL1435" s="28"/>
      <c r="BM1435" s="28"/>
      <c r="BN1435" s="28"/>
      <c r="BO1435" s="28"/>
      <c r="BP1435" s="28"/>
      <c r="BQ1435" s="28"/>
      <c r="BR1435" s="28"/>
      <c r="BS1435" s="28"/>
      <c r="BT1435" s="28"/>
      <c r="BU1435" s="28"/>
      <c r="BV1435" s="28"/>
      <c r="BW1435" s="28"/>
      <c r="BX1435" s="28"/>
      <c r="BY1435" s="28"/>
      <c r="BZ1435" s="28"/>
      <c r="CA1435" s="28"/>
      <c r="CB1435" s="28"/>
      <c r="CC1435" s="28"/>
      <c r="CD1435" s="28"/>
      <c r="CE1435" s="28"/>
      <c r="CF1435" s="28"/>
      <c r="CG1435" s="28"/>
      <c r="CH1435" s="28"/>
      <c r="CI1435" s="28"/>
      <c r="CJ1435" s="28"/>
      <c r="CK1435" s="28"/>
      <c r="CL1435" s="28"/>
      <c r="CM1435" s="28"/>
      <c r="CN1435" s="28"/>
    </row>
    <row r="1436" spans="3:92" x14ac:dyDescent="0.3">
      <c r="C1436" s="28"/>
      <c r="D1436" s="28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28"/>
      <c r="P1436" s="28"/>
      <c r="Q1436" s="28"/>
      <c r="R1436" s="28"/>
      <c r="S1436" s="28"/>
      <c r="T1436" s="28"/>
      <c r="U1436" s="28"/>
      <c r="V1436" s="28"/>
      <c r="W1436" s="28"/>
      <c r="X1436" s="28"/>
      <c r="Y1436" s="28"/>
      <c r="Z1436" s="28"/>
      <c r="AA1436" s="28"/>
      <c r="AB1436" s="28"/>
      <c r="AC1436" s="28"/>
      <c r="AD1436" s="28"/>
      <c r="AE1436" s="28"/>
      <c r="AF1436" s="28"/>
      <c r="AG1436" s="28"/>
      <c r="AH1436" s="28"/>
      <c r="AI1436" s="28"/>
      <c r="AJ1436" s="28"/>
      <c r="AK1436" s="28"/>
      <c r="AL1436" s="28"/>
      <c r="AM1436" s="28"/>
      <c r="AN1436" s="28"/>
      <c r="AO1436" s="28"/>
      <c r="AP1436" s="28"/>
      <c r="AQ1436" s="28"/>
      <c r="AR1436" s="28"/>
      <c r="AS1436" s="28"/>
      <c r="AT1436" s="28"/>
      <c r="AU1436" s="28"/>
      <c r="AV1436" s="28"/>
      <c r="AW1436" s="28"/>
      <c r="AX1436" s="28"/>
      <c r="AY1436" s="28"/>
      <c r="AZ1436" s="28"/>
      <c r="BA1436" s="28"/>
      <c r="BB1436" s="28"/>
      <c r="BC1436" s="28"/>
      <c r="BD1436" s="28"/>
      <c r="BE1436" s="28"/>
      <c r="BF1436" s="28"/>
      <c r="BG1436" s="28"/>
      <c r="BH1436" s="28"/>
      <c r="BI1436" s="28"/>
      <c r="BJ1436" s="28"/>
      <c r="BK1436" s="28"/>
      <c r="BL1436" s="28"/>
      <c r="BM1436" s="28"/>
      <c r="BN1436" s="28"/>
      <c r="BO1436" s="28"/>
      <c r="BP1436" s="28"/>
      <c r="BQ1436" s="28"/>
      <c r="BR1436" s="28"/>
      <c r="BS1436" s="28"/>
      <c r="BT1436" s="28"/>
      <c r="BU1436" s="28"/>
      <c r="BV1436" s="28"/>
      <c r="BW1436" s="28"/>
      <c r="BX1436" s="28"/>
      <c r="BY1436" s="28"/>
      <c r="BZ1436" s="28"/>
      <c r="CA1436" s="28"/>
      <c r="CB1436" s="28"/>
      <c r="CC1436" s="28"/>
      <c r="CD1436" s="28"/>
      <c r="CE1436" s="28"/>
      <c r="CF1436" s="28"/>
      <c r="CG1436" s="28"/>
      <c r="CH1436" s="28"/>
      <c r="CI1436" s="28"/>
      <c r="CJ1436" s="28"/>
      <c r="CK1436" s="28"/>
      <c r="CL1436" s="28"/>
      <c r="CM1436" s="28"/>
      <c r="CN1436" s="28"/>
    </row>
    <row r="1437" spans="3:92" x14ac:dyDescent="0.3">
      <c r="C1437" s="28"/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28"/>
      <c r="P1437" s="28"/>
      <c r="Q1437" s="28"/>
      <c r="R1437" s="28"/>
      <c r="S1437" s="28"/>
      <c r="T1437" s="28"/>
      <c r="U1437" s="28"/>
      <c r="V1437" s="28"/>
      <c r="W1437" s="28"/>
      <c r="X1437" s="28"/>
      <c r="Y1437" s="28"/>
      <c r="Z1437" s="28"/>
      <c r="AA1437" s="28"/>
      <c r="AB1437" s="28"/>
      <c r="AC1437" s="28"/>
      <c r="AD1437" s="28"/>
      <c r="AE1437" s="28"/>
      <c r="AF1437" s="28"/>
      <c r="AG1437" s="28"/>
      <c r="AH1437" s="28"/>
      <c r="AI1437" s="28"/>
      <c r="AJ1437" s="28"/>
      <c r="AK1437" s="28"/>
      <c r="AL1437" s="28"/>
      <c r="AM1437" s="28"/>
      <c r="AN1437" s="28"/>
      <c r="AO1437" s="28"/>
      <c r="AP1437" s="28"/>
      <c r="AQ1437" s="28"/>
      <c r="AR1437" s="28"/>
      <c r="AS1437" s="28"/>
      <c r="AT1437" s="28"/>
      <c r="AU1437" s="28"/>
      <c r="AV1437" s="28"/>
      <c r="AW1437" s="28"/>
      <c r="AX1437" s="28"/>
      <c r="AY1437" s="28"/>
      <c r="AZ1437" s="28"/>
      <c r="BA1437" s="28"/>
      <c r="BB1437" s="28"/>
      <c r="BC1437" s="28"/>
      <c r="BD1437" s="28"/>
      <c r="BE1437" s="28"/>
      <c r="BF1437" s="28"/>
      <c r="BG1437" s="28"/>
      <c r="BH1437" s="28"/>
      <c r="BI1437" s="28"/>
      <c r="BJ1437" s="28"/>
      <c r="BK1437" s="28"/>
      <c r="BL1437" s="28"/>
      <c r="BM1437" s="28"/>
      <c r="BN1437" s="28"/>
      <c r="BO1437" s="28"/>
      <c r="BP1437" s="28"/>
      <c r="BQ1437" s="28"/>
      <c r="BR1437" s="28"/>
      <c r="BS1437" s="28"/>
      <c r="BT1437" s="28"/>
      <c r="BU1437" s="28"/>
      <c r="BV1437" s="28"/>
      <c r="BW1437" s="28"/>
      <c r="BX1437" s="28"/>
      <c r="BY1437" s="28"/>
      <c r="BZ1437" s="28"/>
      <c r="CA1437" s="28"/>
      <c r="CB1437" s="28"/>
      <c r="CC1437" s="28"/>
      <c r="CD1437" s="28"/>
      <c r="CE1437" s="28"/>
      <c r="CF1437" s="28"/>
      <c r="CG1437" s="28"/>
      <c r="CH1437" s="28"/>
      <c r="CI1437" s="28"/>
      <c r="CJ1437" s="28"/>
      <c r="CK1437" s="28"/>
      <c r="CL1437" s="28"/>
      <c r="CM1437" s="28"/>
      <c r="CN1437" s="28"/>
    </row>
    <row r="1438" spans="3:92" x14ac:dyDescent="0.3">
      <c r="C1438" s="28"/>
      <c r="D1438" s="28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28"/>
      <c r="P1438" s="28"/>
      <c r="Q1438" s="28"/>
      <c r="R1438" s="28"/>
      <c r="S1438" s="28"/>
      <c r="T1438" s="28"/>
      <c r="U1438" s="28"/>
      <c r="V1438" s="28"/>
      <c r="W1438" s="28"/>
      <c r="X1438" s="28"/>
      <c r="Y1438" s="28"/>
      <c r="Z1438" s="28"/>
      <c r="AA1438" s="28"/>
      <c r="AB1438" s="28"/>
      <c r="AC1438" s="28"/>
      <c r="AD1438" s="28"/>
      <c r="AE1438" s="28"/>
      <c r="AF1438" s="28"/>
      <c r="AG1438" s="28"/>
      <c r="AH1438" s="28"/>
      <c r="AI1438" s="28"/>
      <c r="AJ1438" s="28"/>
      <c r="AK1438" s="28"/>
      <c r="AL1438" s="28"/>
      <c r="AM1438" s="28"/>
      <c r="AN1438" s="28"/>
      <c r="AO1438" s="28"/>
      <c r="AP1438" s="28"/>
      <c r="AQ1438" s="28"/>
      <c r="AR1438" s="28"/>
      <c r="AS1438" s="28"/>
      <c r="AT1438" s="28"/>
      <c r="AU1438" s="28"/>
      <c r="AV1438" s="28"/>
      <c r="AW1438" s="28"/>
      <c r="AX1438" s="28"/>
      <c r="AY1438" s="28"/>
      <c r="AZ1438" s="28"/>
      <c r="BA1438" s="28"/>
      <c r="BB1438" s="28"/>
      <c r="BC1438" s="28"/>
      <c r="BD1438" s="28"/>
      <c r="BE1438" s="28"/>
      <c r="BF1438" s="28"/>
      <c r="BG1438" s="28"/>
      <c r="BH1438" s="28"/>
      <c r="BI1438" s="28"/>
      <c r="BJ1438" s="28"/>
      <c r="BK1438" s="28"/>
      <c r="BL1438" s="28"/>
      <c r="BM1438" s="28"/>
      <c r="BN1438" s="28"/>
      <c r="BO1438" s="28"/>
      <c r="BP1438" s="28"/>
      <c r="BQ1438" s="28"/>
      <c r="BR1438" s="28"/>
      <c r="BS1438" s="28"/>
      <c r="BT1438" s="28"/>
      <c r="BU1438" s="28"/>
      <c r="BV1438" s="28"/>
      <c r="BW1438" s="28"/>
      <c r="BX1438" s="28"/>
      <c r="BY1438" s="28"/>
      <c r="BZ1438" s="28"/>
      <c r="CA1438" s="28"/>
      <c r="CB1438" s="28"/>
      <c r="CC1438" s="28"/>
      <c r="CD1438" s="28"/>
      <c r="CE1438" s="28"/>
      <c r="CF1438" s="28"/>
      <c r="CG1438" s="28"/>
      <c r="CH1438" s="28"/>
      <c r="CI1438" s="28"/>
      <c r="CJ1438" s="28"/>
      <c r="CK1438" s="28"/>
      <c r="CL1438" s="28"/>
      <c r="CM1438" s="28"/>
      <c r="CN1438" s="28"/>
    </row>
    <row r="1439" spans="3:92" x14ac:dyDescent="0.3">
      <c r="C1439" s="28"/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28"/>
      <c r="P1439" s="28"/>
      <c r="Q1439" s="28"/>
      <c r="R1439" s="28"/>
      <c r="S1439" s="28"/>
      <c r="T1439" s="28"/>
      <c r="U1439" s="28"/>
      <c r="V1439" s="28"/>
      <c r="W1439" s="28"/>
      <c r="X1439" s="28"/>
      <c r="Y1439" s="28"/>
      <c r="Z1439" s="28"/>
      <c r="AA1439" s="28"/>
      <c r="AB1439" s="28"/>
      <c r="AC1439" s="28"/>
      <c r="AD1439" s="28"/>
      <c r="AE1439" s="28"/>
      <c r="AF1439" s="28"/>
      <c r="AG1439" s="28"/>
      <c r="AH1439" s="28"/>
      <c r="AI1439" s="28"/>
      <c r="AJ1439" s="28"/>
      <c r="AK1439" s="28"/>
      <c r="AL1439" s="28"/>
      <c r="AM1439" s="28"/>
      <c r="AN1439" s="28"/>
      <c r="AO1439" s="28"/>
      <c r="AP1439" s="28"/>
      <c r="AQ1439" s="28"/>
      <c r="AR1439" s="28"/>
      <c r="AS1439" s="28"/>
      <c r="AT1439" s="28"/>
      <c r="AU1439" s="28"/>
      <c r="AV1439" s="28"/>
      <c r="AW1439" s="28"/>
      <c r="AX1439" s="28"/>
      <c r="AY1439" s="28"/>
      <c r="AZ1439" s="28"/>
      <c r="BA1439" s="28"/>
      <c r="BB1439" s="28"/>
      <c r="BC1439" s="28"/>
      <c r="BD1439" s="28"/>
      <c r="BE1439" s="28"/>
      <c r="BF1439" s="28"/>
      <c r="BG1439" s="28"/>
      <c r="BH1439" s="28"/>
      <c r="BI1439" s="28"/>
      <c r="BJ1439" s="28"/>
      <c r="BK1439" s="28"/>
      <c r="BL1439" s="28"/>
      <c r="BM1439" s="28"/>
      <c r="BN1439" s="28"/>
      <c r="BO1439" s="28"/>
      <c r="BP1439" s="28"/>
      <c r="BQ1439" s="28"/>
      <c r="BR1439" s="28"/>
      <c r="BS1439" s="28"/>
      <c r="BT1439" s="28"/>
      <c r="BU1439" s="28"/>
      <c r="BV1439" s="28"/>
      <c r="BW1439" s="28"/>
      <c r="BX1439" s="28"/>
      <c r="BY1439" s="28"/>
      <c r="BZ1439" s="28"/>
      <c r="CA1439" s="28"/>
      <c r="CB1439" s="28"/>
      <c r="CC1439" s="28"/>
      <c r="CD1439" s="28"/>
      <c r="CE1439" s="28"/>
      <c r="CF1439" s="28"/>
      <c r="CG1439" s="28"/>
      <c r="CH1439" s="28"/>
      <c r="CI1439" s="28"/>
      <c r="CJ1439" s="28"/>
      <c r="CK1439" s="28"/>
      <c r="CL1439" s="28"/>
      <c r="CM1439" s="28"/>
      <c r="CN1439" s="28"/>
    </row>
    <row r="1440" spans="3:92" x14ac:dyDescent="0.3">
      <c r="C1440" s="28"/>
      <c r="D1440" s="28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28"/>
      <c r="P1440" s="28"/>
      <c r="Q1440" s="28"/>
      <c r="R1440" s="28"/>
      <c r="S1440" s="28"/>
      <c r="T1440" s="28"/>
      <c r="U1440" s="28"/>
      <c r="V1440" s="28"/>
      <c r="W1440" s="28"/>
      <c r="X1440" s="28"/>
      <c r="Y1440" s="28"/>
      <c r="Z1440" s="28"/>
      <c r="AA1440" s="28"/>
      <c r="AB1440" s="28"/>
      <c r="AC1440" s="28"/>
      <c r="AD1440" s="28"/>
      <c r="AE1440" s="28"/>
      <c r="AF1440" s="28"/>
      <c r="AG1440" s="28"/>
      <c r="AH1440" s="28"/>
      <c r="AI1440" s="28"/>
      <c r="AJ1440" s="28"/>
      <c r="AK1440" s="28"/>
      <c r="AL1440" s="28"/>
      <c r="AM1440" s="28"/>
      <c r="AN1440" s="28"/>
      <c r="AO1440" s="28"/>
      <c r="AP1440" s="28"/>
      <c r="AQ1440" s="28"/>
      <c r="AR1440" s="28"/>
      <c r="AS1440" s="28"/>
      <c r="AT1440" s="28"/>
      <c r="AU1440" s="28"/>
      <c r="AV1440" s="28"/>
      <c r="AW1440" s="28"/>
      <c r="AX1440" s="28"/>
      <c r="AY1440" s="28"/>
      <c r="AZ1440" s="28"/>
      <c r="BA1440" s="28"/>
      <c r="BB1440" s="28"/>
      <c r="BC1440" s="28"/>
      <c r="BD1440" s="28"/>
      <c r="BE1440" s="28"/>
      <c r="BF1440" s="28"/>
      <c r="BG1440" s="28"/>
      <c r="BH1440" s="28"/>
      <c r="BI1440" s="28"/>
      <c r="BJ1440" s="28"/>
      <c r="BK1440" s="28"/>
      <c r="BL1440" s="28"/>
      <c r="BM1440" s="28"/>
      <c r="BN1440" s="28"/>
      <c r="BO1440" s="28"/>
      <c r="BP1440" s="28"/>
      <c r="BQ1440" s="28"/>
      <c r="BR1440" s="28"/>
      <c r="BS1440" s="28"/>
      <c r="BT1440" s="28"/>
      <c r="BU1440" s="28"/>
      <c r="BV1440" s="28"/>
      <c r="BW1440" s="28"/>
      <c r="BX1440" s="28"/>
      <c r="BY1440" s="28"/>
      <c r="BZ1440" s="28"/>
      <c r="CA1440" s="28"/>
      <c r="CB1440" s="28"/>
      <c r="CC1440" s="28"/>
      <c r="CD1440" s="28"/>
      <c r="CE1440" s="28"/>
      <c r="CF1440" s="28"/>
      <c r="CG1440" s="28"/>
      <c r="CH1440" s="28"/>
      <c r="CI1440" s="28"/>
      <c r="CJ1440" s="28"/>
      <c r="CK1440" s="28"/>
      <c r="CL1440" s="28"/>
      <c r="CM1440" s="28"/>
      <c r="CN1440" s="28"/>
    </row>
    <row r="1441" spans="3:92" x14ac:dyDescent="0.3">
      <c r="C1441" s="28"/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28"/>
      <c r="P1441" s="28"/>
      <c r="Q1441" s="28"/>
      <c r="R1441" s="28"/>
      <c r="S1441" s="28"/>
      <c r="T1441" s="28"/>
      <c r="U1441" s="28"/>
      <c r="V1441" s="28"/>
      <c r="W1441" s="28"/>
      <c r="X1441" s="28"/>
      <c r="Y1441" s="28"/>
      <c r="Z1441" s="28"/>
      <c r="AA1441" s="28"/>
      <c r="AB1441" s="28"/>
      <c r="AC1441" s="28"/>
      <c r="AD1441" s="28"/>
      <c r="AE1441" s="28"/>
      <c r="AF1441" s="28"/>
      <c r="AG1441" s="28"/>
      <c r="AH1441" s="28"/>
      <c r="AI1441" s="28"/>
      <c r="AJ1441" s="28"/>
      <c r="AK1441" s="28"/>
      <c r="AL1441" s="28"/>
      <c r="AM1441" s="28"/>
      <c r="AN1441" s="28"/>
      <c r="AO1441" s="28"/>
      <c r="AP1441" s="28"/>
      <c r="AQ1441" s="28"/>
      <c r="AR1441" s="28"/>
      <c r="AS1441" s="28"/>
      <c r="AT1441" s="28"/>
      <c r="AU1441" s="28"/>
      <c r="AV1441" s="28"/>
      <c r="AW1441" s="28"/>
      <c r="AX1441" s="28"/>
      <c r="AY1441" s="28"/>
      <c r="AZ1441" s="28"/>
      <c r="BA1441" s="28"/>
      <c r="BB1441" s="28"/>
      <c r="BC1441" s="28"/>
      <c r="BD1441" s="28"/>
      <c r="BE1441" s="28"/>
      <c r="BF1441" s="28"/>
      <c r="BG1441" s="28"/>
      <c r="BH1441" s="28"/>
      <c r="BI1441" s="28"/>
      <c r="BJ1441" s="28"/>
      <c r="BK1441" s="28"/>
      <c r="BL1441" s="28"/>
      <c r="BM1441" s="28"/>
      <c r="BN1441" s="28"/>
      <c r="BO1441" s="28"/>
      <c r="BP1441" s="28"/>
      <c r="BQ1441" s="28"/>
      <c r="BR1441" s="28"/>
      <c r="BS1441" s="28"/>
      <c r="BT1441" s="28"/>
      <c r="BU1441" s="28"/>
      <c r="BV1441" s="28"/>
      <c r="BW1441" s="28"/>
      <c r="BX1441" s="28"/>
      <c r="BY1441" s="28"/>
      <c r="BZ1441" s="28"/>
      <c r="CA1441" s="28"/>
      <c r="CB1441" s="28"/>
      <c r="CC1441" s="28"/>
      <c r="CD1441" s="28"/>
      <c r="CE1441" s="28"/>
      <c r="CF1441" s="28"/>
      <c r="CG1441" s="28"/>
      <c r="CH1441" s="28"/>
      <c r="CI1441" s="28"/>
      <c r="CJ1441" s="28"/>
      <c r="CK1441" s="28"/>
      <c r="CL1441" s="28"/>
      <c r="CM1441" s="28"/>
      <c r="CN1441" s="28"/>
    </row>
    <row r="1442" spans="3:92" x14ac:dyDescent="0.3">
      <c r="C1442" s="28"/>
      <c r="D1442" s="28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28"/>
      <c r="P1442" s="28"/>
      <c r="Q1442" s="28"/>
      <c r="R1442" s="28"/>
      <c r="S1442" s="28"/>
      <c r="T1442" s="28"/>
      <c r="U1442" s="28"/>
      <c r="V1442" s="28"/>
      <c r="W1442" s="28"/>
      <c r="X1442" s="28"/>
      <c r="Y1442" s="28"/>
      <c r="Z1442" s="28"/>
      <c r="AA1442" s="28"/>
      <c r="AB1442" s="28"/>
      <c r="AC1442" s="28"/>
      <c r="AD1442" s="28"/>
      <c r="AE1442" s="28"/>
      <c r="AF1442" s="28"/>
      <c r="AG1442" s="28"/>
      <c r="AH1442" s="28"/>
      <c r="AI1442" s="28"/>
      <c r="AJ1442" s="28"/>
      <c r="AK1442" s="28"/>
      <c r="AL1442" s="28"/>
      <c r="AM1442" s="28"/>
      <c r="AN1442" s="28"/>
      <c r="AO1442" s="28"/>
      <c r="AP1442" s="28"/>
      <c r="AQ1442" s="28"/>
      <c r="AR1442" s="28"/>
      <c r="AS1442" s="28"/>
      <c r="AT1442" s="28"/>
      <c r="AU1442" s="28"/>
      <c r="AV1442" s="28"/>
      <c r="AW1442" s="28"/>
      <c r="AX1442" s="28"/>
      <c r="AY1442" s="28"/>
      <c r="AZ1442" s="28"/>
      <c r="BA1442" s="28"/>
      <c r="BB1442" s="28"/>
      <c r="BC1442" s="28"/>
      <c r="BD1442" s="28"/>
      <c r="BE1442" s="28"/>
      <c r="BF1442" s="28"/>
      <c r="BG1442" s="28"/>
      <c r="BH1442" s="28"/>
      <c r="BI1442" s="28"/>
      <c r="BJ1442" s="28"/>
      <c r="BK1442" s="28"/>
      <c r="BL1442" s="28"/>
      <c r="BM1442" s="28"/>
      <c r="BN1442" s="28"/>
      <c r="BO1442" s="28"/>
      <c r="BP1442" s="28"/>
      <c r="BQ1442" s="28"/>
      <c r="BR1442" s="28"/>
      <c r="BS1442" s="28"/>
      <c r="BT1442" s="28"/>
      <c r="BU1442" s="28"/>
      <c r="BV1442" s="28"/>
      <c r="BW1442" s="28"/>
      <c r="BX1442" s="28"/>
      <c r="BY1442" s="28"/>
      <c r="BZ1442" s="28"/>
      <c r="CA1442" s="28"/>
      <c r="CB1442" s="28"/>
      <c r="CC1442" s="28"/>
      <c r="CD1442" s="28"/>
      <c r="CE1442" s="28"/>
      <c r="CF1442" s="28"/>
      <c r="CG1442" s="28"/>
      <c r="CH1442" s="28"/>
      <c r="CI1442" s="28"/>
      <c r="CJ1442" s="28"/>
      <c r="CK1442" s="28"/>
      <c r="CL1442" s="28"/>
      <c r="CM1442" s="28"/>
      <c r="CN1442" s="28"/>
    </row>
    <row r="1443" spans="3:92" x14ac:dyDescent="0.3">
      <c r="C1443" s="28"/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28"/>
      <c r="P1443" s="28"/>
      <c r="Q1443" s="28"/>
      <c r="R1443" s="28"/>
      <c r="S1443" s="28"/>
      <c r="T1443" s="28"/>
      <c r="U1443" s="28"/>
      <c r="V1443" s="28"/>
      <c r="W1443" s="28"/>
      <c r="X1443" s="28"/>
      <c r="Y1443" s="28"/>
      <c r="Z1443" s="28"/>
      <c r="AA1443" s="28"/>
      <c r="AB1443" s="28"/>
      <c r="AC1443" s="28"/>
      <c r="AD1443" s="28"/>
      <c r="AE1443" s="28"/>
      <c r="AF1443" s="28"/>
      <c r="AG1443" s="28"/>
      <c r="AH1443" s="28"/>
      <c r="AI1443" s="28"/>
      <c r="AJ1443" s="28"/>
      <c r="AK1443" s="28"/>
      <c r="AL1443" s="28"/>
      <c r="AM1443" s="28"/>
      <c r="AN1443" s="28"/>
      <c r="AO1443" s="28"/>
      <c r="AP1443" s="28"/>
      <c r="AQ1443" s="28"/>
      <c r="AR1443" s="28"/>
      <c r="AS1443" s="28"/>
      <c r="AT1443" s="28"/>
      <c r="AU1443" s="28"/>
      <c r="AV1443" s="28"/>
      <c r="AW1443" s="28"/>
      <c r="AX1443" s="28"/>
      <c r="AY1443" s="28"/>
      <c r="AZ1443" s="28"/>
      <c r="BA1443" s="28"/>
      <c r="BB1443" s="28"/>
      <c r="BC1443" s="28"/>
      <c r="BD1443" s="28"/>
      <c r="BE1443" s="28"/>
      <c r="BF1443" s="28"/>
      <c r="BG1443" s="28"/>
      <c r="BH1443" s="28"/>
      <c r="BI1443" s="28"/>
      <c r="BJ1443" s="28"/>
      <c r="BK1443" s="28"/>
      <c r="BL1443" s="28"/>
      <c r="BM1443" s="28"/>
      <c r="BN1443" s="28"/>
      <c r="BO1443" s="28"/>
      <c r="BP1443" s="28"/>
      <c r="BQ1443" s="28"/>
      <c r="BR1443" s="28"/>
      <c r="BS1443" s="28"/>
      <c r="BT1443" s="28"/>
      <c r="BU1443" s="28"/>
      <c r="BV1443" s="28"/>
      <c r="BW1443" s="28"/>
      <c r="BX1443" s="28"/>
      <c r="BY1443" s="28"/>
      <c r="BZ1443" s="28"/>
      <c r="CA1443" s="28"/>
      <c r="CB1443" s="28"/>
      <c r="CC1443" s="28"/>
      <c r="CD1443" s="28"/>
      <c r="CE1443" s="28"/>
      <c r="CF1443" s="28"/>
      <c r="CG1443" s="28"/>
      <c r="CH1443" s="28"/>
      <c r="CI1443" s="28"/>
      <c r="CJ1443" s="28"/>
      <c r="CK1443" s="28"/>
      <c r="CL1443" s="28"/>
      <c r="CM1443" s="28"/>
      <c r="CN1443" s="28"/>
    </row>
    <row r="1444" spans="3:92" x14ac:dyDescent="0.3">
      <c r="C1444" s="28"/>
      <c r="D1444" s="28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  <c r="Y1444" s="28"/>
      <c r="Z1444" s="28"/>
      <c r="AA1444" s="28"/>
      <c r="AB1444" s="28"/>
      <c r="AC1444" s="28"/>
      <c r="AD1444" s="28"/>
      <c r="AE1444" s="28"/>
      <c r="AF1444" s="28"/>
      <c r="AG1444" s="28"/>
      <c r="AH1444" s="28"/>
      <c r="AI1444" s="28"/>
      <c r="AJ1444" s="28"/>
      <c r="AK1444" s="28"/>
      <c r="AL1444" s="28"/>
      <c r="AM1444" s="28"/>
      <c r="AN1444" s="28"/>
      <c r="AO1444" s="28"/>
      <c r="AP1444" s="28"/>
      <c r="AQ1444" s="28"/>
      <c r="AR1444" s="28"/>
      <c r="AS1444" s="28"/>
      <c r="AT1444" s="28"/>
      <c r="AU1444" s="28"/>
      <c r="AV1444" s="28"/>
      <c r="AW1444" s="28"/>
      <c r="AX1444" s="28"/>
      <c r="AY1444" s="28"/>
      <c r="AZ1444" s="28"/>
      <c r="BA1444" s="28"/>
      <c r="BB1444" s="28"/>
      <c r="BC1444" s="28"/>
      <c r="BD1444" s="28"/>
      <c r="BE1444" s="28"/>
      <c r="BF1444" s="28"/>
      <c r="BG1444" s="28"/>
      <c r="BH1444" s="28"/>
      <c r="BI1444" s="28"/>
      <c r="BJ1444" s="28"/>
      <c r="BK1444" s="28"/>
      <c r="BL1444" s="28"/>
      <c r="BM1444" s="28"/>
      <c r="BN1444" s="28"/>
      <c r="BO1444" s="28"/>
      <c r="BP1444" s="28"/>
      <c r="BQ1444" s="28"/>
      <c r="BR1444" s="28"/>
      <c r="BS1444" s="28"/>
      <c r="BT1444" s="28"/>
      <c r="BU1444" s="28"/>
      <c r="BV1444" s="28"/>
      <c r="BW1444" s="28"/>
      <c r="BX1444" s="28"/>
      <c r="BY1444" s="28"/>
      <c r="BZ1444" s="28"/>
      <c r="CA1444" s="28"/>
      <c r="CB1444" s="28"/>
      <c r="CC1444" s="28"/>
      <c r="CD1444" s="28"/>
      <c r="CE1444" s="28"/>
      <c r="CF1444" s="28"/>
      <c r="CG1444" s="28"/>
      <c r="CH1444" s="28"/>
      <c r="CI1444" s="28"/>
      <c r="CJ1444" s="28"/>
      <c r="CK1444" s="28"/>
      <c r="CL1444" s="28"/>
      <c r="CM1444" s="28"/>
      <c r="CN1444" s="28"/>
    </row>
    <row r="1445" spans="3:92" x14ac:dyDescent="0.3">
      <c r="C1445" s="28"/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28"/>
      <c r="P1445" s="28"/>
      <c r="Q1445" s="28"/>
      <c r="R1445" s="28"/>
      <c r="S1445" s="28"/>
      <c r="T1445" s="28"/>
      <c r="U1445" s="28"/>
      <c r="V1445" s="28"/>
      <c r="W1445" s="28"/>
      <c r="X1445" s="28"/>
      <c r="Y1445" s="28"/>
      <c r="Z1445" s="28"/>
      <c r="AA1445" s="28"/>
      <c r="AB1445" s="28"/>
      <c r="AC1445" s="28"/>
      <c r="AD1445" s="28"/>
      <c r="AE1445" s="28"/>
      <c r="AF1445" s="28"/>
      <c r="AG1445" s="28"/>
      <c r="AH1445" s="28"/>
      <c r="AI1445" s="28"/>
      <c r="AJ1445" s="28"/>
      <c r="AK1445" s="28"/>
      <c r="AL1445" s="28"/>
      <c r="AM1445" s="28"/>
      <c r="AN1445" s="28"/>
      <c r="AO1445" s="28"/>
      <c r="AP1445" s="28"/>
      <c r="AQ1445" s="28"/>
      <c r="AR1445" s="28"/>
      <c r="AS1445" s="28"/>
      <c r="AT1445" s="28"/>
      <c r="AU1445" s="28"/>
      <c r="AV1445" s="28"/>
      <c r="AW1445" s="28"/>
      <c r="AX1445" s="28"/>
      <c r="AY1445" s="28"/>
      <c r="AZ1445" s="28"/>
      <c r="BA1445" s="28"/>
      <c r="BB1445" s="28"/>
      <c r="BC1445" s="28"/>
      <c r="BD1445" s="28"/>
      <c r="BE1445" s="28"/>
      <c r="BF1445" s="28"/>
      <c r="BG1445" s="28"/>
      <c r="BH1445" s="28"/>
      <c r="BI1445" s="28"/>
      <c r="BJ1445" s="28"/>
      <c r="BK1445" s="28"/>
      <c r="BL1445" s="28"/>
      <c r="BM1445" s="28"/>
      <c r="BN1445" s="28"/>
      <c r="BO1445" s="28"/>
      <c r="BP1445" s="28"/>
      <c r="BQ1445" s="28"/>
      <c r="BR1445" s="28"/>
      <c r="BS1445" s="28"/>
      <c r="BT1445" s="28"/>
      <c r="BU1445" s="28"/>
      <c r="BV1445" s="28"/>
      <c r="BW1445" s="28"/>
      <c r="BX1445" s="28"/>
      <c r="BY1445" s="28"/>
      <c r="BZ1445" s="28"/>
      <c r="CA1445" s="28"/>
      <c r="CB1445" s="28"/>
      <c r="CC1445" s="28"/>
      <c r="CD1445" s="28"/>
      <c r="CE1445" s="28"/>
      <c r="CF1445" s="28"/>
      <c r="CG1445" s="28"/>
      <c r="CH1445" s="28"/>
      <c r="CI1445" s="28"/>
      <c r="CJ1445" s="28"/>
      <c r="CK1445" s="28"/>
      <c r="CL1445" s="28"/>
      <c r="CM1445" s="28"/>
      <c r="CN1445" s="28"/>
    </row>
    <row r="1446" spans="3:92" x14ac:dyDescent="0.3">
      <c r="C1446" s="28"/>
      <c r="D1446" s="28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/>
      <c r="Z1446" s="28"/>
      <c r="AA1446" s="28"/>
      <c r="AB1446" s="28"/>
      <c r="AC1446" s="28"/>
      <c r="AD1446" s="28"/>
      <c r="AE1446" s="28"/>
      <c r="AF1446" s="28"/>
      <c r="AG1446" s="28"/>
      <c r="AH1446" s="28"/>
      <c r="AI1446" s="28"/>
      <c r="AJ1446" s="28"/>
      <c r="AK1446" s="28"/>
      <c r="AL1446" s="28"/>
      <c r="AM1446" s="28"/>
      <c r="AN1446" s="28"/>
      <c r="AO1446" s="28"/>
      <c r="AP1446" s="28"/>
      <c r="AQ1446" s="28"/>
      <c r="AR1446" s="28"/>
      <c r="AS1446" s="28"/>
      <c r="AT1446" s="28"/>
      <c r="AU1446" s="28"/>
      <c r="AV1446" s="28"/>
      <c r="AW1446" s="28"/>
      <c r="AX1446" s="28"/>
      <c r="AY1446" s="28"/>
      <c r="AZ1446" s="28"/>
      <c r="BA1446" s="28"/>
      <c r="BB1446" s="28"/>
      <c r="BC1446" s="28"/>
      <c r="BD1446" s="28"/>
      <c r="BE1446" s="28"/>
      <c r="BF1446" s="28"/>
      <c r="BG1446" s="28"/>
      <c r="BH1446" s="28"/>
      <c r="BI1446" s="28"/>
      <c r="BJ1446" s="28"/>
      <c r="BK1446" s="28"/>
      <c r="BL1446" s="28"/>
      <c r="BM1446" s="28"/>
      <c r="BN1446" s="28"/>
      <c r="BO1446" s="28"/>
      <c r="BP1446" s="28"/>
      <c r="BQ1446" s="28"/>
      <c r="BR1446" s="28"/>
      <c r="BS1446" s="28"/>
      <c r="BT1446" s="28"/>
      <c r="BU1446" s="28"/>
      <c r="BV1446" s="28"/>
      <c r="BW1446" s="28"/>
      <c r="BX1446" s="28"/>
      <c r="BY1446" s="28"/>
      <c r="BZ1446" s="28"/>
      <c r="CA1446" s="28"/>
      <c r="CB1446" s="28"/>
      <c r="CC1446" s="28"/>
      <c r="CD1446" s="28"/>
      <c r="CE1446" s="28"/>
      <c r="CF1446" s="28"/>
      <c r="CG1446" s="28"/>
      <c r="CH1446" s="28"/>
      <c r="CI1446" s="28"/>
      <c r="CJ1446" s="28"/>
      <c r="CK1446" s="28"/>
      <c r="CL1446" s="28"/>
      <c r="CM1446" s="28"/>
      <c r="CN1446" s="28"/>
    </row>
    <row r="1447" spans="3:92" x14ac:dyDescent="0.3">
      <c r="C1447" s="28"/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  <c r="Y1447" s="28"/>
      <c r="Z1447" s="28"/>
      <c r="AA1447" s="28"/>
      <c r="AB1447" s="28"/>
      <c r="AC1447" s="28"/>
      <c r="AD1447" s="28"/>
      <c r="AE1447" s="28"/>
      <c r="AF1447" s="28"/>
      <c r="AG1447" s="28"/>
      <c r="AH1447" s="28"/>
      <c r="AI1447" s="28"/>
      <c r="AJ1447" s="28"/>
      <c r="AK1447" s="28"/>
      <c r="AL1447" s="28"/>
      <c r="AM1447" s="28"/>
      <c r="AN1447" s="28"/>
      <c r="AO1447" s="28"/>
      <c r="AP1447" s="28"/>
      <c r="AQ1447" s="28"/>
      <c r="AR1447" s="28"/>
      <c r="AS1447" s="28"/>
      <c r="AT1447" s="28"/>
      <c r="AU1447" s="28"/>
      <c r="AV1447" s="28"/>
      <c r="AW1447" s="28"/>
      <c r="AX1447" s="28"/>
      <c r="AY1447" s="28"/>
      <c r="AZ1447" s="28"/>
      <c r="BA1447" s="28"/>
      <c r="BB1447" s="28"/>
      <c r="BC1447" s="28"/>
      <c r="BD1447" s="28"/>
      <c r="BE1447" s="28"/>
      <c r="BF1447" s="28"/>
      <c r="BG1447" s="28"/>
      <c r="BH1447" s="28"/>
      <c r="BI1447" s="28"/>
      <c r="BJ1447" s="28"/>
      <c r="BK1447" s="28"/>
      <c r="BL1447" s="28"/>
      <c r="BM1447" s="28"/>
      <c r="BN1447" s="28"/>
      <c r="BO1447" s="28"/>
      <c r="BP1447" s="28"/>
      <c r="BQ1447" s="28"/>
      <c r="BR1447" s="28"/>
      <c r="BS1447" s="28"/>
      <c r="BT1447" s="28"/>
      <c r="BU1447" s="28"/>
      <c r="BV1447" s="28"/>
      <c r="BW1447" s="28"/>
      <c r="BX1447" s="28"/>
      <c r="BY1447" s="28"/>
      <c r="BZ1447" s="28"/>
      <c r="CA1447" s="28"/>
      <c r="CB1447" s="28"/>
      <c r="CC1447" s="28"/>
      <c r="CD1447" s="28"/>
      <c r="CE1447" s="28"/>
      <c r="CF1447" s="28"/>
      <c r="CG1447" s="28"/>
      <c r="CH1447" s="28"/>
      <c r="CI1447" s="28"/>
      <c r="CJ1447" s="28"/>
      <c r="CK1447" s="28"/>
      <c r="CL1447" s="28"/>
      <c r="CM1447" s="28"/>
      <c r="CN1447" s="28"/>
    </row>
    <row r="1448" spans="3:92" x14ac:dyDescent="0.3">
      <c r="C1448" s="28"/>
      <c r="D1448" s="28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  <c r="Y1448" s="28"/>
      <c r="Z1448" s="28"/>
      <c r="AA1448" s="28"/>
      <c r="AB1448" s="28"/>
      <c r="AC1448" s="28"/>
      <c r="AD1448" s="28"/>
      <c r="AE1448" s="28"/>
      <c r="AF1448" s="28"/>
      <c r="AG1448" s="28"/>
      <c r="AH1448" s="28"/>
      <c r="AI1448" s="28"/>
      <c r="AJ1448" s="28"/>
      <c r="AK1448" s="28"/>
      <c r="AL1448" s="28"/>
      <c r="AM1448" s="28"/>
      <c r="AN1448" s="28"/>
      <c r="AO1448" s="28"/>
      <c r="AP1448" s="28"/>
      <c r="AQ1448" s="28"/>
      <c r="AR1448" s="28"/>
      <c r="AS1448" s="28"/>
      <c r="AT1448" s="28"/>
      <c r="AU1448" s="28"/>
      <c r="AV1448" s="28"/>
      <c r="AW1448" s="28"/>
      <c r="AX1448" s="28"/>
      <c r="AY1448" s="28"/>
      <c r="AZ1448" s="28"/>
      <c r="BA1448" s="28"/>
      <c r="BB1448" s="28"/>
      <c r="BC1448" s="28"/>
      <c r="BD1448" s="28"/>
      <c r="BE1448" s="28"/>
      <c r="BF1448" s="28"/>
      <c r="BG1448" s="28"/>
      <c r="BH1448" s="28"/>
      <c r="BI1448" s="28"/>
      <c r="BJ1448" s="28"/>
      <c r="BK1448" s="28"/>
      <c r="BL1448" s="28"/>
      <c r="BM1448" s="28"/>
      <c r="BN1448" s="28"/>
      <c r="BO1448" s="28"/>
      <c r="BP1448" s="28"/>
      <c r="BQ1448" s="28"/>
      <c r="BR1448" s="28"/>
      <c r="BS1448" s="28"/>
      <c r="BT1448" s="28"/>
      <c r="BU1448" s="28"/>
      <c r="BV1448" s="28"/>
      <c r="BW1448" s="28"/>
      <c r="BX1448" s="28"/>
      <c r="BY1448" s="28"/>
      <c r="BZ1448" s="28"/>
      <c r="CA1448" s="28"/>
      <c r="CB1448" s="28"/>
      <c r="CC1448" s="28"/>
      <c r="CD1448" s="28"/>
      <c r="CE1448" s="28"/>
      <c r="CF1448" s="28"/>
      <c r="CG1448" s="28"/>
      <c r="CH1448" s="28"/>
      <c r="CI1448" s="28"/>
      <c r="CJ1448" s="28"/>
      <c r="CK1448" s="28"/>
      <c r="CL1448" s="28"/>
      <c r="CM1448" s="28"/>
      <c r="CN1448" s="28"/>
    </row>
    <row r="1449" spans="3:92" x14ac:dyDescent="0.3">
      <c r="C1449" s="28"/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28"/>
      <c r="P1449" s="28"/>
      <c r="Q1449" s="28"/>
      <c r="R1449" s="28"/>
      <c r="S1449" s="28"/>
      <c r="T1449" s="28"/>
      <c r="U1449" s="28"/>
      <c r="V1449" s="28"/>
      <c r="W1449" s="28"/>
      <c r="X1449" s="28"/>
      <c r="Y1449" s="28"/>
      <c r="Z1449" s="28"/>
      <c r="AA1449" s="28"/>
      <c r="AB1449" s="28"/>
      <c r="AC1449" s="28"/>
      <c r="AD1449" s="28"/>
      <c r="AE1449" s="28"/>
      <c r="AF1449" s="28"/>
      <c r="AG1449" s="28"/>
      <c r="AH1449" s="28"/>
      <c r="AI1449" s="28"/>
      <c r="AJ1449" s="28"/>
      <c r="AK1449" s="28"/>
      <c r="AL1449" s="28"/>
      <c r="AM1449" s="28"/>
      <c r="AN1449" s="28"/>
      <c r="AO1449" s="28"/>
      <c r="AP1449" s="28"/>
      <c r="AQ1449" s="28"/>
      <c r="AR1449" s="28"/>
      <c r="AS1449" s="28"/>
      <c r="AT1449" s="28"/>
      <c r="AU1449" s="28"/>
      <c r="AV1449" s="28"/>
      <c r="AW1449" s="28"/>
      <c r="AX1449" s="28"/>
      <c r="AY1449" s="28"/>
      <c r="AZ1449" s="28"/>
      <c r="BA1449" s="28"/>
      <c r="BB1449" s="28"/>
      <c r="BC1449" s="28"/>
      <c r="BD1449" s="28"/>
      <c r="BE1449" s="28"/>
      <c r="BF1449" s="28"/>
      <c r="BG1449" s="28"/>
      <c r="BH1449" s="28"/>
      <c r="BI1449" s="28"/>
      <c r="BJ1449" s="28"/>
      <c r="BK1449" s="28"/>
      <c r="BL1449" s="28"/>
      <c r="BM1449" s="28"/>
      <c r="BN1449" s="28"/>
      <c r="BO1449" s="28"/>
      <c r="BP1449" s="28"/>
      <c r="BQ1449" s="28"/>
      <c r="BR1449" s="28"/>
      <c r="BS1449" s="28"/>
      <c r="BT1449" s="28"/>
      <c r="BU1449" s="28"/>
      <c r="BV1449" s="28"/>
      <c r="BW1449" s="28"/>
      <c r="BX1449" s="28"/>
      <c r="BY1449" s="28"/>
      <c r="BZ1449" s="28"/>
      <c r="CA1449" s="28"/>
      <c r="CB1449" s="28"/>
      <c r="CC1449" s="28"/>
      <c r="CD1449" s="28"/>
      <c r="CE1449" s="28"/>
      <c r="CF1449" s="28"/>
      <c r="CG1449" s="28"/>
      <c r="CH1449" s="28"/>
      <c r="CI1449" s="28"/>
      <c r="CJ1449" s="28"/>
      <c r="CK1449" s="28"/>
      <c r="CL1449" s="28"/>
      <c r="CM1449" s="28"/>
      <c r="CN1449" s="28"/>
    </row>
    <row r="1450" spans="3:92" x14ac:dyDescent="0.3">
      <c r="C1450" s="28"/>
      <c r="D1450" s="28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28"/>
      <c r="P1450" s="28"/>
      <c r="Q1450" s="28"/>
      <c r="R1450" s="28"/>
      <c r="S1450" s="28"/>
      <c r="T1450" s="28"/>
      <c r="U1450" s="28"/>
      <c r="V1450" s="28"/>
      <c r="W1450" s="28"/>
      <c r="X1450" s="28"/>
      <c r="Y1450" s="28"/>
      <c r="Z1450" s="28"/>
      <c r="AA1450" s="28"/>
      <c r="AB1450" s="28"/>
      <c r="AC1450" s="28"/>
      <c r="AD1450" s="28"/>
      <c r="AE1450" s="28"/>
      <c r="AF1450" s="28"/>
      <c r="AG1450" s="28"/>
      <c r="AH1450" s="28"/>
      <c r="AI1450" s="28"/>
      <c r="AJ1450" s="28"/>
      <c r="AK1450" s="28"/>
      <c r="AL1450" s="28"/>
      <c r="AM1450" s="28"/>
      <c r="AN1450" s="28"/>
      <c r="AO1450" s="28"/>
      <c r="AP1450" s="28"/>
      <c r="AQ1450" s="28"/>
      <c r="AR1450" s="28"/>
      <c r="AS1450" s="28"/>
      <c r="AT1450" s="28"/>
      <c r="AU1450" s="28"/>
      <c r="AV1450" s="28"/>
      <c r="AW1450" s="28"/>
      <c r="AX1450" s="28"/>
      <c r="AY1450" s="28"/>
      <c r="AZ1450" s="28"/>
      <c r="BA1450" s="28"/>
      <c r="BB1450" s="28"/>
      <c r="BC1450" s="28"/>
      <c r="BD1450" s="28"/>
      <c r="BE1450" s="28"/>
      <c r="BF1450" s="28"/>
      <c r="BG1450" s="28"/>
      <c r="BH1450" s="28"/>
      <c r="BI1450" s="28"/>
      <c r="BJ1450" s="28"/>
      <c r="BK1450" s="28"/>
      <c r="BL1450" s="28"/>
      <c r="BM1450" s="28"/>
      <c r="BN1450" s="28"/>
      <c r="BO1450" s="28"/>
      <c r="BP1450" s="28"/>
      <c r="BQ1450" s="28"/>
      <c r="BR1450" s="28"/>
      <c r="BS1450" s="28"/>
      <c r="BT1450" s="28"/>
      <c r="BU1450" s="28"/>
      <c r="BV1450" s="28"/>
      <c r="BW1450" s="28"/>
      <c r="BX1450" s="28"/>
      <c r="BY1450" s="28"/>
      <c r="BZ1450" s="28"/>
      <c r="CA1450" s="28"/>
      <c r="CB1450" s="28"/>
      <c r="CC1450" s="28"/>
      <c r="CD1450" s="28"/>
      <c r="CE1450" s="28"/>
      <c r="CF1450" s="28"/>
      <c r="CG1450" s="28"/>
      <c r="CH1450" s="28"/>
      <c r="CI1450" s="28"/>
      <c r="CJ1450" s="28"/>
      <c r="CK1450" s="28"/>
      <c r="CL1450" s="28"/>
      <c r="CM1450" s="28"/>
      <c r="CN1450" s="28"/>
    </row>
    <row r="1451" spans="3:92" x14ac:dyDescent="0.3">
      <c r="C1451" s="28"/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28"/>
      <c r="P1451" s="28"/>
      <c r="Q1451" s="28"/>
      <c r="R1451" s="28"/>
      <c r="S1451" s="28"/>
      <c r="T1451" s="28"/>
      <c r="U1451" s="28"/>
      <c r="V1451" s="28"/>
      <c r="W1451" s="28"/>
      <c r="X1451" s="28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8"/>
      <c r="AI1451" s="28"/>
      <c r="AJ1451" s="28"/>
      <c r="AK1451" s="28"/>
      <c r="AL1451" s="28"/>
      <c r="AM1451" s="28"/>
      <c r="AN1451" s="28"/>
      <c r="AO1451" s="28"/>
      <c r="AP1451" s="28"/>
      <c r="AQ1451" s="28"/>
      <c r="AR1451" s="28"/>
      <c r="AS1451" s="28"/>
      <c r="AT1451" s="28"/>
      <c r="AU1451" s="28"/>
      <c r="AV1451" s="28"/>
      <c r="AW1451" s="28"/>
      <c r="AX1451" s="28"/>
      <c r="AY1451" s="28"/>
      <c r="AZ1451" s="28"/>
      <c r="BA1451" s="28"/>
      <c r="BB1451" s="28"/>
      <c r="BC1451" s="28"/>
      <c r="BD1451" s="28"/>
      <c r="BE1451" s="28"/>
      <c r="BF1451" s="28"/>
      <c r="BG1451" s="28"/>
      <c r="BH1451" s="28"/>
      <c r="BI1451" s="28"/>
      <c r="BJ1451" s="28"/>
      <c r="BK1451" s="28"/>
      <c r="BL1451" s="28"/>
      <c r="BM1451" s="28"/>
      <c r="BN1451" s="28"/>
      <c r="BO1451" s="28"/>
      <c r="BP1451" s="28"/>
      <c r="BQ1451" s="28"/>
      <c r="BR1451" s="28"/>
      <c r="BS1451" s="28"/>
      <c r="BT1451" s="28"/>
      <c r="BU1451" s="28"/>
      <c r="BV1451" s="28"/>
      <c r="BW1451" s="28"/>
      <c r="BX1451" s="28"/>
      <c r="BY1451" s="28"/>
      <c r="BZ1451" s="28"/>
      <c r="CA1451" s="28"/>
      <c r="CB1451" s="28"/>
      <c r="CC1451" s="28"/>
      <c r="CD1451" s="28"/>
      <c r="CE1451" s="28"/>
      <c r="CF1451" s="28"/>
      <c r="CG1451" s="28"/>
      <c r="CH1451" s="28"/>
      <c r="CI1451" s="28"/>
      <c r="CJ1451" s="28"/>
      <c r="CK1451" s="28"/>
      <c r="CL1451" s="28"/>
      <c r="CM1451" s="28"/>
      <c r="CN1451" s="28"/>
    </row>
    <row r="1452" spans="3:92" x14ac:dyDescent="0.3">
      <c r="C1452" s="28"/>
      <c r="D1452" s="28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28"/>
      <c r="P1452" s="28"/>
      <c r="Q1452" s="28"/>
      <c r="R1452" s="28"/>
      <c r="S1452" s="28"/>
      <c r="T1452" s="28"/>
      <c r="U1452" s="28"/>
      <c r="V1452" s="28"/>
      <c r="W1452" s="28"/>
      <c r="X1452" s="28"/>
      <c r="Y1452" s="28"/>
      <c r="Z1452" s="28"/>
      <c r="AA1452" s="28"/>
      <c r="AB1452" s="28"/>
      <c r="AC1452" s="28"/>
      <c r="AD1452" s="28"/>
      <c r="AE1452" s="28"/>
      <c r="AF1452" s="28"/>
      <c r="AG1452" s="28"/>
      <c r="AH1452" s="28"/>
      <c r="AI1452" s="28"/>
      <c r="AJ1452" s="28"/>
      <c r="AK1452" s="28"/>
      <c r="AL1452" s="28"/>
      <c r="AM1452" s="28"/>
      <c r="AN1452" s="28"/>
      <c r="AO1452" s="28"/>
      <c r="AP1452" s="28"/>
      <c r="AQ1452" s="28"/>
      <c r="AR1452" s="28"/>
      <c r="AS1452" s="28"/>
      <c r="AT1452" s="28"/>
      <c r="AU1452" s="28"/>
      <c r="AV1452" s="28"/>
      <c r="AW1452" s="28"/>
      <c r="AX1452" s="28"/>
      <c r="AY1452" s="28"/>
      <c r="AZ1452" s="28"/>
      <c r="BA1452" s="28"/>
      <c r="BB1452" s="28"/>
      <c r="BC1452" s="28"/>
      <c r="BD1452" s="28"/>
      <c r="BE1452" s="28"/>
      <c r="BF1452" s="28"/>
      <c r="BG1452" s="28"/>
      <c r="BH1452" s="28"/>
      <c r="BI1452" s="28"/>
      <c r="BJ1452" s="28"/>
      <c r="BK1452" s="28"/>
      <c r="BL1452" s="28"/>
      <c r="BM1452" s="28"/>
      <c r="BN1452" s="28"/>
      <c r="BO1452" s="28"/>
      <c r="BP1452" s="28"/>
      <c r="BQ1452" s="28"/>
      <c r="BR1452" s="28"/>
      <c r="BS1452" s="28"/>
      <c r="BT1452" s="28"/>
      <c r="BU1452" s="28"/>
      <c r="BV1452" s="28"/>
      <c r="BW1452" s="28"/>
      <c r="BX1452" s="28"/>
      <c r="BY1452" s="28"/>
      <c r="BZ1452" s="28"/>
      <c r="CA1452" s="28"/>
      <c r="CB1452" s="28"/>
      <c r="CC1452" s="28"/>
      <c r="CD1452" s="28"/>
      <c r="CE1452" s="28"/>
      <c r="CF1452" s="28"/>
      <c r="CG1452" s="28"/>
      <c r="CH1452" s="28"/>
      <c r="CI1452" s="28"/>
      <c r="CJ1452" s="28"/>
      <c r="CK1452" s="28"/>
      <c r="CL1452" s="28"/>
      <c r="CM1452" s="28"/>
      <c r="CN1452" s="28"/>
    </row>
    <row r="1453" spans="3:92" x14ac:dyDescent="0.3">
      <c r="C1453" s="28"/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/>
      <c r="Z1453" s="28"/>
      <c r="AA1453" s="28"/>
      <c r="AB1453" s="28"/>
      <c r="AC1453" s="28"/>
      <c r="AD1453" s="28"/>
      <c r="AE1453" s="28"/>
      <c r="AF1453" s="28"/>
      <c r="AG1453" s="28"/>
      <c r="AH1453" s="28"/>
      <c r="AI1453" s="28"/>
      <c r="AJ1453" s="28"/>
      <c r="AK1453" s="28"/>
      <c r="AL1453" s="28"/>
      <c r="AM1453" s="28"/>
      <c r="AN1453" s="28"/>
      <c r="AO1453" s="28"/>
      <c r="AP1453" s="28"/>
      <c r="AQ1453" s="28"/>
      <c r="AR1453" s="28"/>
      <c r="AS1453" s="28"/>
      <c r="AT1453" s="28"/>
      <c r="AU1453" s="28"/>
      <c r="AV1453" s="28"/>
      <c r="AW1453" s="28"/>
      <c r="AX1453" s="28"/>
      <c r="AY1453" s="28"/>
      <c r="AZ1453" s="28"/>
      <c r="BA1453" s="28"/>
      <c r="BB1453" s="28"/>
      <c r="BC1453" s="28"/>
      <c r="BD1453" s="28"/>
      <c r="BE1453" s="28"/>
      <c r="BF1453" s="28"/>
      <c r="BG1453" s="28"/>
      <c r="BH1453" s="28"/>
      <c r="BI1453" s="28"/>
      <c r="BJ1453" s="28"/>
      <c r="BK1453" s="28"/>
      <c r="BL1453" s="28"/>
      <c r="BM1453" s="28"/>
      <c r="BN1453" s="28"/>
      <c r="BO1453" s="28"/>
      <c r="BP1453" s="28"/>
      <c r="BQ1453" s="28"/>
      <c r="BR1453" s="28"/>
      <c r="BS1453" s="28"/>
      <c r="BT1453" s="28"/>
      <c r="BU1453" s="28"/>
      <c r="BV1453" s="28"/>
      <c r="BW1453" s="28"/>
      <c r="BX1453" s="28"/>
      <c r="BY1453" s="28"/>
      <c r="BZ1453" s="28"/>
      <c r="CA1453" s="28"/>
      <c r="CB1453" s="28"/>
      <c r="CC1453" s="28"/>
      <c r="CD1453" s="28"/>
      <c r="CE1453" s="28"/>
      <c r="CF1453" s="28"/>
      <c r="CG1453" s="28"/>
      <c r="CH1453" s="28"/>
      <c r="CI1453" s="28"/>
      <c r="CJ1453" s="28"/>
      <c r="CK1453" s="28"/>
      <c r="CL1453" s="28"/>
      <c r="CM1453" s="28"/>
      <c r="CN1453" s="28"/>
    </row>
    <row r="1454" spans="3:92" x14ac:dyDescent="0.3">
      <c r="C1454" s="28"/>
      <c r="D1454" s="28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28"/>
      <c r="P1454" s="28"/>
      <c r="Q1454" s="28"/>
      <c r="R1454" s="28"/>
      <c r="S1454" s="28"/>
      <c r="T1454" s="28"/>
      <c r="U1454" s="28"/>
      <c r="V1454" s="28"/>
      <c r="W1454" s="28"/>
      <c r="X1454" s="28"/>
      <c r="Y1454" s="28"/>
      <c r="Z1454" s="28"/>
      <c r="AA1454" s="28"/>
      <c r="AB1454" s="28"/>
      <c r="AC1454" s="28"/>
      <c r="AD1454" s="28"/>
      <c r="AE1454" s="28"/>
      <c r="AF1454" s="28"/>
      <c r="AG1454" s="28"/>
      <c r="AH1454" s="28"/>
      <c r="AI1454" s="28"/>
      <c r="AJ1454" s="28"/>
      <c r="AK1454" s="28"/>
      <c r="AL1454" s="28"/>
      <c r="AM1454" s="28"/>
      <c r="AN1454" s="28"/>
      <c r="AO1454" s="28"/>
      <c r="AP1454" s="28"/>
      <c r="AQ1454" s="28"/>
      <c r="AR1454" s="28"/>
      <c r="AS1454" s="28"/>
      <c r="AT1454" s="28"/>
      <c r="AU1454" s="28"/>
      <c r="AV1454" s="28"/>
      <c r="AW1454" s="28"/>
      <c r="AX1454" s="28"/>
      <c r="AY1454" s="28"/>
      <c r="AZ1454" s="28"/>
      <c r="BA1454" s="28"/>
      <c r="BB1454" s="28"/>
      <c r="BC1454" s="28"/>
      <c r="BD1454" s="28"/>
      <c r="BE1454" s="28"/>
      <c r="BF1454" s="28"/>
      <c r="BG1454" s="28"/>
      <c r="BH1454" s="28"/>
      <c r="BI1454" s="28"/>
      <c r="BJ1454" s="28"/>
      <c r="BK1454" s="28"/>
      <c r="BL1454" s="28"/>
      <c r="BM1454" s="28"/>
      <c r="BN1454" s="28"/>
      <c r="BO1454" s="28"/>
      <c r="BP1454" s="28"/>
      <c r="BQ1454" s="28"/>
      <c r="BR1454" s="28"/>
      <c r="BS1454" s="28"/>
      <c r="BT1454" s="28"/>
      <c r="BU1454" s="28"/>
      <c r="BV1454" s="28"/>
      <c r="BW1454" s="28"/>
      <c r="BX1454" s="28"/>
      <c r="BY1454" s="28"/>
      <c r="BZ1454" s="28"/>
      <c r="CA1454" s="28"/>
      <c r="CB1454" s="28"/>
      <c r="CC1454" s="28"/>
      <c r="CD1454" s="28"/>
      <c r="CE1454" s="28"/>
      <c r="CF1454" s="28"/>
      <c r="CG1454" s="28"/>
      <c r="CH1454" s="28"/>
      <c r="CI1454" s="28"/>
      <c r="CJ1454" s="28"/>
      <c r="CK1454" s="28"/>
      <c r="CL1454" s="28"/>
      <c r="CM1454" s="28"/>
      <c r="CN1454" s="28"/>
    </row>
    <row r="1455" spans="3:92" x14ac:dyDescent="0.3">
      <c r="C1455" s="28"/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28"/>
      <c r="P1455" s="28"/>
      <c r="Q1455" s="28"/>
      <c r="R1455" s="28"/>
      <c r="S1455" s="28"/>
      <c r="T1455" s="28"/>
      <c r="U1455" s="28"/>
      <c r="V1455" s="28"/>
      <c r="W1455" s="28"/>
      <c r="X1455" s="28"/>
      <c r="Y1455" s="28"/>
      <c r="Z1455" s="28"/>
      <c r="AA1455" s="28"/>
      <c r="AB1455" s="28"/>
      <c r="AC1455" s="28"/>
      <c r="AD1455" s="28"/>
      <c r="AE1455" s="28"/>
      <c r="AF1455" s="28"/>
      <c r="AG1455" s="28"/>
      <c r="AH1455" s="28"/>
      <c r="AI1455" s="28"/>
      <c r="AJ1455" s="28"/>
      <c r="AK1455" s="28"/>
      <c r="AL1455" s="28"/>
      <c r="AM1455" s="28"/>
      <c r="AN1455" s="28"/>
      <c r="AO1455" s="28"/>
      <c r="AP1455" s="28"/>
      <c r="AQ1455" s="28"/>
      <c r="AR1455" s="28"/>
      <c r="AS1455" s="28"/>
      <c r="AT1455" s="28"/>
      <c r="AU1455" s="28"/>
      <c r="AV1455" s="28"/>
      <c r="AW1455" s="28"/>
      <c r="AX1455" s="28"/>
      <c r="AY1455" s="28"/>
      <c r="AZ1455" s="28"/>
      <c r="BA1455" s="28"/>
      <c r="BB1455" s="28"/>
      <c r="BC1455" s="28"/>
      <c r="BD1455" s="28"/>
      <c r="BE1455" s="28"/>
      <c r="BF1455" s="28"/>
      <c r="BG1455" s="28"/>
      <c r="BH1455" s="28"/>
      <c r="BI1455" s="28"/>
      <c r="BJ1455" s="28"/>
      <c r="BK1455" s="28"/>
      <c r="BL1455" s="28"/>
      <c r="BM1455" s="28"/>
      <c r="BN1455" s="28"/>
      <c r="BO1455" s="28"/>
      <c r="BP1455" s="28"/>
      <c r="BQ1455" s="28"/>
      <c r="BR1455" s="28"/>
      <c r="BS1455" s="28"/>
      <c r="BT1455" s="28"/>
      <c r="BU1455" s="28"/>
      <c r="BV1455" s="28"/>
      <c r="BW1455" s="28"/>
      <c r="BX1455" s="28"/>
      <c r="BY1455" s="28"/>
      <c r="BZ1455" s="28"/>
      <c r="CA1455" s="28"/>
      <c r="CB1455" s="28"/>
      <c r="CC1455" s="28"/>
      <c r="CD1455" s="28"/>
      <c r="CE1455" s="28"/>
      <c r="CF1455" s="28"/>
      <c r="CG1455" s="28"/>
      <c r="CH1455" s="28"/>
      <c r="CI1455" s="28"/>
      <c r="CJ1455" s="28"/>
      <c r="CK1455" s="28"/>
      <c r="CL1455" s="28"/>
      <c r="CM1455" s="28"/>
      <c r="CN1455" s="28"/>
    </row>
    <row r="1456" spans="3:92" x14ac:dyDescent="0.3">
      <c r="C1456" s="28"/>
      <c r="D1456" s="28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28"/>
      <c r="P1456" s="28"/>
      <c r="Q1456" s="28"/>
      <c r="R1456" s="28"/>
      <c r="S1456" s="28"/>
      <c r="T1456" s="28"/>
      <c r="U1456" s="28"/>
      <c r="V1456" s="28"/>
      <c r="W1456" s="28"/>
      <c r="X1456" s="28"/>
      <c r="Y1456" s="28"/>
      <c r="Z1456" s="28"/>
      <c r="AA1456" s="28"/>
      <c r="AB1456" s="28"/>
      <c r="AC1456" s="28"/>
      <c r="AD1456" s="28"/>
      <c r="AE1456" s="28"/>
      <c r="AF1456" s="28"/>
      <c r="AG1456" s="28"/>
      <c r="AH1456" s="28"/>
      <c r="AI1456" s="28"/>
      <c r="AJ1456" s="28"/>
      <c r="AK1456" s="28"/>
      <c r="AL1456" s="28"/>
      <c r="AM1456" s="28"/>
      <c r="AN1456" s="28"/>
      <c r="AO1456" s="28"/>
      <c r="AP1456" s="28"/>
      <c r="AQ1456" s="28"/>
      <c r="AR1456" s="28"/>
      <c r="AS1456" s="28"/>
      <c r="AT1456" s="28"/>
      <c r="AU1456" s="28"/>
      <c r="AV1456" s="28"/>
      <c r="AW1456" s="28"/>
      <c r="AX1456" s="28"/>
      <c r="AY1456" s="28"/>
      <c r="AZ1456" s="28"/>
      <c r="BA1456" s="28"/>
      <c r="BB1456" s="28"/>
      <c r="BC1456" s="28"/>
      <c r="BD1456" s="28"/>
      <c r="BE1456" s="28"/>
      <c r="BF1456" s="28"/>
      <c r="BG1456" s="28"/>
      <c r="BH1456" s="28"/>
      <c r="BI1456" s="28"/>
      <c r="BJ1456" s="28"/>
      <c r="BK1456" s="28"/>
      <c r="BL1456" s="28"/>
      <c r="BM1456" s="28"/>
      <c r="BN1456" s="28"/>
      <c r="BO1456" s="28"/>
      <c r="BP1456" s="28"/>
      <c r="BQ1456" s="28"/>
      <c r="BR1456" s="28"/>
      <c r="BS1456" s="28"/>
      <c r="BT1456" s="28"/>
      <c r="BU1456" s="28"/>
      <c r="BV1456" s="28"/>
      <c r="BW1456" s="28"/>
      <c r="BX1456" s="28"/>
      <c r="BY1456" s="28"/>
      <c r="BZ1456" s="28"/>
      <c r="CA1456" s="28"/>
      <c r="CB1456" s="28"/>
      <c r="CC1456" s="28"/>
      <c r="CD1456" s="28"/>
      <c r="CE1456" s="28"/>
      <c r="CF1456" s="28"/>
      <c r="CG1456" s="28"/>
      <c r="CH1456" s="28"/>
      <c r="CI1456" s="28"/>
      <c r="CJ1456" s="28"/>
      <c r="CK1456" s="28"/>
      <c r="CL1456" s="28"/>
      <c r="CM1456" s="28"/>
      <c r="CN1456" s="28"/>
    </row>
    <row r="1457" spans="3:92" x14ac:dyDescent="0.3">
      <c r="C1457" s="28"/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28"/>
      <c r="P1457" s="28"/>
      <c r="Q1457" s="28"/>
      <c r="R1457" s="28"/>
      <c r="S1457" s="28"/>
      <c r="T1457" s="28"/>
      <c r="U1457" s="28"/>
      <c r="V1457" s="28"/>
      <c r="W1457" s="28"/>
      <c r="X1457" s="28"/>
      <c r="Y1457" s="28"/>
      <c r="Z1457" s="28"/>
      <c r="AA1457" s="28"/>
      <c r="AB1457" s="28"/>
      <c r="AC1457" s="28"/>
      <c r="AD1457" s="28"/>
      <c r="AE1457" s="28"/>
      <c r="AF1457" s="28"/>
      <c r="AG1457" s="28"/>
      <c r="AH1457" s="28"/>
      <c r="AI1457" s="28"/>
      <c r="AJ1457" s="28"/>
      <c r="AK1457" s="28"/>
      <c r="AL1457" s="28"/>
      <c r="AM1457" s="28"/>
      <c r="AN1457" s="28"/>
      <c r="AO1457" s="28"/>
      <c r="AP1457" s="28"/>
      <c r="AQ1457" s="28"/>
      <c r="AR1457" s="28"/>
      <c r="AS1457" s="28"/>
      <c r="AT1457" s="28"/>
      <c r="AU1457" s="28"/>
      <c r="AV1457" s="28"/>
      <c r="AW1457" s="28"/>
      <c r="AX1457" s="28"/>
      <c r="AY1457" s="28"/>
      <c r="AZ1457" s="28"/>
      <c r="BA1457" s="28"/>
      <c r="BB1457" s="28"/>
      <c r="BC1457" s="28"/>
      <c r="BD1457" s="28"/>
      <c r="BE1457" s="28"/>
      <c r="BF1457" s="28"/>
      <c r="BG1457" s="28"/>
      <c r="BH1457" s="28"/>
      <c r="BI1457" s="28"/>
      <c r="BJ1457" s="28"/>
      <c r="BK1457" s="28"/>
      <c r="BL1457" s="28"/>
      <c r="BM1457" s="28"/>
      <c r="BN1457" s="28"/>
      <c r="BO1457" s="28"/>
      <c r="BP1457" s="28"/>
      <c r="BQ1457" s="28"/>
      <c r="BR1457" s="28"/>
      <c r="BS1457" s="28"/>
      <c r="BT1457" s="28"/>
      <c r="BU1457" s="28"/>
      <c r="BV1457" s="28"/>
      <c r="BW1457" s="28"/>
      <c r="BX1457" s="28"/>
      <c r="BY1457" s="28"/>
      <c r="BZ1457" s="28"/>
      <c r="CA1457" s="28"/>
      <c r="CB1457" s="28"/>
      <c r="CC1457" s="28"/>
      <c r="CD1457" s="28"/>
      <c r="CE1457" s="28"/>
      <c r="CF1457" s="28"/>
      <c r="CG1457" s="28"/>
      <c r="CH1457" s="28"/>
      <c r="CI1457" s="28"/>
      <c r="CJ1457" s="28"/>
      <c r="CK1457" s="28"/>
      <c r="CL1457" s="28"/>
      <c r="CM1457" s="28"/>
      <c r="CN1457" s="28"/>
    </row>
    <row r="1458" spans="3:92" x14ac:dyDescent="0.3">
      <c r="C1458" s="28"/>
      <c r="D1458" s="28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28"/>
      <c r="P1458" s="28"/>
      <c r="Q1458" s="28"/>
      <c r="R1458" s="28"/>
      <c r="S1458" s="28"/>
      <c r="T1458" s="28"/>
      <c r="U1458" s="28"/>
      <c r="V1458" s="28"/>
      <c r="W1458" s="28"/>
      <c r="X1458" s="28"/>
      <c r="Y1458" s="28"/>
      <c r="Z1458" s="28"/>
      <c r="AA1458" s="28"/>
      <c r="AB1458" s="28"/>
      <c r="AC1458" s="28"/>
      <c r="AD1458" s="28"/>
      <c r="AE1458" s="28"/>
      <c r="AF1458" s="28"/>
      <c r="AG1458" s="28"/>
      <c r="AH1458" s="28"/>
      <c r="AI1458" s="28"/>
      <c r="AJ1458" s="28"/>
      <c r="AK1458" s="28"/>
      <c r="AL1458" s="28"/>
      <c r="AM1458" s="28"/>
      <c r="AN1458" s="28"/>
      <c r="AO1458" s="28"/>
      <c r="AP1458" s="28"/>
      <c r="AQ1458" s="28"/>
      <c r="AR1458" s="28"/>
      <c r="AS1458" s="28"/>
      <c r="AT1458" s="28"/>
      <c r="AU1458" s="28"/>
      <c r="AV1458" s="28"/>
      <c r="AW1458" s="28"/>
      <c r="AX1458" s="28"/>
      <c r="AY1458" s="28"/>
      <c r="AZ1458" s="28"/>
      <c r="BA1458" s="28"/>
      <c r="BB1458" s="28"/>
      <c r="BC1458" s="28"/>
      <c r="BD1458" s="28"/>
      <c r="BE1458" s="28"/>
      <c r="BF1458" s="28"/>
      <c r="BG1458" s="28"/>
      <c r="BH1458" s="28"/>
      <c r="BI1458" s="28"/>
      <c r="BJ1458" s="28"/>
      <c r="BK1458" s="28"/>
      <c r="BL1458" s="28"/>
      <c r="BM1458" s="28"/>
      <c r="BN1458" s="28"/>
      <c r="BO1458" s="28"/>
      <c r="BP1458" s="28"/>
      <c r="BQ1458" s="28"/>
      <c r="BR1458" s="28"/>
      <c r="BS1458" s="28"/>
      <c r="BT1458" s="28"/>
      <c r="BU1458" s="28"/>
      <c r="BV1458" s="28"/>
      <c r="BW1458" s="28"/>
      <c r="BX1458" s="28"/>
      <c r="BY1458" s="28"/>
      <c r="BZ1458" s="28"/>
      <c r="CA1458" s="28"/>
      <c r="CB1458" s="28"/>
      <c r="CC1458" s="28"/>
      <c r="CD1458" s="28"/>
      <c r="CE1458" s="28"/>
      <c r="CF1458" s="28"/>
      <c r="CG1458" s="28"/>
      <c r="CH1458" s="28"/>
      <c r="CI1458" s="28"/>
      <c r="CJ1458" s="28"/>
      <c r="CK1458" s="28"/>
      <c r="CL1458" s="28"/>
      <c r="CM1458" s="28"/>
      <c r="CN1458" s="28"/>
    </row>
    <row r="1459" spans="3:92" x14ac:dyDescent="0.3">
      <c r="C1459" s="28"/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28"/>
      <c r="P1459" s="28"/>
      <c r="Q1459" s="28"/>
      <c r="R1459" s="28"/>
      <c r="S1459" s="28"/>
      <c r="T1459" s="28"/>
      <c r="U1459" s="28"/>
      <c r="V1459" s="28"/>
      <c r="W1459" s="28"/>
      <c r="X1459" s="28"/>
      <c r="Y1459" s="28"/>
      <c r="Z1459" s="28"/>
      <c r="AA1459" s="28"/>
      <c r="AB1459" s="28"/>
      <c r="AC1459" s="28"/>
      <c r="AD1459" s="28"/>
      <c r="AE1459" s="28"/>
      <c r="AF1459" s="28"/>
      <c r="AG1459" s="28"/>
      <c r="AH1459" s="28"/>
      <c r="AI1459" s="28"/>
      <c r="AJ1459" s="28"/>
      <c r="AK1459" s="28"/>
      <c r="AL1459" s="28"/>
      <c r="AM1459" s="28"/>
      <c r="AN1459" s="28"/>
      <c r="AO1459" s="28"/>
      <c r="AP1459" s="28"/>
      <c r="AQ1459" s="28"/>
      <c r="AR1459" s="28"/>
      <c r="AS1459" s="28"/>
      <c r="AT1459" s="28"/>
      <c r="AU1459" s="28"/>
      <c r="AV1459" s="28"/>
      <c r="AW1459" s="28"/>
      <c r="AX1459" s="28"/>
      <c r="AY1459" s="28"/>
      <c r="AZ1459" s="28"/>
      <c r="BA1459" s="28"/>
      <c r="BB1459" s="28"/>
      <c r="BC1459" s="28"/>
      <c r="BD1459" s="28"/>
      <c r="BE1459" s="28"/>
      <c r="BF1459" s="28"/>
      <c r="BG1459" s="28"/>
      <c r="BH1459" s="28"/>
      <c r="BI1459" s="28"/>
      <c r="BJ1459" s="28"/>
      <c r="BK1459" s="28"/>
      <c r="BL1459" s="28"/>
      <c r="BM1459" s="28"/>
      <c r="BN1459" s="28"/>
      <c r="BO1459" s="28"/>
      <c r="BP1459" s="28"/>
      <c r="BQ1459" s="28"/>
      <c r="BR1459" s="28"/>
      <c r="BS1459" s="28"/>
      <c r="BT1459" s="28"/>
      <c r="BU1459" s="28"/>
      <c r="BV1459" s="28"/>
      <c r="BW1459" s="28"/>
      <c r="BX1459" s="28"/>
      <c r="BY1459" s="28"/>
      <c r="BZ1459" s="28"/>
      <c r="CA1459" s="28"/>
      <c r="CB1459" s="28"/>
      <c r="CC1459" s="28"/>
      <c r="CD1459" s="28"/>
      <c r="CE1459" s="28"/>
      <c r="CF1459" s="28"/>
      <c r="CG1459" s="28"/>
      <c r="CH1459" s="28"/>
      <c r="CI1459" s="28"/>
      <c r="CJ1459" s="28"/>
      <c r="CK1459" s="28"/>
      <c r="CL1459" s="28"/>
      <c r="CM1459" s="28"/>
      <c r="CN1459" s="28"/>
    </row>
    <row r="1460" spans="3:92" x14ac:dyDescent="0.3">
      <c r="C1460" s="28"/>
      <c r="D1460" s="28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  <c r="S1460" s="28"/>
      <c r="T1460" s="28"/>
      <c r="U1460" s="28"/>
      <c r="V1460" s="28"/>
      <c r="W1460" s="28"/>
      <c r="X1460" s="28"/>
      <c r="Y1460" s="28"/>
      <c r="Z1460" s="28"/>
      <c r="AA1460" s="28"/>
      <c r="AB1460" s="28"/>
      <c r="AC1460" s="28"/>
      <c r="AD1460" s="28"/>
      <c r="AE1460" s="28"/>
      <c r="AF1460" s="28"/>
      <c r="AG1460" s="28"/>
      <c r="AH1460" s="28"/>
      <c r="AI1460" s="28"/>
      <c r="AJ1460" s="28"/>
      <c r="AK1460" s="28"/>
      <c r="AL1460" s="28"/>
      <c r="AM1460" s="28"/>
      <c r="AN1460" s="28"/>
      <c r="AO1460" s="28"/>
      <c r="AP1460" s="28"/>
      <c r="AQ1460" s="28"/>
      <c r="AR1460" s="28"/>
      <c r="AS1460" s="28"/>
      <c r="AT1460" s="28"/>
      <c r="AU1460" s="28"/>
      <c r="AV1460" s="28"/>
      <c r="AW1460" s="28"/>
      <c r="AX1460" s="28"/>
      <c r="AY1460" s="28"/>
      <c r="AZ1460" s="28"/>
      <c r="BA1460" s="28"/>
      <c r="BB1460" s="28"/>
      <c r="BC1460" s="28"/>
      <c r="BD1460" s="28"/>
      <c r="BE1460" s="28"/>
      <c r="BF1460" s="28"/>
      <c r="BG1460" s="28"/>
      <c r="BH1460" s="28"/>
      <c r="BI1460" s="28"/>
      <c r="BJ1460" s="28"/>
      <c r="BK1460" s="28"/>
      <c r="BL1460" s="28"/>
      <c r="BM1460" s="28"/>
      <c r="BN1460" s="28"/>
      <c r="BO1460" s="28"/>
      <c r="BP1460" s="28"/>
      <c r="BQ1460" s="28"/>
      <c r="BR1460" s="28"/>
      <c r="BS1460" s="28"/>
      <c r="BT1460" s="28"/>
      <c r="BU1460" s="28"/>
      <c r="BV1460" s="28"/>
      <c r="BW1460" s="28"/>
      <c r="BX1460" s="28"/>
      <c r="BY1460" s="28"/>
      <c r="BZ1460" s="28"/>
      <c r="CA1460" s="28"/>
      <c r="CB1460" s="28"/>
      <c r="CC1460" s="28"/>
      <c r="CD1460" s="28"/>
      <c r="CE1460" s="28"/>
      <c r="CF1460" s="28"/>
      <c r="CG1460" s="28"/>
      <c r="CH1460" s="28"/>
      <c r="CI1460" s="28"/>
      <c r="CJ1460" s="28"/>
      <c r="CK1460" s="28"/>
      <c r="CL1460" s="28"/>
      <c r="CM1460" s="28"/>
      <c r="CN1460" s="28"/>
    </row>
    <row r="1461" spans="3:92" x14ac:dyDescent="0.3">
      <c r="C1461" s="28"/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28"/>
      <c r="P1461" s="28"/>
      <c r="Q1461" s="28"/>
      <c r="R1461" s="28"/>
      <c r="S1461" s="28"/>
      <c r="T1461" s="28"/>
      <c r="U1461" s="28"/>
      <c r="V1461" s="28"/>
      <c r="W1461" s="28"/>
      <c r="X1461" s="28"/>
      <c r="Y1461" s="28"/>
      <c r="Z1461" s="28"/>
      <c r="AA1461" s="28"/>
      <c r="AB1461" s="28"/>
      <c r="AC1461" s="28"/>
      <c r="AD1461" s="28"/>
      <c r="AE1461" s="28"/>
      <c r="AF1461" s="28"/>
      <c r="AG1461" s="28"/>
      <c r="AH1461" s="28"/>
      <c r="AI1461" s="28"/>
      <c r="AJ1461" s="28"/>
      <c r="AK1461" s="28"/>
      <c r="AL1461" s="28"/>
      <c r="AM1461" s="28"/>
      <c r="AN1461" s="28"/>
      <c r="AO1461" s="28"/>
      <c r="AP1461" s="28"/>
      <c r="AQ1461" s="28"/>
      <c r="AR1461" s="28"/>
      <c r="AS1461" s="28"/>
      <c r="AT1461" s="28"/>
      <c r="AU1461" s="28"/>
      <c r="AV1461" s="28"/>
      <c r="AW1461" s="28"/>
      <c r="AX1461" s="28"/>
      <c r="AY1461" s="28"/>
      <c r="AZ1461" s="28"/>
      <c r="BA1461" s="28"/>
      <c r="BB1461" s="28"/>
      <c r="BC1461" s="28"/>
      <c r="BD1461" s="28"/>
      <c r="BE1461" s="28"/>
      <c r="BF1461" s="28"/>
      <c r="BG1461" s="28"/>
      <c r="BH1461" s="28"/>
      <c r="BI1461" s="28"/>
      <c r="BJ1461" s="28"/>
      <c r="BK1461" s="28"/>
      <c r="BL1461" s="28"/>
      <c r="BM1461" s="28"/>
      <c r="BN1461" s="28"/>
      <c r="BO1461" s="28"/>
      <c r="BP1461" s="28"/>
      <c r="BQ1461" s="28"/>
      <c r="BR1461" s="28"/>
      <c r="BS1461" s="28"/>
      <c r="BT1461" s="28"/>
      <c r="BU1461" s="28"/>
      <c r="BV1461" s="28"/>
      <c r="BW1461" s="28"/>
      <c r="BX1461" s="28"/>
      <c r="BY1461" s="28"/>
      <c r="BZ1461" s="28"/>
      <c r="CA1461" s="28"/>
      <c r="CB1461" s="28"/>
      <c r="CC1461" s="28"/>
      <c r="CD1461" s="28"/>
      <c r="CE1461" s="28"/>
      <c r="CF1461" s="28"/>
      <c r="CG1461" s="28"/>
      <c r="CH1461" s="28"/>
      <c r="CI1461" s="28"/>
      <c r="CJ1461" s="28"/>
      <c r="CK1461" s="28"/>
      <c r="CL1461" s="28"/>
      <c r="CM1461" s="28"/>
      <c r="CN1461" s="28"/>
    </row>
    <row r="1462" spans="3:92" x14ac:dyDescent="0.3">
      <c r="C1462" s="28"/>
      <c r="D1462" s="28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28"/>
      <c r="P1462" s="28"/>
      <c r="Q1462" s="28"/>
      <c r="R1462" s="28"/>
      <c r="S1462" s="28"/>
      <c r="T1462" s="28"/>
      <c r="U1462" s="28"/>
      <c r="V1462" s="28"/>
      <c r="W1462" s="28"/>
      <c r="X1462" s="28"/>
      <c r="Y1462" s="28"/>
      <c r="Z1462" s="28"/>
      <c r="AA1462" s="28"/>
      <c r="AB1462" s="28"/>
      <c r="AC1462" s="28"/>
      <c r="AD1462" s="28"/>
      <c r="AE1462" s="28"/>
      <c r="AF1462" s="28"/>
      <c r="AG1462" s="28"/>
      <c r="AH1462" s="28"/>
      <c r="AI1462" s="28"/>
      <c r="AJ1462" s="28"/>
      <c r="AK1462" s="28"/>
      <c r="AL1462" s="28"/>
      <c r="AM1462" s="28"/>
      <c r="AN1462" s="28"/>
      <c r="AO1462" s="28"/>
      <c r="AP1462" s="28"/>
      <c r="AQ1462" s="28"/>
      <c r="AR1462" s="28"/>
      <c r="AS1462" s="28"/>
      <c r="AT1462" s="28"/>
      <c r="AU1462" s="28"/>
      <c r="AV1462" s="28"/>
      <c r="AW1462" s="28"/>
      <c r="AX1462" s="28"/>
      <c r="AY1462" s="28"/>
      <c r="AZ1462" s="28"/>
      <c r="BA1462" s="28"/>
      <c r="BB1462" s="28"/>
      <c r="BC1462" s="28"/>
      <c r="BD1462" s="28"/>
      <c r="BE1462" s="28"/>
      <c r="BF1462" s="28"/>
      <c r="BG1462" s="28"/>
      <c r="BH1462" s="28"/>
      <c r="BI1462" s="28"/>
      <c r="BJ1462" s="28"/>
      <c r="BK1462" s="28"/>
      <c r="BL1462" s="28"/>
      <c r="BM1462" s="28"/>
      <c r="BN1462" s="28"/>
      <c r="BO1462" s="28"/>
      <c r="BP1462" s="28"/>
      <c r="BQ1462" s="28"/>
      <c r="BR1462" s="28"/>
      <c r="BS1462" s="28"/>
      <c r="BT1462" s="28"/>
      <c r="BU1462" s="28"/>
      <c r="BV1462" s="28"/>
      <c r="BW1462" s="28"/>
      <c r="BX1462" s="28"/>
      <c r="BY1462" s="28"/>
      <c r="BZ1462" s="28"/>
      <c r="CA1462" s="28"/>
      <c r="CB1462" s="28"/>
      <c r="CC1462" s="28"/>
      <c r="CD1462" s="28"/>
      <c r="CE1462" s="28"/>
      <c r="CF1462" s="28"/>
      <c r="CG1462" s="28"/>
      <c r="CH1462" s="28"/>
      <c r="CI1462" s="28"/>
      <c r="CJ1462" s="28"/>
      <c r="CK1462" s="28"/>
      <c r="CL1462" s="28"/>
      <c r="CM1462" s="28"/>
      <c r="CN1462" s="28"/>
    </row>
    <row r="1463" spans="3:92" x14ac:dyDescent="0.3">
      <c r="C1463" s="28"/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28"/>
      <c r="P1463" s="28"/>
      <c r="Q1463" s="28"/>
      <c r="R1463" s="28"/>
      <c r="S1463" s="28"/>
      <c r="T1463" s="28"/>
      <c r="U1463" s="28"/>
      <c r="V1463" s="28"/>
      <c r="W1463" s="28"/>
      <c r="X1463" s="28"/>
      <c r="Y1463" s="28"/>
      <c r="Z1463" s="28"/>
      <c r="AA1463" s="28"/>
      <c r="AB1463" s="28"/>
      <c r="AC1463" s="28"/>
      <c r="AD1463" s="28"/>
      <c r="AE1463" s="28"/>
      <c r="AF1463" s="28"/>
      <c r="AG1463" s="28"/>
      <c r="AH1463" s="28"/>
      <c r="AI1463" s="28"/>
      <c r="AJ1463" s="28"/>
      <c r="AK1463" s="28"/>
      <c r="AL1463" s="28"/>
      <c r="AM1463" s="28"/>
      <c r="AN1463" s="28"/>
      <c r="AO1463" s="28"/>
      <c r="AP1463" s="28"/>
      <c r="AQ1463" s="28"/>
      <c r="AR1463" s="28"/>
      <c r="AS1463" s="28"/>
      <c r="AT1463" s="28"/>
      <c r="AU1463" s="28"/>
      <c r="AV1463" s="28"/>
      <c r="AW1463" s="28"/>
      <c r="AX1463" s="28"/>
      <c r="AY1463" s="28"/>
      <c r="AZ1463" s="28"/>
      <c r="BA1463" s="28"/>
      <c r="BB1463" s="28"/>
      <c r="BC1463" s="28"/>
      <c r="BD1463" s="28"/>
      <c r="BE1463" s="28"/>
      <c r="BF1463" s="28"/>
      <c r="BG1463" s="28"/>
      <c r="BH1463" s="28"/>
      <c r="BI1463" s="28"/>
      <c r="BJ1463" s="28"/>
      <c r="BK1463" s="28"/>
      <c r="BL1463" s="28"/>
      <c r="BM1463" s="28"/>
      <c r="BN1463" s="28"/>
      <c r="BO1463" s="28"/>
      <c r="BP1463" s="28"/>
      <c r="BQ1463" s="28"/>
      <c r="BR1463" s="28"/>
      <c r="BS1463" s="28"/>
      <c r="BT1463" s="28"/>
      <c r="BU1463" s="28"/>
      <c r="BV1463" s="28"/>
      <c r="BW1463" s="28"/>
      <c r="BX1463" s="28"/>
      <c r="BY1463" s="28"/>
      <c r="BZ1463" s="28"/>
      <c r="CA1463" s="28"/>
      <c r="CB1463" s="28"/>
      <c r="CC1463" s="28"/>
      <c r="CD1463" s="28"/>
      <c r="CE1463" s="28"/>
      <c r="CF1463" s="28"/>
      <c r="CG1463" s="28"/>
      <c r="CH1463" s="28"/>
      <c r="CI1463" s="28"/>
      <c r="CJ1463" s="28"/>
      <c r="CK1463" s="28"/>
      <c r="CL1463" s="28"/>
      <c r="CM1463" s="28"/>
      <c r="CN1463" s="28"/>
    </row>
    <row r="1464" spans="3:92" x14ac:dyDescent="0.3">
      <c r="C1464" s="28"/>
      <c r="D1464" s="28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28"/>
      <c r="P1464" s="28"/>
      <c r="Q1464" s="28"/>
      <c r="R1464" s="28"/>
      <c r="S1464" s="28"/>
      <c r="T1464" s="28"/>
      <c r="U1464" s="28"/>
      <c r="V1464" s="28"/>
      <c r="W1464" s="28"/>
      <c r="X1464" s="28"/>
      <c r="Y1464" s="28"/>
      <c r="Z1464" s="28"/>
      <c r="AA1464" s="28"/>
      <c r="AB1464" s="28"/>
      <c r="AC1464" s="28"/>
      <c r="AD1464" s="28"/>
      <c r="AE1464" s="28"/>
      <c r="AF1464" s="28"/>
      <c r="AG1464" s="28"/>
      <c r="AH1464" s="28"/>
      <c r="AI1464" s="28"/>
      <c r="AJ1464" s="28"/>
      <c r="AK1464" s="28"/>
      <c r="AL1464" s="28"/>
      <c r="AM1464" s="28"/>
      <c r="AN1464" s="28"/>
      <c r="AO1464" s="28"/>
      <c r="AP1464" s="28"/>
      <c r="AQ1464" s="28"/>
      <c r="AR1464" s="28"/>
      <c r="AS1464" s="28"/>
      <c r="AT1464" s="28"/>
      <c r="AU1464" s="28"/>
      <c r="AV1464" s="28"/>
      <c r="AW1464" s="28"/>
      <c r="AX1464" s="28"/>
      <c r="AY1464" s="28"/>
      <c r="AZ1464" s="28"/>
      <c r="BA1464" s="28"/>
      <c r="BB1464" s="28"/>
      <c r="BC1464" s="28"/>
      <c r="BD1464" s="28"/>
      <c r="BE1464" s="28"/>
      <c r="BF1464" s="28"/>
      <c r="BG1464" s="28"/>
      <c r="BH1464" s="28"/>
      <c r="BI1464" s="28"/>
      <c r="BJ1464" s="28"/>
      <c r="BK1464" s="28"/>
      <c r="BL1464" s="28"/>
      <c r="BM1464" s="28"/>
      <c r="BN1464" s="28"/>
      <c r="BO1464" s="28"/>
      <c r="BP1464" s="28"/>
      <c r="BQ1464" s="28"/>
      <c r="BR1464" s="28"/>
      <c r="BS1464" s="28"/>
      <c r="BT1464" s="28"/>
      <c r="BU1464" s="28"/>
      <c r="BV1464" s="28"/>
      <c r="BW1464" s="28"/>
      <c r="BX1464" s="28"/>
      <c r="BY1464" s="28"/>
      <c r="BZ1464" s="28"/>
      <c r="CA1464" s="28"/>
      <c r="CB1464" s="28"/>
      <c r="CC1464" s="28"/>
      <c r="CD1464" s="28"/>
      <c r="CE1464" s="28"/>
      <c r="CF1464" s="28"/>
      <c r="CG1464" s="28"/>
      <c r="CH1464" s="28"/>
      <c r="CI1464" s="28"/>
      <c r="CJ1464" s="28"/>
      <c r="CK1464" s="28"/>
      <c r="CL1464" s="28"/>
      <c r="CM1464" s="28"/>
      <c r="CN1464" s="28"/>
    </row>
    <row r="1465" spans="3:92" x14ac:dyDescent="0.3">
      <c r="C1465" s="28"/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28"/>
      <c r="P1465" s="28"/>
      <c r="Q1465" s="28"/>
      <c r="R1465" s="28"/>
      <c r="S1465" s="28"/>
      <c r="T1465" s="28"/>
      <c r="U1465" s="28"/>
      <c r="V1465" s="28"/>
      <c r="W1465" s="28"/>
      <c r="X1465" s="28"/>
      <c r="Y1465" s="28"/>
      <c r="Z1465" s="28"/>
      <c r="AA1465" s="28"/>
      <c r="AB1465" s="28"/>
      <c r="AC1465" s="28"/>
      <c r="AD1465" s="28"/>
      <c r="AE1465" s="28"/>
      <c r="AF1465" s="28"/>
      <c r="AG1465" s="28"/>
      <c r="AH1465" s="28"/>
      <c r="AI1465" s="28"/>
      <c r="AJ1465" s="28"/>
      <c r="AK1465" s="28"/>
      <c r="AL1465" s="28"/>
      <c r="AM1465" s="28"/>
      <c r="AN1465" s="28"/>
      <c r="AO1465" s="28"/>
      <c r="AP1465" s="28"/>
      <c r="AQ1465" s="28"/>
      <c r="AR1465" s="28"/>
      <c r="AS1465" s="28"/>
      <c r="AT1465" s="28"/>
      <c r="AU1465" s="28"/>
      <c r="AV1465" s="28"/>
      <c r="AW1465" s="28"/>
      <c r="AX1465" s="28"/>
      <c r="AY1465" s="28"/>
      <c r="AZ1465" s="28"/>
      <c r="BA1465" s="28"/>
      <c r="BB1465" s="28"/>
      <c r="BC1465" s="28"/>
      <c r="BD1465" s="28"/>
      <c r="BE1465" s="28"/>
      <c r="BF1465" s="28"/>
      <c r="BG1465" s="28"/>
      <c r="BH1465" s="28"/>
      <c r="BI1465" s="28"/>
      <c r="BJ1465" s="28"/>
      <c r="BK1465" s="28"/>
      <c r="BL1465" s="28"/>
      <c r="BM1465" s="28"/>
      <c r="BN1465" s="28"/>
      <c r="BO1465" s="28"/>
      <c r="BP1465" s="28"/>
      <c r="BQ1465" s="28"/>
      <c r="BR1465" s="28"/>
      <c r="BS1465" s="28"/>
      <c r="BT1465" s="28"/>
      <c r="BU1465" s="28"/>
      <c r="BV1465" s="28"/>
      <c r="BW1465" s="28"/>
      <c r="BX1465" s="28"/>
      <c r="BY1465" s="28"/>
      <c r="BZ1465" s="28"/>
      <c r="CA1465" s="28"/>
      <c r="CB1465" s="28"/>
      <c r="CC1465" s="28"/>
      <c r="CD1465" s="28"/>
      <c r="CE1465" s="28"/>
      <c r="CF1465" s="28"/>
      <c r="CG1465" s="28"/>
      <c r="CH1465" s="28"/>
      <c r="CI1465" s="28"/>
      <c r="CJ1465" s="28"/>
      <c r="CK1465" s="28"/>
      <c r="CL1465" s="28"/>
      <c r="CM1465" s="28"/>
      <c r="CN1465" s="28"/>
    </row>
    <row r="1466" spans="3:92" x14ac:dyDescent="0.3">
      <c r="C1466" s="28"/>
      <c r="D1466" s="28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28"/>
      <c r="P1466" s="28"/>
      <c r="Q1466" s="28"/>
      <c r="R1466" s="28"/>
      <c r="S1466" s="28"/>
      <c r="T1466" s="28"/>
      <c r="U1466" s="28"/>
      <c r="V1466" s="28"/>
      <c r="W1466" s="28"/>
      <c r="X1466" s="28"/>
      <c r="Y1466" s="28"/>
      <c r="Z1466" s="28"/>
      <c r="AA1466" s="28"/>
      <c r="AB1466" s="28"/>
      <c r="AC1466" s="28"/>
      <c r="AD1466" s="28"/>
      <c r="AE1466" s="28"/>
      <c r="AF1466" s="28"/>
      <c r="AG1466" s="28"/>
      <c r="AH1466" s="28"/>
      <c r="AI1466" s="28"/>
      <c r="AJ1466" s="28"/>
      <c r="AK1466" s="28"/>
      <c r="AL1466" s="28"/>
      <c r="AM1466" s="28"/>
      <c r="AN1466" s="28"/>
      <c r="AO1466" s="28"/>
      <c r="AP1466" s="28"/>
      <c r="AQ1466" s="28"/>
      <c r="AR1466" s="28"/>
      <c r="AS1466" s="28"/>
      <c r="AT1466" s="28"/>
      <c r="AU1466" s="28"/>
      <c r="AV1466" s="28"/>
      <c r="AW1466" s="28"/>
      <c r="AX1466" s="28"/>
      <c r="AY1466" s="28"/>
      <c r="AZ1466" s="28"/>
      <c r="BA1466" s="28"/>
      <c r="BB1466" s="28"/>
      <c r="BC1466" s="28"/>
      <c r="BD1466" s="28"/>
      <c r="BE1466" s="28"/>
      <c r="BF1466" s="28"/>
      <c r="BG1466" s="28"/>
      <c r="BH1466" s="28"/>
      <c r="BI1466" s="28"/>
      <c r="BJ1466" s="28"/>
      <c r="BK1466" s="28"/>
      <c r="BL1466" s="28"/>
      <c r="BM1466" s="28"/>
      <c r="BN1466" s="28"/>
      <c r="BO1466" s="28"/>
      <c r="BP1466" s="28"/>
      <c r="BQ1466" s="28"/>
      <c r="BR1466" s="28"/>
      <c r="BS1466" s="28"/>
      <c r="BT1466" s="28"/>
      <c r="BU1466" s="28"/>
      <c r="BV1466" s="28"/>
      <c r="BW1466" s="28"/>
      <c r="BX1466" s="28"/>
      <c r="BY1466" s="28"/>
      <c r="BZ1466" s="28"/>
      <c r="CA1466" s="28"/>
      <c r="CB1466" s="28"/>
      <c r="CC1466" s="28"/>
      <c r="CD1466" s="28"/>
      <c r="CE1466" s="28"/>
      <c r="CF1466" s="28"/>
      <c r="CG1466" s="28"/>
      <c r="CH1466" s="28"/>
      <c r="CI1466" s="28"/>
      <c r="CJ1466" s="28"/>
      <c r="CK1466" s="28"/>
      <c r="CL1466" s="28"/>
      <c r="CM1466" s="28"/>
      <c r="CN1466" s="28"/>
    </row>
    <row r="1467" spans="3:92" x14ac:dyDescent="0.3">
      <c r="C1467" s="28"/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28"/>
      <c r="P1467" s="28"/>
      <c r="Q1467" s="28"/>
      <c r="R1467" s="28"/>
      <c r="S1467" s="28"/>
      <c r="T1467" s="28"/>
      <c r="U1467" s="28"/>
      <c r="V1467" s="28"/>
      <c r="W1467" s="28"/>
      <c r="X1467" s="28"/>
      <c r="Y1467" s="28"/>
      <c r="Z1467" s="28"/>
      <c r="AA1467" s="28"/>
      <c r="AB1467" s="28"/>
      <c r="AC1467" s="28"/>
      <c r="AD1467" s="28"/>
      <c r="AE1467" s="28"/>
      <c r="AF1467" s="28"/>
      <c r="AG1467" s="28"/>
      <c r="AH1467" s="28"/>
      <c r="AI1467" s="28"/>
      <c r="AJ1467" s="28"/>
      <c r="AK1467" s="28"/>
      <c r="AL1467" s="28"/>
      <c r="AM1467" s="28"/>
      <c r="AN1467" s="28"/>
      <c r="AO1467" s="28"/>
      <c r="AP1467" s="28"/>
      <c r="AQ1467" s="28"/>
      <c r="AR1467" s="28"/>
      <c r="AS1467" s="28"/>
      <c r="AT1467" s="28"/>
      <c r="AU1467" s="28"/>
      <c r="AV1467" s="28"/>
      <c r="AW1467" s="28"/>
      <c r="AX1467" s="28"/>
      <c r="AY1467" s="28"/>
      <c r="AZ1467" s="28"/>
      <c r="BA1467" s="28"/>
      <c r="BB1467" s="28"/>
      <c r="BC1467" s="28"/>
      <c r="BD1467" s="28"/>
      <c r="BE1467" s="28"/>
      <c r="BF1467" s="28"/>
      <c r="BG1467" s="28"/>
      <c r="BH1467" s="28"/>
      <c r="BI1467" s="28"/>
      <c r="BJ1467" s="28"/>
      <c r="BK1467" s="28"/>
      <c r="BL1467" s="28"/>
      <c r="BM1467" s="28"/>
      <c r="BN1467" s="28"/>
      <c r="BO1467" s="28"/>
      <c r="BP1467" s="28"/>
      <c r="BQ1467" s="28"/>
      <c r="BR1467" s="28"/>
      <c r="BS1467" s="28"/>
      <c r="BT1467" s="28"/>
      <c r="BU1467" s="28"/>
      <c r="BV1467" s="28"/>
      <c r="BW1467" s="28"/>
      <c r="BX1467" s="28"/>
      <c r="BY1467" s="28"/>
      <c r="BZ1467" s="28"/>
      <c r="CA1467" s="28"/>
      <c r="CB1467" s="28"/>
      <c r="CC1467" s="28"/>
      <c r="CD1467" s="28"/>
      <c r="CE1467" s="28"/>
      <c r="CF1467" s="28"/>
      <c r="CG1467" s="28"/>
      <c r="CH1467" s="28"/>
      <c r="CI1467" s="28"/>
      <c r="CJ1467" s="28"/>
      <c r="CK1467" s="28"/>
      <c r="CL1467" s="28"/>
      <c r="CM1467" s="28"/>
      <c r="CN1467" s="28"/>
    </row>
    <row r="1468" spans="3:92" x14ac:dyDescent="0.3">
      <c r="C1468" s="28"/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28"/>
      <c r="P1468" s="28"/>
      <c r="Q1468" s="28"/>
      <c r="R1468" s="28"/>
      <c r="S1468" s="28"/>
      <c r="T1468" s="28"/>
      <c r="U1468" s="28"/>
      <c r="V1468" s="28"/>
      <c r="W1468" s="28"/>
      <c r="X1468" s="28"/>
      <c r="Y1468" s="28"/>
      <c r="Z1468" s="28"/>
      <c r="AA1468" s="28"/>
      <c r="AB1468" s="28"/>
      <c r="AC1468" s="28"/>
      <c r="AD1468" s="28"/>
      <c r="AE1468" s="28"/>
      <c r="AF1468" s="28"/>
      <c r="AG1468" s="28"/>
      <c r="AH1468" s="28"/>
      <c r="AI1468" s="28"/>
      <c r="AJ1468" s="28"/>
      <c r="AK1468" s="28"/>
      <c r="AL1468" s="28"/>
      <c r="AM1468" s="28"/>
      <c r="AN1468" s="28"/>
      <c r="AO1468" s="28"/>
      <c r="AP1468" s="28"/>
      <c r="AQ1468" s="28"/>
      <c r="AR1468" s="28"/>
      <c r="AS1468" s="28"/>
      <c r="AT1468" s="28"/>
      <c r="AU1468" s="28"/>
      <c r="AV1468" s="28"/>
      <c r="AW1468" s="28"/>
      <c r="AX1468" s="28"/>
      <c r="AY1468" s="28"/>
      <c r="AZ1468" s="28"/>
      <c r="BA1468" s="28"/>
      <c r="BB1468" s="28"/>
      <c r="BC1468" s="28"/>
      <c r="BD1468" s="28"/>
      <c r="BE1468" s="28"/>
      <c r="BF1468" s="28"/>
      <c r="BG1468" s="28"/>
      <c r="BH1468" s="28"/>
      <c r="BI1468" s="28"/>
      <c r="BJ1468" s="28"/>
      <c r="BK1468" s="28"/>
      <c r="BL1468" s="28"/>
      <c r="BM1468" s="28"/>
      <c r="BN1468" s="28"/>
      <c r="BO1468" s="28"/>
      <c r="BP1468" s="28"/>
      <c r="BQ1468" s="28"/>
      <c r="BR1468" s="28"/>
      <c r="BS1468" s="28"/>
      <c r="BT1468" s="28"/>
      <c r="BU1468" s="28"/>
      <c r="BV1468" s="28"/>
      <c r="BW1468" s="28"/>
      <c r="BX1468" s="28"/>
      <c r="BY1468" s="28"/>
      <c r="BZ1468" s="28"/>
      <c r="CA1468" s="28"/>
      <c r="CB1468" s="28"/>
      <c r="CC1468" s="28"/>
      <c r="CD1468" s="28"/>
      <c r="CE1468" s="28"/>
      <c r="CF1468" s="28"/>
      <c r="CG1468" s="28"/>
      <c r="CH1468" s="28"/>
      <c r="CI1468" s="28"/>
      <c r="CJ1468" s="28"/>
      <c r="CK1468" s="28"/>
      <c r="CL1468" s="28"/>
      <c r="CM1468" s="28"/>
      <c r="CN1468" s="28"/>
    </row>
    <row r="1469" spans="3:92" x14ac:dyDescent="0.3">
      <c r="C1469" s="28"/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28"/>
      <c r="P1469" s="28"/>
      <c r="Q1469" s="28"/>
      <c r="R1469" s="28"/>
      <c r="S1469" s="28"/>
      <c r="T1469" s="28"/>
      <c r="U1469" s="28"/>
      <c r="V1469" s="28"/>
      <c r="W1469" s="28"/>
      <c r="X1469" s="28"/>
      <c r="Y1469" s="28"/>
      <c r="Z1469" s="28"/>
      <c r="AA1469" s="28"/>
      <c r="AB1469" s="28"/>
      <c r="AC1469" s="28"/>
      <c r="AD1469" s="28"/>
      <c r="AE1469" s="28"/>
      <c r="AF1469" s="28"/>
      <c r="AG1469" s="28"/>
      <c r="AH1469" s="28"/>
      <c r="AI1469" s="28"/>
      <c r="AJ1469" s="28"/>
      <c r="AK1469" s="28"/>
      <c r="AL1469" s="28"/>
      <c r="AM1469" s="28"/>
      <c r="AN1469" s="28"/>
      <c r="AO1469" s="28"/>
      <c r="AP1469" s="28"/>
      <c r="AQ1469" s="28"/>
      <c r="AR1469" s="28"/>
      <c r="AS1469" s="28"/>
      <c r="AT1469" s="28"/>
      <c r="AU1469" s="28"/>
      <c r="AV1469" s="28"/>
      <c r="AW1469" s="28"/>
      <c r="AX1469" s="28"/>
      <c r="AY1469" s="28"/>
      <c r="AZ1469" s="28"/>
      <c r="BA1469" s="28"/>
      <c r="BB1469" s="28"/>
      <c r="BC1469" s="28"/>
      <c r="BD1469" s="28"/>
      <c r="BE1469" s="28"/>
      <c r="BF1469" s="28"/>
      <c r="BG1469" s="28"/>
      <c r="BH1469" s="28"/>
      <c r="BI1469" s="28"/>
      <c r="BJ1469" s="28"/>
      <c r="BK1469" s="28"/>
      <c r="BL1469" s="28"/>
      <c r="BM1469" s="28"/>
      <c r="BN1469" s="28"/>
      <c r="BO1469" s="28"/>
      <c r="BP1469" s="28"/>
      <c r="BQ1469" s="28"/>
      <c r="BR1469" s="28"/>
      <c r="BS1469" s="28"/>
      <c r="BT1469" s="28"/>
      <c r="BU1469" s="28"/>
      <c r="BV1469" s="28"/>
      <c r="BW1469" s="28"/>
      <c r="BX1469" s="28"/>
      <c r="BY1469" s="28"/>
      <c r="BZ1469" s="28"/>
      <c r="CA1469" s="28"/>
      <c r="CB1469" s="28"/>
      <c r="CC1469" s="28"/>
      <c r="CD1469" s="28"/>
      <c r="CE1469" s="28"/>
      <c r="CF1469" s="28"/>
      <c r="CG1469" s="28"/>
      <c r="CH1469" s="28"/>
      <c r="CI1469" s="28"/>
      <c r="CJ1469" s="28"/>
      <c r="CK1469" s="28"/>
      <c r="CL1469" s="28"/>
      <c r="CM1469" s="28"/>
      <c r="CN1469" s="28"/>
    </row>
    <row r="1470" spans="3:92" x14ac:dyDescent="0.3">
      <c r="C1470" s="28"/>
      <c r="D1470" s="28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28"/>
      <c r="P1470" s="28"/>
      <c r="Q1470" s="28"/>
      <c r="R1470" s="28"/>
      <c r="S1470" s="28"/>
      <c r="T1470" s="28"/>
      <c r="U1470" s="28"/>
      <c r="V1470" s="28"/>
      <c r="W1470" s="28"/>
      <c r="X1470" s="28"/>
      <c r="Y1470" s="28"/>
      <c r="Z1470" s="28"/>
      <c r="AA1470" s="28"/>
      <c r="AB1470" s="28"/>
      <c r="AC1470" s="28"/>
      <c r="AD1470" s="28"/>
      <c r="AE1470" s="28"/>
      <c r="AF1470" s="28"/>
      <c r="AG1470" s="28"/>
      <c r="AH1470" s="28"/>
      <c r="AI1470" s="28"/>
      <c r="AJ1470" s="28"/>
      <c r="AK1470" s="28"/>
      <c r="AL1470" s="28"/>
      <c r="AM1470" s="28"/>
      <c r="AN1470" s="28"/>
      <c r="AO1470" s="28"/>
      <c r="AP1470" s="28"/>
      <c r="AQ1470" s="28"/>
      <c r="AR1470" s="28"/>
      <c r="AS1470" s="28"/>
      <c r="AT1470" s="28"/>
      <c r="AU1470" s="28"/>
      <c r="AV1470" s="28"/>
      <c r="AW1470" s="28"/>
      <c r="AX1470" s="28"/>
      <c r="AY1470" s="28"/>
      <c r="AZ1470" s="28"/>
      <c r="BA1470" s="28"/>
      <c r="BB1470" s="28"/>
      <c r="BC1470" s="28"/>
      <c r="BD1470" s="28"/>
      <c r="BE1470" s="28"/>
      <c r="BF1470" s="28"/>
      <c r="BG1470" s="28"/>
      <c r="BH1470" s="28"/>
      <c r="BI1470" s="28"/>
      <c r="BJ1470" s="28"/>
      <c r="BK1470" s="28"/>
      <c r="BL1470" s="28"/>
      <c r="BM1470" s="28"/>
      <c r="BN1470" s="28"/>
      <c r="BO1470" s="28"/>
      <c r="BP1470" s="28"/>
      <c r="BQ1470" s="28"/>
      <c r="BR1470" s="28"/>
      <c r="BS1470" s="28"/>
      <c r="BT1470" s="28"/>
      <c r="BU1470" s="28"/>
      <c r="BV1470" s="28"/>
      <c r="BW1470" s="28"/>
      <c r="BX1470" s="28"/>
      <c r="BY1470" s="28"/>
      <c r="BZ1470" s="28"/>
      <c r="CA1470" s="28"/>
      <c r="CB1470" s="28"/>
      <c r="CC1470" s="28"/>
      <c r="CD1470" s="28"/>
      <c r="CE1470" s="28"/>
      <c r="CF1470" s="28"/>
      <c r="CG1470" s="28"/>
      <c r="CH1470" s="28"/>
      <c r="CI1470" s="28"/>
      <c r="CJ1470" s="28"/>
      <c r="CK1470" s="28"/>
      <c r="CL1470" s="28"/>
      <c r="CM1470" s="28"/>
      <c r="CN1470" s="28"/>
    </row>
    <row r="1471" spans="3:92" x14ac:dyDescent="0.3">
      <c r="C1471" s="28"/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28"/>
      <c r="P1471" s="28"/>
      <c r="Q1471" s="28"/>
      <c r="R1471" s="28"/>
      <c r="S1471" s="28"/>
      <c r="T1471" s="28"/>
      <c r="U1471" s="28"/>
      <c r="V1471" s="28"/>
      <c r="W1471" s="28"/>
      <c r="X1471" s="28"/>
      <c r="Y1471" s="28"/>
      <c r="Z1471" s="28"/>
      <c r="AA1471" s="28"/>
      <c r="AB1471" s="28"/>
      <c r="AC1471" s="28"/>
      <c r="AD1471" s="28"/>
      <c r="AE1471" s="28"/>
      <c r="AF1471" s="28"/>
      <c r="AG1471" s="28"/>
      <c r="AH1471" s="28"/>
      <c r="AI1471" s="28"/>
      <c r="AJ1471" s="28"/>
      <c r="AK1471" s="28"/>
      <c r="AL1471" s="28"/>
      <c r="AM1471" s="28"/>
      <c r="AN1471" s="28"/>
      <c r="AO1471" s="28"/>
      <c r="AP1471" s="28"/>
      <c r="AQ1471" s="28"/>
      <c r="AR1471" s="28"/>
      <c r="AS1471" s="28"/>
      <c r="AT1471" s="28"/>
      <c r="AU1471" s="28"/>
      <c r="AV1471" s="28"/>
      <c r="AW1471" s="28"/>
      <c r="AX1471" s="28"/>
      <c r="AY1471" s="28"/>
      <c r="AZ1471" s="28"/>
      <c r="BA1471" s="28"/>
      <c r="BB1471" s="28"/>
      <c r="BC1471" s="28"/>
      <c r="BD1471" s="28"/>
      <c r="BE1471" s="28"/>
      <c r="BF1471" s="28"/>
      <c r="BG1471" s="28"/>
      <c r="BH1471" s="28"/>
      <c r="BI1471" s="28"/>
      <c r="BJ1471" s="28"/>
      <c r="BK1471" s="28"/>
      <c r="BL1471" s="28"/>
      <c r="BM1471" s="28"/>
      <c r="BN1471" s="28"/>
      <c r="BO1471" s="28"/>
      <c r="BP1471" s="28"/>
      <c r="BQ1471" s="28"/>
      <c r="BR1471" s="28"/>
      <c r="BS1471" s="28"/>
      <c r="BT1471" s="28"/>
      <c r="BU1471" s="28"/>
      <c r="BV1471" s="28"/>
      <c r="BW1471" s="28"/>
      <c r="BX1471" s="28"/>
      <c r="BY1471" s="28"/>
      <c r="BZ1471" s="28"/>
      <c r="CA1471" s="28"/>
      <c r="CB1471" s="28"/>
      <c r="CC1471" s="28"/>
      <c r="CD1471" s="28"/>
      <c r="CE1471" s="28"/>
      <c r="CF1471" s="28"/>
      <c r="CG1471" s="28"/>
      <c r="CH1471" s="28"/>
      <c r="CI1471" s="28"/>
      <c r="CJ1471" s="28"/>
      <c r="CK1471" s="28"/>
      <c r="CL1471" s="28"/>
      <c r="CM1471" s="28"/>
      <c r="CN1471" s="28"/>
    </row>
    <row r="1472" spans="3:92" x14ac:dyDescent="0.3">
      <c r="C1472" s="28"/>
      <c r="D1472" s="28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 s="28"/>
      <c r="S1472" s="28"/>
      <c r="T1472" s="28"/>
      <c r="U1472" s="28"/>
      <c r="V1472" s="28"/>
      <c r="W1472" s="28"/>
      <c r="X1472" s="28"/>
      <c r="Y1472" s="28"/>
      <c r="Z1472" s="28"/>
      <c r="AA1472" s="28"/>
      <c r="AB1472" s="28"/>
      <c r="AC1472" s="28"/>
      <c r="AD1472" s="28"/>
      <c r="AE1472" s="28"/>
      <c r="AF1472" s="28"/>
      <c r="AG1472" s="28"/>
      <c r="AH1472" s="28"/>
      <c r="AI1472" s="28"/>
      <c r="AJ1472" s="28"/>
      <c r="AK1472" s="28"/>
      <c r="AL1472" s="28"/>
      <c r="AM1472" s="28"/>
      <c r="AN1472" s="28"/>
      <c r="AO1472" s="28"/>
      <c r="AP1472" s="28"/>
      <c r="AQ1472" s="28"/>
      <c r="AR1472" s="28"/>
      <c r="AS1472" s="28"/>
      <c r="AT1472" s="28"/>
      <c r="AU1472" s="28"/>
      <c r="AV1472" s="28"/>
      <c r="AW1472" s="28"/>
      <c r="AX1472" s="28"/>
      <c r="AY1472" s="28"/>
      <c r="AZ1472" s="28"/>
      <c r="BA1472" s="28"/>
      <c r="BB1472" s="28"/>
      <c r="BC1472" s="28"/>
      <c r="BD1472" s="28"/>
      <c r="BE1472" s="28"/>
      <c r="BF1472" s="28"/>
      <c r="BG1472" s="28"/>
      <c r="BH1472" s="28"/>
      <c r="BI1472" s="28"/>
      <c r="BJ1472" s="28"/>
      <c r="BK1472" s="28"/>
      <c r="BL1472" s="28"/>
      <c r="BM1472" s="28"/>
      <c r="BN1472" s="28"/>
      <c r="BO1472" s="28"/>
      <c r="BP1472" s="28"/>
      <c r="BQ1472" s="28"/>
      <c r="BR1472" s="28"/>
      <c r="BS1472" s="28"/>
      <c r="BT1472" s="28"/>
      <c r="BU1472" s="28"/>
      <c r="BV1472" s="28"/>
      <c r="BW1472" s="28"/>
      <c r="BX1472" s="28"/>
      <c r="BY1472" s="28"/>
      <c r="BZ1472" s="28"/>
      <c r="CA1472" s="28"/>
      <c r="CB1472" s="28"/>
      <c r="CC1472" s="28"/>
      <c r="CD1472" s="28"/>
      <c r="CE1472" s="28"/>
      <c r="CF1472" s="28"/>
      <c r="CG1472" s="28"/>
      <c r="CH1472" s="28"/>
      <c r="CI1472" s="28"/>
      <c r="CJ1472" s="28"/>
      <c r="CK1472" s="28"/>
      <c r="CL1472" s="28"/>
      <c r="CM1472" s="28"/>
      <c r="CN1472" s="28"/>
    </row>
    <row r="1473" spans="3:92" x14ac:dyDescent="0.3">
      <c r="C1473" s="28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28"/>
      <c r="P1473" s="28"/>
      <c r="Q1473" s="28"/>
      <c r="R1473" s="28"/>
      <c r="S1473" s="28"/>
      <c r="T1473" s="28"/>
      <c r="U1473" s="28"/>
      <c r="V1473" s="28"/>
      <c r="W1473" s="28"/>
      <c r="X1473" s="28"/>
      <c r="Y1473" s="28"/>
      <c r="Z1473" s="28"/>
      <c r="AA1473" s="28"/>
      <c r="AB1473" s="28"/>
      <c r="AC1473" s="28"/>
      <c r="AD1473" s="28"/>
      <c r="AE1473" s="28"/>
      <c r="AF1473" s="28"/>
      <c r="AG1473" s="28"/>
      <c r="AH1473" s="28"/>
      <c r="AI1473" s="28"/>
      <c r="AJ1473" s="28"/>
      <c r="AK1473" s="28"/>
      <c r="AL1473" s="28"/>
      <c r="AM1473" s="28"/>
      <c r="AN1473" s="28"/>
      <c r="AO1473" s="28"/>
      <c r="AP1473" s="28"/>
      <c r="AQ1473" s="28"/>
      <c r="AR1473" s="28"/>
      <c r="AS1473" s="28"/>
      <c r="AT1473" s="28"/>
      <c r="AU1473" s="28"/>
      <c r="AV1473" s="28"/>
      <c r="AW1473" s="28"/>
      <c r="AX1473" s="28"/>
      <c r="AY1473" s="28"/>
      <c r="AZ1473" s="28"/>
      <c r="BA1473" s="28"/>
      <c r="BB1473" s="28"/>
      <c r="BC1473" s="28"/>
      <c r="BD1473" s="28"/>
      <c r="BE1473" s="28"/>
      <c r="BF1473" s="28"/>
      <c r="BG1473" s="28"/>
      <c r="BH1473" s="28"/>
      <c r="BI1473" s="28"/>
      <c r="BJ1473" s="28"/>
      <c r="BK1473" s="28"/>
      <c r="BL1473" s="28"/>
      <c r="BM1473" s="28"/>
      <c r="BN1473" s="28"/>
      <c r="BO1473" s="28"/>
      <c r="BP1473" s="28"/>
      <c r="BQ1473" s="28"/>
      <c r="BR1473" s="28"/>
      <c r="BS1473" s="28"/>
      <c r="BT1473" s="28"/>
      <c r="BU1473" s="28"/>
      <c r="BV1473" s="28"/>
      <c r="BW1473" s="28"/>
      <c r="BX1473" s="28"/>
      <c r="BY1473" s="28"/>
      <c r="BZ1473" s="28"/>
      <c r="CA1473" s="28"/>
      <c r="CB1473" s="28"/>
      <c r="CC1473" s="28"/>
      <c r="CD1473" s="28"/>
      <c r="CE1473" s="28"/>
      <c r="CF1473" s="28"/>
      <c r="CG1473" s="28"/>
      <c r="CH1473" s="28"/>
      <c r="CI1473" s="28"/>
      <c r="CJ1473" s="28"/>
      <c r="CK1473" s="28"/>
      <c r="CL1473" s="28"/>
      <c r="CM1473" s="28"/>
      <c r="CN1473" s="28"/>
    </row>
    <row r="1474" spans="3:92" x14ac:dyDescent="0.3">
      <c r="C1474" s="28"/>
      <c r="D1474" s="28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28"/>
      <c r="P1474" s="28"/>
      <c r="Q1474" s="28"/>
      <c r="R1474" s="28"/>
      <c r="S1474" s="28"/>
      <c r="T1474" s="28"/>
      <c r="U1474" s="28"/>
      <c r="V1474" s="28"/>
      <c r="W1474" s="28"/>
      <c r="X1474" s="28"/>
      <c r="Y1474" s="28"/>
      <c r="Z1474" s="28"/>
      <c r="AA1474" s="28"/>
      <c r="AB1474" s="28"/>
      <c r="AC1474" s="28"/>
      <c r="AD1474" s="28"/>
      <c r="AE1474" s="28"/>
      <c r="AF1474" s="28"/>
      <c r="AG1474" s="28"/>
      <c r="AH1474" s="28"/>
      <c r="AI1474" s="28"/>
      <c r="AJ1474" s="28"/>
      <c r="AK1474" s="28"/>
      <c r="AL1474" s="28"/>
      <c r="AM1474" s="28"/>
      <c r="AN1474" s="28"/>
      <c r="AO1474" s="28"/>
      <c r="AP1474" s="28"/>
      <c r="AQ1474" s="28"/>
      <c r="AR1474" s="28"/>
      <c r="AS1474" s="28"/>
      <c r="AT1474" s="28"/>
      <c r="AU1474" s="28"/>
      <c r="AV1474" s="28"/>
      <c r="AW1474" s="28"/>
      <c r="AX1474" s="28"/>
      <c r="AY1474" s="28"/>
      <c r="AZ1474" s="28"/>
      <c r="BA1474" s="28"/>
      <c r="BB1474" s="28"/>
      <c r="BC1474" s="28"/>
      <c r="BD1474" s="28"/>
      <c r="BE1474" s="28"/>
      <c r="BF1474" s="28"/>
      <c r="BG1474" s="28"/>
      <c r="BH1474" s="28"/>
      <c r="BI1474" s="28"/>
      <c r="BJ1474" s="28"/>
      <c r="BK1474" s="28"/>
      <c r="BL1474" s="28"/>
      <c r="BM1474" s="28"/>
      <c r="BN1474" s="28"/>
      <c r="BO1474" s="28"/>
      <c r="BP1474" s="28"/>
      <c r="BQ1474" s="28"/>
      <c r="BR1474" s="28"/>
      <c r="BS1474" s="28"/>
      <c r="BT1474" s="28"/>
      <c r="BU1474" s="28"/>
      <c r="BV1474" s="28"/>
      <c r="BW1474" s="28"/>
      <c r="BX1474" s="28"/>
      <c r="BY1474" s="28"/>
      <c r="BZ1474" s="28"/>
      <c r="CA1474" s="28"/>
      <c r="CB1474" s="28"/>
      <c r="CC1474" s="28"/>
      <c r="CD1474" s="28"/>
      <c r="CE1474" s="28"/>
      <c r="CF1474" s="28"/>
      <c r="CG1474" s="28"/>
      <c r="CH1474" s="28"/>
      <c r="CI1474" s="28"/>
      <c r="CJ1474" s="28"/>
      <c r="CK1474" s="28"/>
      <c r="CL1474" s="28"/>
      <c r="CM1474" s="28"/>
      <c r="CN1474" s="28"/>
    </row>
    <row r="1475" spans="3:92" x14ac:dyDescent="0.3">
      <c r="C1475" s="28"/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28"/>
      <c r="P1475" s="28"/>
      <c r="Q1475" s="28"/>
      <c r="R1475" s="28"/>
      <c r="S1475" s="28"/>
      <c r="T1475" s="28"/>
      <c r="U1475" s="28"/>
      <c r="V1475" s="28"/>
      <c r="W1475" s="28"/>
      <c r="X1475" s="28"/>
      <c r="Y1475" s="28"/>
      <c r="Z1475" s="28"/>
      <c r="AA1475" s="28"/>
      <c r="AB1475" s="28"/>
      <c r="AC1475" s="28"/>
      <c r="AD1475" s="28"/>
      <c r="AE1475" s="28"/>
      <c r="AF1475" s="28"/>
      <c r="AG1475" s="28"/>
      <c r="AH1475" s="28"/>
      <c r="AI1475" s="28"/>
      <c r="AJ1475" s="28"/>
      <c r="AK1475" s="28"/>
      <c r="AL1475" s="28"/>
      <c r="AM1475" s="28"/>
      <c r="AN1475" s="28"/>
      <c r="AO1475" s="28"/>
      <c r="AP1475" s="28"/>
      <c r="AQ1475" s="28"/>
      <c r="AR1475" s="28"/>
      <c r="AS1475" s="28"/>
      <c r="AT1475" s="28"/>
      <c r="AU1475" s="28"/>
      <c r="AV1475" s="28"/>
      <c r="AW1475" s="28"/>
      <c r="AX1475" s="28"/>
      <c r="AY1475" s="28"/>
      <c r="AZ1475" s="28"/>
      <c r="BA1475" s="28"/>
      <c r="BB1475" s="28"/>
      <c r="BC1475" s="28"/>
      <c r="BD1475" s="28"/>
      <c r="BE1475" s="28"/>
      <c r="BF1475" s="28"/>
      <c r="BG1475" s="28"/>
      <c r="BH1475" s="28"/>
      <c r="BI1475" s="28"/>
      <c r="BJ1475" s="28"/>
      <c r="BK1475" s="28"/>
      <c r="BL1475" s="28"/>
      <c r="BM1475" s="28"/>
      <c r="BN1475" s="28"/>
      <c r="BO1475" s="28"/>
      <c r="BP1475" s="28"/>
      <c r="BQ1475" s="28"/>
      <c r="BR1475" s="28"/>
      <c r="BS1475" s="28"/>
      <c r="BT1475" s="28"/>
      <c r="BU1475" s="28"/>
      <c r="BV1475" s="28"/>
      <c r="BW1475" s="28"/>
      <c r="BX1475" s="28"/>
      <c r="BY1475" s="28"/>
      <c r="BZ1475" s="28"/>
      <c r="CA1475" s="28"/>
      <c r="CB1475" s="28"/>
      <c r="CC1475" s="28"/>
      <c r="CD1475" s="28"/>
      <c r="CE1475" s="28"/>
      <c r="CF1475" s="28"/>
      <c r="CG1475" s="28"/>
      <c r="CH1475" s="28"/>
      <c r="CI1475" s="28"/>
      <c r="CJ1475" s="28"/>
      <c r="CK1475" s="28"/>
      <c r="CL1475" s="28"/>
      <c r="CM1475" s="28"/>
      <c r="CN1475" s="28"/>
    </row>
    <row r="1476" spans="3:92" x14ac:dyDescent="0.3">
      <c r="C1476" s="28"/>
      <c r="D1476" s="28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28"/>
      <c r="P1476" s="28"/>
      <c r="Q1476" s="28"/>
      <c r="R1476" s="28"/>
      <c r="S1476" s="28"/>
      <c r="T1476" s="28"/>
      <c r="U1476" s="28"/>
      <c r="V1476" s="28"/>
      <c r="W1476" s="28"/>
      <c r="X1476" s="28"/>
      <c r="Y1476" s="28"/>
      <c r="Z1476" s="28"/>
      <c r="AA1476" s="28"/>
      <c r="AB1476" s="28"/>
      <c r="AC1476" s="28"/>
      <c r="AD1476" s="28"/>
      <c r="AE1476" s="28"/>
      <c r="AF1476" s="28"/>
      <c r="AG1476" s="28"/>
      <c r="AH1476" s="28"/>
      <c r="AI1476" s="28"/>
      <c r="AJ1476" s="28"/>
      <c r="AK1476" s="28"/>
      <c r="AL1476" s="28"/>
      <c r="AM1476" s="28"/>
      <c r="AN1476" s="28"/>
      <c r="AO1476" s="28"/>
      <c r="AP1476" s="28"/>
      <c r="AQ1476" s="28"/>
      <c r="AR1476" s="28"/>
      <c r="AS1476" s="28"/>
      <c r="AT1476" s="28"/>
      <c r="AU1476" s="28"/>
      <c r="AV1476" s="28"/>
      <c r="AW1476" s="28"/>
      <c r="AX1476" s="28"/>
      <c r="AY1476" s="28"/>
      <c r="AZ1476" s="28"/>
      <c r="BA1476" s="28"/>
      <c r="BB1476" s="28"/>
      <c r="BC1476" s="28"/>
      <c r="BD1476" s="28"/>
      <c r="BE1476" s="28"/>
      <c r="BF1476" s="28"/>
      <c r="BG1476" s="28"/>
      <c r="BH1476" s="28"/>
      <c r="BI1476" s="28"/>
      <c r="BJ1476" s="28"/>
      <c r="BK1476" s="28"/>
      <c r="BL1476" s="28"/>
      <c r="BM1476" s="28"/>
      <c r="BN1476" s="28"/>
      <c r="BO1476" s="28"/>
      <c r="BP1476" s="28"/>
      <c r="BQ1476" s="28"/>
      <c r="BR1476" s="28"/>
      <c r="BS1476" s="28"/>
      <c r="BT1476" s="28"/>
      <c r="BU1476" s="28"/>
      <c r="BV1476" s="28"/>
      <c r="BW1476" s="28"/>
      <c r="BX1476" s="28"/>
      <c r="BY1476" s="28"/>
      <c r="BZ1476" s="28"/>
      <c r="CA1476" s="28"/>
      <c r="CB1476" s="28"/>
      <c r="CC1476" s="28"/>
      <c r="CD1476" s="28"/>
      <c r="CE1476" s="28"/>
      <c r="CF1476" s="28"/>
      <c r="CG1476" s="28"/>
      <c r="CH1476" s="28"/>
      <c r="CI1476" s="28"/>
      <c r="CJ1476" s="28"/>
      <c r="CK1476" s="28"/>
      <c r="CL1476" s="28"/>
      <c r="CM1476" s="28"/>
      <c r="CN1476" s="28"/>
    </row>
    <row r="1477" spans="3:92" x14ac:dyDescent="0.3">
      <c r="C1477" s="28"/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28"/>
      <c r="P1477" s="28"/>
      <c r="Q1477" s="28"/>
      <c r="R1477" s="28"/>
      <c r="S1477" s="28"/>
      <c r="T1477" s="28"/>
      <c r="U1477" s="28"/>
      <c r="V1477" s="28"/>
      <c r="W1477" s="28"/>
      <c r="X1477" s="28"/>
      <c r="Y1477" s="28"/>
      <c r="Z1477" s="28"/>
      <c r="AA1477" s="28"/>
      <c r="AB1477" s="28"/>
      <c r="AC1477" s="28"/>
      <c r="AD1477" s="28"/>
      <c r="AE1477" s="28"/>
      <c r="AF1477" s="28"/>
      <c r="AG1477" s="28"/>
      <c r="AH1477" s="28"/>
      <c r="AI1477" s="28"/>
      <c r="AJ1477" s="28"/>
      <c r="AK1477" s="28"/>
      <c r="AL1477" s="28"/>
      <c r="AM1477" s="28"/>
      <c r="AN1477" s="28"/>
      <c r="AO1477" s="28"/>
      <c r="AP1477" s="28"/>
      <c r="AQ1477" s="28"/>
      <c r="AR1477" s="28"/>
      <c r="AS1477" s="28"/>
      <c r="AT1477" s="28"/>
      <c r="AU1477" s="28"/>
      <c r="AV1477" s="28"/>
      <c r="AW1477" s="28"/>
      <c r="AX1477" s="28"/>
      <c r="AY1477" s="28"/>
      <c r="AZ1477" s="28"/>
      <c r="BA1477" s="28"/>
      <c r="BB1477" s="28"/>
      <c r="BC1477" s="28"/>
      <c r="BD1477" s="28"/>
      <c r="BE1477" s="28"/>
      <c r="BF1477" s="28"/>
      <c r="BG1477" s="28"/>
      <c r="BH1477" s="28"/>
      <c r="BI1477" s="28"/>
      <c r="BJ1477" s="28"/>
      <c r="BK1477" s="28"/>
      <c r="BL1477" s="28"/>
      <c r="BM1477" s="28"/>
      <c r="BN1477" s="28"/>
      <c r="BO1477" s="28"/>
      <c r="BP1477" s="28"/>
      <c r="BQ1477" s="28"/>
      <c r="BR1477" s="28"/>
      <c r="BS1477" s="28"/>
      <c r="BT1477" s="28"/>
      <c r="BU1477" s="28"/>
      <c r="BV1477" s="28"/>
      <c r="BW1477" s="28"/>
      <c r="BX1477" s="28"/>
      <c r="BY1477" s="28"/>
      <c r="BZ1477" s="28"/>
      <c r="CA1477" s="28"/>
      <c r="CB1477" s="28"/>
      <c r="CC1477" s="28"/>
      <c r="CD1477" s="28"/>
      <c r="CE1477" s="28"/>
      <c r="CF1477" s="28"/>
      <c r="CG1477" s="28"/>
      <c r="CH1477" s="28"/>
      <c r="CI1477" s="28"/>
      <c r="CJ1477" s="28"/>
      <c r="CK1477" s="28"/>
      <c r="CL1477" s="28"/>
      <c r="CM1477" s="28"/>
      <c r="CN1477" s="28"/>
    </row>
    <row r="1478" spans="3:92" x14ac:dyDescent="0.3">
      <c r="C1478" s="28"/>
      <c r="D1478" s="28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28"/>
      <c r="P1478" s="28"/>
      <c r="Q1478" s="28"/>
      <c r="R1478" s="28"/>
      <c r="S1478" s="28"/>
      <c r="T1478" s="28"/>
      <c r="U1478" s="28"/>
      <c r="V1478" s="28"/>
      <c r="W1478" s="28"/>
      <c r="X1478" s="28"/>
      <c r="Y1478" s="28"/>
      <c r="Z1478" s="28"/>
      <c r="AA1478" s="28"/>
      <c r="AB1478" s="28"/>
      <c r="AC1478" s="28"/>
      <c r="AD1478" s="28"/>
      <c r="AE1478" s="28"/>
      <c r="AF1478" s="28"/>
      <c r="AG1478" s="28"/>
      <c r="AH1478" s="28"/>
      <c r="AI1478" s="28"/>
      <c r="AJ1478" s="28"/>
      <c r="AK1478" s="28"/>
      <c r="AL1478" s="28"/>
      <c r="AM1478" s="28"/>
      <c r="AN1478" s="28"/>
      <c r="AO1478" s="28"/>
      <c r="AP1478" s="28"/>
      <c r="AQ1478" s="28"/>
      <c r="AR1478" s="28"/>
      <c r="AS1478" s="28"/>
      <c r="AT1478" s="28"/>
      <c r="AU1478" s="28"/>
      <c r="AV1478" s="28"/>
      <c r="AW1478" s="28"/>
      <c r="AX1478" s="28"/>
      <c r="AY1478" s="28"/>
      <c r="AZ1478" s="28"/>
      <c r="BA1478" s="28"/>
      <c r="BB1478" s="28"/>
      <c r="BC1478" s="28"/>
      <c r="BD1478" s="28"/>
      <c r="BE1478" s="28"/>
      <c r="BF1478" s="28"/>
      <c r="BG1478" s="28"/>
      <c r="BH1478" s="28"/>
      <c r="BI1478" s="28"/>
      <c r="BJ1478" s="28"/>
      <c r="BK1478" s="28"/>
      <c r="BL1478" s="28"/>
      <c r="BM1478" s="28"/>
      <c r="BN1478" s="28"/>
      <c r="BO1478" s="28"/>
      <c r="BP1478" s="28"/>
      <c r="BQ1478" s="28"/>
      <c r="BR1478" s="28"/>
      <c r="BS1478" s="28"/>
      <c r="BT1478" s="28"/>
      <c r="BU1478" s="28"/>
      <c r="BV1478" s="28"/>
      <c r="BW1478" s="28"/>
      <c r="BX1478" s="28"/>
      <c r="BY1478" s="28"/>
      <c r="BZ1478" s="28"/>
      <c r="CA1478" s="28"/>
      <c r="CB1478" s="28"/>
      <c r="CC1478" s="28"/>
      <c r="CD1478" s="28"/>
      <c r="CE1478" s="28"/>
      <c r="CF1478" s="28"/>
      <c r="CG1478" s="28"/>
      <c r="CH1478" s="28"/>
      <c r="CI1478" s="28"/>
      <c r="CJ1478" s="28"/>
      <c r="CK1478" s="28"/>
      <c r="CL1478" s="28"/>
      <c r="CM1478" s="28"/>
      <c r="CN1478" s="28"/>
    </row>
    <row r="1479" spans="3:92" x14ac:dyDescent="0.3">
      <c r="C1479" s="28"/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28"/>
      <c r="P1479" s="28"/>
      <c r="Q1479" s="28"/>
      <c r="R1479" s="28"/>
      <c r="S1479" s="28"/>
      <c r="T1479" s="28"/>
      <c r="U1479" s="28"/>
      <c r="V1479" s="28"/>
      <c r="W1479" s="28"/>
      <c r="X1479" s="28"/>
      <c r="Y1479" s="28"/>
      <c r="Z1479" s="28"/>
      <c r="AA1479" s="28"/>
      <c r="AB1479" s="28"/>
      <c r="AC1479" s="28"/>
      <c r="AD1479" s="28"/>
      <c r="AE1479" s="28"/>
      <c r="AF1479" s="28"/>
      <c r="AG1479" s="28"/>
      <c r="AH1479" s="28"/>
      <c r="AI1479" s="28"/>
      <c r="AJ1479" s="28"/>
      <c r="AK1479" s="28"/>
      <c r="AL1479" s="28"/>
      <c r="AM1479" s="28"/>
      <c r="AN1479" s="28"/>
      <c r="AO1479" s="28"/>
      <c r="AP1479" s="28"/>
      <c r="AQ1479" s="28"/>
      <c r="AR1479" s="28"/>
      <c r="AS1479" s="28"/>
      <c r="AT1479" s="28"/>
      <c r="AU1479" s="28"/>
      <c r="AV1479" s="28"/>
      <c r="AW1479" s="28"/>
      <c r="AX1479" s="28"/>
      <c r="AY1479" s="28"/>
      <c r="AZ1479" s="28"/>
      <c r="BA1479" s="28"/>
      <c r="BB1479" s="28"/>
      <c r="BC1479" s="28"/>
      <c r="BD1479" s="28"/>
      <c r="BE1479" s="28"/>
      <c r="BF1479" s="28"/>
      <c r="BG1479" s="28"/>
      <c r="BH1479" s="28"/>
      <c r="BI1479" s="28"/>
      <c r="BJ1479" s="28"/>
      <c r="BK1479" s="28"/>
      <c r="BL1479" s="28"/>
      <c r="BM1479" s="28"/>
      <c r="BN1479" s="28"/>
      <c r="BO1479" s="28"/>
      <c r="BP1479" s="28"/>
      <c r="BQ1479" s="28"/>
      <c r="BR1479" s="28"/>
      <c r="BS1479" s="28"/>
      <c r="BT1479" s="28"/>
      <c r="BU1479" s="28"/>
      <c r="BV1479" s="28"/>
      <c r="BW1479" s="28"/>
      <c r="BX1479" s="28"/>
      <c r="BY1479" s="28"/>
      <c r="BZ1479" s="28"/>
      <c r="CA1479" s="28"/>
      <c r="CB1479" s="28"/>
      <c r="CC1479" s="28"/>
      <c r="CD1479" s="28"/>
      <c r="CE1479" s="28"/>
      <c r="CF1479" s="28"/>
      <c r="CG1479" s="28"/>
      <c r="CH1479" s="28"/>
      <c r="CI1479" s="28"/>
      <c r="CJ1479" s="28"/>
      <c r="CK1479" s="28"/>
      <c r="CL1479" s="28"/>
      <c r="CM1479" s="28"/>
      <c r="CN1479" s="28"/>
    </row>
    <row r="1480" spans="3:92" x14ac:dyDescent="0.3">
      <c r="C1480" s="28"/>
      <c r="D1480" s="28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 s="28"/>
      <c r="S1480" s="28"/>
      <c r="T1480" s="28"/>
      <c r="U1480" s="28"/>
      <c r="V1480" s="28"/>
      <c r="W1480" s="28"/>
      <c r="X1480" s="28"/>
      <c r="Y1480" s="28"/>
      <c r="Z1480" s="28"/>
      <c r="AA1480" s="28"/>
      <c r="AB1480" s="28"/>
      <c r="AC1480" s="28"/>
      <c r="AD1480" s="28"/>
      <c r="AE1480" s="28"/>
      <c r="AF1480" s="28"/>
      <c r="AG1480" s="28"/>
      <c r="AH1480" s="28"/>
      <c r="AI1480" s="28"/>
      <c r="AJ1480" s="28"/>
      <c r="AK1480" s="28"/>
      <c r="AL1480" s="28"/>
      <c r="AM1480" s="28"/>
      <c r="AN1480" s="28"/>
      <c r="AO1480" s="28"/>
      <c r="AP1480" s="28"/>
      <c r="AQ1480" s="28"/>
      <c r="AR1480" s="28"/>
      <c r="AS1480" s="28"/>
      <c r="AT1480" s="28"/>
      <c r="AU1480" s="28"/>
      <c r="AV1480" s="28"/>
      <c r="AW1480" s="28"/>
      <c r="AX1480" s="28"/>
      <c r="AY1480" s="28"/>
      <c r="AZ1480" s="28"/>
      <c r="BA1480" s="28"/>
      <c r="BB1480" s="28"/>
      <c r="BC1480" s="28"/>
      <c r="BD1480" s="28"/>
      <c r="BE1480" s="28"/>
      <c r="BF1480" s="28"/>
      <c r="BG1480" s="28"/>
      <c r="BH1480" s="28"/>
      <c r="BI1480" s="28"/>
      <c r="BJ1480" s="28"/>
      <c r="BK1480" s="28"/>
      <c r="BL1480" s="28"/>
      <c r="BM1480" s="28"/>
      <c r="BN1480" s="28"/>
      <c r="BO1480" s="28"/>
      <c r="BP1480" s="28"/>
      <c r="BQ1480" s="28"/>
      <c r="BR1480" s="28"/>
      <c r="BS1480" s="28"/>
      <c r="BT1480" s="28"/>
      <c r="BU1480" s="28"/>
      <c r="BV1480" s="28"/>
      <c r="BW1480" s="28"/>
      <c r="BX1480" s="28"/>
      <c r="BY1480" s="28"/>
      <c r="BZ1480" s="28"/>
      <c r="CA1480" s="28"/>
      <c r="CB1480" s="28"/>
      <c r="CC1480" s="28"/>
      <c r="CD1480" s="28"/>
      <c r="CE1480" s="28"/>
      <c r="CF1480" s="28"/>
      <c r="CG1480" s="28"/>
      <c r="CH1480" s="28"/>
      <c r="CI1480" s="28"/>
      <c r="CJ1480" s="28"/>
      <c r="CK1480" s="28"/>
      <c r="CL1480" s="28"/>
      <c r="CM1480" s="28"/>
      <c r="CN1480" s="28"/>
    </row>
    <row r="1481" spans="3:92" x14ac:dyDescent="0.3">
      <c r="C1481" s="28"/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28"/>
      <c r="P1481" s="28"/>
      <c r="Q1481" s="28"/>
      <c r="R1481" s="28"/>
      <c r="S1481" s="28"/>
      <c r="T1481" s="28"/>
      <c r="U1481" s="28"/>
      <c r="V1481" s="28"/>
      <c r="W1481" s="28"/>
      <c r="X1481" s="28"/>
      <c r="Y1481" s="28"/>
      <c r="Z1481" s="28"/>
      <c r="AA1481" s="28"/>
      <c r="AB1481" s="28"/>
      <c r="AC1481" s="28"/>
      <c r="AD1481" s="28"/>
      <c r="AE1481" s="28"/>
      <c r="AF1481" s="28"/>
      <c r="AG1481" s="28"/>
      <c r="AH1481" s="28"/>
      <c r="AI1481" s="28"/>
      <c r="AJ1481" s="28"/>
      <c r="AK1481" s="28"/>
      <c r="AL1481" s="28"/>
      <c r="AM1481" s="28"/>
      <c r="AN1481" s="28"/>
      <c r="AO1481" s="28"/>
      <c r="AP1481" s="28"/>
      <c r="AQ1481" s="28"/>
      <c r="AR1481" s="28"/>
      <c r="AS1481" s="28"/>
      <c r="AT1481" s="28"/>
      <c r="AU1481" s="28"/>
      <c r="AV1481" s="28"/>
      <c r="AW1481" s="28"/>
      <c r="AX1481" s="28"/>
      <c r="AY1481" s="28"/>
      <c r="AZ1481" s="28"/>
      <c r="BA1481" s="28"/>
      <c r="BB1481" s="28"/>
      <c r="BC1481" s="28"/>
      <c r="BD1481" s="28"/>
      <c r="BE1481" s="28"/>
      <c r="BF1481" s="28"/>
      <c r="BG1481" s="28"/>
      <c r="BH1481" s="28"/>
      <c r="BI1481" s="28"/>
      <c r="BJ1481" s="28"/>
      <c r="BK1481" s="28"/>
      <c r="BL1481" s="28"/>
      <c r="BM1481" s="28"/>
      <c r="BN1481" s="28"/>
      <c r="BO1481" s="28"/>
      <c r="BP1481" s="28"/>
      <c r="BQ1481" s="28"/>
      <c r="BR1481" s="28"/>
      <c r="BS1481" s="28"/>
      <c r="BT1481" s="28"/>
      <c r="BU1481" s="28"/>
      <c r="BV1481" s="28"/>
      <c r="BW1481" s="28"/>
      <c r="BX1481" s="28"/>
      <c r="BY1481" s="28"/>
      <c r="BZ1481" s="28"/>
      <c r="CA1481" s="28"/>
      <c r="CB1481" s="28"/>
      <c r="CC1481" s="28"/>
      <c r="CD1481" s="28"/>
      <c r="CE1481" s="28"/>
      <c r="CF1481" s="28"/>
      <c r="CG1481" s="28"/>
      <c r="CH1481" s="28"/>
      <c r="CI1481" s="28"/>
      <c r="CJ1481" s="28"/>
      <c r="CK1481" s="28"/>
      <c r="CL1481" s="28"/>
      <c r="CM1481" s="28"/>
      <c r="CN1481" s="28"/>
    </row>
    <row r="1482" spans="3:92" x14ac:dyDescent="0.3">
      <c r="C1482" s="28"/>
      <c r="D1482" s="28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 s="28"/>
      <c r="S1482" s="28"/>
      <c r="T1482" s="28"/>
      <c r="U1482" s="28"/>
      <c r="V1482" s="28"/>
      <c r="W1482" s="28"/>
      <c r="X1482" s="28"/>
      <c r="Y1482" s="28"/>
      <c r="Z1482" s="28"/>
      <c r="AA1482" s="28"/>
      <c r="AB1482" s="28"/>
      <c r="AC1482" s="28"/>
      <c r="AD1482" s="28"/>
      <c r="AE1482" s="28"/>
      <c r="AF1482" s="28"/>
      <c r="AG1482" s="28"/>
      <c r="AH1482" s="28"/>
      <c r="AI1482" s="28"/>
      <c r="AJ1482" s="28"/>
      <c r="AK1482" s="28"/>
      <c r="AL1482" s="28"/>
      <c r="AM1482" s="28"/>
      <c r="AN1482" s="28"/>
      <c r="AO1482" s="28"/>
      <c r="AP1482" s="28"/>
      <c r="AQ1482" s="28"/>
      <c r="AR1482" s="28"/>
      <c r="AS1482" s="28"/>
      <c r="AT1482" s="28"/>
      <c r="AU1482" s="28"/>
      <c r="AV1482" s="28"/>
      <c r="AW1482" s="28"/>
      <c r="AX1482" s="28"/>
      <c r="AY1482" s="28"/>
      <c r="AZ1482" s="28"/>
      <c r="BA1482" s="28"/>
      <c r="BB1482" s="28"/>
      <c r="BC1482" s="28"/>
      <c r="BD1482" s="28"/>
      <c r="BE1482" s="28"/>
      <c r="BF1482" s="28"/>
      <c r="BG1482" s="28"/>
      <c r="BH1482" s="28"/>
      <c r="BI1482" s="28"/>
      <c r="BJ1482" s="28"/>
      <c r="BK1482" s="28"/>
      <c r="BL1482" s="28"/>
      <c r="BM1482" s="28"/>
      <c r="BN1482" s="28"/>
      <c r="BO1482" s="28"/>
      <c r="BP1482" s="28"/>
      <c r="BQ1482" s="28"/>
      <c r="BR1482" s="28"/>
      <c r="BS1482" s="28"/>
      <c r="BT1482" s="28"/>
      <c r="BU1482" s="28"/>
      <c r="BV1482" s="28"/>
      <c r="BW1482" s="28"/>
      <c r="BX1482" s="28"/>
      <c r="BY1482" s="28"/>
      <c r="BZ1482" s="28"/>
      <c r="CA1482" s="28"/>
      <c r="CB1482" s="28"/>
      <c r="CC1482" s="28"/>
      <c r="CD1482" s="28"/>
      <c r="CE1482" s="28"/>
      <c r="CF1482" s="28"/>
      <c r="CG1482" s="28"/>
      <c r="CH1482" s="28"/>
      <c r="CI1482" s="28"/>
      <c r="CJ1482" s="28"/>
      <c r="CK1482" s="28"/>
      <c r="CL1482" s="28"/>
      <c r="CM1482" s="28"/>
      <c r="CN1482" s="28"/>
    </row>
    <row r="1483" spans="3:92" x14ac:dyDescent="0.3">
      <c r="C1483" s="28"/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28"/>
      <c r="P1483" s="28"/>
      <c r="Q1483" s="28"/>
      <c r="R1483" s="28"/>
      <c r="S1483" s="28"/>
      <c r="T1483" s="28"/>
      <c r="U1483" s="28"/>
      <c r="V1483" s="28"/>
      <c r="W1483" s="28"/>
      <c r="X1483" s="28"/>
      <c r="Y1483" s="28"/>
      <c r="Z1483" s="28"/>
      <c r="AA1483" s="28"/>
      <c r="AB1483" s="28"/>
      <c r="AC1483" s="28"/>
      <c r="AD1483" s="28"/>
      <c r="AE1483" s="28"/>
      <c r="AF1483" s="28"/>
      <c r="AG1483" s="28"/>
      <c r="AH1483" s="28"/>
      <c r="AI1483" s="28"/>
      <c r="AJ1483" s="28"/>
      <c r="AK1483" s="28"/>
      <c r="AL1483" s="28"/>
      <c r="AM1483" s="28"/>
      <c r="AN1483" s="28"/>
      <c r="AO1483" s="28"/>
      <c r="AP1483" s="28"/>
      <c r="AQ1483" s="28"/>
      <c r="AR1483" s="28"/>
      <c r="AS1483" s="28"/>
      <c r="AT1483" s="28"/>
      <c r="AU1483" s="28"/>
      <c r="AV1483" s="28"/>
      <c r="AW1483" s="28"/>
      <c r="AX1483" s="28"/>
      <c r="AY1483" s="28"/>
      <c r="AZ1483" s="28"/>
      <c r="BA1483" s="28"/>
      <c r="BB1483" s="28"/>
      <c r="BC1483" s="28"/>
      <c r="BD1483" s="28"/>
      <c r="BE1483" s="28"/>
      <c r="BF1483" s="28"/>
      <c r="BG1483" s="28"/>
      <c r="BH1483" s="28"/>
      <c r="BI1483" s="28"/>
      <c r="BJ1483" s="28"/>
      <c r="BK1483" s="28"/>
      <c r="BL1483" s="28"/>
      <c r="BM1483" s="28"/>
      <c r="BN1483" s="28"/>
      <c r="BO1483" s="28"/>
      <c r="BP1483" s="28"/>
      <c r="BQ1483" s="28"/>
      <c r="BR1483" s="28"/>
      <c r="BS1483" s="28"/>
      <c r="BT1483" s="28"/>
      <c r="BU1483" s="28"/>
      <c r="BV1483" s="28"/>
      <c r="BW1483" s="28"/>
      <c r="BX1483" s="28"/>
      <c r="BY1483" s="28"/>
      <c r="BZ1483" s="28"/>
      <c r="CA1483" s="28"/>
      <c r="CB1483" s="28"/>
      <c r="CC1483" s="28"/>
      <c r="CD1483" s="28"/>
      <c r="CE1483" s="28"/>
      <c r="CF1483" s="28"/>
      <c r="CG1483" s="28"/>
      <c r="CH1483" s="28"/>
      <c r="CI1483" s="28"/>
      <c r="CJ1483" s="28"/>
      <c r="CK1483" s="28"/>
      <c r="CL1483" s="28"/>
      <c r="CM1483" s="28"/>
      <c r="CN1483" s="28"/>
    </row>
    <row r="1484" spans="3:92" x14ac:dyDescent="0.3">
      <c r="C1484" s="28"/>
      <c r="D1484" s="28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 s="28"/>
      <c r="S1484" s="28"/>
      <c r="T1484" s="28"/>
      <c r="U1484" s="28"/>
      <c r="V1484" s="28"/>
      <c r="W1484" s="28"/>
      <c r="X1484" s="28"/>
      <c r="Y1484" s="28"/>
      <c r="Z1484" s="28"/>
      <c r="AA1484" s="28"/>
      <c r="AB1484" s="28"/>
      <c r="AC1484" s="28"/>
      <c r="AD1484" s="28"/>
      <c r="AE1484" s="28"/>
      <c r="AF1484" s="28"/>
      <c r="AG1484" s="28"/>
      <c r="AH1484" s="28"/>
      <c r="AI1484" s="28"/>
      <c r="AJ1484" s="28"/>
      <c r="AK1484" s="28"/>
      <c r="AL1484" s="28"/>
      <c r="AM1484" s="28"/>
      <c r="AN1484" s="28"/>
      <c r="AO1484" s="28"/>
      <c r="AP1484" s="28"/>
      <c r="AQ1484" s="28"/>
      <c r="AR1484" s="28"/>
      <c r="AS1484" s="28"/>
      <c r="AT1484" s="28"/>
      <c r="AU1484" s="28"/>
      <c r="AV1484" s="28"/>
      <c r="AW1484" s="28"/>
      <c r="AX1484" s="28"/>
      <c r="AY1484" s="28"/>
      <c r="AZ1484" s="28"/>
      <c r="BA1484" s="28"/>
      <c r="BB1484" s="28"/>
      <c r="BC1484" s="28"/>
      <c r="BD1484" s="28"/>
      <c r="BE1484" s="28"/>
      <c r="BF1484" s="28"/>
      <c r="BG1484" s="28"/>
      <c r="BH1484" s="28"/>
      <c r="BI1484" s="28"/>
      <c r="BJ1484" s="28"/>
      <c r="BK1484" s="28"/>
      <c r="BL1484" s="28"/>
      <c r="BM1484" s="28"/>
      <c r="BN1484" s="28"/>
      <c r="BO1484" s="28"/>
      <c r="BP1484" s="28"/>
      <c r="BQ1484" s="28"/>
      <c r="BR1484" s="28"/>
      <c r="BS1484" s="28"/>
      <c r="BT1484" s="28"/>
      <c r="BU1484" s="28"/>
      <c r="BV1484" s="28"/>
      <c r="BW1484" s="28"/>
      <c r="BX1484" s="28"/>
      <c r="BY1484" s="28"/>
      <c r="BZ1484" s="28"/>
      <c r="CA1484" s="28"/>
      <c r="CB1484" s="28"/>
      <c r="CC1484" s="28"/>
      <c r="CD1484" s="28"/>
      <c r="CE1484" s="28"/>
      <c r="CF1484" s="28"/>
      <c r="CG1484" s="28"/>
      <c r="CH1484" s="28"/>
      <c r="CI1484" s="28"/>
      <c r="CJ1484" s="28"/>
      <c r="CK1484" s="28"/>
      <c r="CL1484" s="28"/>
      <c r="CM1484" s="28"/>
      <c r="CN1484" s="28"/>
    </row>
    <row r="1485" spans="3:92" x14ac:dyDescent="0.3">
      <c r="C1485" s="28"/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28"/>
      <c r="P1485" s="28"/>
      <c r="Q1485" s="28"/>
      <c r="R1485" s="28"/>
      <c r="S1485" s="28"/>
      <c r="T1485" s="28"/>
      <c r="U1485" s="28"/>
      <c r="V1485" s="28"/>
      <c r="W1485" s="28"/>
      <c r="X1485" s="28"/>
      <c r="Y1485" s="28"/>
      <c r="Z1485" s="28"/>
      <c r="AA1485" s="28"/>
      <c r="AB1485" s="28"/>
      <c r="AC1485" s="28"/>
      <c r="AD1485" s="28"/>
      <c r="AE1485" s="28"/>
      <c r="AF1485" s="28"/>
      <c r="AG1485" s="28"/>
      <c r="AH1485" s="28"/>
      <c r="AI1485" s="28"/>
      <c r="AJ1485" s="28"/>
      <c r="AK1485" s="28"/>
      <c r="AL1485" s="28"/>
      <c r="AM1485" s="28"/>
      <c r="AN1485" s="28"/>
      <c r="AO1485" s="28"/>
      <c r="AP1485" s="28"/>
      <c r="AQ1485" s="28"/>
      <c r="AR1485" s="28"/>
      <c r="AS1485" s="28"/>
      <c r="AT1485" s="28"/>
      <c r="AU1485" s="28"/>
      <c r="AV1485" s="28"/>
      <c r="AW1485" s="28"/>
      <c r="AX1485" s="28"/>
      <c r="AY1485" s="28"/>
      <c r="AZ1485" s="28"/>
      <c r="BA1485" s="28"/>
      <c r="BB1485" s="28"/>
      <c r="BC1485" s="28"/>
      <c r="BD1485" s="28"/>
      <c r="BE1485" s="28"/>
      <c r="BF1485" s="28"/>
      <c r="BG1485" s="28"/>
      <c r="BH1485" s="28"/>
      <c r="BI1485" s="28"/>
      <c r="BJ1485" s="28"/>
      <c r="BK1485" s="28"/>
      <c r="BL1485" s="28"/>
      <c r="BM1485" s="28"/>
      <c r="BN1485" s="28"/>
      <c r="BO1485" s="28"/>
      <c r="BP1485" s="28"/>
      <c r="BQ1485" s="28"/>
      <c r="BR1485" s="28"/>
      <c r="BS1485" s="28"/>
      <c r="BT1485" s="28"/>
      <c r="BU1485" s="28"/>
      <c r="BV1485" s="28"/>
      <c r="BW1485" s="28"/>
      <c r="BX1485" s="28"/>
      <c r="BY1485" s="28"/>
      <c r="BZ1485" s="28"/>
      <c r="CA1485" s="28"/>
      <c r="CB1485" s="28"/>
      <c r="CC1485" s="28"/>
      <c r="CD1485" s="28"/>
      <c r="CE1485" s="28"/>
      <c r="CF1485" s="28"/>
      <c r="CG1485" s="28"/>
      <c r="CH1485" s="28"/>
      <c r="CI1485" s="28"/>
      <c r="CJ1485" s="28"/>
      <c r="CK1485" s="28"/>
      <c r="CL1485" s="28"/>
      <c r="CM1485" s="28"/>
      <c r="CN1485" s="28"/>
    </row>
    <row r="1486" spans="3:92" x14ac:dyDescent="0.3">
      <c r="C1486" s="28"/>
      <c r="D1486" s="28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 s="28"/>
      <c r="S1486" s="28"/>
      <c r="T1486" s="28"/>
      <c r="U1486" s="28"/>
      <c r="V1486" s="28"/>
      <c r="W1486" s="28"/>
      <c r="X1486" s="28"/>
      <c r="Y1486" s="28"/>
      <c r="Z1486" s="28"/>
      <c r="AA1486" s="28"/>
      <c r="AB1486" s="28"/>
      <c r="AC1486" s="28"/>
      <c r="AD1486" s="28"/>
      <c r="AE1486" s="28"/>
      <c r="AF1486" s="28"/>
      <c r="AG1486" s="28"/>
      <c r="AH1486" s="28"/>
      <c r="AI1486" s="28"/>
      <c r="AJ1486" s="28"/>
      <c r="AK1486" s="28"/>
      <c r="AL1486" s="28"/>
      <c r="AM1486" s="28"/>
      <c r="AN1486" s="28"/>
      <c r="AO1486" s="28"/>
      <c r="AP1486" s="28"/>
      <c r="AQ1486" s="28"/>
      <c r="AR1486" s="28"/>
      <c r="AS1486" s="28"/>
      <c r="AT1486" s="28"/>
      <c r="AU1486" s="28"/>
      <c r="AV1486" s="28"/>
      <c r="AW1486" s="28"/>
      <c r="AX1486" s="28"/>
      <c r="AY1486" s="28"/>
      <c r="AZ1486" s="28"/>
      <c r="BA1486" s="28"/>
      <c r="BB1486" s="28"/>
      <c r="BC1486" s="28"/>
      <c r="BD1486" s="28"/>
      <c r="BE1486" s="28"/>
      <c r="BF1486" s="28"/>
      <c r="BG1486" s="28"/>
      <c r="BH1486" s="28"/>
      <c r="BI1486" s="28"/>
      <c r="BJ1486" s="28"/>
      <c r="BK1486" s="28"/>
      <c r="BL1486" s="28"/>
      <c r="BM1486" s="28"/>
      <c r="BN1486" s="28"/>
      <c r="BO1486" s="28"/>
      <c r="BP1486" s="28"/>
      <c r="BQ1486" s="28"/>
      <c r="BR1486" s="28"/>
      <c r="BS1486" s="28"/>
      <c r="BT1486" s="28"/>
      <c r="BU1486" s="28"/>
      <c r="BV1486" s="28"/>
      <c r="BW1486" s="28"/>
      <c r="BX1486" s="28"/>
      <c r="BY1486" s="28"/>
      <c r="BZ1486" s="28"/>
      <c r="CA1486" s="28"/>
      <c r="CB1486" s="28"/>
      <c r="CC1486" s="28"/>
      <c r="CD1486" s="28"/>
      <c r="CE1486" s="28"/>
      <c r="CF1486" s="28"/>
      <c r="CG1486" s="28"/>
      <c r="CH1486" s="28"/>
      <c r="CI1486" s="28"/>
      <c r="CJ1486" s="28"/>
      <c r="CK1486" s="28"/>
      <c r="CL1486" s="28"/>
      <c r="CM1486" s="28"/>
      <c r="CN1486" s="28"/>
    </row>
    <row r="1487" spans="3:92" x14ac:dyDescent="0.3">
      <c r="C1487" s="28"/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 s="28"/>
      <c r="S1487" s="28"/>
      <c r="T1487" s="28"/>
      <c r="U1487" s="28"/>
      <c r="V1487" s="28"/>
      <c r="W1487" s="28"/>
      <c r="X1487" s="28"/>
      <c r="Y1487" s="28"/>
      <c r="Z1487" s="28"/>
      <c r="AA1487" s="28"/>
      <c r="AB1487" s="28"/>
      <c r="AC1487" s="28"/>
      <c r="AD1487" s="28"/>
      <c r="AE1487" s="28"/>
      <c r="AF1487" s="28"/>
      <c r="AG1487" s="28"/>
      <c r="AH1487" s="28"/>
      <c r="AI1487" s="28"/>
      <c r="AJ1487" s="28"/>
      <c r="AK1487" s="28"/>
      <c r="AL1487" s="28"/>
      <c r="AM1487" s="28"/>
      <c r="AN1487" s="28"/>
      <c r="AO1487" s="28"/>
      <c r="AP1487" s="28"/>
      <c r="AQ1487" s="28"/>
      <c r="AR1487" s="28"/>
      <c r="AS1487" s="28"/>
      <c r="AT1487" s="28"/>
      <c r="AU1487" s="28"/>
      <c r="AV1487" s="28"/>
      <c r="AW1487" s="28"/>
      <c r="AX1487" s="28"/>
      <c r="AY1487" s="28"/>
      <c r="AZ1487" s="28"/>
      <c r="BA1487" s="28"/>
      <c r="BB1487" s="28"/>
      <c r="BC1487" s="28"/>
      <c r="BD1487" s="28"/>
      <c r="BE1487" s="28"/>
      <c r="BF1487" s="28"/>
      <c r="BG1487" s="28"/>
      <c r="BH1487" s="28"/>
      <c r="BI1487" s="28"/>
      <c r="BJ1487" s="28"/>
      <c r="BK1487" s="28"/>
      <c r="BL1487" s="28"/>
      <c r="BM1487" s="28"/>
      <c r="BN1487" s="28"/>
      <c r="BO1487" s="28"/>
      <c r="BP1487" s="28"/>
      <c r="BQ1487" s="28"/>
      <c r="BR1487" s="28"/>
      <c r="BS1487" s="28"/>
      <c r="BT1487" s="28"/>
      <c r="BU1487" s="28"/>
      <c r="BV1487" s="28"/>
      <c r="BW1487" s="28"/>
      <c r="BX1487" s="28"/>
      <c r="BY1487" s="28"/>
      <c r="BZ1487" s="28"/>
      <c r="CA1487" s="28"/>
      <c r="CB1487" s="28"/>
      <c r="CC1487" s="28"/>
      <c r="CD1487" s="28"/>
      <c r="CE1487" s="28"/>
      <c r="CF1487" s="28"/>
      <c r="CG1487" s="28"/>
      <c r="CH1487" s="28"/>
      <c r="CI1487" s="28"/>
      <c r="CJ1487" s="28"/>
      <c r="CK1487" s="28"/>
      <c r="CL1487" s="28"/>
      <c r="CM1487" s="28"/>
      <c r="CN1487" s="28"/>
    </row>
    <row r="1488" spans="3:92" x14ac:dyDescent="0.3">
      <c r="C1488" s="28"/>
      <c r="D1488" s="28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 s="28"/>
      <c r="S1488" s="28"/>
      <c r="T1488" s="28"/>
      <c r="U1488" s="28"/>
      <c r="V1488" s="28"/>
      <c r="W1488" s="28"/>
      <c r="X1488" s="28"/>
      <c r="Y1488" s="28"/>
      <c r="Z1488" s="28"/>
      <c r="AA1488" s="28"/>
      <c r="AB1488" s="28"/>
      <c r="AC1488" s="28"/>
      <c r="AD1488" s="28"/>
      <c r="AE1488" s="28"/>
      <c r="AF1488" s="28"/>
      <c r="AG1488" s="28"/>
      <c r="AH1488" s="28"/>
      <c r="AI1488" s="28"/>
      <c r="AJ1488" s="28"/>
      <c r="AK1488" s="28"/>
      <c r="AL1488" s="28"/>
      <c r="AM1488" s="28"/>
      <c r="AN1488" s="28"/>
      <c r="AO1488" s="28"/>
      <c r="AP1488" s="28"/>
      <c r="AQ1488" s="28"/>
      <c r="AR1488" s="28"/>
      <c r="AS1488" s="28"/>
      <c r="AT1488" s="28"/>
      <c r="AU1488" s="28"/>
      <c r="AV1488" s="28"/>
      <c r="AW1488" s="28"/>
      <c r="AX1488" s="28"/>
      <c r="AY1488" s="28"/>
      <c r="AZ1488" s="28"/>
      <c r="BA1488" s="28"/>
      <c r="BB1488" s="28"/>
      <c r="BC1488" s="28"/>
      <c r="BD1488" s="28"/>
      <c r="BE1488" s="28"/>
      <c r="BF1488" s="28"/>
      <c r="BG1488" s="28"/>
      <c r="BH1488" s="28"/>
      <c r="BI1488" s="28"/>
      <c r="BJ1488" s="28"/>
      <c r="BK1488" s="28"/>
      <c r="BL1488" s="28"/>
      <c r="BM1488" s="28"/>
      <c r="BN1488" s="28"/>
      <c r="BO1488" s="28"/>
      <c r="BP1488" s="28"/>
      <c r="BQ1488" s="28"/>
      <c r="BR1488" s="28"/>
      <c r="BS1488" s="28"/>
      <c r="BT1488" s="28"/>
      <c r="BU1488" s="28"/>
      <c r="BV1488" s="28"/>
      <c r="BW1488" s="28"/>
      <c r="BX1488" s="28"/>
      <c r="BY1488" s="28"/>
      <c r="BZ1488" s="28"/>
      <c r="CA1488" s="28"/>
      <c r="CB1488" s="28"/>
      <c r="CC1488" s="28"/>
      <c r="CD1488" s="28"/>
      <c r="CE1488" s="28"/>
      <c r="CF1488" s="28"/>
      <c r="CG1488" s="28"/>
      <c r="CH1488" s="28"/>
      <c r="CI1488" s="28"/>
      <c r="CJ1488" s="28"/>
      <c r="CK1488" s="28"/>
      <c r="CL1488" s="28"/>
      <c r="CM1488" s="28"/>
      <c r="CN1488" s="28"/>
    </row>
    <row r="1489" spans="3:92" x14ac:dyDescent="0.3">
      <c r="C1489" s="28"/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28"/>
      <c r="P1489" s="28"/>
      <c r="Q1489" s="28"/>
      <c r="R1489" s="28"/>
      <c r="S1489" s="28"/>
      <c r="T1489" s="28"/>
      <c r="U1489" s="28"/>
      <c r="V1489" s="28"/>
      <c r="W1489" s="28"/>
      <c r="X1489" s="28"/>
      <c r="Y1489" s="28"/>
      <c r="Z1489" s="28"/>
      <c r="AA1489" s="28"/>
      <c r="AB1489" s="28"/>
      <c r="AC1489" s="28"/>
      <c r="AD1489" s="28"/>
      <c r="AE1489" s="28"/>
      <c r="AF1489" s="28"/>
      <c r="AG1489" s="28"/>
      <c r="AH1489" s="28"/>
      <c r="AI1489" s="28"/>
      <c r="AJ1489" s="28"/>
      <c r="AK1489" s="28"/>
      <c r="AL1489" s="28"/>
      <c r="AM1489" s="28"/>
      <c r="AN1489" s="28"/>
      <c r="AO1489" s="28"/>
      <c r="AP1489" s="28"/>
      <c r="AQ1489" s="28"/>
      <c r="AR1489" s="28"/>
      <c r="AS1489" s="28"/>
      <c r="AT1489" s="28"/>
      <c r="AU1489" s="28"/>
      <c r="AV1489" s="28"/>
      <c r="AW1489" s="28"/>
      <c r="AX1489" s="28"/>
      <c r="AY1489" s="28"/>
      <c r="AZ1489" s="28"/>
      <c r="BA1489" s="28"/>
      <c r="BB1489" s="28"/>
      <c r="BC1489" s="28"/>
      <c r="BD1489" s="28"/>
      <c r="BE1489" s="28"/>
      <c r="BF1489" s="28"/>
      <c r="BG1489" s="28"/>
      <c r="BH1489" s="28"/>
      <c r="BI1489" s="28"/>
      <c r="BJ1489" s="28"/>
      <c r="BK1489" s="28"/>
      <c r="BL1489" s="28"/>
      <c r="BM1489" s="28"/>
      <c r="BN1489" s="28"/>
      <c r="BO1489" s="28"/>
      <c r="BP1489" s="28"/>
      <c r="BQ1489" s="28"/>
      <c r="BR1489" s="28"/>
      <c r="BS1489" s="28"/>
      <c r="BT1489" s="28"/>
      <c r="BU1489" s="28"/>
      <c r="BV1489" s="28"/>
      <c r="BW1489" s="28"/>
      <c r="BX1489" s="28"/>
      <c r="BY1489" s="28"/>
      <c r="BZ1489" s="28"/>
      <c r="CA1489" s="28"/>
      <c r="CB1489" s="28"/>
      <c r="CC1489" s="28"/>
      <c r="CD1489" s="28"/>
      <c r="CE1489" s="28"/>
      <c r="CF1489" s="28"/>
      <c r="CG1489" s="28"/>
      <c r="CH1489" s="28"/>
      <c r="CI1489" s="28"/>
      <c r="CJ1489" s="28"/>
      <c r="CK1489" s="28"/>
      <c r="CL1489" s="28"/>
      <c r="CM1489" s="28"/>
      <c r="CN1489" s="28"/>
    </row>
    <row r="1490" spans="3:92" x14ac:dyDescent="0.3">
      <c r="C1490" s="28"/>
      <c r="D1490" s="28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  <c r="AA1490" s="28"/>
      <c r="AB1490" s="28"/>
      <c r="AC1490" s="28"/>
      <c r="AD1490" s="28"/>
      <c r="AE1490" s="28"/>
      <c r="AF1490" s="28"/>
      <c r="AG1490" s="28"/>
      <c r="AH1490" s="28"/>
      <c r="AI1490" s="28"/>
      <c r="AJ1490" s="28"/>
      <c r="AK1490" s="28"/>
      <c r="AL1490" s="28"/>
      <c r="AM1490" s="28"/>
      <c r="AN1490" s="28"/>
      <c r="AO1490" s="28"/>
      <c r="AP1490" s="28"/>
      <c r="AQ1490" s="28"/>
      <c r="AR1490" s="28"/>
      <c r="AS1490" s="28"/>
      <c r="AT1490" s="28"/>
      <c r="AU1490" s="28"/>
      <c r="AV1490" s="28"/>
      <c r="AW1490" s="28"/>
      <c r="AX1490" s="28"/>
      <c r="AY1490" s="28"/>
      <c r="AZ1490" s="28"/>
      <c r="BA1490" s="28"/>
      <c r="BB1490" s="28"/>
      <c r="BC1490" s="28"/>
      <c r="BD1490" s="28"/>
      <c r="BE1490" s="28"/>
      <c r="BF1490" s="28"/>
      <c r="BG1490" s="28"/>
      <c r="BH1490" s="28"/>
      <c r="BI1490" s="28"/>
      <c r="BJ1490" s="28"/>
      <c r="BK1490" s="28"/>
      <c r="BL1490" s="28"/>
      <c r="BM1490" s="28"/>
      <c r="BN1490" s="28"/>
      <c r="BO1490" s="28"/>
      <c r="BP1490" s="28"/>
      <c r="BQ1490" s="28"/>
      <c r="BR1490" s="28"/>
      <c r="BS1490" s="28"/>
      <c r="BT1490" s="28"/>
      <c r="BU1490" s="28"/>
      <c r="BV1490" s="28"/>
      <c r="BW1490" s="28"/>
      <c r="BX1490" s="28"/>
      <c r="BY1490" s="28"/>
      <c r="BZ1490" s="28"/>
      <c r="CA1490" s="28"/>
      <c r="CB1490" s="28"/>
      <c r="CC1490" s="28"/>
      <c r="CD1490" s="28"/>
      <c r="CE1490" s="28"/>
      <c r="CF1490" s="28"/>
      <c r="CG1490" s="28"/>
      <c r="CH1490" s="28"/>
      <c r="CI1490" s="28"/>
      <c r="CJ1490" s="28"/>
      <c r="CK1490" s="28"/>
      <c r="CL1490" s="28"/>
      <c r="CM1490" s="28"/>
      <c r="CN1490" s="28"/>
    </row>
    <row r="1491" spans="3:92" x14ac:dyDescent="0.3">
      <c r="C1491" s="28"/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  <c r="S1491" s="28"/>
      <c r="T1491" s="28"/>
      <c r="U1491" s="28"/>
      <c r="V1491" s="28"/>
      <c r="W1491" s="28"/>
      <c r="X1491" s="28"/>
      <c r="Y1491" s="28"/>
      <c r="Z1491" s="28"/>
      <c r="AA1491" s="28"/>
      <c r="AB1491" s="28"/>
      <c r="AC1491" s="28"/>
      <c r="AD1491" s="28"/>
      <c r="AE1491" s="28"/>
      <c r="AF1491" s="28"/>
      <c r="AG1491" s="28"/>
      <c r="AH1491" s="28"/>
      <c r="AI1491" s="28"/>
      <c r="AJ1491" s="28"/>
      <c r="AK1491" s="28"/>
      <c r="AL1491" s="28"/>
      <c r="AM1491" s="28"/>
      <c r="AN1491" s="28"/>
      <c r="AO1491" s="28"/>
      <c r="AP1491" s="28"/>
      <c r="AQ1491" s="28"/>
      <c r="AR1491" s="28"/>
      <c r="AS1491" s="28"/>
      <c r="AT1491" s="28"/>
      <c r="AU1491" s="28"/>
      <c r="AV1491" s="28"/>
      <c r="AW1491" s="28"/>
      <c r="AX1491" s="28"/>
      <c r="AY1491" s="28"/>
      <c r="AZ1491" s="28"/>
      <c r="BA1491" s="28"/>
      <c r="BB1491" s="28"/>
      <c r="BC1491" s="28"/>
      <c r="BD1491" s="28"/>
      <c r="BE1491" s="28"/>
      <c r="BF1491" s="28"/>
      <c r="BG1491" s="28"/>
      <c r="BH1491" s="28"/>
      <c r="BI1491" s="28"/>
      <c r="BJ1491" s="28"/>
      <c r="BK1491" s="28"/>
      <c r="BL1491" s="28"/>
      <c r="BM1491" s="28"/>
      <c r="BN1491" s="28"/>
      <c r="BO1491" s="28"/>
      <c r="BP1491" s="28"/>
      <c r="BQ1491" s="28"/>
      <c r="BR1491" s="28"/>
      <c r="BS1491" s="28"/>
      <c r="BT1491" s="28"/>
      <c r="BU1491" s="28"/>
      <c r="BV1491" s="28"/>
      <c r="BW1491" s="28"/>
      <c r="BX1491" s="28"/>
      <c r="BY1491" s="28"/>
      <c r="BZ1491" s="28"/>
      <c r="CA1491" s="28"/>
      <c r="CB1491" s="28"/>
      <c r="CC1491" s="28"/>
      <c r="CD1491" s="28"/>
      <c r="CE1491" s="28"/>
      <c r="CF1491" s="28"/>
      <c r="CG1491" s="28"/>
      <c r="CH1491" s="28"/>
      <c r="CI1491" s="28"/>
      <c r="CJ1491" s="28"/>
      <c r="CK1491" s="28"/>
      <c r="CL1491" s="28"/>
      <c r="CM1491" s="28"/>
      <c r="CN1491" s="28"/>
    </row>
    <row r="1492" spans="3:92" x14ac:dyDescent="0.3">
      <c r="C1492" s="28"/>
      <c r="D1492" s="28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28"/>
      <c r="P1492" s="28"/>
      <c r="Q1492" s="28"/>
      <c r="R1492" s="28"/>
      <c r="S1492" s="28"/>
      <c r="T1492" s="28"/>
      <c r="U1492" s="28"/>
      <c r="V1492" s="28"/>
      <c r="W1492" s="28"/>
      <c r="X1492" s="28"/>
      <c r="Y1492" s="28"/>
      <c r="Z1492" s="28"/>
      <c r="AA1492" s="28"/>
      <c r="AB1492" s="28"/>
      <c r="AC1492" s="28"/>
      <c r="AD1492" s="28"/>
      <c r="AE1492" s="28"/>
      <c r="AF1492" s="28"/>
      <c r="AG1492" s="28"/>
      <c r="AH1492" s="28"/>
      <c r="AI1492" s="28"/>
      <c r="AJ1492" s="28"/>
      <c r="AK1492" s="28"/>
      <c r="AL1492" s="28"/>
      <c r="AM1492" s="28"/>
      <c r="AN1492" s="28"/>
      <c r="AO1492" s="28"/>
      <c r="AP1492" s="28"/>
      <c r="AQ1492" s="28"/>
      <c r="AR1492" s="28"/>
      <c r="AS1492" s="28"/>
      <c r="AT1492" s="28"/>
      <c r="AU1492" s="28"/>
      <c r="AV1492" s="28"/>
      <c r="AW1492" s="28"/>
      <c r="AX1492" s="28"/>
      <c r="AY1492" s="28"/>
      <c r="AZ1492" s="28"/>
      <c r="BA1492" s="28"/>
      <c r="BB1492" s="28"/>
      <c r="BC1492" s="28"/>
      <c r="BD1492" s="28"/>
      <c r="BE1492" s="28"/>
      <c r="BF1492" s="28"/>
      <c r="BG1492" s="28"/>
      <c r="BH1492" s="28"/>
      <c r="BI1492" s="28"/>
      <c r="BJ1492" s="28"/>
      <c r="BK1492" s="28"/>
      <c r="BL1492" s="28"/>
      <c r="BM1492" s="28"/>
      <c r="BN1492" s="28"/>
      <c r="BO1492" s="28"/>
      <c r="BP1492" s="28"/>
      <c r="BQ1492" s="28"/>
      <c r="BR1492" s="28"/>
      <c r="BS1492" s="28"/>
      <c r="BT1492" s="28"/>
      <c r="BU1492" s="28"/>
      <c r="BV1492" s="28"/>
      <c r="BW1492" s="28"/>
      <c r="BX1492" s="28"/>
      <c r="BY1492" s="28"/>
      <c r="BZ1492" s="28"/>
      <c r="CA1492" s="28"/>
      <c r="CB1492" s="28"/>
      <c r="CC1492" s="28"/>
      <c r="CD1492" s="28"/>
      <c r="CE1492" s="28"/>
      <c r="CF1492" s="28"/>
      <c r="CG1492" s="28"/>
      <c r="CH1492" s="28"/>
      <c r="CI1492" s="28"/>
      <c r="CJ1492" s="28"/>
      <c r="CK1492" s="28"/>
      <c r="CL1492" s="28"/>
      <c r="CM1492" s="28"/>
      <c r="CN1492" s="28"/>
    </row>
    <row r="1493" spans="3:92" x14ac:dyDescent="0.3">
      <c r="C1493" s="28"/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  <c r="S1493" s="28"/>
      <c r="T1493" s="28"/>
      <c r="U1493" s="28"/>
      <c r="V1493" s="28"/>
      <c r="W1493" s="28"/>
      <c r="X1493" s="28"/>
      <c r="Y1493" s="28"/>
      <c r="Z1493" s="28"/>
      <c r="AA1493" s="28"/>
      <c r="AB1493" s="28"/>
      <c r="AC1493" s="28"/>
      <c r="AD1493" s="28"/>
      <c r="AE1493" s="28"/>
      <c r="AF1493" s="28"/>
      <c r="AG1493" s="28"/>
      <c r="AH1493" s="28"/>
      <c r="AI1493" s="28"/>
      <c r="AJ1493" s="28"/>
      <c r="AK1493" s="28"/>
      <c r="AL1493" s="28"/>
      <c r="AM1493" s="28"/>
      <c r="AN1493" s="28"/>
      <c r="AO1493" s="28"/>
      <c r="AP1493" s="28"/>
      <c r="AQ1493" s="28"/>
      <c r="AR1493" s="28"/>
      <c r="AS1493" s="28"/>
      <c r="AT1493" s="28"/>
      <c r="AU1493" s="28"/>
      <c r="AV1493" s="28"/>
      <c r="AW1493" s="28"/>
      <c r="AX1493" s="28"/>
      <c r="AY1493" s="28"/>
      <c r="AZ1493" s="28"/>
      <c r="BA1493" s="28"/>
      <c r="BB1493" s="28"/>
      <c r="BC1493" s="28"/>
      <c r="BD1493" s="28"/>
      <c r="BE1493" s="28"/>
      <c r="BF1493" s="28"/>
      <c r="BG1493" s="28"/>
      <c r="BH1493" s="28"/>
      <c r="BI1493" s="28"/>
      <c r="BJ1493" s="28"/>
      <c r="BK1493" s="28"/>
      <c r="BL1493" s="28"/>
      <c r="BM1493" s="28"/>
      <c r="BN1493" s="28"/>
      <c r="BO1493" s="28"/>
      <c r="BP1493" s="28"/>
      <c r="BQ1493" s="28"/>
      <c r="BR1493" s="28"/>
      <c r="BS1493" s="28"/>
      <c r="BT1493" s="28"/>
      <c r="BU1493" s="28"/>
      <c r="BV1493" s="28"/>
      <c r="BW1493" s="28"/>
      <c r="BX1493" s="28"/>
      <c r="BY1493" s="28"/>
      <c r="BZ1493" s="28"/>
      <c r="CA1493" s="28"/>
      <c r="CB1493" s="28"/>
      <c r="CC1493" s="28"/>
      <c r="CD1493" s="28"/>
      <c r="CE1493" s="28"/>
      <c r="CF1493" s="28"/>
      <c r="CG1493" s="28"/>
      <c r="CH1493" s="28"/>
      <c r="CI1493" s="28"/>
      <c r="CJ1493" s="28"/>
      <c r="CK1493" s="28"/>
      <c r="CL1493" s="28"/>
      <c r="CM1493" s="28"/>
      <c r="CN1493" s="28"/>
    </row>
    <row r="1494" spans="3:92" x14ac:dyDescent="0.3">
      <c r="C1494" s="28"/>
      <c r="D1494" s="28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28"/>
      <c r="P1494" s="28"/>
      <c r="Q1494" s="28"/>
      <c r="R1494" s="28"/>
      <c r="S1494" s="28"/>
      <c r="T1494" s="28"/>
      <c r="U1494" s="28"/>
      <c r="V1494" s="28"/>
      <c r="W1494" s="28"/>
      <c r="X1494" s="28"/>
      <c r="Y1494" s="28"/>
      <c r="Z1494" s="28"/>
      <c r="AA1494" s="28"/>
      <c r="AB1494" s="28"/>
      <c r="AC1494" s="28"/>
      <c r="AD1494" s="28"/>
      <c r="AE1494" s="28"/>
      <c r="AF1494" s="28"/>
      <c r="AG1494" s="28"/>
      <c r="AH1494" s="28"/>
      <c r="AI1494" s="28"/>
      <c r="AJ1494" s="28"/>
      <c r="AK1494" s="28"/>
      <c r="AL1494" s="28"/>
      <c r="AM1494" s="28"/>
      <c r="AN1494" s="28"/>
      <c r="AO1494" s="28"/>
      <c r="AP1494" s="28"/>
      <c r="AQ1494" s="28"/>
      <c r="AR1494" s="28"/>
      <c r="AS1494" s="28"/>
      <c r="AT1494" s="28"/>
      <c r="AU1494" s="28"/>
      <c r="AV1494" s="28"/>
      <c r="AW1494" s="28"/>
      <c r="AX1494" s="28"/>
      <c r="AY1494" s="28"/>
      <c r="AZ1494" s="28"/>
      <c r="BA1494" s="28"/>
      <c r="BB1494" s="28"/>
      <c r="BC1494" s="28"/>
      <c r="BD1494" s="28"/>
      <c r="BE1494" s="28"/>
      <c r="BF1494" s="28"/>
      <c r="BG1494" s="28"/>
      <c r="BH1494" s="28"/>
      <c r="BI1494" s="28"/>
      <c r="BJ1494" s="28"/>
      <c r="BK1494" s="28"/>
      <c r="BL1494" s="28"/>
      <c r="BM1494" s="28"/>
      <c r="BN1494" s="28"/>
      <c r="BO1494" s="28"/>
      <c r="BP1494" s="28"/>
      <c r="BQ1494" s="28"/>
      <c r="BR1494" s="28"/>
      <c r="BS1494" s="28"/>
      <c r="BT1494" s="28"/>
      <c r="BU1494" s="28"/>
      <c r="BV1494" s="28"/>
      <c r="BW1494" s="28"/>
      <c r="BX1494" s="28"/>
      <c r="BY1494" s="28"/>
      <c r="BZ1494" s="28"/>
      <c r="CA1494" s="28"/>
      <c r="CB1494" s="28"/>
      <c r="CC1494" s="28"/>
      <c r="CD1494" s="28"/>
      <c r="CE1494" s="28"/>
      <c r="CF1494" s="28"/>
      <c r="CG1494" s="28"/>
      <c r="CH1494" s="28"/>
      <c r="CI1494" s="28"/>
      <c r="CJ1494" s="28"/>
      <c r="CK1494" s="28"/>
      <c r="CL1494" s="28"/>
      <c r="CM1494" s="28"/>
      <c r="CN1494" s="28"/>
    </row>
    <row r="1495" spans="3:92" x14ac:dyDescent="0.3">
      <c r="C1495" s="28"/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28"/>
      <c r="P1495" s="28"/>
      <c r="Q1495" s="28"/>
      <c r="R1495" s="28"/>
      <c r="S1495" s="28"/>
      <c r="T1495" s="28"/>
      <c r="U1495" s="28"/>
      <c r="V1495" s="28"/>
      <c r="W1495" s="28"/>
      <c r="X1495" s="28"/>
      <c r="Y1495" s="28"/>
      <c r="Z1495" s="28"/>
      <c r="AA1495" s="28"/>
      <c r="AB1495" s="28"/>
      <c r="AC1495" s="28"/>
      <c r="AD1495" s="28"/>
      <c r="AE1495" s="28"/>
      <c r="AF1495" s="28"/>
      <c r="AG1495" s="28"/>
      <c r="AH1495" s="28"/>
      <c r="AI1495" s="28"/>
      <c r="AJ1495" s="28"/>
      <c r="AK1495" s="28"/>
      <c r="AL1495" s="28"/>
      <c r="AM1495" s="28"/>
      <c r="AN1495" s="28"/>
      <c r="AO1495" s="28"/>
      <c r="AP1495" s="28"/>
      <c r="AQ1495" s="28"/>
      <c r="AR1495" s="28"/>
      <c r="AS1495" s="28"/>
      <c r="AT1495" s="28"/>
      <c r="AU1495" s="28"/>
      <c r="AV1495" s="28"/>
      <c r="AW1495" s="28"/>
      <c r="AX1495" s="28"/>
      <c r="AY1495" s="28"/>
      <c r="AZ1495" s="28"/>
      <c r="BA1495" s="28"/>
      <c r="BB1495" s="28"/>
      <c r="BC1495" s="28"/>
      <c r="BD1495" s="28"/>
      <c r="BE1495" s="28"/>
      <c r="BF1495" s="28"/>
      <c r="BG1495" s="28"/>
      <c r="BH1495" s="28"/>
      <c r="BI1495" s="28"/>
      <c r="BJ1495" s="28"/>
      <c r="BK1495" s="28"/>
      <c r="BL1495" s="28"/>
      <c r="BM1495" s="28"/>
      <c r="BN1495" s="28"/>
      <c r="BO1495" s="28"/>
      <c r="BP1495" s="28"/>
      <c r="BQ1495" s="28"/>
      <c r="BR1495" s="28"/>
      <c r="BS1495" s="28"/>
      <c r="BT1495" s="28"/>
      <c r="BU1495" s="28"/>
      <c r="BV1495" s="28"/>
      <c r="BW1495" s="28"/>
      <c r="BX1495" s="28"/>
      <c r="BY1495" s="28"/>
      <c r="BZ1495" s="28"/>
      <c r="CA1495" s="28"/>
      <c r="CB1495" s="28"/>
      <c r="CC1495" s="28"/>
      <c r="CD1495" s="28"/>
      <c r="CE1495" s="28"/>
      <c r="CF1495" s="28"/>
      <c r="CG1495" s="28"/>
      <c r="CH1495" s="28"/>
      <c r="CI1495" s="28"/>
      <c r="CJ1495" s="28"/>
      <c r="CK1495" s="28"/>
      <c r="CL1495" s="28"/>
      <c r="CM1495" s="28"/>
      <c r="CN1495" s="28"/>
    </row>
    <row r="1496" spans="3:92" x14ac:dyDescent="0.3">
      <c r="C1496" s="28"/>
      <c r="D1496" s="28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28"/>
      <c r="P1496" s="28"/>
      <c r="Q1496" s="28"/>
      <c r="R1496" s="28"/>
      <c r="S1496" s="28"/>
      <c r="T1496" s="28"/>
      <c r="U1496" s="28"/>
      <c r="V1496" s="28"/>
      <c r="W1496" s="28"/>
      <c r="X1496" s="28"/>
      <c r="Y1496" s="28"/>
      <c r="Z1496" s="28"/>
      <c r="AA1496" s="28"/>
      <c r="AB1496" s="28"/>
      <c r="AC1496" s="28"/>
      <c r="AD1496" s="28"/>
      <c r="AE1496" s="28"/>
      <c r="AF1496" s="28"/>
      <c r="AG1496" s="28"/>
      <c r="AH1496" s="28"/>
      <c r="AI1496" s="28"/>
      <c r="AJ1496" s="28"/>
      <c r="AK1496" s="28"/>
      <c r="AL1496" s="28"/>
      <c r="AM1496" s="28"/>
      <c r="AN1496" s="28"/>
      <c r="AO1496" s="28"/>
      <c r="AP1496" s="28"/>
      <c r="AQ1496" s="28"/>
      <c r="AR1496" s="28"/>
      <c r="AS1496" s="28"/>
      <c r="AT1496" s="28"/>
      <c r="AU1496" s="28"/>
      <c r="AV1496" s="28"/>
      <c r="AW1496" s="28"/>
      <c r="AX1496" s="28"/>
      <c r="AY1496" s="28"/>
      <c r="AZ1496" s="28"/>
      <c r="BA1496" s="28"/>
      <c r="BB1496" s="28"/>
      <c r="BC1496" s="28"/>
      <c r="BD1496" s="28"/>
      <c r="BE1496" s="28"/>
      <c r="BF1496" s="28"/>
      <c r="BG1496" s="28"/>
      <c r="BH1496" s="28"/>
      <c r="BI1496" s="28"/>
      <c r="BJ1496" s="28"/>
      <c r="BK1496" s="28"/>
      <c r="BL1496" s="28"/>
      <c r="BM1496" s="28"/>
      <c r="BN1496" s="28"/>
      <c r="BO1496" s="28"/>
      <c r="BP1496" s="28"/>
      <c r="BQ1496" s="28"/>
      <c r="BR1496" s="28"/>
      <c r="BS1496" s="28"/>
      <c r="BT1496" s="28"/>
      <c r="BU1496" s="28"/>
      <c r="BV1496" s="28"/>
      <c r="BW1496" s="28"/>
      <c r="BX1496" s="28"/>
      <c r="BY1496" s="28"/>
      <c r="BZ1496" s="28"/>
      <c r="CA1496" s="28"/>
      <c r="CB1496" s="28"/>
      <c r="CC1496" s="28"/>
      <c r="CD1496" s="28"/>
      <c r="CE1496" s="28"/>
      <c r="CF1496" s="28"/>
      <c r="CG1496" s="28"/>
      <c r="CH1496" s="28"/>
      <c r="CI1496" s="28"/>
      <c r="CJ1496" s="28"/>
      <c r="CK1496" s="28"/>
      <c r="CL1496" s="28"/>
      <c r="CM1496" s="28"/>
      <c r="CN1496" s="28"/>
    </row>
    <row r="1497" spans="3:92" x14ac:dyDescent="0.3">
      <c r="C1497" s="28"/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 s="28"/>
      <c r="S1497" s="28"/>
      <c r="T1497" s="28"/>
      <c r="U1497" s="28"/>
      <c r="V1497" s="28"/>
      <c r="W1497" s="28"/>
      <c r="X1497" s="28"/>
      <c r="Y1497" s="28"/>
      <c r="Z1497" s="28"/>
      <c r="AA1497" s="28"/>
      <c r="AB1497" s="28"/>
      <c r="AC1497" s="28"/>
      <c r="AD1497" s="28"/>
      <c r="AE1497" s="28"/>
      <c r="AF1497" s="28"/>
      <c r="AG1497" s="28"/>
      <c r="AH1497" s="28"/>
      <c r="AI1497" s="28"/>
      <c r="AJ1497" s="28"/>
      <c r="AK1497" s="28"/>
      <c r="AL1497" s="28"/>
      <c r="AM1497" s="28"/>
      <c r="AN1497" s="28"/>
      <c r="AO1497" s="28"/>
      <c r="AP1497" s="28"/>
      <c r="AQ1497" s="28"/>
      <c r="AR1497" s="28"/>
      <c r="AS1497" s="28"/>
      <c r="AT1497" s="28"/>
      <c r="AU1497" s="28"/>
      <c r="AV1497" s="28"/>
      <c r="AW1497" s="28"/>
      <c r="AX1497" s="28"/>
      <c r="AY1497" s="28"/>
      <c r="AZ1497" s="28"/>
      <c r="BA1497" s="28"/>
      <c r="BB1497" s="28"/>
      <c r="BC1497" s="28"/>
      <c r="BD1497" s="28"/>
      <c r="BE1497" s="28"/>
      <c r="BF1497" s="28"/>
      <c r="BG1497" s="28"/>
      <c r="BH1497" s="28"/>
      <c r="BI1497" s="28"/>
      <c r="BJ1497" s="28"/>
      <c r="BK1497" s="28"/>
      <c r="BL1497" s="28"/>
      <c r="BM1497" s="28"/>
      <c r="BN1497" s="28"/>
      <c r="BO1497" s="28"/>
      <c r="BP1497" s="28"/>
      <c r="BQ1497" s="28"/>
      <c r="BR1497" s="28"/>
      <c r="BS1497" s="28"/>
      <c r="BT1497" s="28"/>
      <c r="BU1497" s="28"/>
      <c r="BV1497" s="28"/>
      <c r="BW1497" s="28"/>
      <c r="BX1497" s="28"/>
      <c r="BY1497" s="28"/>
      <c r="BZ1497" s="28"/>
      <c r="CA1497" s="28"/>
      <c r="CB1497" s="28"/>
      <c r="CC1497" s="28"/>
      <c r="CD1497" s="28"/>
      <c r="CE1497" s="28"/>
      <c r="CF1497" s="28"/>
      <c r="CG1497" s="28"/>
      <c r="CH1497" s="28"/>
      <c r="CI1497" s="28"/>
      <c r="CJ1497" s="28"/>
      <c r="CK1497" s="28"/>
      <c r="CL1497" s="28"/>
      <c r="CM1497" s="28"/>
      <c r="CN1497" s="28"/>
    </row>
    <row r="1498" spans="3:92" x14ac:dyDescent="0.3">
      <c r="C1498" s="28"/>
      <c r="D1498" s="28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 s="28"/>
      <c r="S1498" s="28"/>
      <c r="T1498" s="28"/>
      <c r="U1498" s="28"/>
      <c r="V1498" s="28"/>
      <c r="W1498" s="28"/>
      <c r="X1498" s="28"/>
      <c r="Y1498" s="28"/>
      <c r="Z1498" s="28"/>
      <c r="AA1498" s="28"/>
      <c r="AB1498" s="28"/>
      <c r="AC1498" s="28"/>
      <c r="AD1498" s="28"/>
      <c r="AE1498" s="28"/>
      <c r="AF1498" s="28"/>
      <c r="AG1498" s="28"/>
      <c r="AH1498" s="28"/>
      <c r="AI1498" s="28"/>
      <c r="AJ1498" s="28"/>
      <c r="AK1498" s="28"/>
      <c r="AL1498" s="28"/>
      <c r="AM1498" s="28"/>
      <c r="AN1498" s="28"/>
      <c r="AO1498" s="28"/>
      <c r="AP1498" s="28"/>
      <c r="AQ1498" s="28"/>
      <c r="AR1498" s="28"/>
      <c r="AS1498" s="28"/>
      <c r="AT1498" s="28"/>
      <c r="AU1498" s="28"/>
      <c r="AV1498" s="28"/>
      <c r="AW1498" s="28"/>
      <c r="AX1498" s="28"/>
      <c r="AY1498" s="28"/>
      <c r="AZ1498" s="28"/>
      <c r="BA1498" s="28"/>
      <c r="BB1498" s="28"/>
      <c r="BC1498" s="28"/>
      <c r="BD1498" s="28"/>
      <c r="BE1498" s="28"/>
      <c r="BF1498" s="28"/>
      <c r="BG1498" s="28"/>
      <c r="BH1498" s="28"/>
      <c r="BI1498" s="28"/>
      <c r="BJ1498" s="28"/>
      <c r="BK1498" s="28"/>
      <c r="BL1498" s="28"/>
      <c r="BM1498" s="28"/>
      <c r="BN1498" s="28"/>
      <c r="BO1498" s="28"/>
      <c r="BP1498" s="28"/>
      <c r="BQ1498" s="28"/>
      <c r="BR1498" s="28"/>
      <c r="BS1498" s="28"/>
      <c r="BT1498" s="28"/>
      <c r="BU1498" s="28"/>
      <c r="BV1498" s="28"/>
      <c r="BW1498" s="28"/>
      <c r="BX1498" s="28"/>
      <c r="BY1498" s="28"/>
      <c r="BZ1498" s="28"/>
      <c r="CA1498" s="28"/>
      <c r="CB1498" s="28"/>
      <c r="CC1498" s="28"/>
      <c r="CD1498" s="28"/>
      <c r="CE1498" s="28"/>
      <c r="CF1498" s="28"/>
      <c r="CG1498" s="28"/>
      <c r="CH1498" s="28"/>
      <c r="CI1498" s="28"/>
      <c r="CJ1498" s="28"/>
      <c r="CK1498" s="28"/>
      <c r="CL1498" s="28"/>
      <c r="CM1498" s="28"/>
      <c r="CN1498" s="28"/>
    </row>
    <row r="1499" spans="3:92" x14ac:dyDescent="0.3">
      <c r="C1499" s="28"/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  <c r="S1499" s="28"/>
      <c r="T1499" s="28"/>
      <c r="U1499" s="28"/>
      <c r="V1499" s="28"/>
      <c r="W1499" s="28"/>
      <c r="X1499" s="28"/>
      <c r="Y1499" s="28"/>
      <c r="Z1499" s="28"/>
      <c r="AA1499" s="28"/>
      <c r="AB1499" s="28"/>
      <c r="AC1499" s="28"/>
      <c r="AD1499" s="28"/>
      <c r="AE1499" s="28"/>
      <c r="AF1499" s="28"/>
      <c r="AG1499" s="28"/>
      <c r="AH1499" s="28"/>
      <c r="AI1499" s="28"/>
      <c r="AJ1499" s="28"/>
      <c r="AK1499" s="28"/>
      <c r="AL1499" s="28"/>
      <c r="AM1499" s="28"/>
      <c r="AN1499" s="28"/>
      <c r="AO1499" s="28"/>
      <c r="AP1499" s="28"/>
      <c r="AQ1499" s="28"/>
      <c r="AR1499" s="28"/>
      <c r="AS1499" s="28"/>
      <c r="AT1499" s="28"/>
      <c r="AU1499" s="28"/>
      <c r="AV1499" s="28"/>
      <c r="AW1499" s="28"/>
      <c r="AX1499" s="28"/>
      <c r="AY1499" s="28"/>
      <c r="AZ1499" s="28"/>
      <c r="BA1499" s="28"/>
      <c r="BB1499" s="28"/>
      <c r="BC1499" s="28"/>
      <c r="BD1499" s="28"/>
      <c r="BE1499" s="28"/>
      <c r="BF1499" s="28"/>
      <c r="BG1499" s="28"/>
      <c r="BH1499" s="28"/>
      <c r="BI1499" s="28"/>
      <c r="BJ1499" s="28"/>
      <c r="BK1499" s="28"/>
      <c r="BL1499" s="28"/>
      <c r="BM1499" s="28"/>
      <c r="BN1499" s="28"/>
      <c r="BO1499" s="28"/>
      <c r="BP1499" s="28"/>
      <c r="BQ1499" s="28"/>
      <c r="BR1499" s="28"/>
      <c r="BS1499" s="28"/>
      <c r="BT1499" s="28"/>
      <c r="BU1499" s="28"/>
      <c r="BV1499" s="28"/>
      <c r="BW1499" s="28"/>
      <c r="BX1499" s="28"/>
      <c r="BY1499" s="28"/>
      <c r="BZ1499" s="28"/>
      <c r="CA1499" s="28"/>
      <c r="CB1499" s="28"/>
      <c r="CC1499" s="28"/>
      <c r="CD1499" s="28"/>
      <c r="CE1499" s="28"/>
      <c r="CF1499" s="28"/>
      <c r="CG1499" s="28"/>
      <c r="CH1499" s="28"/>
      <c r="CI1499" s="28"/>
      <c r="CJ1499" s="28"/>
      <c r="CK1499" s="28"/>
      <c r="CL1499" s="28"/>
      <c r="CM1499" s="28"/>
      <c r="CN1499" s="28"/>
    </row>
    <row r="1500" spans="3:92" x14ac:dyDescent="0.3">
      <c r="C1500" s="28"/>
      <c r="D1500" s="28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28"/>
      <c r="P1500" s="28"/>
      <c r="Q1500" s="28"/>
      <c r="R1500" s="28"/>
      <c r="S1500" s="28"/>
      <c r="T1500" s="28"/>
      <c r="U1500" s="28"/>
      <c r="V1500" s="28"/>
      <c r="W1500" s="28"/>
      <c r="X1500" s="28"/>
      <c r="Y1500" s="28"/>
      <c r="Z1500" s="28"/>
      <c r="AA1500" s="28"/>
      <c r="AB1500" s="28"/>
      <c r="AC1500" s="28"/>
      <c r="AD1500" s="28"/>
      <c r="AE1500" s="28"/>
      <c r="AF1500" s="28"/>
      <c r="AG1500" s="28"/>
      <c r="AH1500" s="28"/>
      <c r="AI1500" s="28"/>
      <c r="AJ1500" s="28"/>
      <c r="AK1500" s="28"/>
      <c r="AL1500" s="28"/>
      <c r="AM1500" s="28"/>
      <c r="AN1500" s="28"/>
      <c r="AO1500" s="28"/>
      <c r="AP1500" s="28"/>
      <c r="AQ1500" s="28"/>
      <c r="AR1500" s="28"/>
      <c r="AS1500" s="28"/>
      <c r="AT1500" s="28"/>
      <c r="AU1500" s="28"/>
      <c r="AV1500" s="28"/>
      <c r="AW1500" s="28"/>
      <c r="AX1500" s="28"/>
      <c r="AY1500" s="28"/>
      <c r="AZ1500" s="28"/>
      <c r="BA1500" s="28"/>
      <c r="BB1500" s="28"/>
      <c r="BC1500" s="28"/>
      <c r="BD1500" s="28"/>
      <c r="BE1500" s="28"/>
      <c r="BF1500" s="28"/>
      <c r="BG1500" s="28"/>
      <c r="BH1500" s="28"/>
      <c r="BI1500" s="28"/>
      <c r="BJ1500" s="28"/>
      <c r="BK1500" s="28"/>
      <c r="BL1500" s="28"/>
      <c r="BM1500" s="28"/>
      <c r="BN1500" s="28"/>
      <c r="BO1500" s="28"/>
      <c r="BP1500" s="28"/>
      <c r="BQ1500" s="28"/>
      <c r="BR1500" s="28"/>
      <c r="BS1500" s="28"/>
      <c r="BT1500" s="28"/>
      <c r="BU1500" s="28"/>
      <c r="BV1500" s="28"/>
      <c r="BW1500" s="28"/>
      <c r="BX1500" s="28"/>
      <c r="BY1500" s="28"/>
      <c r="BZ1500" s="28"/>
      <c r="CA1500" s="28"/>
      <c r="CB1500" s="28"/>
      <c r="CC1500" s="28"/>
      <c r="CD1500" s="28"/>
      <c r="CE1500" s="28"/>
      <c r="CF1500" s="28"/>
      <c r="CG1500" s="28"/>
      <c r="CH1500" s="28"/>
      <c r="CI1500" s="28"/>
      <c r="CJ1500" s="28"/>
      <c r="CK1500" s="28"/>
      <c r="CL1500" s="28"/>
      <c r="CM1500" s="28"/>
      <c r="CN1500" s="28"/>
    </row>
    <row r="1501" spans="3:92" x14ac:dyDescent="0.3">
      <c r="C1501" s="28"/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28"/>
      <c r="P1501" s="28"/>
      <c r="Q1501" s="28"/>
      <c r="R1501" s="28"/>
      <c r="S1501" s="28"/>
      <c r="T1501" s="28"/>
      <c r="U1501" s="28"/>
      <c r="V1501" s="28"/>
      <c r="W1501" s="28"/>
      <c r="X1501" s="28"/>
      <c r="Y1501" s="28"/>
      <c r="Z1501" s="28"/>
      <c r="AA1501" s="28"/>
      <c r="AB1501" s="28"/>
      <c r="AC1501" s="28"/>
      <c r="AD1501" s="28"/>
      <c r="AE1501" s="28"/>
      <c r="AF1501" s="28"/>
      <c r="AG1501" s="28"/>
      <c r="AH1501" s="28"/>
      <c r="AI1501" s="28"/>
      <c r="AJ1501" s="28"/>
      <c r="AK1501" s="28"/>
      <c r="AL1501" s="28"/>
      <c r="AM1501" s="28"/>
      <c r="AN1501" s="28"/>
      <c r="AO1501" s="28"/>
      <c r="AP1501" s="28"/>
      <c r="AQ1501" s="28"/>
      <c r="AR1501" s="28"/>
      <c r="AS1501" s="28"/>
      <c r="AT1501" s="28"/>
      <c r="AU1501" s="28"/>
      <c r="AV1501" s="28"/>
      <c r="AW1501" s="28"/>
      <c r="AX1501" s="28"/>
      <c r="AY1501" s="28"/>
      <c r="AZ1501" s="28"/>
      <c r="BA1501" s="28"/>
      <c r="BB1501" s="28"/>
      <c r="BC1501" s="28"/>
      <c r="BD1501" s="28"/>
      <c r="BE1501" s="28"/>
      <c r="BF1501" s="28"/>
      <c r="BG1501" s="28"/>
      <c r="BH1501" s="28"/>
      <c r="BI1501" s="28"/>
      <c r="BJ1501" s="28"/>
      <c r="BK1501" s="28"/>
      <c r="BL1501" s="28"/>
      <c r="BM1501" s="28"/>
      <c r="BN1501" s="28"/>
      <c r="BO1501" s="28"/>
      <c r="BP1501" s="28"/>
      <c r="BQ1501" s="28"/>
      <c r="BR1501" s="28"/>
      <c r="BS1501" s="28"/>
      <c r="BT1501" s="28"/>
      <c r="BU1501" s="28"/>
      <c r="BV1501" s="28"/>
      <c r="BW1501" s="28"/>
      <c r="BX1501" s="28"/>
      <c r="BY1501" s="28"/>
      <c r="BZ1501" s="28"/>
      <c r="CA1501" s="28"/>
      <c r="CB1501" s="28"/>
      <c r="CC1501" s="28"/>
      <c r="CD1501" s="28"/>
      <c r="CE1501" s="28"/>
      <c r="CF1501" s="28"/>
      <c r="CG1501" s="28"/>
      <c r="CH1501" s="28"/>
      <c r="CI1501" s="28"/>
      <c r="CJ1501" s="28"/>
      <c r="CK1501" s="28"/>
      <c r="CL1501" s="28"/>
      <c r="CM1501" s="28"/>
      <c r="CN1501" s="28"/>
    </row>
    <row r="1502" spans="3:92" x14ac:dyDescent="0.3">
      <c r="C1502" s="28"/>
      <c r="D1502" s="28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28"/>
      <c r="P1502" s="28"/>
      <c r="Q1502" s="28"/>
      <c r="R1502" s="28"/>
      <c r="S1502" s="28"/>
      <c r="T1502" s="28"/>
      <c r="U1502" s="28"/>
      <c r="V1502" s="28"/>
      <c r="W1502" s="28"/>
      <c r="X1502" s="28"/>
      <c r="Y1502" s="28"/>
      <c r="Z1502" s="28"/>
      <c r="AA1502" s="28"/>
      <c r="AB1502" s="28"/>
      <c r="AC1502" s="28"/>
      <c r="AD1502" s="28"/>
      <c r="AE1502" s="28"/>
      <c r="AF1502" s="28"/>
      <c r="AG1502" s="28"/>
      <c r="AH1502" s="28"/>
      <c r="AI1502" s="28"/>
      <c r="AJ1502" s="28"/>
      <c r="AK1502" s="28"/>
      <c r="AL1502" s="28"/>
      <c r="AM1502" s="28"/>
      <c r="AN1502" s="28"/>
      <c r="AO1502" s="28"/>
      <c r="AP1502" s="28"/>
      <c r="AQ1502" s="28"/>
      <c r="AR1502" s="28"/>
      <c r="AS1502" s="28"/>
      <c r="AT1502" s="28"/>
      <c r="AU1502" s="28"/>
      <c r="AV1502" s="28"/>
      <c r="AW1502" s="28"/>
      <c r="AX1502" s="28"/>
      <c r="AY1502" s="28"/>
      <c r="AZ1502" s="28"/>
      <c r="BA1502" s="28"/>
      <c r="BB1502" s="28"/>
      <c r="BC1502" s="28"/>
      <c r="BD1502" s="28"/>
      <c r="BE1502" s="28"/>
      <c r="BF1502" s="28"/>
      <c r="BG1502" s="28"/>
      <c r="BH1502" s="28"/>
      <c r="BI1502" s="28"/>
      <c r="BJ1502" s="28"/>
      <c r="BK1502" s="28"/>
      <c r="BL1502" s="28"/>
      <c r="BM1502" s="28"/>
      <c r="BN1502" s="28"/>
      <c r="BO1502" s="28"/>
      <c r="BP1502" s="28"/>
      <c r="BQ1502" s="28"/>
      <c r="BR1502" s="28"/>
      <c r="BS1502" s="28"/>
      <c r="BT1502" s="28"/>
      <c r="BU1502" s="28"/>
      <c r="BV1502" s="28"/>
      <c r="BW1502" s="28"/>
      <c r="BX1502" s="28"/>
      <c r="BY1502" s="28"/>
      <c r="BZ1502" s="28"/>
      <c r="CA1502" s="28"/>
      <c r="CB1502" s="28"/>
      <c r="CC1502" s="28"/>
      <c r="CD1502" s="28"/>
      <c r="CE1502" s="28"/>
      <c r="CF1502" s="28"/>
      <c r="CG1502" s="28"/>
      <c r="CH1502" s="28"/>
      <c r="CI1502" s="28"/>
      <c r="CJ1502" s="28"/>
      <c r="CK1502" s="28"/>
      <c r="CL1502" s="28"/>
      <c r="CM1502" s="28"/>
      <c r="CN1502" s="28"/>
    </row>
    <row r="1503" spans="3:92" x14ac:dyDescent="0.3">
      <c r="C1503" s="28"/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28"/>
      <c r="P1503" s="28"/>
      <c r="Q1503" s="28"/>
      <c r="R1503" s="28"/>
      <c r="S1503" s="28"/>
      <c r="T1503" s="28"/>
      <c r="U1503" s="28"/>
      <c r="V1503" s="28"/>
      <c r="W1503" s="28"/>
      <c r="X1503" s="28"/>
      <c r="Y1503" s="28"/>
      <c r="Z1503" s="28"/>
      <c r="AA1503" s="28"/>
      <c r="AB1503" s="28"/>
      <c r="AC1503" s="28"/>
      <c r="AD1503" s="28"/>
      <c r="AE1503" s="28"/>
      <c r="AF1503" s="28"/>
      <c r="AG1503" s="28"/>
      <c r="AH1503" s="28"/>
      <c r="AI1503" s="28"/>
      <c r="AJ1503" s="28"/>
      <c r="AK1503" s="28"/>
      <c r="AL1503" s="28"/>
      <c r="AM1503" s="28"/>
      <c r="AN1503" s="28"/>
      <c r="AO1503" s="28"/>
      <c r="AP1503" s="28"/>
      <c r="AQ1503" s="28"/>
      <c r="AR1503" s="28"/>
      <c r="AS1503" s="28"/>
      <c r="AT1503" s="28"/>
      <c r="AU1503" s="28"/>
      <c r="AV1503" s="28"/>
      <c r="AW1503" s="28"/>
      <c r="AX1503" s="28"/>
      <c r="AY1503" s="28"/>
      <c r="AZ1503" s="28"/>
      <c r="BA1503" s="28"/>
      <c r="BB1503" s="28"/>
      <c r="BC1503" s="28"/>
      <c r="BD1503" s="28"/>
      <c r="BE1503" s="28"/>
      <c r="BF1503" s="28"/>
      <c r="BG1503" s="28"/>
      <c r="BH1503" s="28"/>
      <c r="BI1503" s="28"/>
      <c r="BJ1503" s="28"/>
      <c r="BK1503" s="28"/>
      <c r="BL1503" s="28"/>
      <c r="BM1503" s="28"/>
      <c r="BN1503" s="28"/>
      <c r="BO1503" s="28"/>
      <c r="BP1503" s="28"/>
      <c r="BQ1503" s="28"/>
      <c r="BR1503" s="28"/>
      <c r="BS1503" s="28"/>
      <c r="BT1503" s="28"/>
      <c r="BU1503" s="28"/>
      <c r="BV1503" s="28"/>
      <c r="BW1503" s="28"/>
      <c r="BX1503" s="28"/>
      <c r="BY1503" s="28"/>
      <c r="BZ1503" s="28"/>
      <c r="CA1503" s="28"/>
      <c r="CB1503" s="28"/>
      <c r="CC1503" s="28"/>
      <c r="CD1503" s="28"/>
      <c r="CE1503" s="28"/>
      <c r="CF1503" s="28"/>
      <c r="CG1503" s="28"/>
      <c r="CH1503" s="28"/>
      <c r="CI1503" s="28"/>
      <c r="CJ1503" s="28"/>
      <c r="CK1503" s="28"/>
      <c r="CL1503" s="28"/>
      <c r="CM1503" s="28"/>
      <c r="CN1503" s="28"/>
    </row>
    <row r="1504" spans="3:92" x14ac:dyDescent="0.3">
      <c r="C1504" s="28"/>
      <c r="D1504" s="28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28"/>
      <c r="P1504" s="28"/>
      <c r="Q1504" s="28"/>
      <c r="R1504" s="28"/>
      <c r="S1504" s="28"/>
      <c r="T1504" s="28"/>
      <c r="U1504" s="28"/>
      <c r="V1504" s="28"/>
      <c r="W1504" s="28"/>
      <c r="X1504" s="28"/>
      <c r="Y1504" s="28"/>
      <c r="Z1504" s="28"/>
      <c r="AA1504" s="28"/>
      <c r="AB1504" s="28"/>
      <c r="AC1504" s="28"/>
      <c r="AD1504" s="28"/>
      <c r="AE1504" s="28"/>
      <c r="AF1504" s="28"/>
      <c r="AG1504" s="28"/>
      <c r="AH1504" s="28"/>
      <c r="AI1504" s="28"/>
      <c r="AJ1504" s="28"/>
      <c r="AK1504" s="28"/>
      <c r="AL1504" s="28"/>
      <c r="AM1504" s="28"/>
      <c r="AN1504" s="28"/>
      <c r="AO1504" s="28"/>
      <c r="AP1504" s="28"/>
      <c r="AQ1504" s="28"/>
      <c r="AR1504" s="28"/>
      <c r="AS1504" s="28"/>
      <c r="AT1504" s="28"/>
      <c r="AU1504" s="28"/>
      <c r="AV1504" s="28"/>
      <c r="AW1504" s="28"/>
      <c r="AX1504" s="28"/>
      <c r="AY1504" s="28"/>
      <c r="AZ1504" s="28"/>
      <c r="BA1504" s="28"/>
      <c r="BB1504" s="28"/>
      <c r="BC1504" s="28"/>
      <c r="BD1504" s="28"/>
      <c r="BE1504" s="28"/>
      <c r="BF1504" s="28"/>
      <c r="BG1504" s="28"/>
      <c r="BH1504" s="28"/>
      <c r="BI1504" s="28"/>
      <c r="BJ1504" s="28"/>
      <c r="BK1504" s="28"/>
      <c r="BL1504" s="28"/>
      <c r="BM1504" s="28"/>
      <c r="BN1504" s="28"/>
      <c r="BO1504" s="28"/>
      <c r="BP1504" s="28"/>
      <c r="BQ1504" s="28"/>
      <c r="BR1504" s="28"/>
      <c r="BS1504" s="28"/>
      <c r="BT1504" s="28"/>
      <c r="BU1504" s="28"/>
      <c r="BV1504" s="28"/>
      <c r="BW1504" s="28"/>
      <c r="BX1504" s="28"/>
      <c r="BY1504" s="28"/>
      <c r="BZ1504" s="28"/>
      <c r="CA1504" s="28"/>
      <c r="CB1504" s="28"/>
      <c r="CC1504" s="28"/>
      <c r="CD1504" s="28"/>
      <c r="CE1504" s="28"/>
      <c r="CF1504" s="28"/>
      <c r="CG1504" s="28"/>
      <c r="CH1504" s="28"/>
      <c r="CI1504" s="28"/>
      <c r="CJ1504" s="28"/>
      <c r="CK1504" s="28"/>
      <c r="CL1504" s="28"/>
      <c r="CM1504" s="28"/>
      <c r="CN1504" s="28"/>
    </row>
    <row r="1505" spans="3:92" x14ac:dyDescent="0.3">
      <c r="C1505" s="28"/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28"/>
      <c r="P1505" s="28"/>
      <c r="Q1505" s="28"/>
      <c r="R1505" s="28"/>
      <c r="S1505" s="28"/>
      <c r="T1505" s="28"/>
      <c r="U1505" s="28"/>
      <c r="V1505" s="28"/>
      <c r="W1505" s="28"/>
      <c r="X1505" s="28"/>
      <c r="Y1505" s="28"/>
      <c r="Z1505" s="28"/>
      <c r="AA1505" s="28"/>
      <c r="AB1505" s="28"/>
      <c r="AC1505" s="28"/>
      <c r="AD1505" s="28"/>
      <c r="AE1505" s="28"/>
      <c r="AF1505" s="28"/>
      <c r="AG1505" s="28"/>
      <c r="AH1505" s="28"/>
      <c r="AI1505" s="28"/>
      <c r="AJ1505" s="28"/>
      <c r="AK1505" s="28"/>
      <c r="AL1505" s="28"/>
      <c r="AM1505" s="28"/>
      <c r="AN1505" s="28"/>
      <c r="AO1505" s="28"/>
      <c r="AP1505" s="28"/>
      <c r="AQ1505" s="28"/>
      <c r="AR1505" s="28"/>
      <c r="AS1505" s="28"/>
      <c r="AT1505" s="28"/>
      <c r="AU1505" s="28"/>
      <c r="AV1505" s="28"/>
      <c r="AW1505" s="28"/>
      <c r="AX1505" s="28"/>
      <c r="AY1505" s="28"/>
      <c r="AZ1505" s="28"/>
      <c r="BA1505" s="28"/>
      <c r="BB1505" s="28"/>
      <c r="BC1505" s="28"/>
      <c r="BD1505" s="28"/>
      <c r="BE1505" s="28"/>
      <c r="BF1505" s="28"/>
      <c r="BG1505" s="28"/>
      <c r="BH1505" s="28"/>
      <c r="BI1505" s="28"/>
      <c r="BJ1505" s="28"/>
      <c r="BK1505" s="28"/>
      <c r="BL1505" s="28"/>
      <c r="BM1505" s="28"/>
      <c r="BN1505" s="28"/>
      <c r="BO1505" s="28"/>
      <c r="BP1505" s="28"/>
      <c r="BQ1505" s="28"/>
      <c r="BR1505" s="28"/>
      <c r="BS1505" s="28"/>
      <c r="BT1505" s="28"/>
      <c r="BU1505" s="28"/>
      <c r="BV1505" s="28"/>
      <c r="BW1505" s="28"/>
      <c r="BX1505" s="28"/>
      <c r="BY1505" s="28"/>
      <c r="BZ1505" s="28"/>
      <c r="CA1505" s="28"/>
      <c r="CB1505" s="28"/>
      <c r="CC1505" s="28"/>
      <c r="CD1505" s="28"/>
      <c r="CE1505" s="28"/>
      <c r="CF1505" s="28"/>
      <c r="CG1505" s="28"/>
      <c r="CH1505" s="28"/>
      <c r="CI1505" s="28"/>
      <c r="CJ1505" s="28"/>
      <c r="CK1505" s="28"/>
      <c r="CL1505" s="28"/>
      <c r="CM1505" s="28"/>
      <c r="CN1505" s="28"/>
    </row>
    <row r="1506" spans="3:92" x14ac:dyDescent="0.3">
      <c r="C1506" s="28"/>
      <c r="D1506" s="28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28"/>
      <c r="P1506" s="28"/>
      <c r="Q1506" s="28"/>
      <c r="R1506" s="28"/>
      <c r="S1506" s="28"/>
      <c r="T1506" s="28"/>
      <c r="U1506" s="28"/>
      <c r="V1506" s="28"/>
      <c r="W1506" s="28"/>
      <c r="X1506" s="28"/>
      <c r="Y1506" s="28"/>
      <c r="Z1506" s="28"/>
      <c r="AA1506" s="28"/>
      <c r="AB1506" s="28"/>
      <c r="AC1506" s="28"/>
      <c r="AD1506" s="28"/>
      <c r="AE1506" s="28"/>
      <c r="AF1506" s="28"/>
      <c r="AG1506" s="28"/>
      <c r="AH1506" s="28"/>
      <c r="AI1506" s="28"/>
      <c r="AJ1506" s="28"/>
      <c r="AK1506" s="28"/>
      <c r="AL1506" s="28"/>
      <c r="AM1506" s="28"/>
      <c r="AN1506" s="28"/>
      <c r="AO1506" s="28"/>
      <c r="AP1506" s="28"/>
      <c r="AQ1506" s="28"/>
      <c r="AR1506" s="28"/>
      <c r="AS1506" s="28"/>
      <c r="AT1506" s="28"/>
      <c r="AU1506" s="28"/>
      <c r="AV1506" s="28"/>
      <c r="AW1506" s="28"/>
      <c r="AX1506" s="28"/>
      <c r="AY1506" s="28"/>
      <c r="AZ1506" s="28"/>
      <c r="BA1506" s="28"/>
      <c r="BB1506" s="28"/>
      <c r="BC1506" s="28"/>
      <c r="BD1506" s="28"/>
      <c r="BE1506" s="28"/>
      <c r="BF1506" s="28"/>
      <c r="BG1506" s="28"/>
      <c r="BH1506" s="28"/>
      <c r="BI1506" s="28"/>
      <c r="BJ1506" s="28"/>
      <c r="BK1506" s="28"/>
      <c r="BL1506" s="28"/>
      <c r="BM1506" s="28"/>
      <c r="BN1506" s="28"/>
      <c r="BO1506" s="28"/>
      <c r="BP1506" s="28"/>
      <c r="BQ1506" s="28"/>
      <c r="BR1506" s="28"/>
      <c r="BS1506" s="28"/>
      <c r="BT1506" s="28"/>
      <c r="BU1506" s="28"/>
      <c r="BV1506" s="28"/>
      <c r="BW1506" s="28"/>
      <c r="BX1506" s="28"/>
      <c r="BY1506" s="28"/>
      <c r="BZ1506" s="28"/>
      <c r="CA1506" s="28"/>
      <c r="CB1506" s="28"/>
      <c r="CC1506" s="28"/>
      <c r="CD1506" s="28"/>
      <c r="CE1506" s="28"/>
      <c r="CF1506" s="28"/>
      <c r="CG1506" s="28"/>
      <c r="CH1506" s="28"/>
      <c r="CI1506" s="28"/>
      <c r="CJ1506" s="28"/>
      <c r="CK1506" s="28"/>
      <c r="CL1506" s="28"/>
      <c r="CM1506" s="28"/>
      <c r="CN1506" s="28"/>
    </row>
    <row r="1507" spans="3:92" x14ac:dyDescent="0.3">
      <c r="C1507" s="28"/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28"/>
      <c r="P1507" s="28"/>
      <c r="Q1507" s="28"/>
      <c r="R1507" s="28"/>
      <c r="S1507" s="28"/>
      <c r="T1507" s="28"/>
      <c r="U1507" s="28"/>
      <c r="V1507" s="28"/>
      <c r="W1507" s="28"/>
      <c r="X1507" s="28"/>
      <c r="Y1507" s="28"/>
      <c r="Z1507" s="28"/>
      <c r="AA1507" s="28"/>
      <c r="AB1507" s="28"/>
      <c r="AC1507" s="28"/>
      <c r="AD1507" s="28"/>
      <c r="AE1507" s="28"/>
      <c r="AF1507" s="28"/>
      <c r="AG1507" s="28"/>
      <c r="AH1507" s="28"/>
      <c r="AI1507" s="28"/>
      <c r="AJ1507" s="28"/>
      <c r="AK1507" s="28"/>
      <c r="AL1507" s="28"/>
      <c r="AM1507" s="28"/>
      <c r="AN1507" s="28"/>
      <c r="AO1507" s="28"/>
      <c r="AP1507" s="28"/>
      <c r="AQ1507" s="28"/>
      <c r="AR1507" s="28"/>
      <c r="AS1507" s="28"/>
      <c r="AT1507" s="28"/>
      <c r="AU1507" s="28"/>
      <c r="AV1507" s="28"/>
      <c r="AW1507" s="28"/>
      <c r="AX1507" s="28"/>
      <c r="AY1507" s="28"/>
      <c r="AZ1507" s="28"/>
      <c r="BA1507" s="28"/>
      <c r="BB1507" s="28"/>
      <c r="BC1507" s="28"/>
      <c r="BD1507" s="28"/>
      <c r="BE1507" s="28"/>
      <c r="BF1507" s="28"/>
      <c r="BG1507" s="28"/>
      <c r="BH1507" s="28"/>
      <c r="BI1507" s="28"/>
      <c r="BJ1507" s="28"/>
      <c r="BK1507" s="28"/>
      <c r="BL1507" s="28"/>
      <c r="BM1507" s="28"/>
      <c r="BN1507" s="28"/>
      <c r="BO1507" s="28"/>
      <c r="BP1507" s="28"/>
      <c r="BQ1507" s="28"/>
      <c r="BR1507" s="28"/>
      <c r="BS1507" s="28"/>
      <c r="BT1507" s="28"/>
      <c r="BU1507" s="28"/>
      <c r="BV1507" s="28"/>
      <c r="BW1507" s="28"/>
      <c r="BX1507" s="28"/>
      <c r="BY1507" s="28"/>
      <c r="BZ1507" s="28"/>
      <c r="CA1507" s="28"/>
      <c r="CB1507" s="28"/>
      <c r="CC1507" s="28"/>
      <c r="CD1507" s="28"/>
      <c r="CE1507" s="28"/>
      <c r="CF1507" s="28"/>
      <c r="CG1507" s="28"/>
      <c r="CH1507" s="28"/>
      <c r="CI1507" s="28"/>
      <c r="CJ1507" s="28"/>
      <c r="CK1507" s="28"/>
      <c r="CL1507" s="28"/>
      <c r="CM1507" s="28"/>
      <c r="CN1507" s="28"/>
    </row>
    <row r="1508" spans="3:92" x14ac:dyDescent="0.3">
      <c r="C1508" s="28"/>
      <c r="D1508" s="28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28"/>
      <c r="P1508" s="28"/>
      <c r="Q1508" s="28"/>
      <c r="R1508" s="28"/>
      <c r="S1508" s="28"/>
      <c r="T1508" s="28"/>
      <c r="U1508" s="28"/>
      <c r="V1508" s="28"/>
      <c r="W1508" s="28"/>
      <c r="X1508" s="28"/>
      <c r="Y1508" s="28"/>
      <c r="Z1508" s="28"/>
      <c r="AA1508" s="28"/>
      <c r="AB1508" s="28"/>
      <c r="AC1508" s="28"/>
      <c r="AD1508" s="28"/>
      <c r="AE1508" s="28"/>
      <c r="AF1508" s="28"/>
      <c r="AG1508" s="28"/>
      <c r="AH1508" s="28"/>
      <c r="AI1508" s="28"/>
      <c r="AJ1508" s="28"/>
      <c r="AK1508" s="28"/>
      <c r="AL1508" s="28"/>
      <c r="AM1508" s="28"/>
      <c r="AN1508" s="28"/>
      <c r="AO1508" s="28"/>
      <c r="AP1508" s="28"/>
      <c r="AQ1508" s="28"/>
      <c r="AR1508" s="28"/>
      <c r="AS1508" s="28"/>
      <c r="AT1508" s="28"/>
      <c r="AU1508" s="28"/>
      <c r="AV1508" s="28"/>
      <c r="AW1508" s="28"/>
      <c r="AX1508" s="28"/>
      <c r="AY1508" s="28"/>
      <c r="AZ1508" s="28"/>
      <c r="BA1508" s="28"/>
      <c r="BB1508" s="28"/>
      <c r="BC1508" s="28"/>
      <c r="BD1508" s="28"/>
      <c r="BE1508" s="28"/>
      <c r="BF1508" s="28"/>
      <c r="BG1508" s="28"/>
      <c r="BH1508" s="28"/>
      <c r="BI1508" s="28"/>
      <c r="BJ1508" s="28"/>
      <c r="BK1508" s="28"/>
      <c r="BL1508" s="28"/>
      <c r="BM1508" s="28"/>
      <c r="BN1508" s="28"/>
      <c r="BO1508" s="28"/>
      <c r="BP1508" s="28"/>
      <c r="BQ1508" s="28"/>
      <c r="BR1508" s="28"/>
      <c r="BS1508" s="28"/>
      <c r="BT1508" s="28"/>
      <c r="BU1508" s="28"/>
      <c r="BV1508" s="28"/>
      <c r="BW1508" s="28"/>
      <c r="BX1508" s="28"/>
      <c r="BY1508" s="28"/>
      <c r="BZ1508" s="28"/>
      <c r="CA1508" s="28"/>
      <c r="CB1508" s="28"/>
      <c r="CC1508" s="28"/>
      <c r="CD1508" s="28"/>
      <c r="CE1508" s="28"/>
      <c r="CF1508" s="28"/>
      <c r="CG1508" s="28"/>
      <c r="CH1508" s="28"/>
      <c r="CI1508" s="28"/>
      <c r="CJ1508" s="28"/>
      <c r="CK1508" s="28"/>
      <c r="CL1508" s="28"/>
      <c r="CM1508" s="28"/>
      <c r="CN1508" s="28"/>
    </row>
    <row r="1509" spans="3:92" x14ac:dyDescent="0.3">
      <c r="C1509" s="28"/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28"/>
      <c r="P1509" s="28"/>
      <c r="Q1509" s="28"/>
      <c r="R1509" s="28"/>
      <c r="S1509" s="28"/>
      <c r="T1509" s="28"/>
      <c r="U1509" s="28"/>
      <c r="V1509" s="28"/>
      <c r="W1509" s="28"/>
      <c r="X1509" s="28"/>
      <c r="Y1509" s="28"/>
      <c r="Z1509" s="28"/>
      <c r="AA1509" s="28"/>
      <c r="AB1509" s="28"/>
      <c r="AC1509" s="28"/>
      <c r="AD1509" s="28"/>
      <c r="AE1509" s="28"/>
      <c r="AF1509" s="28"/>
      <c r="AG1509" s="28"/>
      <c r="AH1509" s="28"/>
      <c r="AI1509" s="28"/>
      <c r="AJ1509" s="28"/>
      <c r="AK1509" s="28"/>
      <c r="AL1509" s="28"/>
      <c r="AM1509" s="28"/>
      <c r="AN1509" s="28"/>
      <c r="AO1509" s="28"/>
      <c r="AP1509" s="28"/>
      <c r="AQ1509" s="28"/>
      <c r="AR1509" s="28"/>
      <c r="AS1509" s="28"/>
      <c r="AT1509" s="28"/>
      <c r="AU1509" s="28"/>
      <c r="AV1509" s="28"/>
      <c r="AW1509" s="28"/>
      <c r="AX1509" s="28"/>
      <c r="AY1509" s="28"/>
      <c r="AZ1509" s="28"/>
      <c r="BA1509" s="28"/>
      <c r="BB1509" s="28"/>
      <c r="BC1509" s="28"/>
      <c r="BD1509" s="28"/>
      <c r="BE1509" s="28"/>
      <c r="BF1509" s="28"/>
      <c r="BG1509" s="28"/>
      <c r="BH1509" s="28"/>
      <c r="BI1509" s="28"/>
      <c r="BJ1509" s="28"/>
      <c r="BK1509" s="28"/>
      <c r="BL1509" s="28"/>
      <c r="BM1509" s="28"/>
      <c r="BN1509" s="28"/>
      <c r="BO1509" s="28"/>
      <c r="BP1509" s="28"/>
      <c r="BQ1509" s="28"/>
      <c r="BR1509" s="28"/>
      <c r="BS1509" s="28"/>
      <c r="BT1509" s="28"/>
      <c r="BU1509" s="28"/>
      <c r="BV1509" s="28"/>
      <c r="BW1509" s="28"/>
      <c r="BX1509" s="28"/>
      <c r="BY1509" s="28"/>
      <c r="BZ1509" s="28"/>
      <c r="CA1509" s="28"/>
      <c r="CB1509" s="28"/>
      <c r="CC1509" s="28"/>
      <c r="CD1509" s="28"/>
      <c r="CE1509" s="28"/>
      <c r="CF1509" s="28"/>
      <c r="CG1509" s="28"/>
      <c r="CH1509" s="28"/>
      <c r="CI1509" s="28"/>
      <c r="CJ1509" s="28"/>
      <c r="CK1509" s="28"/>
      <c r="CL1509" s="28"/>
      <c r="CM1509" s="28"/>
      <c r="CN1509" s="28"/>
    </row>
    <row r="1510" spans="3:92" x14ac:dyDescent="0.3">
      <c r="C1510" s="28"/>
      <c r="D1510" s="28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28"/>
      <c r="P1510" s="28"/>
      <c r="Q1510" s="28"/>
      <c r="R1510" s="28"/>
      <c r="S1510" s="28"/>
      <c r="T1510" s="28"/>
      <c r="U1510" s="28"/>
      <c r="V1510" s="28"/>
      <c r="W1510" s="28"/>
      <c r="X1510" s="28"/>
      <c r="Y1510" s="28"/>
      <c r="Z1510" s="28"/>
      <c r="AA1510" s="28"/>
      <c r="AB1510" s="28"/>
      <c r="AC1510" s="28"/>
      <c r="AD1510" s="28"/>
      <c r="AE1510" s="28"/>
      <c r="AF1510" s="28"/>
      <c r="AG1510" s="28"/>
      <c r="AH1510" s="28"/>
      <c r="AI1510" s="28"/>
      <c r="AJ1510" s="28"/>
      <c r="AK1510" s="28"/>
      <c r="AL1510" s="28"/>
      <c r="AM1510" s="28"/>
      <c r="AN1510" s="28"/>
      <c r="AO1510" s="28"/>
      <c r="AP1510" s="28"/>
      <c r="AQ1510" s="28"/>
      <c r="AR1510" s="28"/>
      <c r="AS1510" s="28"/>
      <c r="AT1510" s="28"/>
      <c r="AU1510" s="28"/>
      <c r="AV1510" s="28"/>
      <c r="AW1510" s="28"/>
      <c r="AX1510" s="28"/>
      <c r="AY1510" s="28"/>
      <c r="AZ1510" s="28"/>
      <c r="BA1510" s="28"/>
      <c r="BB1510" s="28"/>
      <c r="BC1510" s="28"/>
      <c r="BD1510" s="28"/>
      <c r="BE1510" s="28"/>
      <c r="BF1510" s="28"/>
      <c r="BG1510" s="28"/>
      <c r="BH1510" s="28"/>
      <c r="BI1510" s="28"/>
      <c r="BJ1510" s="28"/>
      <c r="BK1510" s="28"/>
      <c r="BL1510" s="28"/>
      <c r="BM1510" s="28"/>
      <c r="BN1510" s="28"/>
      <c r="BO1510" s="28"/>
      <c r="BP1510" s="28"/>
      <c r="BQ1510" s="28"/>
      <c r="BR1510" s="28"/>
      <c r="BS1510" s="28"/>
      <c r="BT1510" s="28"/>
      <c r="BU1510" s="28"/>
      <c r="BV1510" s="28"/>
      <c r="BW1510" s="28"/>
      <c r="BX1510" s="28"/>
      <c r="BY1510" s="28"/>
      <c r="BZ1510" s="28"/>
      <c r="CA1510" s="28"/>
      <c r="CB1510" s="28"/>
      <c r="CC1510" s="28"/>
      <c r="CD1510" s="28"/>
      <c r="CE1510" s="28"/>
      <c r="CF1510" s="28"/>
      <c r="CG1510" s="28"/>
      <c r="CH1510" s="28"/>
      <c r="CI1510" s="28"/>
      <c r="CJ1510" s="28"/>
      <c r="CK1510" s="28"/>
      <c r="CL1510" s="28"/>
      <c r="CM1510" s="28"/>
      <c r="CN1510" s="28"/>
    </row>
    <row r="1511" spans="3:92" x14ac:dyDescent="0.3">
      <c r="C1511" s="28"/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28"/>
      <c r="P1511" s="28"/>
      <c r="Q1511" s="28"/>
      <c r="R1511" s="28"/>
      <c r="S1511" s="28"/>
      <c r="T1511" s="28"/>
      <c r="U1511" s="28"/>
      <c r="V1511" s="28"/>
      <c r="W1511" s="28"/>
      <c r="X1511" s="28"/>
      <c r="Y1511" s="28"/>
      <c r="Z1511" s="28"/>
      <c r="AA1511" s="28"/>
      <c r="AB1511" s="28"/>
      <c r="AC1511" s="28"/>
      <c r="AD1511" s="28"/>
      <c r="AE1511" s="28"/>
      <c r="AF1511" s="28"/>
      <c r="AG1511" s="28"/>
      <c r="AH1511" s="28"/>
      <c r="AI1511" s="28"/>
      <c r="AJ1511" s="28"/>
      <c r="AK1511" s="28"/>
      <c r="AL1511" s="28"/>
      <c r="AM1511" s="28"/>
      <c r="AN1511" s="28"/>
      <c r="AO1511" s="28"/>
      <c r="AP1511" s="28"/>
      <c r="AQ1511" s="28"/>
      <c r="AR1511" s="28"/>
      <c r="AS1511" s="28"/>
      <c r="AT1511" s="28"/>
      <c r="AU1511" s="28"/>
      <c r="AV1511" s="28"/>
      <c r="AW1511" s="28"/>
      <c r="AX1511" s="28"/>
      <c r="AY1511" s="28"/>
      <c r="AZ1511" s="28"/>
      <c r="BA1511" s="28"/>
      <c r="BB1511" s="28"/>
      <c r="BC1511" s="28"/>
      <c r="BD1511" s="28"/>
      <c r="BE1511" s="28"/>
      <c r="BF1511" s="28"/>
      <c r="BG1511" s="28"/>
      <c r="BH1511" s="28"/>
      <c r="BI1511" s="28"/>
      <c r="BJ1511" s="28"/>
      <c r="BK1511" s="28"/>
      <c r="BL1511" s="28"/>
      <c r="BM1511" s="28"/>
      <c r="BN1511" s="28"/>
      <c r="BO1511" s="28"/>
      <c r="BP1511" s="28"/>
      <c r="BQ1511" s="28"/>
      <c r="BR1511" s="28"/>
      <c r="BS1511" s="28"/>
      <c r="BT1511" s="28"/>
      <c r="BU1511" s="28"/>
      <c r="BV1511" s="28"/>
      <c r="BW1511" s="28"/>
      <c r="BX1511" s="28"/>
      <c r="BY1511" s="28"/>
      <c r="BZ1511" s="28"/>
      <c r="CA1511" s="28"/>
      <c r="CB1511" s="28"/>
      <c r="CC1511" s="28"/>
      <c r="CD1511" s="28"/>
      <c r="CE1511" s="28"/>
      <c r="CF1511" s="28"/>
      <c r="CG1511" s="28"/>
      <c r="CH1511" s="28"/>
      <c r="CI1511" s="28"/>
      <c r="CJ1511" s="28"/>
      <c r="CK1511" s="28"/>
      <c r="CL1511" s="28"/>
      <c r="CM1511" s="28"/>
      <c r="CN1511" s="28"/>
    </row>
    <row r="1512" spans="3:92" x14ac:dyDescent="0.3">
      <c r="C1512" s="28"/>
      <c r="D1512" s="28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28"/>
      <c r="P1512" s="28"/>
      <c r="Q1512" s="28"/>
      <c r="R1512" s="28"/>
      <c r="S1512" s="28"/>
      <c r="T1512" s="28"/>
      <c r="U1512" s="28"/>
      <c r="V1512" s="28"/>
      <c r="W1512" s="28"/>
      <c r="X1512" s="28"/>
      <c r="Y1512" s="28"/>
      <c r="Z1512" s="28"/>
      <c r="AA1512" s="28"/>
      <c r="AB1512" s="28"/>
      <c r="AC1512" s="28"/>
      <c r="AD1512" s="28"/>
      <c r="AE1512" s="28"/>
      <c r="AF1512" s="28"/>
      <c r="AG1512" s="28"/>
      <c r="AH1512" s="28"/>
      <c r="AI1512" s="28"/>
      <c r="AJ1512" s="28"/>
      <c r="AK1512" s="28"/>
      <c r="AL1512" s="28"/>
      <c r="AM1512" s="28"/>
      <c r="AN1512" s="28"/>
      <c r="AO1512" s="28"/>
      <c r="AP1512" s="28"/>
      <c r="AQ1512" s="28"/>
      <c r="AR1512" s="28"/>
      <c r="AS1512" s="28"/>
      <c r="AT1512" s="28"/>
      <c r="AU1512" s="28"/>
      <c r="AV1512" s="28"/>
      <c r="AW1512" s="28"/>
      <c r="AX1512" s="28"/>
      <c r="AY1512" s="28"/>
      <c r="AZ1512" s="28"/>
      <c r="BA1512" s="28"/>
      <c r="BB1512" s="28"/>
      <c r="BC1512" s="28"/>
      <c r="BD1512" s="28"/>
      <c r="BE1512" s="28"/>
      <c r="BF1512" s="28"/>
      <c r="BG1512" s="28"/>
      <c r="BH1512" s="28"/>
      <c r="BI1512" s="28"/>
      <c r="BJ1512" s="28"/>
      <c r="BK1512" s="28"/>
      <c r="BL1512" s="28"/>
      <c r="BM1512" s="28"/>
      <c r="BN1512" s="28"/>
      <c r="BO1512" s="28"/>
      <c r="BP1512" s="28"/>
      <c r="BQ1512" s="28"/>
      <c r="BR1512" s="28"/>
      <c r="BS1512" s="28"/>
      <c r="BT1512" s="28"/>
      <c r="BU1512" s="28"/>
      <c r="BV1512" s="28"/>
      <c r="BW1512" s="28"/>
      <c r="BX1512" s="28"/>
      <c r="BY1512" s="28"/>
      <c r="BZ1512" s="28"/>
      <c r="CA1512" s="28"/>
      <c r="CB1512" s="28"/>
      <c r="CC1512" s="28"/>
      <c r="CD1512" s="28"/>
      <c r="CE1512" s="28"/>
      <c r="CF1512" s="28"/>
      <c r="CG1512" s="28"/>
      <c r="CH1512" s="28"/>
      <c r="CI1512" s="28"/>
      <c r="CJ1512" s="28"/>
      <c r="CK1512" s="28"/>
      <c r="CL1512" s="28"/>
      <c r="CM1512" s="28"/>
      <c r="CN1512" s="28"/>
    </row>
    <row r="1513" spans="3:92" x14ac:dyDescent="0.3">
      <c r="C1513" s="28"/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28"/>
      <c r="O1513" s="28"/>
      <c r="P1513" s="28"/>
      <c r="Q1513" s="28"/>
      <c r="R1513" s="28"/>
      <c r="S1513" s="28"/>
      <c r="T1513" s="28"/>
      <c r="U1513" s="28"/>
      <c r="V1513" s="28"/>
      <c r="W1513" s="28"/>
      <c r="X1513" s="28"/>
      <c r="Y1513" s="28"/>
      <c r="Z1513" s="28"/>
      <c r="AA1513" s="28"/>
      <c r="AB1513" s="28"/>
      <c r="AC1513" s="28"/>
      <c r="AD1513" s="28"/>
      <c r="AE1513" s="28"/>
      <c r="AF1513" s="28"/>
      <c r="AG1513" s="28"/>
      <c r="AH1513" s="28"/>
      <c r="AI1513" s="28"/>
      <c r="AJ1513" s="28"/>
      <c r="AK1513" s="28"/>
      <c r="AL1513" s="28"/>
      <c r="AM1513" s="28"/>
      <c r="AN1513" s="28"/>
      <c r="AO1513" s="28"/>
      <c r="AP1513" s="28"/>
      <c r="AQ1513" s="28"/>
      <c r="AR1513" s="28"/>
      <c r="AS1513" s="28"/>
      <c r="AT1513" s="28"/>
      <c r="AU1513" s="28"/>
      <c r="AV1513" s="28"/>
      <c r="AW1513" s="28"/>
      <c r="AX1513" s="28"/>
      <c r="AY1513" s="28"/>
      <c r="AZ1513" s="28"/>
      <c r="BA1513" s="28"/>
      <c r="BB1513" s="28"/>
      <c r="BC1513" s="28"/>
      <c r="BD1513" s="28"/>
      <c r="BE1513" s="28"/>
      <c r="BF1513" s="28"/>
      <c r="BG1513" s="28"/>
      <c r="BH1513" s="28"/>
      <c r="BI1513" s="28"/>
      <c r="BJ1513" s="28"/>
      <c r="BK1513" s="28"/>
      <c r="BL1513" s="28"/>
      <c r="BM1513" s="28"/>
      <c r="BN1513" s="28"/>
      <c r="BO1513" s="28"/>
      <c r="BP1513" s="28"/>
      <c r="BQ1513" s="28"/>
      <c r="BR1513" s="28"/>
      <c r="BS1513" s="28"/>
      <c r="BT1513" s="28"/>
      <c r="BU1513" s="28"/>
      <c r="BV1513" s="28"/>
      <c r="BW1513" s="28"/>
      <c r="BX1513" s="28"/>
      <c r="BY1513" s="28"/>
      <c r="BZ1513" s="28"/>
      <c r="CA1513" s="28"/>
      <c r="CB1513" s="28"/>
      <c r="CC1513" s="28"/>
      <c r="CD1513" s="28"/>
      <c r="CE1513" s="28"/>
      <c r="CF1513" s="28"/>
      <c r="CG1513" s="28"/>
      <c r="CH1513" s="28"/>
      <c r="CI1513" s="28"/>
      <c r="CJ1513" s="28"/>
      <c r="CK1513" s="28"/>
      <c r="CL1513" s="28"/>
      <c r="CM1513" s="28"/>
      <c r="CN1513" s="28"/>
    </row>
    <row r="1514" spans="3:92" x14ac:dyDescent="0.3">
      <c r="C1514" s="28"/>
      <c r="D1514" s="28"/>
      <c r="E1514" s="28"/>
      <c r="F1514" s="28"/>
      <c r="G1514" s="28"/>
      <c r="H1514" s="28"/>
      <c r="I1514" s="28"/>
      <c r="J1514" s="28"/>
      <c r="K1514" s="28"/>
      <c r="L1514" s="28"/>
      <c r="M1514" s="28"/>
      <c r="N1514" s="28"/>
      <c r="O1514" s="28"/>
      <c r="P1514" s="28"/>
      <c r="Q1514" s="28"/>
      <c r="R1514" s="28"/>
      <c r="S1514" s="28"/>
      <c r="T1514" s="28"/>
      <c r="U1514" s="28"/>
      <c r="V1514" s="28"/>
      <c r="W1514" s="28"/>
      <c r="X1514" s="28"/>
      <c r="Y1514" s="28"/>
      <c r="Z1514" s="28"/>
      <c r="AA1514" s="28"/>
      <c r="AB1514" s="28"/>
      <c r="AC1514" s="28"/>
      <c r="AD1514" s="28"/>
      <c r="AE1514" s="28"/>
      <c r="AF1514" s="28"/>
      <c r="AG1514" s="28"/>
      <c r="AH1514" s="28"/>
      <c r="AI1514" s="28"/>
      <c r="AJ1514" s="28"/>
      <c r="AK1514" s="28"/>
      <c r="AL1514" s="28"/>
      <c r="AM1514" s="28"/>
      <c r="AN1514" s="28"/>
      <c r="AO1514" s="28"/>
      <c r="AP1514" s="28"/>
      <c r="AQ1514" s="28"/>
      <c r="AR1514" s="28"/>
      <c r="AS1514" s="28"/>
      <c r="AT1514" s="28"/>
      <c r="AU1514" s="28"/>
      <c r="AV1514" s="28"/>
      <c r="AW1514" s="28"/>
      <c r="AX1514" s="28"/>
      <c r="AY1514" s="28"/>
      <c r="AZ1514" s="28"/>
      <c r="BA1514" s="28"/>
      <c r="BB1514" s="28"/>
      <c r="BC1514" s="28"/>
      <c r="BD1514" s="28"/>
      <c r="BE1514" s="28"/>
      <c r="BF1514" s="28"/>
      <c r="BG1514" s="28"/>
      <c r="BH1514" s="28"/>
      <c r="BI1514" s="28"/>
      <c r="BJ1514" s="28"/>
      <c r="BK1514" s="28"/>
      <c r="BL1514" s="28"/>
      <c r="BM1514" s="28"/>
      <c r="BN1514" s="28"/>
      <c r="BO1514" s="28"/>
      <c r="BP1514" s="28"/>
      <c r="BQ1514" s="28"/>
      <c r="BR1514" s="28"/>
      <c r="BS1514" s="28"/>
      <c r="BT1514" s="28"/>
      <c r="BU1514" s="28"/>
      <c r="BV1514" s="28"/>
      <c r="BW1514" s="28"/>
      <c r="BX1514" s="28"/>
      <c r="BY1514" s="28"/>
      <c r="BZ1514" s="28"/>
      <c r="CA1514" s="28"/>
      <c r="CB1514" s="28"/>
      <c r="CC1514" s="28"/>
      <c r="CD1514" s="28"/>
      <c r="CE1514" s="28"/>
      <c r="CF1514" s="28"/>
      <c r="CG1514" s="28"/>
      <c r="CH1514" s="28"/>
      <c r="CI1514" s="28"/>
      <c r="CJ1514" s="28"/>
      <c r="CK1514" s="28"/>
      <c r="CL1514" s="28"/>
      <c r="CM1514" s="28"/>
      <c r="CN1514" s="28"/>
    </row>
    <row r="1515" spans="3:92" x14ac:dyDescent="0.3">
      <c r="C1515" s="28"/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28"/>
      <c r="O1515" s="28"/>
      <c r="P1515" s="28"/>
      <c r="Q1515" s="28"/>
      <c r="R1515" s="28"/>
      <c r="S1515" s="28"/>
      <c r="T1515" s="28"/>
      <c r="U1515" s="28"/>
      <c r="V1515" s="28"/>
      <c r="W1515" s="28"/>
      <c r="X1515" s="28"/>
      <c r="Y1515" s="28"/>
      <c r="Z1515" s="28"/>
      <c r="AA1515" s="28"/>
      <c r="AB1515" s="28"/>
      <c r="AC1515" s="28"/>
      <c r="AD1515" s="28"/>
      <c r="AE1515" s="28"/>
      <c r="AF1515" s="28"/>
      <c r="AG1515" s="28"/>
      <c r="AH1515" s="28"/>
      <c r="AI1515" s="28"/>
      <c r="AJ1515" s="28"/>
      <c r="AK1515" s="28"/>
      <c r="AL1515" s="28"/>
      <c r="AM1515" s="28"/>
      <c r="AN1515" s="28"/>
      <c r="AO1515" s="28"/>
      <c r="AP1515" s="28"/>
      <c r="AQ1515" s="28"/>
      <c r="AR1515" s="28"/>
      <c r="AS1515" s="28"/>
      <c r="AT1515" s="28"/>
      <c r="AU1515" s="28"/>
      <c r="AV1515" s="28"/>
      <c r="AW1515" s="28"/>
      <c r="AX1515" s="28"/>
      <c r="AY1515" s="28"/>
      <c r="AZ1515" s="28"/>
      <c r="BA1515" s="28"/>
      <c r="BB1515" s="28"/>
      <c r="BC1515" s="28"/>
      <c r="BD1515" s="28"/>
      <c r="BE1515" s="28"/>
      <c r="BF1515" s="28"/>
      <c r="BG1515" s="28"/>
      <c r="BH1515" s="28"/>
      <c r="BI1515" s="28"/>
      <c r="BJ1515" s="28"/>
      <c r="BK1515" s="28"/>
      <c r="BL1515" s="28"/>
      <c r="BM1515" s="28"/>
      <c r="BN1515" s="28"/>
      <c r="BO1515" s="28"/>
      <c r="BP1515" s="28"/>
      <c r="BQ1515" s="28"/>
      <c r="BR1515" s="28"/>
      <c r="BS1515" s="28"/>
      <c r="BT1515" s="28"/>
      <c r="BU1515" s="28"/>
      <c r="BV1515" s="28"/>
      <c r="BW1515" s="28"/>
      <c r="BX1515" s="28"/>
      <c r="BY1515" s="28"/>
      <c r="BZ1515" s="28"/>
      <c r="CA1515" s="28"/>
      <c r="CB1515" s="28"/>
      <c r="CC1515" s="28"/>
      <c r="CD1515" s="28"/>
      <c r="CE1515" s="28"/>
      <c r="CF1515" s="28"/>
      <c r="CG1515" s="28"/>
      <c r="CH1515" s="28"/>
      <c r="CI1515" s="28"/>
      <c r="CJ1515" s="28"/>
      <c r="CK1515" s="28"/>
      <c r="CL1515" s="28"/>
      <c r="CM1515" s="28"/>
      <c r="CN1515" s="28"/>
    </row>
    <row r="1516" spans="3:92" x14ac:dyDescent="0.3">
      <c r="C1516" s="28"/>
      <c r="D1516" s="28"/>
      <c r="E1516" s="28"/>
      <c r="F1516" s="28"/>
      <c r="G1516" s="28"/>
      <c r="H1516" s="28"/>
      <c r="I1516" s="28"/>
      <c r="J1516" s="28"/>
      <c r="K1516" s="28"/>
      <c r="L1516" s="28"/>
      <c r="M1516" s="28"/>
      <c r="N1516" s="28"/>
      <c r="O1516" s="28"/>
      <c r="P1516" s="28"/>
      <c r="Q1516" s="28"/>
      <c r="R1516" s="28"/>
      <c r="S1516" s="28"/>
      <c r="T1516" s="28"/>
      <c r="U1516" s="28"/>
      <c r="V1516" s="28"/>
      <c r="W1516" s="28"/>
      <c r="X1516" s="28"/>
      <c r="Y1516" s="28"/>
      <c r="Z1516" s="28"/>
      <c r="AA1516" s="28"/>
      <c r="AB1516" s="28"/>
      <c r="AC1516" s="28"/>
      <c r="AD1516" s="28"/>
      <c r="AE1516" s="28"/>
      <c r="AF1516" s="28"/>
      <c r="AG1516" s="28"/>
      <c r="AH1516" s="28"/>
      <c r="AI1516" s="28"/>
      <c r="AJ1516" s="28"/>
      <c r="AK1516" s="28"/>
      <c r="AL1516" s="28"/>
      <c r="AM1516" s="28"/>
      <c r="AN1516" s="28"/>
      <c r="AO1516" s="28"/>
      <c r="AP1516" s="28"/>
      <c r="AQ1516" s="28"/>
      <c r="AR1516" s="28"/>
      <c r="AS1516" s="28"/>
      <c r="AT1516" s="28"/>
      <c r="AU1516" s="28"/>
      <c r="AV1516" s="28"/>
      <c r="AW1516" s="28"/>
      <c r="AX1516" s="28"/>
      <c r="AY1516" s="28"/>
      <c r="AZ1516" s="28"/>
      <c r="BA1516" s="28"/>
      <c r="BB1516" s="28"/>
      <c r="BC1516" s="28"/>
      <c r="BD1516" s="28"/>
      <c r="BE1516" s="28"/>
      <c r="BF1516" s="28"/>
      <c r="BG1516" s="28"/>
      <c r="BH1516" s="28"/>
      <c r="BI1516" s="28"/>
      <c r="BJ1516" s="28"/>
      <c r="BK1516" s="28"/>
      <c r="BL1516" s="28"/>
      <c r="BM1516" s="28"/>
      <c r="BN1516" s="28"/>
      <c r="BO1516" s="28"/>
      <c r="BP1516" s="28"/>
      <c r="BQ1516" s="28"/>
      <c r="BR1516" s="28"/>
      <c r="BS1516" s="28"/>
      <c r="BT1516" s="28"/>
      <c r="BU1516" s="28"/>
      <c r="BV1516" s="28"/>
      <c r="BW1516" s="28"/>
      <c r="BX1516" s="28"/>
      <c r="BY1516" s="28"/>
      <c r="BZ1516" s="28"/>
      <c r="CA1516" s="28"/>
      <c r="CB1516" s="28"/>
      <c r="CC1516" s="28"/>
      <c r="CD1516" s="28"/>
      <c r="CE1516" s="28"/>
      <c r="CF1516" s="28"/>
      <c r="CG1516" s="28"/>
      <c r="CH1516" s="28"/>
      <c r="CI1516" s="28"/>
      <c r="CJ1516" s="28"/>
      <c r="CK1516" s="28"/>
      <c r="CL1516" s="28"/>
      <c r="CM1516" s="28"/>
      <c r="CN1516" s="28"/>
    </row>
    <row r="1517" spans="3:92" x14ac:dyDescent="0.3">
      <c r="C1517" s="28"/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28"/>
      <c r="O1517" s="28"/>
      <c r="P1517" s="28"/>
      <c r="Q1517" s="28"/>
      <c r="R1517" s="28"/>
      <c r="S1517" s="28"/>
      <c r="T1517" s="28"/>
      <c r="U1517" s="28"/>
      <c r="V1517" s="28"/>
      <c r="W1517" s="28"/>
      <c r="X1517" s="28"/>
      <c r="Y1517" s="28"/>
      <c r="Z1517" s="28"/>
      <c r="AA1517" s="28"/>
      <c r="AB1517" s="28"/>
      <c r="AC1517" s="28"/>
      <c r="AD1517" s="28"/>
      <c r="AE1517" s="28"/>
      <c r="AF1517" s="28"/>
      <c r="AG1517" s="28"/>
      <c r="AH1517" s="28"/>
      <c r="AI1517" s="28"/>
      <c r="AJ1517" s="28"/>
      <c r="AK1517" s="28"/>
      <c r="AL1517" s="28"/>
      <c r="AM1517" s="28"/>
      <c r="AN1517" s="28"/>
      <c r="AO1517" s="28"/>
      <c r="AP1517" s="28"/>
      <c r="AQ1517" s="28"/>
      <c r="AR1517" s="28"/>
      <c r="AS1517" s="28"/>
      <c r="AT1517" s="28"/>
      <c r="AU1517" s="28"/>
      <c r="AV1517" s="28"/>
      <c r="AW1517" s="28"/>
      <c r="AX1517" s="28"/>
      <c r="AY1517" s="28"/>
      <c r="AZ1517" s="28"/>
      <c r="BA1517" s="28"/>
      <c r="BB1517" s="28"/>
      <c r="BC1517" s="28"/>
      <c r="BD1517" s="28"/>
      <c r="BE1517" s="28"/>
      <c r="BF1517" s="28"/>
      <c r="BG1517" s="28"/>
      <c r="BH1517" s="28"/>
      <c r="BI1517" s="28"/>
      <c r="BJ1517" s="28"/>
      <c r="BK1517" s="28"/>
      <c r="BL1517" s="28"/>
      <c r="BM1517" s="28"/>
      <c r="BN1517" s="28"/>
      <c r="BO1517" s="28"/>
      <c r="BP1517" s="28"/>
      <c r="BQ1517" s="28"/>
      <c r="BR1517" s="28"/>
      <c r="BS1517" s="28"/>
      <c r="BT1517" s="28"/>
      <c r="BU1517" s="28"/>
      <c r="BV1517" s="28"/>
      <c r="BW1517" s="28"/>
      <c r="BX1517" s="28"/>
      <c r="BY1517" s="28"/>
      <c r="BZ1517" s="28"/>
      <c r="CA1517" s="28"/>
      <c r="CB1517" s="28"/>
      <c r="CC1517" s="28"/>
      <c r="CD1517" s="28"/>
      <c r="CE1517" s="28"/>
      <c r="CF1517" s="28"/>
      <c r="CG1517" s="28"/>
      <c r="CH1517" s="28"/>
      <c r="CI1517" s="28"/>
      <c r="CJ1517" s="28"/>
      <c r="CK1517" s="28"/>
      <c r="CL1517" s="28"/>
      <c r="CM1517" s="28"/>
      <c r="CN1517" s="28"/>
    </row>
    <row r="1518" spans="3:92" x14ac:dyDescent="0.3">
      <c r="C1518" s="28"/>
      <c r="D1518" s="28"/>
      <c r="E1518" s="28"/>
      <c r="F1518" s="28"/>
      <c r="G1518" s="28"/>
      <c r="H1518" s="28"/>
      <c r="I1518" s="28"/>
      <c r="J1518" s="28"/>
      <c r="K1518" s="28"/>
      <c r="L1518" s="28"/>
      <c r="M1518" s="28"/>
      <c r="N1518" s="28"/>
      <c r="O1518" s="28"/>
      <c r="P1518" s="28"/>
      <c r="Q1518" s="28"/>
      <c r="R1518" s="28"/>
      <c r="S1518" s="28"/>
      <c r="T1518" s="28"/>
      <c r="U1518" s="28"/>
      <c r="V1518" s="28"/>
      <c r="W1518" s="28"/>
      <c r="X1518" s="28"/>
      <c r="Y1518" s="28"/>
      <c r="Z1518" s="28"/>
      <c r="AA1518" s="28"/>
      <c r="AB1518" s="28"/>
      <c r="AC1518" s="28"/>
      <c r="AD1518" s="28"/>
      <c r="AE1518" s="28"/>
      <c r="AF1518" s="28"/>
      <c r="AG1518" s="28"/>
      <c r="AH1518" s="28"/>
      <c r="AI1518" s="28"/>
      <c r="AJ1518" s="28"/>
      <c r="AK1518" s="28"/>
      <c r="AL1518" s="28"/>
      <c r="AM1518" s="28"/>
      <c r="AN1518" s="28"/>
      <c r="AO1518" s="28"/>
      <c r="AP1518" s="28"/>
      <c r="AQ1518" s="28"/>
      <c r="AR1518" s="28"/>
      <c r="AS1518" s="28"/>
      <c r="AT1518" s="28"/>
      <c r="AU1518" s="28"/>
      <c r="AV1518" s="28"/>
      <c r="AW1518" s="28"/>
      <c r="AX1518" s="28"/>
      <c r="AY1518" s="28"/>
      <c r="AZ1518" s="28"/>
      <c r="BA1518" s="28"/>
      <c r="BB1518" s="28"/>
      <c r="BC1518" s="28"/>
      <c r="BD1518" s="28"/>
      <c r="BE1518" s="28"/>
      <c r="BF1518" s="28"/>
      <c r="BG1518" s="28"/>
      <c r="BH1518" s="28"/>
      <c r="BI1518" s="28"/>
      <c r="BJ1518" s="28"/>
      <c r="BK1518" s="28"/>
      <c r="BL1518" s="28"/>
      <c r="BM1518" s="28"/>
      <c r="BN1518" s="28"/>
      <c r="BO1518" s="28"/>
      <c r="BP1518" s="28"/>
      <c r="BQ1518" s="28"/>
      <c r="BR1518" s="28"/>
      <c r="BS1518" s="28"/>
      <c r="BT1518" s="28"/>
      <c r="BU1518" s="28"/>
      <c r="BV1518" s="28"/>
      <c r="BW1518" s="28"/>
      <c r="BX1518" s="28"/>
      <c r="BY1518" s="28"/>
      <c r="BZ1518" s="28"/>
      <c r="CA1518" s="28"/>
      <c r="CB1518" s="28"/>
      <c r="CC1518" s="28"/>
      <c r="CD1518" s="28"/>
      <c r="CE1518" s="28"/>
      <c r="CF1518" s="28"/>
      <c r="CG1518" s="28"/>
      <c r="CH1518" s="28"/>
      <c r="CI1518" s="28"/>
      <c r="CJ1518" s="28"/>
      <c r="CK1518" s="28"/>
      <c r="CL1518" s="28"/>
      <c r="CM1518" s="28"/>
      <c r="CN1518" s="28"/>
    </row>
    <row r="1519" spans="3:92" x14ac:dyDescent="0.3">
      <c r="C1519" s="28"/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 s="28"/>
      <c r="S1519" s="28"/>
      <c r="T1519" s="28"/>
      <c r="U1519" s="28"/>
      <c r="V1519" s="28"/>
      <c r="W1519" s="28"/>
      <c r="X1519" s="28"/>
      <c r="Y1519" s="28"/>
      <c r="Z1519" s="28"/>
      <c r="AA1519" s="28"/>
      <c r="AB1519" s="28"/>
      <c r="AC1519" s="28"/>
      <c r="AD1519" s="28"/>
      <c r="AE1519" s="28"/>
      <c r="AF1519" s="28"/>
      <c r="AG1519" s="28"/>
      <c r="AH1519" s="28"/>
      <c r="AI1519" s="28"/>
      <c r="AJ1519" s="28"/>
      <c r="AK1519" s="28"/>
      <c r="AL1519" s="28"/>
      <c r="AM1519" s="28"/>
      <c r="AN1519" s="28"/>
      <c r="AO1519" s="28"/>
      <c r="AP1519" s="28"/>
      <c r="AQ1519" s="28"/>
      <c r="AR1519" s="28"/>
      <c r="AS1519" s="28"/>
      <c r="AT1519" s="28"/>
      <c r="AU1519" s="28"/>
      <c r="AV1519" s="28"/>
      <c r="AW1519" s="28"/>
      <c r="AX1519" s="28"/>
      <c r="AY1519" s="28"/>
      <c r="AZ1519" s="28"/>
      <c r="BA1519" s="28"/>
      <c r="BB1519" s="28"/>
      <c r="BC1519" s="28"/>
      <c r="BD1519" s="28"/>
      <c r="BE1519" s="28"/>
      <c r="BF1519" s="28"/>
      <c r="BG1519" s="28"/>
      <c r="BH1519" s="28"/>
      <c r="BI1519" s="28"/>
      <c r="BJ1519" s="28"/>
      <c r="BK1519" s="28"/>
      <c r="BL1519" s="28"/>
      <c r="BM1519" s="28"/>
      <c r="BN1519" s="28"/>
      <c r="BO1519" s="28"/>
      <c r="BP1519" s="28"/>
      <c r="BQ1519" s="28"/>
      <c r="BR1519" s="28"/>
      <c r="BS1519" s="28"/>
      <c r="BT1519" s="28"/>
      <c r="BU1519" s="28"/>
      <c r="BV1519" s="28"/>
      <c r="BW1519" s="28"/>
      <c r="BX1519" s="28"/>
      <c r="BY1519" s="28"/>
      <c r="BZ1519" s="28"/>
      <c r="CA1519" s="28"/>
      <c r="CB1519" s="28"/>
      <c r="CC1519" s="28"/>
      <c r="CD1519" s="28"/>
      <c r="CE1519" s="28"/>
      <c r="CF1519" s="28"/>
      <c r="CG1519" s="28"/>
      <c r="CH1519" s="28"/>
      <c r="CI1519" s="28"/>
      <c r="CJ1519" s="28"/>
      <c r="CK1519" s="28"/>
      <c r="CL1519" s="28"/>
      <c r="CM1519" s="28"/>
      <c r="CN1519" s="28"/>
    </row>
    <row r="1520" spans="3:92" x14ac:dyDescent="0.3">
      <c r="C1520" s="28"/>
      <c r="D1520" s="28"/>
      <c r="E1520" s="28"/>
      <c r="F1520" s="28"/>
      <c r="G1520" s="28"/>
      <c r="H1520" s="28"/>
      <c r="I1520" s="28"/>
      <c r="J1520" s="28"/>
      <c r="K1520" s="28"/>
      <c r="L1520" s="28"/>
      <c r="M1520" s="28"/>
      <c r="N1520" s="28"/>
      <c r="O1520" s="28"/>
      <c r="P1520" s="28"/>
      <c r="Q1520" s="28"/>
      <c r="R1520" s="28"/>
      <c r="S1520" s="28"/>
      <c r="T1520" s="28"/>
      <c r="U1520" s="28"/>
      <c r="V1520" s="28"/>
      <c r="W1520" s="28"/>
      <c r="X1520" s="28"/>
      <c r="Y1520" s="28"/>
      <c r="Z1520" s="28"/>
      <c r="AA1520" s="28"/>
      <c r="AB1520" s="28"/>
      <c r="AC1520" s="28"/>
      <c r="AD1520" s="28"/>
      <c r="AE1520" s="28"/>
      <c r="AF1520" s="28"/>
      <c r="AG1520" s="28"/>
      <c r="AH1520" s="28"/>
      <c r="AI1520" s="28"/>
      <c r="AJ1520" s="28"/>
      <c r="AK1520" s="28"/>
      <c r="AL1520" s="28"/>
      <c r="AM1520" s="28"/>
      <c r="AN1520" s="28"/>
      <c r="AO1520" s="28"/>
      <c r="AP1520" s="28"/>
      <c r="AQ1520" s="28"/>
      <c r="AR1520" s="28"/>
      <c r="AS1520" s="28"/>
      <c r="AT1520" s="28"/>
      <c r="AU1520" s="28"/>
      <c r="AV1520" s="28"/>
      <c r="AW1520" s="28"/>
      <c r="AX1520" s="28"/>
      <c r="AY1520" s="28"/>
      <c r="AZ1520" s="28"/>
      <c r="BA1520" s="28"/>
      <c r="BB1520" s="28"/>
      <c r="BC1520" s="28"/>
      <c r="BD1520" s="28"/>
      <c r="BE1520" s="28"/>
      <c r="BF1520" s="28"/>
      <c r="BG1520" s="28"/>
      <c r="BH1520" s="28"/>
      <c r="BI1520" s="28"/>
      <c r="BJ1520" s="28"/>
      <c r="BK1520" s="28"/>
      <c r="BL1520" s="28"/>
      <c r="BM1520" s="28"/>
      <c r="BN1520" s="28"/>
      <c r="BO1520" s="28"/>
      <c r="BP1520" s="28"/>
      <c r="BQ1520" s="28"/>
      <c r="BR1520" s="28"/>
      <c r="BS1520" s="28"/>
      <c r="BT1520" s="28"/>
      <c r="BU1520" s="28"/>
      <c r="BV1520" s="28"/>
      <c r="BW1520" s="28"/>
      <c r="BX1520" s="28"/>
      <c r="BY1520" s="28"/>
      <c r="BZ1520" s="28"/>
      <c r="CA1520" s="28"/>
      <c r="CB1520" s="28"/>
      <c r="CC1520" s="28"/>
      <c r="CD1520" s="28"/>
      <c r="CE1520" s="28"/>
      <c r="CF1520" s="28"/>
      <c r="CG1520" s="28"/>
      <c r="CH1520" s="28"/>
      <c r="CI1520" s="28"/>
      <c r="CJ1520" s="28"/>
      <c r="CK1520" s="28"/>
      <c r="CL1520" s="28"/>
      <c r="CM1520" s="28"/>
      <c r="CN1520" s="28"/>
    </row>
    <row r="1521" spans="3:92" x14ac:dyDescent="0.3">
      <c r="C1521" s="28"/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28"/>
      <c r="O1521" s="28"/>
      <c r="P1521" s="28"/>
      <c r="Q1521" s="28"/>
      <c r="R1521" s="28"/>
      <c r="S1521" s="28"/>
      <c r="T1521" s="28"/>
      <c r="U1521" s="28"/>
      <c r="V1521" s="28"/>
      <c r="W1521" s="28"/>
      <c r="X1521" s="28"/>
      <c r="Y1521" s="28"/>
      <c r="Z1521" s="28"/>
      <c r="AA1521" s="28"/>
      <c r="AB1521" s="28"/>
      <c r="AC1521" s="28"/>
      <c r="AD1521" s="28"/>
      <c r="AE1521" s="28"/>
      <c r="AF1521" s="28"/>
      <c r="AG1521" s="28"/>
      <c r="AH1521" s="28"/>
      <c r="AI1521" s="28"/>
      <c r="AJ1521" s="28"/>
      <c r="AK1521" s="28"/>
      <c r="AL1521" s="28"/>
      <c r="AM1521" s="28"/>
      <c r="AN1521" s="28"/>
      <c r="AO1521" s="28"/>
      <c r="AP1521" s="28"/>
      <c r="AQ1521" s="28"/>
      <c r="AR1521" s="28"/>
      <c r="AS1521" s="28"/>
      <c r="AT1521" s="28"/>
      <c r="AU1521" s="28"/>
      <c r="AV1521" s="28"/>
      <c r="AW1521" s="28"/>
      <c r="AX1521" s="28"/>
      <c r="AY1521" s="28"/>
      <c r="AZ1521" s="28"/>
      <c r="BA1521" s="28"/>
      <c r="BB1521" s="28"/>
      <c r="BC1521" s="28"/>
      <c r="BD1521" s="28"/>
      <c r="BE1521" s="28"/>
      <c r="BF1521" s="28"/>
      <c r="BG1521" s="28"/>
      <c r="BH1521" s="28"/>
      <c r="BI1521" s="28"/>
      <c r="BJ1521" s="28"/>
      <c r="BK1521" s="28"/>
      <c r="BL1521" s="28"/>
      <c r="BM1521" s="28"/>
      <c r="BN1521" s="28"/>
      <c r="BO1521" s="28"/>
      <c r="BP1521" s="28"/>
      <c r="BQ1521" s="28"/>
      <c r="BR1521" s="28"/>
      <c r="BS1521" s="28"/>
      <c r="BT1521" s="28"/>
      <c r="BU1521" s="28"/>
      <c r="BV1521" s="28"/>
      <c r="BW1521" s="28"/>
      <c r="BX1521" s="28"/>
      <c r="BY1521" s="28"/>
      <c r="BZ1521" s="28"/>
      <c r="CA1521" s="28"/>
      <c r="CB1521" s="28"/>
      <c r="CC1521" s="28"/>
      <c r="CD1521" s="28"/>
      <c r="CE1521" s="28"/>
      <c r="CF1521" s="28"/>
      <c r="CG1521" s="28"/>
      <c r="CH1521" s="28"/>
      <c r="CI1521" s="28"/>
      <c r="CJ1521" s="28"/>
      <c r="CK1521" s="28"/>
      <c r="CL1521" s="28"/>
      <c r="CM1521" s="28"/>
      <c r="CN1521" s="28"/>
    </row>
    <row r="1522" spans="3:92" x14ac:dyDescent="0.3">
      <c r="C1522" s="28"/>
      <c r="D1522" s="28"/>
      <c r="E1522" s="28"/>
      <c r="F1522" s="28"/>
      <c r="G1522" s="28"/>
      <c r="H1522" s="28"/>
      <c r="I1522" s="28"/>
      <c r="J1522" s="28"/>
      <c r="K1522" s="28"/>
      <c r="L1522" s="28"/>
      <c r="M1522" s="28"/>
      <c r="N1522" s="28"/>
      <c r="O1522" s="28"/>
      <c r="P1522" s="28"/>
      <c r="Q1522" s="28"/>
      <c r="R1522" s="28"/>
      <c r="S1522" s="28"/>
      <c r="T1522" s="28"/>
      <c r="U1522" s="28"/>
      <c r="V1522" s="28"/>
      <c r="W1522" s="28"/>
      <c r="X1522" s="28"/>
      <c r="Y1522" s="28"/>
      <c r="Z1522" s="28"/>
      <c r="AA1522" s="28"/>
      <c r="AB1522" s="28"/>
      <c r="AC1522" s="28"/>
      <c r="AD1522" s="28"/>
      <c r="AE1522" s="28"/>
      <c r="AF1522" s="28"/>
      <c r="AG1522" s="28"/>
      <c r="AH1522" s="28"/>
      <c r="AI1522" s="28"/>
      <c r="AJ1522" s="28"/>
      <c r="AK1522" s="28"/>
      <c r="AL1522" s="28"/>
      <c r="AM1522" s="28"/>
      <c r="AN1522" s="28"/>
      <c r="AO1522" s="28"/>
      <c r="AP1522" s="28"/>
      <c r="AQ1522" s="28"/>
      <c r="AR1522" s="28"/>
      <c r="AS1522" s="28"/>
      <c r="AT1522" s="28"/>
      <c r="AU1522" s="28"/>
      <c r="AV1522" s="28"/>
      <c r="AW1522" s="28"/>
      <c r="AX1522" s="28"/>
      <c r="AY1522" s="28"/>
      <c r="AZ1522" s="28"/>
      <c r="BA1522" s="28"/>
      <c r="BB1522" s="28"/>
      <c r="BC1522" s="28"/>
      <c r="BD1522" s="28"/>
      <c r="BE1522" s="28"/>
      <c r="BF1522" s="28"/>
      <c r="BG1522" s="28"/>
      <c r="BH1522" s="28"/>
      <c r="BI1522" s="28"/>
      <c r="BJ1522" s="28"/>
      <c r="BK1522" s="28"/>
      <c r="BL1522" s="28"/>
      <c r="BM1522" s="28"/>
      <c r="BN1522" s="28"/>
      <c r="BO1522" s="28"/>
      <c r="BP1522" s="28"/>
      <c r="BQ1522" s="28"/>
      <c r="BR1522" s="28"/>
      <c r="BS1522" s="28"/>
      <c r="BT1522" s="28"/>
      <c r="BU1522" s="28"/>
      <c r="BV1522" s="28"/>
      <c r="BW1522" s="28"/>
      <c r="BX1522" s="28"/>
      <c r="BY1522" s="28"/>
      <c r="BZ1522" s="28"/>
      <c r="CA1522" s="28"/>
      <c r="CB1522" s="28"/>
      <c r="CC1522" s="28"/>
      <c r="CD1522" s="28"/>
      <c r="CE1522" s="28"/>
      <c r="CF1522" s="28"/>
      <c r="CG1522" s="28"/>
      <c r="CH1522" s="28"/>
      <c r="CI1522" s="28"/>
      <c r="CJ1522" s="28"/>
      <c r="CK1522" s="28"/>
      <c r="CL1522" s="28"/>
      <c r="CM1522" s="28"/>
      <c r="CN1522" s="28"/>
    </row>
    <row r="1523" spans="3:92" x14ac:dyDescent="0.3">
      <c r="C1523" s="28"/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28"/>
      <c r="O1523" s="28"/>
      <c r="P1523" s="28"/>
      <c r="Q1523" s="28"/>
      <c r="R1523" s="28"/>
      <c r="S1523" s="28"/>
      <c r="T1523" s="28"/>
      <c r="U1523" s="28"/>
      <c r="V1523" s="28"/>
      <c r="W1523" s="28"/>
      <c r="X1523" s="28"/>
      <c r="Y1523" s="28"/>
      <c r="Z1523" s="28"/>
      <c r="AA1523" s="28"/>
      <c r="AB1523" s="28"/>
      <c r="AC1523" s="28"/>
      <c r="AD1523" s="28"/>
      <c r="AE1523" s="28"/>
      <c r="AF1523" s="28"/>
      <c r="AG1523" s="28"/>
      <c r="AH1523" s="28"/>
      <c r="AI1523" s="28"/>
      <c r="AJ1523" s="28"/>
      <c r="AK1523" s="28"/>
      <c r="AL1523" s="28"/>
      <c r="AM1523" s="28"/>
      <c r="AN1523" s="28"/>
      <c r="AO1523" s="28"/>
      <c r="AP1523" s="28"/>
      <c r="AQ1523" s="28"/>
      <c r="AR1523" s="28"/>
      <c r="AS1523" s="28"/>
      <c r="AT1523" s="28"/>
      <c r="AU1523" s="28"/>
      <c r="AV1523" s="28"/>
      <c r="AW1523" s="28"/>
      <c r="AX1523" s="28"/>
      <c r="AY1523" s="28"/>
      <c r="AZ1523" s="28"/>
      <c r="BA1523" s="28"/>
      <c r="BB1523" s="28"/>
      <c r="BC1523" s="28"/>
      <c r="BD1523" s="28"/>
      <c r="BE1523" s="28"/>
      <c r="BF1523" s="28"/>
      <c r="BG1523" s="28"/>
      <c r="BH1523" s="28"/>
      <c r="BI1523" s="28"/>
      <c r="BJ1523" s="28"/>
      <c r="BK1523" s="28"/>
      <c r="BL1523" s="28"/>
      <c r="BM1523" s="28"/>
      <c r="BN1523" s="28"/>
      <c r="BO1523" s="28"/>
      <c r="BP1523" s="28"/>
      <c r="BQ1523" s="28"/>
      <c r="BR1523" s="28"/>
      <c r="BS1523" s="28"/>
      <c r="BT1523" s="28"/>
      <c r="BU1523" s="28"/>
      <c r="BV1523" s="28"/>
      <c r="BW1523" s="28"/>
      <c r="BX1523" s="28"/>
      <c r="BY1523" s="28"/>
      <c r="BZ1523" s="28"/>
      <c r="CA1523" s="28"/>
      <c r="CB1523" s="28"/>
      <c r="CC1523" s="28"/>
      <c r="CD1523" s="28"/>
      <c r="CE1523" s="28"/>
      <c r="CF1523" s="28"/>
      <c r="CG1523" s="28"/>
      <c r="CH1523" s="28"/>
      <c r="CI1523" s="28"/>
      <c r="CJ1523" s="28"/>
      <c r="CK1523" s="28"/>
      <c r="CL1523" s="28"/>
      <c r="CM1523" s="28"/>
      <c r="CN1523" s="28"/>
    </row>
    <row r="1524" spans="3:92" x14ac:dyDescent="0.3">
      <c r="C1524" s="28"/>
      <c r="D1524" s="28"/>
      <c r="E1524" s="28"/>
      <c r="F1524" s="28"/>
      <c r="G1524" s="28"/>
      <c r="H1524" s="28"/>
      <c r="I1524" s="28"/>
      <c r="J1524" s="28"/>
      <c r="K1524" s="28"/>
      <c r="L1524" s="28"/>
      <c r="M1524" s="28"/>
      <c r="N1524" s="28"/>
      <c r="O1524" s="28"/>
      <c r="P1524" s="28"/>
      <c r="Q1524" s="28"/>
      <c r="R1524" s="28"/>
      <c r="S1524" s="28"/>
      <c r="T1524" s="28"/>
      <c r="U1524" s="28"/>
      <c r="V1524" s="28"/>
      <c r="W1524" s="28"/>
      <c r="X1524" s="28"/>
      <c r="Y1524" s="28"/>
      <c r="Z1524" s="28"/>
      <c r="AA1524" s="28"/>
      <c r="AB1524" s="28"/>
      <c r="AC1524" s="28"/>
      <c r="AD1524" s="28"/>
      <c r="AE1524" s="28"/>
      <c r="AF1524" s="28"/>
      <c r="AG1524" s="28"/>
      <c r="AH1524" s="28"/>
      <c r="AI1524" s="28"/>
      <c r="AJ1524" s="28"/>
      <c r="AK1524" s="28"/>
      <c r="AL1524" s="28"/>
      <c r="AM1524" s="28"/>
      <c r="AN1524" s="28"/>
      <c r="AO1524" s="28"/>
      <c r="AP1524" s="28"/>
      <c r="AQ1524" s="28"/>
      <c r="AR1524" s="28"/>
      <c r="AS1524" s="28"/>
      <c r="AT1524" s="28"/>
      <c r="AU1524" s="28"/>
      <c r="AV1524" s="28"/>
      <c r="AW1524" s="28"/>
      <c r="AX1524" s="28"/>
      <c r="AY1524" s="28"/>
      <c r="AZ1524" s="28"/>
      <c r="BA1524" s="28"/>
      <c r="BB1524" s="28"/>
      <c r="BC1524" s="28"/>
      <c r="BD1524" s="28"/>
      <c r="BE1524" s="28"/>
      <c r="BF1524" s="28"/>
      <c r="BG1524" s="28"/>
      <c r="BH1524" s="28"/>
      <c r="BI1524" s="28"/>
      <c r="BJ1524" s="28"/>
      <c r="BK1524" s="28"/>
      <c r="BL1524" s="28"/>
      <c r="BM1524" s="28"/>
      <c r="BN1524" s="28"/>
      <c r="BO1524" s="28"/>
      <c r="BP1524" s="28"/>
      <c r="BQ1524" s="28"/>
      <c r="BR1524" s="28"/>
      <c r="BS1524" s="28"/>
      <c r="BT1524" s="28"/>
      <c r="BU1524" s="28"/>
      <c r="BV1524" s="28"/>
      <c r="BW1524" s="28"/>
      <c r="BX1524" s="28"/>
      <c r="BY1524" s="28"/>
      <c r="BZ1524" s="28"/>
      <c r="CA1524" s="28"/>
      <c r="CB1524" s="28"/>
      <c r="CC1524" s="28"/>
      <c r="CD1524" s="28"/>
      <c r="CE1524" s="28"/>
      <c r="CF1524" s="28"/>
      <c r="CG1524" s="28"/>
      <c r="CH1524" s="28"/>
      <c r="CI1524" s="28"/>
      <c r="CJ1524" s="28"/>
      <c r="CK1524" s="28"/>
      <c r="CL1524" s="28"/>
      <c r="CM1524" s="28"/>
      <c r="CN1524" s="28"/>
    </row>
    <row r="1525" spans="3:92" x14ac:dyDescent="0.3">
      <c r="C1525" s="28"/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28"/>
      <c r="O1525" s="28"/>
      <c r="P1525" s="28"/>
      <c r="Q1525" s="28"/>
      <c r="R1525" s="28"/>
      <c r="S1525" s="28"/>
      <c r="T1525" s="28"/>
      <c r="U1525" s="28"/>
      <c r="V1525" s="28"/>
      <c r="W1525" s="28"/>
      <c r="X1525" s="28"/>
      <c r="Y1525" s="28"/>
      <c r="Z1525" s="28"/>
      <c r="AA1525" s="28"/>
      <c r="AB1525" s="28"/>
      <c r="AC1525" s="28"/>
      <c r="AD1525" s="28"/>
      <c r="AE1525" s="28"/>
      <c r="AF1525" s="28"/>
      <c r="AG1525" s="28"/>
      <c r="AH1525" s="28"/>
      <c r="AI1525" s="28"/>
      <c r="AJ1525" s="28"/>
      <c r="AK1525" s="28"/>
      <c r="AL1525" s="28"/>
      <c r="AM1525" s="28"/>
      <c r="AN1525" s="28"/>
      <c r="AO1525" s="28"/>
      <c r="AP1525" s="28"/>
      <c r="AQ1525" s="28"/>
      <c r="AR1525" s="28"/>
      <c r="AS1525" s="28"/>
      <c r="AT1525" s="28"/>
      <c r="AU1525" s="28"/>
      <c r="AV1525" s="28"/>
      <c r="AW1525" s="28"/>
      <c r="AX1525" s="28"/>
      <c r="AY1525" s="28"/>
      <c r="AZ1525" s="28"/>
      <c r="BA1525" s="28"/>
      <c r="BB1525" s="28"/>
      <c r="BC1525" s="28"/>
      <c r="BD1525" s="28"/>
      <c r="BE1525" s="28"/>
      <c r="BF1525" s="28"/>
      <c r="BG1525" s="28"/>
      <c r="BH1525" s="28"/>
      <c r="BI1525" s="28"/>
      <c r="BJ1525" s="28"/>
      <c r="BK1525" s="28"/>
      <c r="BL1525" s="28"/>
      <c r="BM1525" s="28"/>
      <c r="BN1525" s="28"/>
      <c r="BO1525" s="28"/>
      <c r="BP1525" s="28"/>
      <c r="BQ1525" s="28"/>
      <c r="BR1525" s="28"/>
      <c r="BS1525" s="28"/>
      <c r="BT1525" s="28"/>
      <c r="BU1525" s="28"/>
      <c r="BV1525" s="28"/>
      <c r="BW1525" s="28"/>
      <c r="BX1525" s="28"/>
      <c r="BY1525" s="28"/>
      <c r="BZ1525" s="28"/>
      <c r="CA1525" s="28"/>
      <c r="CB1525" s="28"/>
      <c r="CC1525" s="28"/>
      <c r="CD1525" s="28"/>
      <c r="CE1525" s="28"/>
      <c r="CF1525" s="28"/>
      <c r="CG1525" s="28"/>
      <c r="CH1525" s="28"/>
      <c r="CI1525" s="28"/>
      <c r="CJ1525" s="28"/>
      <c r="CK1525" s="28"/>
      <c r="CL1525" s="28"/>
      <c r="CM1525" s="28"/>
      <c r="CN1525" s="28"/>
    </row>
    <row r="1526" spans="3:92" x14ac:dyDescent="0.3">
      <c r="C1526" s="28"/>
      <c r="D1526" s="28"/>
      <c r="E1526" s="28"/>
      <c r="F1526" s="28"/>
      <c r="G1526" s="28"/>
      <c r="H1526" s="28"/>
      <c r="I1526" s="28"/>
      <c r="J1526" s="28"/>
      <c r="K1526" s="28"/>
      <c r="L1526" s="28"/>
      <c r="M1526" s="28"/>
      <c r="N1526" s="28"/>
      <c r="O1526" s="28"/>
      <c r="P1526" s="28"/>
      <c r="Q1526" s="28"/>
      <c r="R1526" s="28"/>
      <c r="S1526" s="28"/>
      <c r="T1526" s="28"/>
      <c r="U1526" s="28"/>
      <c r="V1526" s="28"/>
      <c r="W1526" s="28"/>
      <c r="X1526" s="28"/>
      <c r="Y1526" s="28"/>
      <c r="Z1526" s="28"/>
      <c r="AA1526" s="28"/>
      <c r="AB1526" s="28"/>
      <c r="AC1526" s="28"/>
      <c r="AD1526" s="28"/>
      <c r="AE1526" s="28"/>
      <c r="AF1526" s="28"/>
      <c r="AG1526" s="28"/>
      <c r="AH1526" s="28"/>
      <c r="AI1526" s="28"/>
      <c r="AJ1526" s="28"/>
      <c r="AK1526" s="28"/>
      <c r="AL1526" s="28"/>
      <c r="AM1526" s="28"/>
      <c r="AN1526" s="28"/>
      <c r="AO1526" s="28"/>
      <c r="AP1526" s="28"/>
      <c r="AQ1526" s="28"/>
      <c r="AR1526" s="28"/>
      <c r="AS1526" s="28"/>
      <c r="AT1526" s="28"/>
      <c r="AU1526" s="28"/>
      <c r="AV1526" s="28"/>
      <c r="AW1526" s="28"/>
      <c r="AX1526" s="28"/>
      <c r="AY1526" s="28"/>
      <c r="AZ1526" s="28"/>
      <c r="BA1526" s="28"/>
      <c r="BB1526" s="28"/>
      <c r="BC1526" s="28"/>
      <c r="BD1526" s="28"/>
      <c r="BE1526" s="28"/>
      <c r="BF1526" s="28"/>
      <c r="BG1526" s="28"/>
      <c r="BH1526" s="28"/>
      <c r="BI1526" s="28"/>
      <c r="BJ1526" s="28"/>
      <c r="BK1526" s="28"/>
      <c r="BL1526" s="28"/>
      <c r="BM1526" s="28"/>
      <c r="BN1526" s="28"/>
      <c r="BO1526" s="28"/>
      <c r="BP1526" s="28"/>
      <c r="BQ1526" s="28"/>
      <c r="BR1526" s="28"/>
      <c r="BS1526" s="28"/>
      <c r="BT1526" s="28"/>
      <c r="BU1526" s="28"/>
      <c r="BV1526" s="28"/>
      <c r="BW1526" s="28"/>
      <c r="BX1526" s="28"/>
      <c r="BY1526" s="28"/>
      <c r="BZ1526" s="28"/>
      <c r="CA1526" s="28"/>
      <c r="CB1526" s="28"/>
      <c r="CC1526" s="28"/>
      <c r="CD1526" s="28"/>
      <c r="CE1526" s="28"/>
      <c r="CF1526" s="28"/>
      <c r="CG1526" s="28"/>
      <c r="CH1526" s="28"/>
      <c r="CI1526" s="28"/>
      <c r="CJ1526" s="28"/>
      <c r="CK1526" s="28"/>
      <c r="CL1526" s="28"/>
      <c r="CM1526" s="28"/>
      <c r="CN1526" s="28"/>
    </row>
    <row r="1527" spans="3:92" x14ac:dyDescent="0.3">
      <c r="C1527" s="28"/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28"/>
      <c r="O1527" s="28"/>
      <c r="P1527" s="28"/>
      <c r="Q1527" s="28"/>
      <c r="R1527" s="28"/>
      <c r="S1527" s="28"/>
      <c r="T1527" s="28"/>
      <c r="U1527" s="28"/>
      <c r="V1527" s="28"/>
      <c r="W1527" s="28"/>
      <c r="X1527" s="28"/>
      <c r="Y1527" s="28"/>
      <c r="Z1527" s="28"/>
      <c r="AA1527" s="28"/>
      <c r="AB1527" s="28"/>
      <c r="AC1527" s="28"/>
      <c r="AD1527" s="28"/>
      <c r="AE1527" s="28"/>
      <c r="AF1527" s="28"/>
      <c r="AG1527" s="28"/>
      <c r="AH1527" s="28"/>
      <c r="AI1527" s="28"/>
      <c r="AJ1527" s="28"/>
      <c r="AK1527" s="28"/>
      <c r="AL1527" s="28"/>
      <c r="AM1527" s="28"/>
      <c r="AN1527" s="28"/>
      <c r="AO1527" s="28"/>
      <c r="AP1527" s="28"/>
      <c r="AQ1527" s="28"/>
      <c r="AR1527" s="28"/>
      <c r="AS1527" s="28"/>
      <c r="AT1527" s="28"/>
      <c r="AU1527" s="28"/>
      <c r="AV1527" s="28"/>
      <c r="AW1527" s="28"/>
      <c r="AX1527" s="28"/>
      <c r="AY1527" s="28"/>
      <c r="AZ1527" s="28"/>
      <c r="BA1527" s="28"/>
      <c r="BB1527" s="28"/>
      <c r="BC1527" s="28"/>
      <c r="BD1527" s="28"/>
      <c r="BE1527" s="28"/>
      <c r="BF1527" s="28"/>
      <c r="BG1527" s="28"/>
      <c r="BH1527" s="28"/>
      <c r="BI1527" s="28"/>
      <c r="BJ1527" s="28"/>
      <c r="BK1527" s="28"/>
      <c r="BL1527" s="28"/>
      <c r="BM1527" s="28"/>
      <c r="BN1527" s="28"/>
      <c r="BO1527" s="28"/>
      <c r="BP1527" s="28"/>
      <c r="BQ1527" s="28"/>
      <c r="BR1527" s="28"/>
      <c r="BS1527" s="28"/>
      <c r="BT1527" s="28"/>
      <c r="BU1527" s="28"/>
      <c r="BV1527" s="28"/>
      <c r="BW1527" s="28"/>
      <c r="BX1527" s="28"/>
      <c r="BY1527" s="28"/>
      <c r="BZ1527" s="28"/>
      <c r="CA1527" s="28"/>
      <c r="CB1527" s="28"/>
      <c r="CC1527" s="28"/>
      <c r="CD1527" s="28"/>
      <c r="CE1527" s="28"/>
      <c r="CF1527" s="28"/>
      <c r="CG1527" s="28"/>
      <c r="CH1527" s="28"/>
      <c r="CI1527" s="28"/>
      <c r="CJ1527" s="28"/>
      <c r="CK1527" s="28"/>
      <c r="CL1527" s="28"/>
      <c r="CM1527" s="28"/>
      <c r="CN1527" s="28"/>
    </row>
    <row r="1528" spans="3:92" x14ac:dyDescent="0.3">
      <c r="C1528" s="28"/>
      <c r="D1528" s="28"/>
      <c r="E1528" s="28"/>
      <c r="F1528" s="28"/>
      <c r="G1528" s="28"/>
      <c r="H1528" s="28"/>
      <c r="I1528" s="28"/>
      <c r="J1528" s="28"/>
      <c r="K1528" s="28"/>
      <c r="L1528" s="28"/>
      <c r="M1528" s="28"/>
      <c r="N1528" s="28"/>
      <c r="O1528" s="28"/>
      <c r="P1528" s="28"/>
      <c r="Q1528" s="28"/>
      <c r="R1528" s="28"/>
      <c r="S1528" s="28"/>
      <c r="T1528" s="28"/>
      <c r="U1528" s="28"/>
      <c r="V1528" s="28"/>
      <c r="W1528" s="28"/>
      <c r="X1528" s="28"/>
      <c r="Y1528" s="28"/>
      <c r="Z1528" s="28"/>
      <c r="AA1528" s="28"/>
      <c r="AB1528" s="28"/>
      <c r="AC1528" s="28"/>
      <c r="AD1528" s="28"/>
      <c r="AE1528" s="28"/>
      <c r="AF1528" s="28"/>
      <c r="AG1528" s="28"/>
      <c r="AH1528" s="28"/>
      <c r="AI1528" s="28"/>
      <c r="AJ1528" s="28"/>
      <c r="AK1528" s="28"/>
      <c r="AL1528" s="28"/>
      <c r="AM1528" s="28"/>
      <c r="AN1528" s="28"/>
      <c r="AO1528" s="28"/>
      <c r="AP1528" s="28"/>
      <c r="AQ1528" s="28"/>
      <c r="AR1528" s="28"/>
      <c r="AS1528" s="28"/>
      <c r="AT1528" s="28"/>
      <c r="AU1528" s="28"/>
      <c r="AV1528" s="28"/>
      <c r="AW1528" s="28"/>
      <c r="AX1528" s="28"/>
      <c r="AY1528" s="28"/>
      <c r="AZ1528" s="28"/>
      <c r="BA1528" s="28"/>
      <c r="BB1528" s="28"/>
      <c r="BC1528" s="28"/>
      <c r="BD1528" s="28"/>
      <c r="BE1528" s="28"/>
      <c r="BF1528" s="28"/>
      <c r="BG1528" s="28"/>
      <c r="BH1528" s="28"/>
      <c r="BI1528" s="28"/>
      <c r="BJ1528" s="28"/>
      <c r="BK1528" s="28"/>
      <c r="BL1528" s="28"/>
      <c r="BM1528" s="28"/>
      <c r="BN1528" s="28"/>
      <c r="BO1528" s="28"/>
      <c r="BP1528" s="28"/>
      <c r="BQ1528" s="28"/>
      <c r="BR1528" s="28"/>
      <c r="BS1528" s="28"/>
      <c r="BT1528" s="28"/>
      <c r="BU1528" s="28"/>
      <c r="BV1528" s="28"/>
      <c r="BW1528" s="28"/>
      <c r="BX1528" s="28"/>
      <c r="BY1528" s="28"/>
      <c r="BZ1528" s="28"/>
      <c r="CA1528" s="28"/>
      <c r="CB1528" s="28"/>
      <c r="CC1528" s="28"/>
      <c r="CD1528" s="28"/>
      <c r="CE1528" s="28"/>
      <c r="CF1528" s="28"/>
      <c r="CG1528" s="28"/>
      <c r="CH1528" s="28"/>
      <c r="CI1528" s="28"/>
      <c r="CJ1528" s="28"/>
      <c r="CK1528" s="28"/>
      <c r="CL1528" s="28"/>
      <c r="CM1528" s="28"/>
      <c r="CN1528" s="28"/>
    </row>
    <row r="1529" spans="3:92" x14ac:dyDescent="0.3">
      <c r="C1529" s="28"/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28"/>
      <c r="O1529" s="28"/>
      <c r="P1529" s="28"/>
      <c r="Q1529" s="28"/>
      <c r="R1529" s="28"/>
      <c r="S1529" s="28"/>
      <c r="T1529" s="28"/>
      <c r="U1529" s="28"/>
      <c r="V1529" s="28"/>
      <c r="W1529" s="28"/>
      <c r="X1529" s="28"/>
      <c r="Y1529" s="28"/>
      <c r="Z1529" s="28"/>
      <c r="AA1529" s="28"/>
      <c r="AB1529" s="28"/>
      <c r="AC1529" s="28"/>
      <c r="AD1529" s="28"/>
      <c r="AE1529" s="28"/>
      <c r="AF1529" s="28"/>
      <c r="AG1529" s="28"/>
      <c r="AH1529" s="28"/>
      <c r="AI1529" s="28"/>
      <c r="AJ1529" s="28"/>
      <c r="AK1529" s="28"/>
      <c r="AL1529" s="28"/>
      <c r="AM1529" s="28"/>
      <c r="AN1529" s="28"/>
      <c r="AO1529" s="28"/>
      <c r="AP1529" s="28"/>
      <c r="AQ1529" s="28"/>
      <c r="AR1529" s="28"/>
      <c r="AS1529" s="28"/>
      <c r="AT1529" s="28"/>
      <c r="AU1529" s="28"/>
      <c r="AV1529" s="28"/>
      <c r="AW1529" s="28"/>
      <c r="AX1529" s="28"/>
      <c r="AY1529" s="28"/>
      <c r="AZ1529" s="28"/>
      <c r="BA1529" s="28"/>
      <c r="BB1529" s="28"/>
      <c r="BC1529" s="28"/>
      <c r="BD1529" s="28"/>
      <c r="BE1529" s="28"/>
      <c r="BF1529" s="28"/>
      <c r="BG1529" s="28"/>
      <c r="BH1529" s="28"/>
      <c r="BI1529" s="28"/>
      <c r="BJ1529" s="28"/>
      <c r="BK1529" s="28"/>
      <c r="BL1529" s="28"/>
      <c r="BM1529" s="28"/>
      <c r="BN1529" s="28"/>
      <c r="BO1529" s="28"/>
      <c r="BP1529" s="28"/>
      <c r="BQ1529" s="28"/>
      <c r="BR1529" s="28"/>
      <c r="BS1529" s="28"/>
      <c r="BT1529" s="28"/>
      <c r="BU1529" s="28"/>
      <c r="BV1529" s="28"/>
      <c r="BW1529" s="28"/>
      <c r="BX1529" s="28"/>
      <c r="BY1529" s="28"/>
      <c r="BZ1529" s="28"/>
      <c r="CA1529" s="28"/>
      <c r="CB1529" s="28"/>
      <c r="CC1529" s="28"/>
      <c r="CD1529" s="28"/>
      <c r="CE1529" s="28"/>
      <c r="CF1529" s="28"/>
      <c r="CG1529" s="28"/>
      <c r="CH1529" s="28"/>
      <c r="CI1529" s="28"/>
      <c r="CJ1529" s="28"/>
      <c r="CK1529" s="28"/>
      <c r="CL1529" s="28"/>
      <c r="CM1529" s="28"/>
      <c r="CN1529" s="28"/>
    </row>
    <row r="1530" spans="3:92" x14ac:dyDescent="0.3">
      <c r="C1530" s="28"/>
      <c r="D1530" s="28"/>
      <c r="E1530" s="28"/>
      <c r="F1530" s="28"/>
      <c r="G1530" s="28"/>
      <c r="H1530" s="28"/>
      <c r="I1530" s="28"/>
      <c r="J1530" s="28"/>
      <c r="K1530" s="28"/>
      <c r="L1530" s="28"/>
      <c r="M1530" s="28"/>
      <c r="N1530" s="28"/>
      <c r="O1530" s="28"/>
      <c r="P1530" s="28"/>
      <c r="Q1530" s="28"/>
      <c r="R1530" s="28"/>
      <c r="S1530" s="28"/>
      <c r="T1530" s="28"/>
      <c r="U1530" s="28"/>
      <c r="V1530" s="28"/>
      <c r="W1530" s="28"/>
      <c r="X1530" s="28"/>
      <c r="Y1530" s="28"/>
      <c r="Z1530" s="28"/>
      <c r="AA1530" s="28"/>
      <c r="AB1530" s="28"/>
      <c r="AC1530" s="28"/>
      <c r="AD1530" s="28"/>
      <c r="AE1530" s="28"/>
      <c r="AF1530" s="28"/>
      <c r="AG1530" s="28"/>
      <c r="AH1530" s="28"/>
      <c r="AI1530" s="28"/>
      <c r="AJ1530" s="28"/>
      <c r="AK1530" s="28"/>
      <c r="AL1530" s="28"/>
      <c r="AM1530" s="28"/>
      <c r="AN1530" s="28"/>
      <c r="AO1530" s="28"/>
      <c r="AP1530" s="28"/>
      <c r="AQ1530" s="28"/>
      <c r="AR1530" s="28"/>
      <c r="AS1530" s="28"/>
      <c r="AT1530" s="28"/>
      <c r="AU1530" s="28"/>
      <c r="AV1530" s="28"/>
      <c r="AW1530" s="28"/>
      <c r="AX1530" s="28"/>
      <c r="AY1530" s="28"/>
      <c r="AZ1530" s="28"/>
      <c r="BA1530" s="28"/>
      <c r="BB1530" s="28"/>
      <c r="BC1530" s="28"/>
      <c r="BD1530" s="28"/>
      <c r="BE1530" s="28"/>
      <c r="BF1530" s="28"/>
      <c r="BG1530" s="28"/>
      <c r="BH1530" s="28"/>
      <c r="BI1530" s="28"/>
      <c r="BJ1530" s="28"/>
      <c r="BK1530" s="28"/>
      <c r="BL1530" s="28"/>
      <c r="BM1530" s="28"/>
      <c r="BN1530" s="28"/>
      <c r="BO1530" s="28"/>
      <c r="BP1530" s="28"/>
      <c r="BQ1530" s="28"/>
      <c r="BR1530" s="28"/>
      <c r="BS1530" s="28"/>
      <c r="BT1530" s="28"/>
      <c r="BU1530" s="28"/>
      <c r="BV1530" s="28"/>
      <c r="BW1530" s="28"/>
      <c r="BX1530" s="28"/>
      <c r="BY1530" s="28"/>
      <c r="BZ1530" s="28"/>
      <c r="CA1530" s="28"/>
      <c r="CB1530" s="28"/>
      <c r="CC1530" s="28"/>
      <c r="CD1530" s="28"/>
      <c r="CE1530" s="28"/>
      <c r="CF1530" s="28"/>
      <c r="CG1530" s="28"/>
      <c r="CH1530" s="28"/>
      <c r="CI1530" s="28"/>
      <c r="CJ1530" s="28"/>
      <c r="CK1530" s="28"/>
      <c r="CL1530" s="28"/>
      <c r="CM1530" s="28"/>
      <c r="CN1530" s="28"/>
    </row>
    <row r="1531" spans="3:92" x14ac:dyDescent="0.3">
      <c r="C1531" s="28"/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28"/>
      <c r="O1531" s="28"/>
      <c r="P1531" s="28"/>
      <c r="Q1531" s="28"/>
      <c r="R1531" s="28"/>
      <c r="S1531" s="28"/>
      <c r="T1531" s="28"/>
      <c r="U1531" s="28"/>
      <c r="V1531" s="28"/>
      <c r="W1531" s="28"/>
      <c r="X1531" s="28"/>
      <c r="Y1531" s="28"/>
      <c r="Z1531" s="28"/>
      <c r="AA1531" s="28"/>
      <c r="AB1531" s="28"/>
      <c r="AC1531" s="28"/>
      <c r="AD1531" s="28"/>
      <c r="AE1531" s="28"/>
      <c r="AF1531" s="28"/>
      <c r="AG1531" s="28"/>
      <c r="AH1531" s="28"/>
      <c r="AI1531" s="28"/>
      <c r="AJ1531" s="28"/>
      <c r="AK1531" s="28"/>
      <c r="AL1531" s="28"/>
      <c r="AM1531" s="28"/>
      <c r="AN1531" s="28"/>
      <c r="AO1531" s="28"/>
      <c r="AP1531" s="28"/>
      <c r="AQ1531" s="28"/>
      <c r="AR1531" s="28"/>
      <c r="AS1531" s="28"/>
      <c r="AT1531" s="28"/>
      <c r="AU1531" s="28"/>
      <c r="AV1531" s="28"/>
      <c r="AW1531" s="28"/>
      <c r="AX1531" s="28"/>
      <c r="AY1531" s="28"/>
      <c r="AZ1531" s="28"/>
      <c r="BA1531" s="28"/>
      <c r="BB1531" s="28"/>
      <c r="BC1531" s="28"/>
      <c r="BD1531" s="28"/>
      <c r="BE1531" s="28"/>
      <c r="BF1531" s="28"/>
      <c r="BG1531" s="28"/>
      <c r="BH1531" s="28"/>
      <c r="BI1531" s="28"/>
      <c r="BJ1531" s="28"/>
      <c r="BK1531" s="28"/>
      <c r="BL1531" s="28"/>
      <c r="BM1531" s="28"/>
      <c r="BN1531" s="28"/>
      <c r="BO1531" s="28"/>
      <c r="BP1531" s="28"/>
      <c r="BQ1531" s="28"/>
      <c r="BR1531" s="28"/>
      <c r="BS1531" s="28"/>
      <c r="BT1531" s="28"/>
      <c r="BU1531" s="28"/>
      <c r="BV1531" s="28"/>
      <c r="BW1531" s="28"/>
      <c r="BX1531" s="28"/>
      <c r="BY1531" s="28"/>
      <c r="BZ1531" s="28"/>
      <c r="CA1531" s="28"/>
      <c r="CB1531" s="28"/>
      <c r="CC1531" s="28"/>
      <c r="CD1531" s="28"/>
      <c r="CE1531" s="28"/>
      <c r="CF1531" s="28"/>
      <c r="CG1531" s="28"/>
      <c r="CH1531" s="28"/>
      <c r="CI1531" s="28"/>
      <c r="CJ1531" s="28"/>
      <c r="CK1531" s="28"/>
      <c r="CL1531" s="28"/>
      <c r="CM1531" s="28"/>
      <c r="CN1531" s="28"/>
    </row>
    <row r="1532" spans="3:92" x14ac:dyDescent="0.3">
      <c r="C1532" s="28"/>
      <c r="D1532" s="28"/>
      <c r="E1532" s="28"/>
      <c r="F1532" s="28"/>
      <c r="G1532" s="28"/>
      <c r="H1532" s="28"/>
      <c r="I1532" s="28"/>
      <c r="J1532" s="28"/>
      <c r="K1532" s="28"/>
      <c r="L1532" s="28"/>
      <c r="M1532" s="28"/>
      <c r="N1532" s="28"/>
      <c r="O1532" s="28"/>
      <c r="P1532" s="28"/>
      <c r="Q1532" s="28"/>
      <c r="R1532" s="28"/>
      <c r="S1532" s="28"/>
      <c r="T1532" s="28"/>
      <c r="U1532" s="28"/>
      <c r="V1532" s="28"/>
      <c r="W1532" s="28"/>
      <c r="X1532" s="28"/>
      <c r="Y1532" s="28"/>
      <c r="Z1532" s="28"/>
      <c r="AA1532" s="28"/>
      <c r="AB1532" s="28"/>
      <c r="AC1532" s="28"/>
      <c r="AD1532" s="28"/>
      <c r="AE1532" s="28"/>
      <c r="AF1532" s="28"/>
      <c r="AG1532" s="28"/>
      <c r="AH1532" s="28"/>
      <c r="AI1532" s="28"/>
      <c r="AJ1532" s="28"/>
      <c r="AK1532" s="28"/>
      <c r="AL1532" s="28"/>
      <c r="AM1532" s="28"/>
      <c r="AN1532" s="28"/>
      <c r="AO1532" s="28"/>
      <c r="AP1532" s="28"/>
      <c r="AQ1532" s="28"/>
      <c r="AR1532" s="28"/>
      <c r="AS1532" s="28"/>
      <c r="AT1532" s="28"/>
      <c r="AU1532" s="28"/>
      <c r="AV1532" s="28"/>
      <c r="AW1532" s="28"/>
      <c r="AX1532" s="28"/>
      <c r="AY1532" s="28"/>
      <c r="AZ1532" s="28"/>
      <c r="BA1532" s="28"/>
      <c r="BB1532" s="28"/>
      <c r="BC1532" s="28"/>
      <c r="BD1532" s="28"/>
      <c r="BE1532" s="28"/>
      <c r="BF1532" s="28"/>
      <c r="BG1532" s="28"/>
      <c r="BH1532" s="28"/>
      <c r="BI1532" s="28"/>
      <c r="BJ1532" s="28"/>
      <c r="BK1532" s="28"/>
      <c r="BL1532" s="28"/>
      <c r="BM1532" s="28"/>
      <c r="BN1532" s="28"/>
      <c r="BO1532" s="28"/>
      <c r="BP1532" s="28"/>
      <c r="BQ1532" s="28"/>
      <c r="BR1532" s="28"/>
      <c r="BS1532" s="28"/>
      <c r="BT1532" s="28"/>
      <c r="BU1532" s="28"/>
      <c r="BV1532" s="28"/>
      <c r="BW1532" s="28"/>
      <c r="BX1532" s="28"/>
      <c r="BY1532" s="28"/>
      <c r="BZ1532" s="28"/>
      <c r="CA1532" s="28"/>
      <c r="CB1532" s="28"/>
      <c r="CC1532" s="28"/>
      <c r="CD1532" s="28"/>
      <c r="CE1532" s="28"/>
      <c r="CF1532" s="28"/>
      <c r="CG1532" s="28"/>
      <c r="CH1532" s="28"/>
      <c r="CI1532" s="28"/>
      <c r="CJ1532" s="28"/>
      <c r="CK1532" s="28"/>
      <c r="CL1532" s="28"/>
      <c r="CM1532" s="28"/>
      <c r="CN1532" s="28"/>
    </row>
    <row r="1533" spans="3:92" x14ac:dyDescent="0.3">
      <c r="C1533" s="28"/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28"/>
      <c r="O1533" s="28"/>
      <c r="P1533" s="28"/>
      <c r="Q1533" s="28"/>
      <c r="R1533" s="28"/>
      <c r="S1533" s="28"/>
      <c r="T1533" s="28"/>
      <c r="U1533" s="28"/>
      <c r="V1533" s="28"/>
      <c r="W1533" s="28"/>
      <c r="X1533" s="28"/>
      <c r="Y1533" s="28"/>
      <c r="Z1533" s="28"/>
      <c r="AA1533" s="28"/>
      <c r="AB1533" s="28"/>
      <c r="AC1533" s="28"/>
      <c r="AD1533" s="28"/>
      <c r="AE1533" s="28"/>
      <c r="AF1533" s="28"/>
      <c r="AG1533" s="28"/>
      <c r="AH1533" s="28"/>
      <c r="AI1533" s="28"/>
      <c r="AJ1533" s="28"/>
      <c r="AK1533" s="28"/>
      <c r="AL1533" s="28"/>
      <c r="AM1533" s="28"/>
      <c r="AN1533" s="28"/>
      <c r="AO1533" s="28"/>
      <c r="AP1533" s="28"/>
      <c r="AQ1533" s="28"/>
      <c r="AR1533" s="28"/>
      <c r="AS1533" s="28"/>
      <c r="AT1533" s="28"/>
      <c r="AU1533" s="28"/>
      <c r="AV1533" s="28"/>
      <c r="AW1533" s="28"/>
      <c r="AX1533" s="28"/>
      <c r="AY1533" s="28"/>
      <c r="AZ1533" s="28"/>
      <c r="BA1533" s="28"/>
      <c r="BB1533" s="28"/>
      <c r="BC1533" s="28"/>
      <c r="BD1533" s="28"/>
      <c r="BE1533" s="28"/>
      <c r="BF1533" s="28"/>
      <c r="BG1533" s="28"/>
      <c r="BH1533" s="28"/>
      <c r="BI1533" s="28"/>
      <c r="BJ1533" s="28"/>
      <c r="BK1533" s="28"/>
      <c r="BL1533" s="28"/>
      <c r="BM1533" s="28"/>
      <c r="BN1533" s="28"/>
      <c r="BO1533" s="28"/>
      <c r="BP1533" s="28"/>
      <c r="BQ1533" s="28"/>
      <c r="BR1533" s="28"/>
      <c r="BS1533" s="28"/>
      <c r="BT1533" s="28"/>
      <c r="BU1533" s="28"/>
      <c r="BV1533" s="28"/>
      <c r="BW1533" s="28"/>
      <c r="BX1533" s="28"/>
      <c r="BY1533" s="28"/>
      <c r="BZ1533" s="28"/>
      <c r="CA1533" s="28"/>
      <c r="CB1533" s="28"/>
      <c r="CC1533" s="28"/>
      <c r="CD1533" s="28"/>
      <c r="CE1533" s="28"/>
      <c r="CF1533" s="28"/>
      <c r="CG1533" s="28"/>
      <c r="CH1533" s="28"/>
      <c r="CI1533" s="28"/>
      <c r="CJ1533" s="28"/>
      <c r="CK1533" s="28"/>
      <c r="CL1533" s="28"/>
      <c r="CM1533" s="28"/>
      <c r="CN1533" s="28"/>
    </row>
    <row r="1534" spans="3:92" x14ac:dyDescent="0.3">
      <c r="C1534" s="28"/>
      <c r="D1534" s="28"/>
      <c r="E1534" s="28"/>
      <c r="F1534" s="28"/>
      <c r="G1534" s="28"/>
      <c r="H1534" s="28"/>
      <c r="I1534" s="28"/>
      <c r="J1534" s="28"/>
      <c r="K1534" s="28"/>
      <c r="L1534" s="28"/>
      <c r="M1534" s="28"/>
      <c r="N1534" s="28"/>
      <c r="O1534" s="28"/>
      <c r="P1534" s="28"/>
      <c r="Q1534" s="28"/>
      <c r="R1534" s="28"/>
      <c r="S1534" s="28"/>
      <c r="T1534" s="28"/>
      <c r="U1534" s="28"/>
      <c r="V1534" s="28"/>
      <c r="W1534" s="28"/>
      <c r="X1534" s="28"/>
      <c r="Y1534" s="28"/>
      <c r="Z1534" s="28"/>
      <c r="AA1534" s="28"/>
      <c r="AB1534" s="28"/>
      <c r="AC1534" s="28"/>
      <c r="AD1534" s="28"/>
      <c r="AE1534" s="28"/>
      <c r="AF1534" s="28"/>
      <c r="AG1534" s="28"/>
      <c r="AH1534" s="28"/>
      <c r="AI1534" s="28"/>
      <c r="AJ1534" s="28"/>
      <c r="AK1534" s="28"/>
      <c r="AL1534" s="28"/>
      <c r="AM1534" s="28"/>
      <c r="AN1534" s="28"/>
      <c r="AO1534" s="28"/>
      <c r="AP1534" s="28"/>
      <c r="AQ1534" s="28"/>
      <c r="AR1534" s="28"/>
      <c r="AS1534" s="28"/>
      <c r="AT1534" s="28"/>
      <c r="AU1534" s="28"/>
      <c r="AV1534" s="28"/>
      <c r="AW1534" s="28"/>
      <c r="AX1534" s="28"/>
      <c r="AY1534" s="28"/>
      <c r="AZ1534" s="28"/>
      <c r="BA1534" s="28"/>
      <c r="BB1534" s="28"/>
      <c r="BC1534" s="28"/>
      <c r="BD1534" s="28"/>
      <c r="BE1534" s="28"/>
      <c r="BF1534" s="28"/>
      <c r="BG1534" s="28"/>
      <c r="BH1534" s="28"/>
      <c r="BI1534" s="28"/>
      <c r="BJ1534" s="28"/>
      <c r="BK1534" s="28"/>
      <c r="BL1534" s="28"/>
      <c r="BM1534" s="28"/>
      <c r="BN1534" s="28"/>
      <c r="BO1534" s="28"/>
      <c r="BP1534" s="28"/>
      <c r="BQ1534" s="28"/>
      <c r="BR1534" s="28"/>
      <c r="BS1534" s="28"/>
      <c r="BT1534" s="28"/>
      <c r="BU1534" s="28"/>
      <c r="BV1534" s="28"/>
      <c r="BW1534" s="28"/>
      <c r="BX1534" s="28"/>
      <c r="BY1534" s="28"/>
      <c r="BZ1534" s="28"/>
      <c r="CA1534" s="28"/>
      <c r="CB1534" s="28"/>
      <c r="CC1534" s="28"/>
      <c r="CD1534" s="28"/>
      <c r="CE1534" s="28"/>
      <c r="CF1534" s="28"/>
      <c r="CG1534" s="28"/>
      <c r="CH1534" s="28"/>
      <c r="CI1534" s="28"/>
      <c r="CJ1534" s="28"/>
      <c r="CK1534" s="28"/>
      <c r="CL1534" s="28"/>
      <c r="CM1534" s="28"/>
      <c r="CN1534" s="28"/>
    </row>
    <row r="1535" spans="3:92" x14ac:dyDescent="0.3">
      <c r="C1535" s="28"/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28"/>
      <c r="O1535" s="28"/>
      <c r="P1535" s="28"/>
      <c r="Q1535" s="28"/>
      <c r="R1535" s="28"/>
      <c r="S1535" s="28"/>
      <c r="T1535" s="28"/>
      <c r="U1535" s="28"/>
      <c r="V1535" s="28"/>
      <c r="W1535" s="28"/>
      <c r="X1535" s="28"/>
      <c r="Y1535" s="28"/>
      <c r="Z1535" s="28"/>
      <c r="AA1535" s="28"/>
      <c r="AB1535" s="28"/>
      <c r="AC1535" s="28"/>
      <c r="AD1535" s="28"/>
      <c r="AE1535" s="28"/>
      <c r="AF1535" s="28"/>
      <c r="AG1535" s="28"/>
      <c r="AH1535" s="28"/>
      <c r="AI1535" s="28"/>
      <c r="AJ1535" s="28"/>
      <c r="AK1535" s="28"/>
      <c r="AL1535" s="28"/>
      <c r="AM1535" s="28"/>
      <c r="AN1535" s="28"/>
      <c r="AO1535" s="28"/>
      <c r="AP1535" s="28"/>
      <c r="AQ1535" s="28"/>
      <c r="AR1535" s="28"/>
      <c r="AS1535" s="28"/>
      <c r="AT1535" s="28"/>
      <c r="AU1535" s="28"/>
      <c r="AV1535" s="28"/>
      <c r="AW1535" s="28"/>
      <c r="AX1535" s="28"/>
      <c r="AY1535" s="28"/>
      <c r="AZ1535" s="28"/>
      <c r="BA1535" s="28"/>
      <c r="BB1535" s="28"/>
      <c r="BC1535" s="28"/>
      <c r="BD1535" s="28"/>
      <c r="BE1535" s="28"/>
      <c r="BF1535" s="28"/>
      <c r="BG1535" s="28"/>
      <c r="BH1535" s="28"/>
      <c r="BI1535" s="28"/>
      <c r="BJ1535" s="28"/>
      <c r="BK1535" s="28"/>
      <c r="BL1535" s="28"/>
      <c r="BM1535" s="28"/>
      <c r="BN1535" s="28"/>
      <c r="BO1535" s="28"/>
      <c r="BP1535" s="28"/>
      <c r="BQ1535" s="28"/>
      <c r="BR1535" s="28"/>
      <c r="BS1535" s="28"/>
      <c r="BT1535" s="28"/>
      <c r="BU1535" s="28"/>
      <c r="BV1535" s="28"/>
      <c r="BW1535" s="28"/>
      <c r="BX1535" s="28"/>
      <c r="BY1535" s="28"/>
      <c r="BZ1535" s="28"/>
      <c r="CA1535" s="28"/>
      <c r="CB1535" s="28"/>
      <c r="CC1535" s="28"/>
      <c r="CD1535" s="28"/>
      <c r="CE1535" s="28"/>
      <c r="CF1535" s="28"/>
      <c r="CG1535" s="28"/>
      <c r="CH1535" s="28"/>
      <c r="CI1535" s="28"/>
      <c r="CJ1535" s="28"/>
      <c r="CK1535" s="28"/>
      <c r="CL1535" s="28"/>
      <c r="CM1535" s="28"/>
      <c r="CN1535" s="28"/>
    </row>
    <row r="1536" spans="3:92" x14ac:dyDescent="0.3">
      <c r="C1536" s="28"/>
      <c r="D1536" s="28"/>
      <c r="E1536" s="28"/>
      <c r="F1536" s="28"/>
      <c r="G1536" s="28"/>
      <c r="H1536" s="28"/>
      <c r="I1536" s="28"/>
      <c r="J1536" s="28"/>
      <c r="K1536" s="28"/>
      <c r="L1536" s="28"/>
      <c r="M1536" s="28"/>
      <c r="N1536" s="28"/>
      <c r="O1536" s="28"/>
      <c r="P1536" s="28"/>
      <c r="Q1536" s="28"/>
      <c r="R1536" s="28"/>
      <c r="S1536" s="28"/>
      <c r="T1536" s="28"/>
      <c r="U1536" s="28"/>
      <c r="V1536" s="28"/>
      <c r="W1536" s="28"/>
      <c r="X1536" s="28"/>
      <c r="Y1536" s="28"/>
      <c r="Z1536" s="28"/>
      <c r="AA1536" s="28"/>
      <c r="AB1536" s="28"/>
      <c r="AC1536" s="28"/>
      <c r="AD1536" s="28"/>
      <c r="AE1536" s="28"/>
      <c r="AF1536" s="28"/>
      <c r="AG1536" s="28"/>
      <c r="AH1536" s="28"/>
      <c r="AI1536" s="28"/>
      <c r="AJ1536" s="28"/>
      <c r="AK1536" s="28"/>
      <c r="AL1536" s="28"/>
      <c r="AM1536" s="28"/>
      <c r="AN1536" s="28"/>
      <c r="AO1536" s="28"/>
      <c r="AP1536" s="28"/>
      <c r="AQ1536" s="28"/>
      <c r="AR1536" s="28"/>
      <c r="AS1536" s="28"/>
      <c r="AT1536" s="28"/>
      <c r="AU1536" s="28"/>
      <c r="AV1536" s="28"/>
      <c r="AW1536" s="28"/>
      <c r="AX1536" s="28"/>
      <c r="AY1536" s="28"/>
      <c r="AZ1536" s="28"/>
      <c r="BA1536" s="28"/>
      <c r="BB1536" s="28"/>
      <c r="BC1536" s="28"/>
      <c r="BD1536" s="28"/>
      <c r="BE1536" s="28"/>
      <c r="BF1536" s="28"/>
      <c r="BG1536" s="28"/>
      <c r="BH1536" s="28"/>
      <c r="BI1536" s="28"/>
      <c r="BJ1536" s="28"/>
      <c r="BK1536" s="28"/>
      <c r="BL1536" s="28"/>
      <c r="BM1536" s="28"/>
      <c r="BN1536" s="28"/>
      <c r="BO1536" s="28"/>
      <c r="BP1536" s="28"/>
      <c r="BQ1536" s="28"/>
      <c r="BR1536" s="28"/>
      <c r="BS1536" s="28"/>
      <c r="BT1536" s="28"/>
      <c r="BU1536" s="28"/>
      <c r="BV1536" s="28"/>
      <c r="BW1536" s="28"/>
      <c r="BX1536" s="28"/>
      <c r="BY1536" s="28"/>
      <c r="BZ1536" s="28"/>
      <c r="CA1536" s="28"/>
      <c r="CB1536" s="28"/>
      <c r="CC1536" s="28"/>
      <c r="CD1536" s="28"/>
      <c r="CE1536" s="28"/>
      <c r="CF1536" s="28"/>
      <c r="CG1536" s="28"/>
      <c r="CH1536" s="28"/>
      <c r="CI1536" s="28"/>
      <c r="CJ1536" s="28"/>
      <c r="CK1536" s="28"/>
      <c r="CL1536" s="28"/>
      <c r="CM1536" s="28"/>
      <c r="CN1536" s="28"/>
    </row>
    <row r="1537" spans="3:92" x14ac:dyDescent="0.3">
      <c r="C1537" s="28"/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28"/>
      <c r="O1537" s="28"/>
      <c r="P1537" s="28"/>
      <c r="Q1537" s="28"/>
      <c r="R1537" s="28"/>
      <c r="S1537" s="28"/>
      <c r="T1537" s="28"/>
      <c r="U1537" s="28"/>
      <c r="V1537" s="28"/>
      <c r="W1537" s="28"/>
      <c r="X1537" s="28"/>
      <c r="Y1537" s="28"/>
      <c r="Z1537" s="28"/>
      <c r="AA1537" s="28"/>
      <c r="AB1537" s="28"/>
      <c r="AC1537" s="28"/>
      <c r="AD1537" s="28"/>
      <c r="AE1537" s="28"/>
      <c r="AF1537" s="28"/>
      <c r="AG1537" s="28"/>
      <c r="AH1537" s="28"/>
      <c r="AI1537" s="28"/>
      <c r="AJ1537" s="28"/>
      <c r="AK1537" s="28"/>
      <c r="AL1537" s="28"/>
      <c r="AM1537" s="28"/>
      <c r="AN1537" s="28"/>
      <c r="AO1537" s="28"/>
      <c r="AP1537" s="28"/>
      <c r="AQ1537" s="28"/>
      <c r="AR1537" s="28"/>
      <c r="AS1537" s="28"/>
      <c r="AT1537" s="28"/>
      <c r="AU1537" s="28"/>
      <c r="AV1537" s="28"/>
      <c r="AW1537" s="28"/>
      <c r="AX1537" s="28"/>
      <c r="AY1537" s="28"/>
      <c r="AZ1537" s="28"/>
      <c r="BA1537" s="28"/>
      <c r="BB1537" s="28"/>
      <c r="BC1537" s="28"/>
      <c r="BD1537" s="28"/>
      <c r="BE1537" s="28"/>
      <c r="BF1537" s="28"/>
      <c r="BG1537" s="28"/>
      <c r="BH1537" s="28"/>
      <c r="BI1537" s="28"/>
      <c r="BJ1537" s="28"/>
      <c r="BK1537" s="28"/>
      <c r="BL1537" s="28"/>
      <c r="BM1537" s="28"/>
      <c r="BN1537" s="28"/>
      <c r="BO1537" s="28"/>
      <c r="BP1537" s="28"/>
      <c r="BQ1537" s="28"/>
      <c r="BR1537" s="28"/>
      <c r="BS1537" s="28"/>
      <c r="BT1537" s="28"/>
      <c r="BU1537" s="28"/>
      <c r="BV1537" s="28"/>
      <c r="BW1537" s="28"/>
      <c r="BX1537" s="28"/>
      <c r="BY1537" s="28"/>
      <c r="BZ1537" s="28"/>
      <c r="CA1537" s="28"/>
      <c r="CB1537" s="28"/>
      <c r="CC1537" s="28"/>
      <c r="CD1537" s="28"/>
      <c r="CE1537" s="28"/>
      <c r="CF1537" s="28"/>
      <c r="CG1537" s="28"/>
      <c r="CH1537" s="28"/>
      <c r="CI1537" s="28"/>
      <c r="CJ1537" s="28"/>
      <c r="CK1537" s="28"/>
      <c r="CL1537" s="28"/>
      <c r="CM1537" s="28"/>
      <c r="CN1537" s="28"/>
    </row>
    <row r="1538" spans="3:92" x14ac:dyDescent="0.3">
      <c r="C1538" s="28"/>
      <c r="D1538" s="28"/>
      <c r="E1538" s="28"/>
      <c r="F1538" s="28"/>
      <c r="G1538" s="28"/>
      <c r="H1538" s="28"/>
      <c r="I1538" s="28"/>
      <c r="J1538" s="28"/>
      <c r="K1538" s="28"/>
      <c r="L1538" s="28"/>
      <c r="M1538" s="28"/>
      <c r="N1538" s="28"/>
      <c r="O1538" s="28"/>
      <c r="P1538" s="28"/>
      <c r="Q1538" s="28"/>
      <c r="R1538" s="28"/>
      <c r="S1538" s="28"/>
      <c r="T1538" s="28"/>
      <c r="U1538" s="28"/>
      <c r="V1538" s="28"/>
      <c r="W1538" s="28"/>
      <c r="X1538" s="28"/>
      <c r="Y1538" s="28"/>
      <c r="Z1538" s="28"/>
      <c r="AA1538" s="28"/>
      <c r="AB1538" s="28"/>
      <c r="AC1538" s="28"/>
      <c r="AD1538" s="28"/>
      <c r="AE1538" s="28"/>
      <c r="AF1538" s="28"/>
      <c r="AG1538" s="28"/>
      <c r="AH1538" s="28"/>
      <c r="AI1538" s="28"/>
      <c r="AJ1538" s="28"/>
      <c r="AK1538" s="28"/>
      <c r="AL1538" s="28"/>
      <c r="AM1538" s="28"/>
      <c r="AN1538" s="28"/>
      <c r="AO1538" s="28"/>
      <c r="AP1538" s="28"/>
      <c r="AQ1538" s="28"/>
      <c r="AR1538" s="28"/>
      <c r="AS1538" s="28"/>
      <c r="AT1538" s="28"/>
      <c r="AU1538" s="28"/>
      <c r="AV1538" s="28"/>
      <c r="AW1538" s="28"/>
      <c r="AX1538" s="28"/>
      <c r="AY1538" s="28"/>
      <c r="AZ1538" s="28"/>
      <c r="BA1538" s="28"/>
      <c r="BB1538" s="28"/>
      <c r="BC1538" s="28"/>
      <c r="BD1538" s="28"/>
      <c r="BE1538" s="28"/>
      <c r="BF1538" s="28"/>
      <c r="BG1538" s="28"/>
      <c r="BH1538" s="28"/>
      <c r="BI1538" s="28"/>
      <c r="BJ1538" s="28"/>
      <c r="BK1538" s="28"/>
      <c r="BL1538" s="28"/>
      <c r="BM1538" s="28"/>
      <c r="BN1538" s="28"/>
      <c r="BO1538" s="28"/>
      <c r="BP1538" s="28"/>
      <c r="BQ1538" s="28"/>
      <c r="BR1538" s="28"/>
      <c r="BS1538" s="28"/>
      <c r="BT1538" s="28"/>
      <c r="BU1538" s="28"/>
      <c r="BV1538" s="28"/>
      <c r="BW1538" s="28"/>
      <c r="BX1538" s="28"/>
      <c r="BY1538" s="28"/>
      <c r="BZ1538" s="28"/>
      <c r="CA1538" s="28"/>
      <c r="CB1538" s="28"/>
      <c r="CC1538" s="28"/>
      <c r="CD1538" s="28"/>
      <c r="CE1538" s="28"/>
      <c r="CF1538" s="28"/>
      <c r="CG1538" s="28"/>
      <c r="CH1538" s="28"/>
      <c r="CI1538" s="28"/>
      <c r="CJ1538" s="28"/>
      <c r="CK1538" s="28"/>
      <c r="CL1538" s="28"/>
      <c r="CM1538" s="28"/>
      <c r="CN1538" s="28"/>
    </row>
    <row r="1539" spans="3:92" x14ac:dyDescent="0.3">
      <c r="C1539" s="28"/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28"/>
      <c r="O1539" s="28"/>
      <c r="P1539" s="28"/>
      <c r="Q1539" s="28"/>
      <c r="R1539" s="28"/>
      <c r="S1539" s="28"/>
      <c r="T1539" s="28"/>
      <c r="U1539" s="28"/>
      <c r="V1539" s="28"/>
      <c r="W1539" s="28"/>
      <c r="X1539" s="28"/>
      <c r="Y1539" s="28"/>
      <c r="Z1539" s="28"/>
      <c r="AA1539" s="28"/>
      <c r="AB1539" s="28"/>
      <c r="AC1539" s="28"/>
      <c r="AD1539" s="28"/>
      <c r="AE1539" s="28"/>
      <c r="AF1539" s="28"/>
      <c r="AG1539" s="28"/>
      <c r="AH1539" s="28"/>
      <c r="AI1539" s="28"/>
      <c r="AJ1539" s="28"/>
      <c r="AK1539" s="28"/>
      <c r="AL1539" s="28"/>
      <c r="AM1539" s="28"/>
      <c r="AN1539" s="28"/>
      <c r="AO1539" s="28"/>
      <c r="AP1539" s="28"/>
      <c r="AQ1539" s="28"/>
      <c r="AR1539" s="28"/>
      <c r="AS1539" s="28"/>
      <c r="AT1539" s="28"/>
      <c r="AU1539" s="28"/>
      <c r="AV1539" s="28"/>
      <c r="AW1539" s="28"/>
      <c r="AX1539" s="28"/>
      <c r="AY1539" s="28"/>
      <c r="AZ1539" s="28"/>
      <c r="BA1539" s="28"/>
      <c r="BB1539" s="28"/>
      <c r="BC1539" s="28"/>
      <c r="BD1539" s="28"/>
      <c r="BE1539" s="28"/>
      <c r="BF1539" s="28"/>
      <c r="BG1539" s="28"/>
      <c r="BH1539" s="28"/>
      <c r="BI1539" s="28"/>
      <c r="BJ1539" s="28"/>
      <c r="BK1539" s="28"/>
      <c r="BL1539" s="28"/>
      <c r="BM1539" s="28"/>
      <c r="BN1539" s="28"/>
      <c r="BO1539" s="28"/>
      <c r="BP1539" s="28"/>
      <c r="BQ1539" s="28"/>
      <c r="BR1539" s="28"/>
      <c r="BS1539" s="28"/>
      <c r="BT1539" s="28"/>
      <c r="BU1539" s="28"/>
      <c r="BV1539" s="28"/>
      <c r="BW1539" s="28"/>
      <c r="BX1539" s="28"/>
      <c r="BY1539" s="28"/>
      <c r="BZ1539" s="28"/>
      <c r="CA1539" s="28"/>
      <c r="CB1539" s="28"/>
      <c r="CC1539" s="28"/>
      <c r="CD1539" s="28"/>
      <c r="CE1539" s="28"/>
      <c r="CF1539" s="28"/>
      <c r="CG1539" s="28"/>
      <c r="CH1539" s="28"/>
      <c r="CI1539" s="28"/>
      <c r="CJ1539" s="28"/>
      <c r="CK1539" s="28"/>
      <c r="CL1539" s="28"/>
      <c r="CM1539" s="28"/>
      <c r="CN1539" s="28"/>
    </row>
    <row r="1540" spans="3:92" x14ac:dyDescent="0.3">
      <c r="C1540" s="28"/>
      <c r="D1540" s="28"/>
      <c r="E1540" s="28"/>
      <c r="F1540" s="28"/>
      <c r="G1540" s="28"/>
      <c r="H1540" s="28"/>
      <c r="I1540" s="28"/>
      <c r="J1540" s="28"/>
      <c r="K1540" s="28"/>
      <c r="L1540" s="28"/>
      <c r="M1540" s="28"/>
      <c r="N1540" s="28"/>
      <c r="O1540" s="28"/>
      <c r="P1540" s="28"/>
      <c r="Q1540" s="28"/>
      <c r="R1540" s="28"/>
      <c r="S1540" s="28"/>
      <c r="T1540" s="28"/>
      <c r="U1540" s="28"/>
      <c r="V1540" s="28"/>
      <c r="W1540" s="28"/>
      <c r="X1540" s="28"/>
      <c r="Y1540" s="28"/>
      <c r="Z1540" s="28"/>
      <c r="AA1540" s="28"/>
      <c r="AB1540" s="28"/>
      <c r="AC1540" s="28"/>
      <c r="AD1540" s="28"/>
      <c r="AE1540" s="28"/>
      <c r="AF1540" s="28"/>
      <c r="AG1540" s="28"/>
      <c r="AH1540" s="28"/>
      <c r="AI1540" s="28"/>
      <c r="AJ1540" s="28"/>
      <c r="AK1540" s="28"/>
      <c r="AL1540" s="28"/>
      <c r="AM1540" s="28"/>
      <c r="AN1540" s="28"/>
      <c r="AO1540" s="28"/>
      <c r="AP1540" s="28"/>
      <c r="AQ1540" s="28"/>
      <c r="AR1540" s="28"/>
      <c r="AS1540" s="28"/>
      <c r="AT1540" s="28"/>
      <c r="AU1540" s="28"/>
      <c r="AV1540" s="28"/>
      <c r="AW1540" s="28"/>
      <c r="AX1540" s="28"/>
      <c r="AY1540" s="28"/>
      <c r="AZ1540" s="28"/>
      <c r="BA1540" s="28"/>
      <c r="BB1540" s="28"/>
      <c r="BC1540" s="28"/>
      <c r="BD1540" s="28"/>
      <c r="BE1540" s="28"/>
      <c r="BF1540" s="28"/>
      <c r="BG1540" s="28"/>
      <c r="BH1540" s="28"/>
      <c r="BI1540" s="28"/>
      <c r="BJ1540" s="28"/>
      <c r="BK1540" s="28"/>
      <c r="BL1540" s="28"/>
      <c r="BM1540" s="28"/>
      <c r="BN1540" s="28"/>
      <c r="BO1540" s="28"/>
      <c r="BP1540" s="28"/>
      <c r="BQ1540" s="28"/>
      <c r="BR1540" s="28"/>
      <c r="BS1540" s="28"/>
      <c r="BT1540" s="28"/>
      <c r="BU1540" s="28"/>
      <c r="BV1540" s="28"/>
      <c r="BW1540" s="28"/>
      <c r="BX1540" s="28"/>
      <c r="BY1540" s="28"/>
      <c r="BZ1540" s="28"/>
      <c r="CA1540" s="28"/>
      <c r="CB1540" s="28"/>
      <c r="CC1540" s="28"/>
      <c r="CD1540" s="28"/>
      <c r="CE1540" s="28"/>
      <c r="CF1540" s="28"/>
      <c r="CG1540" s="28"/>
      <c r="CH1540" s="28"/>
      <c r="CI1540" s="28"/>
      <c r="CJ1540" s="28"/>
      <c r="CK1540" s="28"/>
      <c r="CL1540" s="28"/>
      <c r="CM1540" s="28"/>
      <c r="CN1540" s="28"/>
    </row>
    <row r="1541" spans="3:92" x14ac:dyDescent="0.3">
      <c r="C1541" s="28"/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28"/>
      <c r="O1541" s="28"/>
      <c r="P1541" s="28"/>
      <c r="Q1541" s="28"/>
      <c r="R1541" s="28"/>
      <c r="S1541" s="28"/>
      <c r="T1541" s="28"/>
      <c r="U1541" s="28"/>
      <c r="V1541" s="28"/>
      <c r="W1541" s="28"/>
      <c r="X1541" s="28"/>
      <c r="Y1541" s="28"/>
      <c r="Z1541" s="28"/>
      <c r="AA1541" s="28"/>
      <c r="AB1541" s="28"/>
      <c r="AC1541" s="28"/>
      <c r="AD1541" s="28"/>
      <c r="AE1541" s="28"/>
      <c r="AF1541" s="28"/>
      <c r="AG1541" s="28"/>
      <c r="AH1541" s="28"/>
      <c r="AI1541" s="28"/>
      <c r="AJ1541" s="28"/>
      <c r="AK1541" s="28"/>
      <c r="AL1541" s="28"/>
      <c r="AM1541" s="28"/>
      <c r="AN1541" s="28"/>
      <c r="AO1541" s="28"/>
      <c r="AP1541" s="28"/>
      <c r="AQ1541" s="28"/>
      <c r="AR1541" s="28"/>
      <c r="AS1541" s="28"/>
      <c r="AT1541" s="28"/>
      <c r="AU1541" s="28"/>
      <c r="AV1541" s="28"/>
      <c r="AW1541" s="28"/>
      <c r="AX1541" s="28"/>
      <c r="AY1541" s="28"/>
      <c r="AZ1541" s="28"/>
      <c r="BA1541" s="28"/>
      <c r="BB1541" s="28"/>
      <c r="BC1541" s="28"/>
      <c r="BD1541" s="28"/>
      <c r="BE1541" s="28"/>
      <c r="BF1541" s="28"/>
      <c r="BG1541" s="28"/>
      <c r="BH1541" s="28"/>
      <c r="BI1541" s="28"/>
      <c r="BJ1541" s="28"/>
      <c r="BK1541" s="28"/>
      <c r="BL1541" s="28"/>
      <c r="BM1541" s="28"/>
      <c r="BN1541" s="28"/>
      <c r="BO1541" s="28"/>
      <c r="BP1541" s="28"/>
      <c r="BQ1541" s="28"/>
      <c r="BR1541" s="28"/>
      <c r="BS1541" s="28"/>
      <c r="BT1541" s="28"/>
      <c r="BU1541" s="28"/>
      <c r="BV1541" s="28"/>
      <c r="BW1541" s="28"/>
      <c r="BX1541" s="28"/>
      <c r="BY1541" s="28"/>
      <c r="BZ1541" s="28"/>
      <c r="CA1541" s="28"/>
      <c r="CB1541" s="28"/>
      <c r="CC1541" s="28"/>
      <c r="CD1541" s="28"/>
      <c r="CE1541" s="28"/>
      <c r="CF1541" s="28"/>
      <c r="CG1541" s="28"/>
      <c r="CH1541" s="28"/>
      <c r="CI1541" s="28"/>
      <c r="CJ1541" s="28"/>
      <c r="CK1541" s="28"/>
      <c r="CL1541" s="28"/>
      <c r="CM1541" s="28"/>
      <c r="CN1541" s="28"/>
    </row>
    <row r="1542" spans="3:92" x14ac:dyDescent="0.3">
      <c r="C1542" s="28"/>
      <c r="D1542" s="28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  <c r="S1542" s="28"/>
      <c r="T1542" s="28"/>
      <c r="U1542" s="28"/>
      <c r="V1542" s="28"/>
      <c r="W1542" s="28"/>
      <c r="X1542" s="28"/>
      <c r="Y1542" s="28"/>
      <c r="Z1542" s="28"/>
      <c r="AA1542" s="28"/>
      <c r="AB1542" s="28"/>
      <c r="AC1542" s="28"/>
      <c r="AD1542" s="28"/>
      <c r="AE1542" s="28"/>
      <c r="AF1542" s="28"/>
      <c r="AG1542" s="28"/>
      <c r="AH1542" s="28"/>
      <c r="AI1542" s="28"/>
      <c r="AJ1542" s="28"/>
      <c r="AK1542" s="28"/>
      <c r="AL1542" s="28"/>
      <c r="AM1542" s="28"/>
      <c r="AN1542" s="28"/>
      <c r="AO1542" s="28"/>
      <c r="AP1542" s="28"/>
      <c r="AQ1542" s="28"/>
      <c r="AR1542" s="28"/>
      <c r="AS1542" s="28"/>
      <c r="AT1542" s="28"/>
      <c r="AU1542" s="28"/>
      <c r="AV1542" s="28"/>
      <c r="AW1542" s="28"/>
      <c r="AX1542" s="28"/>
      <c r="AY1542" s="28"/>
      <c r="AZ1542" s="28"/>
      <c r="BA1542" s="28"/>
      <c r="BB1542" s="28"/>
      <c r="BC1542" s="28"/>
      <c r="BD1542" s="28"/>
      <c r="BE1542" s="28"/>
      <c r="BF1542" s="28"/>
      <c r="BG1542" s="28"/>
      <c r="BH1542" s="28"/>
      <c r="BI1542" s="28"/>
      <c r="BJ1542" s="28"/>
      <c r="BK1542" s="28"/>
      <c r="BL1542" s="28"/>
      <c r="BM1542" s="28"/>
      <c r="BN1542" s="28"/>
      <c r="BO1542" s="28"/>
      <c r="BP1542" s="28"/>
      <c r="BQ1542" s="28"/>
      <c r="BR1542" s="28"/>
      <c r="BS1542" s="28"/>
      <c r="BT1542" s="28"/>
      <c r="BU1542" s="28"/>
      <c r="BV1542" s="28"/>
      <c r="BW1542" s="28"/>
      <c r="BX1542" s="28"/>
      <c r="BY1542" s="28"/>
      <c r="BZ1542" s="28"/>
      <c r="CA1542" s="28"/>
      <c r="CB1542" s="28"/>
      <c r="CC1542" s="28"/>
      <c r="CD1542" s="28"/>
      <c r="CE1542" s="28"/>
      <c r="CF1542" s="28"/>
      <c r="CG1542" s="28"/>
      <c r="CH1542" s="28"/>
      <c r="CI1542" s="28"/>
      <c r="CJ1542" s="28"/>
      <c r="CK1542" s="28"/>
      <c r="CL1542" s="28"/>
      <c r="CM1542" s="28"/>
      <c r="CN1542" s="28"/>
    </row>
    <row r="1543" spans="3:92" x14ac:dyDescent="0.3">
      <c r="C1543" s="28"/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28"/>
      <c r="O1543" s="28"/>
      <c r="P1543" s="28"/>
      <c r="Q1543" s="28"/>
      <c r="R1543" s="28"/>
      <c r="S1543" s="28"/>
      <c r="T1543" s="28"/>
      <c r="U1543" s="28"/>
      <c r="V1543" s="28"/>
      <c r="W1543" s="28"/>
      <c r="X1543" s="28"/>
      <c r="Y1543" s="28"/>
      <c r="Z1543" s="28"/>
      <c r="AA1543" s="28"/>
      <c r="AB1543" s="28"/>
      <c r="AC1543" s="28"/>
      <c r="AD1543" s="28"/>
      <c r="AE1543" s="28"/>
      <c r="AF1543" s="28"/>
      <c r="AG1543" s="28"/>
      <c r="AH1543" s="28"/>
      <c r="AI1543" s="28"/>
      <c r="AJ1543" s="28"/>
      <c r="AK1543" s="28"/>
      <c r="AL1543" s="28"/>
      <c r="AM1543" s="28"/>
      <c r="AN1543" s="28"/>
      <c r="AO1543" s="28"/>
      <c r="AP1543" s="28"/>
      <c r="AQ1543" s="28"/>
      <c r="AR1543" s="28"/>
      <c r="AS1543" s="28"/>
      <c r="AT1543" s="28"/>
      <c r="AU1543" s="28"/>
      <c r="AV1543" s="28"/>
      <c r="AW1543" s="28"/>
      <c r="AX1543" s="28"/>
      <c r="AY1543" s="28"/>
      <c r="AZ1543" s="28"/>
      <c r="BA1543" s="28"/>
      <c r="BB1543" s="28"/>
      <c r="BC1543" s="28"/>
      <c r="BD1543" s="28"/>
      <c r="BE1543" s="28"/>
      <c r="BF1543" s="28"/>
      <c r="BG1543" s="28"/>
      <c r="BH1543" s="28"/>
      <c r="BI1543" s="28"/>
      <c r="BJ1543" s="28"/>
      <c r="BK1543" s="28"/>
      <c r="BL1543" s="28"/>
      <c r="BM1543" s="28"/>
      <c r="BN1543" s="28"/>
      <c r="BO1543" s="28"/>
      <c r="BP1543" s="28"/>
      <c r="BQ1543" s="28"/>
      <c r="BR1543" s="28"/>
      <c r="BS1543" s="28"/>
      <c r="BT1543" s="28"/>
      <c r="BU1543" s="28"/>
      <c r="BV1543" s="28"/>
      <c r="BW1543" s="28"/>
      <c r="BX1543" s="28"/>
      <c r="BY1543" s="28"/>
      <c r="BZ1543" s="28"/>
      <c r="CA1543" s="28"/>
      <c r="CB1543" s="28"/>
      <c r="CC1543" s="28"/>
      <c r="CD1543" s="28"/>
      <c r="CE1543" s="28"/>
      <c r="CF1543" s="28"/>
      <c r="CG1543" s="28"/>
      <c r="CH1543" s="28"/>
      <c r="CI1543" s="28"/>
      <c r="CJ1543" s="28"/>
      <c r="CK1543" s="28"/>
      <c r="CL1543" s="28"/>
      <c r="CM1543" s="28"/>
      <c r="CN1543" s="28"/>
    </row>
    <row r="1544" spans="3:92" x14ac:dyDescent="0.3">
      <c r="C1544" s="28"/>
      <c r="D1544" s="28"/>
      <c r="E1544" s="28"/>
      <c r="F1544" s="28"/>
      <c r="G1544" s="28"/>
      <c r="H1544" s="28"/>
      <c r="I1544" s="28"/>
      <c r="J1544" s="28"/>
      <c r="K1544" s="28"/>
      <c r="L1544" s="28"/>
      <c r="M1544" s="28"/>
      <c r="N1544" s="28"/>
      <c r="O1544" s="28"/>
      <c r="P1544" s="28"/>
      <c r="Q1544" s="28"/>
      <c r="R1544" s="28"/>
      <c r="S1544" s="28"/>
      <c r="T1544" s="28"/>
      <c r="U1544" s="28"/>
      <c r="V1544" s="28"/>
      <c r="W1544" s="28"/>
      <c r="X1544" s="28"/>
      <c r="Y1544" s="28"/>
      <c r="Z1544" s="28"/>
      <c r="AA1544" s="28"/>
      <c r="AB1544" s="28"/>
      <c r="AC1544" s="28"/>
      <c r="AD1544" s="28"/>
      <c r="AE1544" s="28"/>
      <c r="AF1544" s="28"/>
      <c r="AG1544" s="28"/>
      <c r="AH1544" s="28"/>
      <c r="AI1544" s="28"/>
      <c r="AJ1544" s="28"/>
      <c r="AK1544" s="28"/>
      <c r="AL1544" s="28"/>
      <c r="AM1544" s="28"/>
      <c r="AN1544" s="28"/>
      <c r="AO1544" s="28"/>
      <c r="AP1544" s="28"/>
      <c r="AQ1544" s="28"/>
      <c r="AR1544" s="28"/>
      <c r="AS1544" s="28"/>
      <c r="AT1544" s="28"/>
      <c r="AU1544" s="28"/>
      <c r="AV1544" s="28"/>
      <c r="AW1544" s="28"/>
      <c r="AX1544" s="28"/>
      <c r="AY1544" s="28"/>
      <c r="AZ1544" s="28"/>
      <c r="BA1544" s="28"/>
      <c r="BB1544" s="28"/>
      <c r="BC1544" s="28"/>
      <c r="BD1544" s="28"/>
      <c r="BE1544" s="28"/>
      <c r="BF1544" s="28"/>
      <c r="BG1544" s="28"/>
      <c r="BH1544" s="28"/>
      <c r="BI1544" s="28"/>
      <c r="BJ1544" s="28"/>
      <c r="BK1544" s="28"/>
      <c r="BL1544" s="28"/>
      <c r="BM1544" s="28"/>
      <c r="BN1544" s="28"/>
      <c r="BO1544" s="28"/>
      <c r="BP1544" s="28"/>
      <c r="BQ1544" s="28"/>
      <c r="BR1544" s="28"/>
      <c r="BS1544" s="28"/>
      <c r="BT1544" s="28"/>
      <c r="BU1544" s="28"/>
      <c r="BV1544" s="28"/>
      <c r="BW1544" s="28"/>
      <c r="BX1544" s="28"/>
      <c r="BY1544" s="28"/>
      <c r="BZ1544" s="28"/>
      <c r="CA1544" s="28"/>
      <c r="CB1544" s="28"/>
      <c r="CC1544" s="28"/>
      <c r="CD1544" s="28"/>
      <c r="CE1544" s="28"/>
      <c r="CF1544" s="28"/>
      <c r="CG1544" s="28"/>
      <c r="CH1544" s="28"/>
      <c r="CI1544" s="28"/>
      <c r="CJ1544" s="28"/>
      <c r="CK1544" s="28"/>
      <c r="CL1544" s="28"/>
      <c r="CM1544" s="28"/>
      <c r="CN1544" s="28"/>
    </row>
    <row r="1545" spans="3:92" x14ac:dyDescent="0.3">
      <c r="C1545" s="28"/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28"/>
      <c r="O1545" s="28"/>
      <c r="P1545" s="28"/>
      <c r="Q1545" s="28"/>
      <c r="R1545" s="28"/>
      <c r="S1545" s="28"/>
      <c r="T1545" s="28"/>
      <c r="U1545" s="28"/>
      <c r="V1545" s="28"/>
      <c r="W1545" s="28"/>
      <c r="X1545" s="28"/>
      <c r="Y1545" s="28"/>
      <c r="Z1545" s="28"/>
      <c r="AA1545" s="28"/>
      <c r="AB1545" s="28"/>
      <c r="AC1545" s="28"/>
      <c r="AD1545" s="28"/>
      <c r="AE1545" s="28"/>
      <c r="AF1545" s="28"/>
      <c r="AG1545" s="28"/>
      <c r="AH1545" s="28"/>
      <c r="AI1545" s="28"/>
      <c r="AJ1545" s="28"/>
      <c r="AK1545" s="28"/>
      <c r="AL1545" s="28"/>
      <c r="AM1545" s="28"/>
      <c r="AN1545" s="28"/>
      <c r="AO1545" s="28"/>
      <c r="AP1545" s="28"/>
      <c r="AQ1545" s="28"/>
      <c r="AR1545" s="28"/>
      <c r="AS1545" s="28"/>
      <c r="AT1545" s="28"/>
      <c r="AU1545" s="28"/>
      <c r="AV1545" s="28"/>
      <c r="AW1545" s="28"/>
      <c r="AX1545" s="28"/>
      <c r="AY1545" s="28"/>
      <c r="AZ1545" s="28"/>
      <c r="BA1545" s="28"/>
      <c r="BB1545" s="28"/>
      <c r="BC1545" s="28"/>
      <c r="BD1545" s="28"/>
      <c r="BE1545" s="28"/>
      <c r="BF1545" s="28"/>
      <c r="BG1545" s="28"/>
      <c r="BH1545" s="28"/>
      <c r="BI1545" s="28"/>
      <c r="BJ1545" s="28"/>
      <c r="BK1545" s="28"/>
      <c r="BL1545" s="28"/>
      <c r="BM1545" s="28"/>
      <c r="BN1545" s="28"/>
      <c r="BO1545" s="28"/>
      <c r="BP1545" s="28"/>
      <c r="BQ1545" s="28"/>
      <c r="BR1545" s="28"/>
      <c r="BS1545" s="28"/>
      <c r="BT1545" s="28"/>
      <c r="BU1545" s="28"/>
      <c r="BV1545" s="28"/>
      <c r="BW1545" s="28"/>
      <c r="BX1545" s="28"/>
      <c r="BY1545" s="28"/>
      <c r="BZ1545" s="28"/>
      <c r="CA1545" s="28"/>
      <c r="CB1545" s="28"/>
      <c r="CC1545" s="28"/>
      <c r="CD1545" s="28"/>
      <c r="CE1545" s="28"/>
      <c r="CF1545" s="28"/>
      <c r="CG1545" s="28"/>
      <c r="CH1545" s="28"/>
      <c r="CI1545" s="28"/>
      <c r="CJ1545" s="28"/>
      <c r="CK1545" s="28"/>
      <c r="CL1545" s="28"/>
      <c r="CM1545" s="28"/>
      <c r="CN1545" s="28"/>
    </row>
    <row r="1546" spans="3:92" x14ac:dyDescent="0.3">
      <c r="C1546" s="28"/>
      <c r="D1546" s="28"/>
      <c r="E1546" s="28"/>
      <c r="F1546" s="28"/>
      <c r="G1546" s="28"/>
      <c r="H1546" s="28"/>
      <c r="I1546" s="28"/>
      <c r="J1546" s="28"/>
      <c r="K1546" s="28"/>
      <c r="L1546" s="28"/>
      <c r="M1546" s="28"/>
      <c r="N1546" s="28"/>
      <c r="O1546" s="28"/>
      <c r="P1546" s="28"/>
      <c r="Q1546" s="28"/>
      <c r="R1546" s="28"/>
      <c r="S1546" s="28"/>
      <c r="T1546" s="28"/>
      <c r="U1546" s="28"/>
      <c r="V1546" s="28"/>
      <c r="W1546" s="28"/>
      <c r="X1546" s="28"/>
      <c r="Y1546" s="28"/>
      <c r="Z1546" s="28"/>
      <c r="AA1546" s="28"/>
      <c r="AB1546" s="28"/>
      <c r="AC1546" s="28"/>
      <c r="AD1546" s="28"/>
      <c r="AE1546" s="28"/>
      <c r="AF1546" s="28"/>
      <c r="AG1546" s="28"/>
      <c r="AH1546" s="28"/>
      <c r="AI1546" s="28"/>
      <c r="AJ1546" s="28"/>
      <c r="AK1546" s="28"/>
      <c r="AL1546" s="28"/>
      <c r="AM1546" s="28"/>
      <c r="AN1546" s="28"/>
      <c r="AO1546" s="28"/>
      <c r="AP1546" s="28"/>
      <c r="AQ1546" s="28"/>
      <c r="AR1546" s="28"/>
      <c r="AS1546" s="28"/>
      <c r="AT1546" s="28"/>
      <c r="AU1546" s="28"/>
      <c r="AV1546" s="28"/>
      <c r="AW1546" s="28"/>
      <c r="AX1546" s="28"/>
      <c r="AY1546" s="28"/>
      <c r="AZ1546" s="28"/>
      <c r="BA1546" s="28"/>
      <c r="BB1546" s="28"/>
      <c r="BC1546" s="28"/>
      <c r="BD1546" s="28"/>
      <c r="BE1546" s="28"/>
      <c r="BF1546" s="28"/>
      <c r="BG1546" s="28"/>
      <c r="BH1546" s="28"/>
      <c r="BI1546" s="28"/>
      <c r="BJ1546" s="28"/>
      <c r="BK1546" s="28"/>
      <c r="BL1546" s="28"/>
      <c r="BM1546" s="28"/>
      <c r="BN1546" s="28"/>
      <c r="BO1546" s="28"/>
      <c r="BP1546" s="28"/>
      <c r="BQ1546" s="28"/>
      <c r="BR1546" s="28"/>
      <c r="BS1546" s="28"/>
      <c r="BT1546" s="28"/>
      <c r="BU1546" s="28"/>
      <c r="BV1546" s="28"/>
      <c r="BW1546" s="28"/>
      <c r="BX1546" s="28"/>
      <c r="BY1546" s="28"/>
      <c r="BZ1546" s="28"/>
      <c r="CA1546" s="28"/>
      <c r="CB1546" s="28"/>
      <c r="CC1546" s="28"/>
      <c r="CD1546" s="28"/>
      <c r="CE1546" s="28"/>
      <c r="CF1546" s="28"/>
      <c r="CG1546" s="28"/>
      <c r="CH1546" s="28"/>
      <c r="CI1546" s="28"/>
      <c r="CJ1546" s="28"/>
      <c r="CK1546" s="28"/>
      <c r="CL1546" s="28"/>
      <c r="CM1546" s="28"/>
      <c r="CN1546" s="28"/>
    </row>
    <row r="1547" spans="3:92" x14ac:dyDescent="0.3">
      <c r="C1547" s="28"/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28"/>
      <c r="O1547" s="28"/>
      <c r="P1547" s="28"/>
      <c r="Q1547" s="28"/>
      <c r="R1547" s="28"/>
      <c r="S1547" s="28"/>
      <c r="T1547" s="28"/>
      <c r="U1547" s="28"/>
      <c r="V1547" s="28"/>
      <c r="W1547" s="28"/>
      <c r="X1547" s="28"/>
      <c r="Y1547" s="28"/>
      <c r="Z1547" s="28"/>
      <c r="AA1547" s="28"/>
      <c r="AB1547" s="28"/>
      <c r="AC1547" s="28"/>
      <c r="AD1547" s="28"/>
      <c r="AE1547" s="28"/>
      <c r="AF1547" s="28"/>
      <c r="AG1547" s="28"/>
      <c r="AH1547" s="28"/>
      <c r="AI1547" s="28"/>
      <c r="AJ1547" s="28"/>
      <c r="AK1547" s="28"/>
      <c r="AL1547" s="28"/>
      <c r="AM1547" s="28"/>
      <c r="AN1547" s="28"/>
      <c r="AO1547" s="28"/>
      <c r="AP1547" s="28"/>
      <c r="AQ1547" s="28"/>
      <c r="AR1547" s="28"/>
      <c r="AS1547" s="28"/>
      <c r="AT1547" s="28"/>
      <c r="AU1547" s="28"/>
      <c r="AV1547" s="28"/>
      <c r="AW1547" s="28"/>
      <c r="AX1547" s="28"/>
      <c r="AY1547" s="28"/>
      <c r="AZ1547" s="28"/>
      <c r="BA1547" s="28"/>
      <c r="BB1547" s="28"/>
      <c r="BC1547" s="28"/>
      <c r="BD1547" s="28"/>
      <c r="BE1547" s="28"/>
      <c r="BF1547" s="28"/>
      <c r="BG1547" s="28"/>
      <c r="BH1547" s="28"/>
      <c r="BI1547" s="28"/>
      <c r="BJ1547" s="28"/>
      <c r="BK1547" s="28"/>
      <c r="BL1547" s="28"/>
      <c r="BM1547" s="28"/>
      <c r="BN1547" s="28"/>
      <c r="BO1547" s="28"/>
      <c r="BP1547" s="28"/>
      <c r="BQ1547" s="28"/>
      <c r="BR1547" s="28"/>
      <c r="BS1547" s="28"/>
      <c r="BT1547" s="28"/>
      <c r="BU1547" s="28"/>
      <c r="BV1547" s="28"/>
      <c r="BW1547" s="28"/>
      <c r="BX1547" s="28"/>
      <c r="BY1547" s="28"/>
      <c r="BZ1547" s="28"/>
      <c r="CA1547" s="28"/>
      <c r="CB1547" s="28"/>
      <c r="CC1547" s="28"/>
      <c r="CD1547" s="28"/>
      <c r="CE1547" s="28"/>
      <c r="CF1547" s="28"/>
      <c r="CG1547" s="28"/>
      <c r="CH1547" s="28"/>
      <c r="CI1547" s="28"/>
      <c r="CJ1547" s="28"/>
      <c r="CK1547" s="28"/>
      <c r="CL1547" s="28"/>
      <c r="CM1547" s="28"/>
      <c r="CN1547" s="28"/>
    </row>
    <row r="1548" spans="3:92" x14ac:dyDescent="0.3">
      <c r="C1548" s="28"/>
      <c r="D1548" s="28"/>
      <c r="E1548" s="28"/>
      <c r="F1548" s="28"/>
      <c r="G1548" s="28"/>
      <c r="H1548" s="28"/>
      <c r="I1548" s="28"/>
      <c r="J1548" s="28"/>
      <c r="K1548" s="28"/>
      <c r="L1548" s="28"/>
      <c r="M1548" s="28"/>
      <c r="N1548" s="28"/>
      <c r="O1548" s="28"/>
      <c r="P1548" s="28"/>
      <c r="Q1548" s="28"/>
      <c r="R1548" s="28"/>
      <c r="S1548" s="28"/>
      <c r="T1548" s="28"/>
      <c r="U1548" s="28"/>
      <c r="V1548" s="28"/>
      <c r="W1548" s="28"/>
      <c r="X1548" s="28"/>
      <c r="Y1548" s="28"/>
      <c r="Z1548" s="28"/>
      <c r="AA1548" s="28"/>
      <c r="AB1548" s="28"/>
      <c r="AC1548" s="28"/>
      <c r="AD1548" s="28"/>
      <c r="AE1548" s="28"/>
      <c r="AF1548" s="28"/>
      <c r="AG1548" s="28"/>
      <c r="AH1548" s="28"/>
      <c r="AI1548" s="28"/>
      <c r="AJ1548" s="28"/>
      <c r="AK1548" s="28"/>
      <c r="AL1548" s="28"/>
      <c r="AM1548" s="28"/>
      <c r="AN1548" s="28"/>
      <c r="AO1548" s="28"/>
      <c r="AP1548" s="28"/>
      <c r="AQ1548" s="28"/>
      <c r="AR1548" s="28"/>
      <c r="AS1548" s="28"/>
      <c r="AT1548" s="28"/>
      <c r="AU1548" s="28"/>
      <c r="AV1548" s="28"/>
      <c r="AW1548" s="28"/>
      <c r="AX1548" s="28"/>
      <c r="AY1548" s="28"/>
      <c r="AZ1548" s="28"/>
      <c r="BA1548" s="28"/>
      <c r="BB1548" s="28"/>
      <c r="BC1548" s="28"/>
      <c r="BD1548" s="28"/>
      <c r="BE1548" s="28"/>
      <c r="BF1548" s="28"/>
      <c r="BG1548" s="28"/>
      <c r="BH1548" s="28"/>
      <c r="BI1548" s="28"/>
      <c r="BJ1548" s="28"/>
      <c r="BK1548" s="28"/>
      <c r="BL1548" s="28"/>
      <c r="BM1548" s="28"/>
      <c r="BN1548" s="28"/>
      <c r="BO1548" s="28"/>
      <c r="BP1548" s="28"/>
      <c r="BQ1548" s="28"/>
      <c r="BR1548" s="28"/>
      <c r="BS1548" s="28"/>
      <c r="BT1548" s="28"/>
      <c r="BU1548" s="28"/>
      <c r="BV1548" s="28"/>
      <c r="BW1548" s="28"/>
      <c r="BX1548" s="28"/>
      <c r="BY1548" s="28"/>
      <c r="BZ1548" s="28"/>
      <c r="CA1548" s="28"/>
      <c r="CB1548" s="28"/>
      <c r="CC1548" s="28"/>
      <c r="CD1548" s="28"/>
      <c r="CE1548" s="28"/>
      <c r="CF1548" s="28"/>
      <c r="CG1548" s="28"/>
      <c r="CH1548" s="28"/>
      <c r="CI1548" s="28"/>
      <c r="CJ1548" s="28"/>
      <c r="CK1548" s="28"/>
      <c r="CL1548" s="28"/>
      <c r="CM1548" s="28"/>
      <c r="CN1548" s="28"/>
    </row>
    <row r="1549" spans="3:92" x14ac:dyDescent="0.3">
      <c r="C1549" s="28"/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28"/>
      <c r="O1549" s="28"/>
      <c r="P1549" s="28"/>
      <c r="Q1549" s="28"/>
      <c r="R1549" s="28"/>
      <c r="S1549" s="28"/>
      <c r="T1549" s="28"/>
      <c r="U1549" s="28"/>
      <c r="V1549" s="28"/>
      <c r="W1549" s="28"/>
      <c r="X1549" s="28"/>
      <c r="Y1549" s="28"/>
      <c r="Z1549" s="28"/>
      <c r="AA1549" s="28"/>
      <c r="AB1549" s="28"/>
      <c r="AC1549" s="28"/>
      <c r="AD1549" s="28"/>
      <c r="AE1549" s="28"/>
      <c r="AF1549" s="28"/>
      <c r="AG1549" s="28"/>
      <c r="AH1549" s="28"/>
      <c r="AI1549" s="28"/>
      <c r="AJ1549" s="28"/>
      <c r="AK1549" s="28"/>
      <c r="AL1549" s="28"/>
      <c r="AM1549" s="28"/>
      <c r="AN1549" s="28"/>
      <c r="AO1549" s="28"/>
      <c r="AP1549" s="28"/>
      <c r="AQ1549" s="28"/>
      <c r="AR1549" s="28"/>
      <c r="AS1549" s="28"/>
      <c r="AT1549" s="28"/>
      <c r="AU1549" s="28"/>
      <c r="AV1549" s="28"/>
      <c r="AW1549" s="28"/>
      <c r="AX1549" s="28"/>
      <c r="AY1549" s="28"/>
      <c r="AZ1549" s="28"/>
      <c r="BA1549" s="28"/>
      <c r="BB1549" s="28"/>
      <c r="BC1549" s="28"/>
      <c r="BD1549" s="28"/>
      <c r="BE1549" s="28"/>
      <c r="BF1549" s="28"/>
      <c r="BG1549" s="28"/>
      <c r="BH1549" s="28"/>
      <c r="BI1549" s="28"/>
      <c r="BJ1549" s="28"/>
      <c r="BK1549" s="28"/>
      <c r="BL1549" s="28"/>
      <c r="BM1549" s="28"/>
      <c r="BN1549" s="28"/>
      <c r="BO1549" s="28"/>
      <c r="BP1549" s="28"/>
      <c r="BQ1549" s="28"/>
      <c r="BR1549" s="28"/>
      <c r="BS1549" s="28"/>
      <c r="BT1549" s="28"/>
      <c r="BU1549" s="28"/>
      <c r="BV1549" s="28"/>
      <c r="BW1549" s="28"/>
      <c r="BX1549" s="28"/>
      <c r="BY1549" s="28"/>
      <c r="BZ1549" s="28"/>
      <c r="CA1549" s="28"/>
      <c r="CB1549" s="28"/>
      <c r="CC1549" s="28"/>
      <c r="CD1549" s="28"/>
      <c r="CE1549" s="28"/>
      <c r="CF1549" s="28"/>
      <c r="CG1549" s="28"/>
      <c r="CH1549" s="28"/>
      <c r="CI1549" s="28"/>
      <c r="CJ1549" s="28"/>
      <c r="CK1549" s="28"/>
      <c r="CL1549" s="28"/>
      <c r="CM1549" s="28"/>
      <c r="CN1549" s="28"/>
    </row>
    <row r="1550" spans="3:92" x14ac:dyDescent="0.3">
      <c r="C1550" s="28"/>
      <c r="D1550" s="28"/>
      <c r="E1550" s="28"/>
      <c r="F1550" s="28"/>
      <c r="G1550" s="28"/>
      <c r="H1550" s="28"/>
      <c r="I1550" s="28"/>
      <c r="J1550" s="28"/>
      <c r="K1550" s="28"/>
      <c r="L1550" s="28"/>
      <c r="M1550" s="28"/>
      <c r="N1550" s="28"/>
      <c r="O1550" s="28"/>
      <c r="P1550" s="28"/>
      <c r="Q1550" s="28"/>
      <c r="R1550" s="28"/>
      <c r="S1550" s="28"/>
      <c r="T1550" s="28"/>
      <c r="U1550" s="28"/>
      <c r="V1550" s="28"/>
      <c r="W1550" s="28"/>
      <c r="X1550" s="28"/>
      <c r="Y1550" s="28"/>
      <c r="Z1550" s="28"/>
      <c r="AA1550" s="28"/>
      <c r="AB1550" s="28"/>
      <c r="AC1550" s="28"/>
      <c r="AD1550" s="28"/>
      <c r="AE1550" s="28"/>
      <c r="AF1550" s="28"/>
      <c r="AG1550" s="28"/>
      <c r="AH1550" s="28"/>
      <c r="AI1550" s="28"/>
      <c r="AJ1550" s="28"/>
      <c r="AK1550" s="28"/>
      <c r="AL1550" s="28"/>
      <c r="AM1550" s="28"/>
      <c r="AN1550" s="28"/>
      <c r="AO1550" s="28"/>
      <c r="AP1550" s="28"/>
      <c r="AQ1550" s="28"/>
      <c r="AR1550" s="28"/>
      <c r="AS1550" s="28"/>
      <c r="AT1550" s="28"/>
      <c r="AU1550" s="28"/>
      <c r="AV1550" s="28"/>
      <c r="AW1550" s="28"/>
      <c r="AX1550" s="28"/>
      <c r="AY1550" s="28"/>
      <c r="AZ1550" s="28"/>
      <c r="BA1550" s="28"/>
      <c r="BB1550" s="28"/>
      <c r="BC1550" s="28"/>
      <c r="BD1550" s="28"/>
      <c r="BE1550" s="28"/>
      <c r="BF1550" s="28"/>
      <c r="BG1550" s="28"/>
      <c r="BH1550" s="28"/>
      <c r="BI1550" s="28"/>
      <c r="BJ1550" s="28"/>
      <c r="BK1550" s="28"/>
      <c r="BL1550" s="28"/>
      <c r="BM1550" s="28"/>
      <c r="BN1550" s="28"/>
      <c r="BO1550" s="28"/>
      <c r="BP1550" s="28"/>
      <c r="BQ1550" s="28"/>
      <c r="BR1550" s="28"/>
      <c r="BS1550" s="28"/>
      <c r="BT1550" s="28"/>
      <c r="BU1550" s="28"/>
      <c r="BV1550" s="28"/>
      <c r="BW1550" s="28"/>
      <c r="BX1550" s="28"/>
      <c r="BY1550" s="28"/>
      <c r="BZ1550" s="28"/>
      <c r="CA1550" s="28"/>
      <c r="CB1550" s="28"/>
      <c r="CC1550" s="28"/>
      <c r="CD1550" s="28"/>
      <c r="CE1550" s="28"/>
      <c r="CF1550" s="28"/>
      <c r="CG1550" s="28"/>
      <c r="CH1550" s="28"/>
      <c r="CI1550" s="28"/>
      <c r="CJ1550" s="28"/>
      <c r="CK1550" s="28"/>
      <c r="CL1550" s="28"/>
      <c r="CM1550" s="28"/>
      <c r="CN1550" s="28"/>
    </row>
    <row r="1551" spans="3:92" x14ac:dyDescent="0.3">
      <c r="C1551" s="28"/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28"/>
      <c r="O1551" s="28"/>
      <c r="P1551" s="28"/>
      <c r="Q1551" s="28"/>
      <c r="R1551" s="28"/>
      <c r="S1551" s="28"/>
      <c r="T1551" s="28"/>
      <c r="U1551" s="28"/>
      <c r="V1551" s="28"/>
      <c r="W1551" s="28"/>
      <c r="X1551" s="28"/>
      <c r="Y1551" s="28"/>
      <c r="Z1551" s="28"/>
      <c r="AA1551" s="28"/>
      <c r="AB1551" s="28"/>
      <c r="AC1551" s="28"/>
      <c r="AD1551" s="28"/>
      <c r="AE1551" s="28"/>
      <c r="AF1551" s="28"/>
      <c r="AG1551" s="28"/>
      <c r="AH1551" s="28"/>
      <c r="AI1551" s="28"/>
      <c r="AJ1551" s="28"/>
      <c r="AK1551" s="28"/>
      <c r="AL1551" s="28"/>
      <c r="AM1551" s="28"/>
      <c r="AN1551" s="28"/>
      <c r="AO1551" s="28"/>
      <c r="AP1551" s="28"/>
      <c r="AQ1551" s="28"/>
      <c r="AR1551" s="28"/>
      <c r="AS1551" s="28"/>
      <c r="AT1551" s="28"/>
      <c r="AU1551" s="28"/>
      <c r="AV1551" s="28"/>
      <c r="AW1551" s="28"/>
      <c r="AX1551" s="28"/>
      <c r="AY1551" s="28"/>
      <c r="AZ1551" s="28"/>
      <c r="BA1551" s="28"/>
      <c r="BB1551" s="28"/>
      <c r="BC1551" s="28"/>
      <c r="BD1551" s="28"/>
      <c r="BE1551" s="28"/>
      <c r="BF1551" s="28"/>
      <c r="BG1551" s="28"/>
      <c r="BH1551" s="28"/>
      <c r="BI1551" s="28"/>
      <c r="BJ1551" s="28"/>
      <c r="BK1551" s="28"/>
      <c r="BL1551" s="28"/>
      <c r="BM1551" s="28"/>
      <c r="BN1551" s="28"/>
      <c r="BO1551" s="28"/>
      <c r="BP1551" s="28"/>
      <c r="BQ1551" s="28"/>
      <c r="BR1551" s="28"/>
      <c r="BS1551" s="28"/>
      <c r="BT1551" s="28"/>
      <c r="BU1551" s="28"/>
      <c r="BV1551" s="28"/>
      <c r="BW1551" s="28"/>
      <c r="BX1551" s="28"/>
      <c r="BY1551" s="28"/>
      <c r="BZ1551" s="28"/>
      <c r="CA1551" s="28"/>
      <c r="CB1551" s="28"/>
      <c r="CC1551" s="28"/>
      <c r="CD1551" s="28"/>
      <c r="CE1551" s="28"/>
      <c r="CF1551" s="28"/>
      <c r="CG1551" s="28"/>
      <c r="CH1551" s="28"/>
      <c r="CI1551" s="28"/>
      <c r="CJ1551" s="28"/>
      <c r="CK1551" s="28"/>
      <c r="CL1551" s="28"/>
      <c r="CM1551" s="28"/>
      <c r="CN1551" s="28"/>
    </row>
    <row r="1552" spans="3:92" x14ac:dyDescent="0.3">
      <c r="C1552" s="28"/>
      <c r="D1552" s="28"/>
      <c r="E1552" s="28"/>
      <c r="F1552" s="28"/>
      <c r="G1552" s="28"/>
      <c r="H1552" s="28"/>
      <c r="I1552" s="28"/>
      <c r="J1552" s="28"/>
      <c r="K1552" s="28"/>
      <c r="L1552" s="28"/>
      <c r="M1552" s="28"/>
      <c r="N1552" s="28"/>
      <c r="O1552" s="28"/>
      <c r="P1552" s="28"/>
      <c r="Q1552" s="28"/>
      <c r="R1552" s="28"/>
      <c r="S1552" s="28"/>
      <c r="T1552" s="28"/>
      <c r="U1552" s="28"/>
      <c r="V1552" s="28"/>
      <c r="W1552" s="28"/>
      <c r="X1552" s="28"/>
      <c r="Y1552" s="28"/>
      <c r="Z1552" s="28"/>
      <c r="AA1552" s="28"/>
      <c r="AB1552" s="28"/>
      <c r="AC1552" s="28"/>
      <c r="AD1552" s="28"/>
      <c r="AE1552" s="28"/>
      <c r="AF1552" s="28"/>
      <c r="AG1552" s="28"/>
      <c r="AH1552" s="28"/>
      <c r="AI1552" s="28"/>
      <c r="AJ1552" s="28"/>
      <c r="AK1552" s="28"/>
      <c r="AL1552" s="28"/>
      <c r="AM1552" s="28"/>
      <c r="AN1552" s="28"/>
      <c r="AO1552" s="28"/>
      <c r="AP1552" s="28"/>
      <c r="AQ1552" s="28"/>
      <c r="AR1552" s="28"/>
      <c r="AS1552" s="28"/>
      <c r="AT1552" s="28"/>
      <c r="AU1552" s="28"/>
      <c r="AV1552" s="28"/>
      <c r="AW1552" s="28"/>
      <c r="AX1552" s="28"/>
      <c r="AY1552" s="28"/>
      <c r="AZ1552" s="28"/>
      <c r="BA1552" s="28"/>
      <c r="BB1552" s="28"/>
      <c r="BC1552" s="28"/>
      <c r="BD1552" s="28"/>
      <c r="BE1552" s="28"/>
      <c r="BF1552" s="28"/>
      <c r="BG1552" s="28"/>
      <c r="BH1552" s="28"/>
      <c r="BI1552" s="28"/>
      <c r="BJ1552" s="28"/>
      <c r="BK1552" s="28"/>
      <c r="BL1552" s="28"/>
      <c r="BM1552" s="28"/>
      <c r="BN1552" s="28"/>
      <c r="BO1552" s="28"/>
      <c r="BP1552" s="28"/>
      <c r="BQ1552" s="28"/>
      <c r="BR1552" s="28"/>
      <c r="BS1552" s="28"/>
      <c r="BT1552" s="28"/>
      <c r="BU1552" s="28"/>
      <c r="BV1552" s="28"/>
      <c r="BW1552" s="28"/>
      <c r="BX1552" s="28"/>
      <c r="BY1552" s="28"/>
      <c r="BZ1552" s="28"/>
      <c r="CA1552" s="28"/>
      <c r="CB1552" s="28"/>
      <c r="CC1552" s="28"/>
      <c r="CD1552" s="28"/>
      <c r="CE1552" s="28"/>
      <c r="CF1552" s="28"/>
      <c r="CG1552" s="28"/>
      <c r="CH1552" s="28"/>
      <c r="CI1552" s="28"/>
      <c r="CJ1552" s="28"/>
      <c r="CK1552" s="28"/>
      <c r="CL1552" s="28"/>
      <c r="CM1552" s="28"/>
      <c r="CN1552" s="28"/>
    </row>
    <row r="1553" spans="3:92" x14ac:dyDescent="0.3">
      <c r="C1553" s="28"/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28"/>
      <c r="O1553" s="28"/>
      <c r="P1553" s="28"/>
      <c r="Q1553" s="28"/>
      <c r="R1553" s="28"/>
      <c r="S1553" s="28"/>
      <c r="T1553" s="28"/>
      <c r="U1553" s="28"/>
      <c r="V1553" s="28"/>
      <c r="W1553" s="28"/>
      <c r="X1553" s="28"/>
      <c r="Y1553" s="28"/>
      <c r="Z1553" s="28"/>
      <c r="AA1553" s="28"/>
      <c r="AB1553" s="28"/>
      <c r="AC1553" s="28"/>
      <c r="AD1553" s="28"/>
      <c r="AE1553" s="28"/>
      <c r="AF1553" s="28"/>
      <c r="AG1553" s="28"/>
      <c r="AH1553" s="28"/>
      <c r="AI1553" s="28"/>
      <c r="AJ1553" s="28"/>
      <c r="AK1553" s="28"/>
      <c r="AL1553" s="28"/>
      <c r="AM1553" s="28"/>
      <c r="AN1553" s="28"/>
      <c r="AO1553" s="28"/>
      <c r="AP1553" s="28"/>
      <c r="AQ1553" s="28"/>
      <c r="AR1553" s="28"/>
      <c r="AS1553" s="28"/>
      <c r="AT1553" s="28"/>
      <c r="AU1553" s="28"/>
      <c r="AV1553" s="28"/>
      <c r="AW1553" s="28"/>
      <c r="AX1553" s="28"/>
      <c r="AY1553" s="28"/>
      <c r="AZ1553" s="28"/>
      <c r="BA1553" s="28"/>
      <c r="BB1553" s="28"/>
      <c r="BC1553" s="28"/>
      <c r="BD1553" s="28"/>
      <c r="BE1553" s="28"/>
      <c r="BF1553" s="28"/>
      <c r="BG1553" s="28"/>
      <c r="BH1553" s="28"/>
      <c r="BI1553" s="28"/>
      <c r="BJ1553" s="28"/>
      <c r="BK1553" s="28"/>
      <c r="BL1553" s="28"/>
      <c r="BM1553" s="28"/>
      <c r="BN1553" s="28"/>
      <c r="BO1553" s="28"/>
      <c r="BP1553" s="28"/>
      <c r="BQ1553" s="28"/>
      <c r="BR1553" s="28"/>
      <c r="BS1553" s="28"/>
      <c r="BT1553" s="28"/>
      <c r="BU1553" s="28"/>
      <c r="BV1553" s="28"/>
      <c r="BW1553" s="28"/>
      <c r="BX1553" s="28"/>
      <c r="BY1553" s="28"/>
      <c r="BZ1553" s="28"/>
      <c r="CA1553" s="28"/>
      <c r="CB1553" s="28"/>
      <c r="CC1553" s="28"/>
      <c r="CD1553" s="28"/>
      <c r="CE1553" s="28"/>
      <c r="CF1553" s="28"/>
      <c r="CG1553" s="28"/>
      <c r="CH1553" s="28"/>
      <c r="CI1553" s="28"/>
      <c r="CJ1553" s="28"/>
      <c r="CK1553" s="28"/>
      <c r="CL1553" s="28"/>
      <c r="CM1553" s="28"/>
      <c r="CN1553" s="28"/>
    </row>
    <row r="1554" spans="3:92" x14ac:dyDescent="0.3">
      <c r="C1554" s="28"/>
      <c r="D1554" s="28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/>
      <c r="AB1554" s="28"/>
      <c r="AC1554" s="28"/>
      <c r="AD1554" s="28"/>
      <c r="AE1554" s="28"/>
      <c r="AF1554" s="28"/>
      <c r="AG1554" s="28"/>
      <c r="AH1554" s="28"/>
      <c r="AI1554" s="28"/>
      <c r="AJ1554" s="28"/>
      <c r="AK1554" s="28"/>
      <c r="AL1554" s="28"/>
      <c r="AM1554" s="28"/>
      <c r="AN1554" s="28"/>
      <c r="AO1554" s="28"/>
      <c r="AP1554" s="28"/>
      <c r="AQ1554" s="28"/>
      <c r="AR1554" s="28"/>
      <c r="AS1554" s="28"/>
      <c r="AT1554" s="28"/>
      <c r="AU1554" s="28"/>
      <c r="AV1554" s="28"/>
      <c r="AW1554" s="28"/>
      <c r="AX1554" s="28"/>
      <c r="AY1554" s="28"/>
      <c r="AZ1554" s="28"/>
      <c r="BA1554" s="28"/>
      <c r="BB1554" s="28"/>
      <c r="BC1554" s="28"/>
      <c r="BD1554" s="28"/>
      <c r="BE1554" s="28"/>
      <c r="BF1554" s="28"/>
      <c r="BG1554" s="28"/>
      <c r="BH1554" s="28"/>
      <c r="BI1554" s="28"/>
      <c r="BJ1554" s="28"/>
      <c r="BK1554" s="28"/>
      <c r="BL1554" s="28"/>
      <c r="BM1554" s="28"/>
      <c r="BN1554" s="28"/>
      <c r="BO1554" s="28"/>
      <c r="BP1554" s="28"/>
      <c r="BQ1554" s="28"/>
      <c r="BR1554" s="28"/>
      <c r="BS1554" s="28"/>
      <c r="BT1554" s="28"/>
      <c r="BU1554" s="28"/>
      <c r="BV1554" s="28"/>
      <c r="BW1554" s="28"/>
      <c r="BX1554" s="28"/>
      <c r="BY1554" s="28"/>
      <c r="BZ1554" s="28"/>
      <c r="CA1554" s="28"/>
      <c r="CB1554" s="28"/>
      <c r="CC1554" s="28"/>
      <c r="CD1554" s="28"/>
      <c r="CE1554" s="28"/>
      <c r="CF1554" s="28"/>
      <c r="CG1554" s="28"/>
      <c r="CH1554" s="28"/>
      <c r="CI1554" s="28"/>
      <c r="CJ1554" s="28"/>
      <c r="CK1554" s="28"/>
      <c r="CL1554" s="28"/>
      <c r="CM1554" s="28"/>
      <c r="CN1554" s="28"/>
    </row>
    <row r="1555" spans="3:92" x14ac:dyDescent="0.3">
      <c r="C1555" s="28"/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28"/>
      <c r="O1555" s="28"/>
      <c r="P1555" s="28"/>
      <c r="Q1555" s="28"/>
      <c r="R1555" s="28"/>
      <c r="S1555" s="28"/>
      <c r="T1555" s="28"/>
      <c r="U1555" s="28"/>
      <c r="V1555" s="28"/>
      <c r="W1555" s="28"/>
      <c r="X1555" s="28"/>
      <c r="Y1555" s="28"/>
      <c r="Z1555" s="28"/>
      <c r="AA1555" s="28"/>
      <c r="AB1555" s="28"/>
      <c r="AC1555" s="28"/>
      <c r="AD1555" s="28"/>
      <c r="AE1555" s="28"/>
      <c r="AF1555" s="28"/>
      <c r="AG1555" s="28"/>
      <c r="AH1555" s="28"/>
      <c r="AI1555" s="28"/>
      <c r="AJ1555" s="28"/>
      <c r="AK1555" s="28"/>
      <c r="AL1555" s="28"/>
      <c r="AM1555" s="28"/>
      <c r="AN1555" s="28"/>
      <c r="AO1555" s="28"/>
      <c r="AP1555" s="28"/>
      <c r="AQ1555" s="28"/>
      <c r="AR1555" s="28"/>
      <c r="AS1555" s="28"/>
      <c r="AT1555" s="28"/>
      <c r="AU1555" s="28"/>
      <c r="AV1555" s="28"/>
      <c r="AW1555" s="28"/>
      <c r="AX1555" s="28"/>
      <c r="AY1555" s="28"/>
      <c r="AZ1555" s="28"/>
      <c r="BA1555" s="28"/>
      <c r="BB1555" s="28"/>
      <c r="BC1555" s="28"/>
      <c r="BD1555" s="28"/>
      <c r="BE1555" s="28"/>
      <c r="BF1555" s="28"/>
      <c r="BG1555" s="28"/>
      <c r="BH1555" s="28"/>
      <c r="BI1555" s="28"/>
      <c r="BJ1555" s="28"/>
      <c r="BK1555" s="28"/>
      <c r="BL1555" s="28"/>
      <c r="BM1555" s="28"/>
      <c r="BN1555" s="28"/>
      <c r="BO1555" s="28"/>
      <c r="BP1555" s="28"/>
      <c r="BQ1555" s="28"/>
      <c r="BR1555" s="28"/>
      <c r="BS1555" s="28"/>
      <c r="BT1555" s="28"/>
      <c r="BU1555" s="28"/>
      <c r="BV1555" s="28"/>
      <c r="BW1555" s="28"/>
      <c r="BX1555" s="28"/>
      <c r="BY1555" s="28"/>
      <c r="BZ1555" s="28"/>
      <c r="CA1555" s="28"/>
      <c r="CB1555" s="28"/>
      <c r="CC1555" s="28"/>
      <c r="CD1555" s="28"/>
      <c r="CE1555" s="28"/>
      <c r="CF1555" s="28"/>
      <c r="CG1555" s="28"/>
      <c r="CH1555" s="28"/>
      <c r="CI1555" s="28"/>
      <c r="CJ1555" s="28"/>
      <c r="CK1555" s="28"/>
      <c r="CL1555" s="28"/>
      <c r="CM1555" s="28"/>
      <c r="CN1555" s="28"/>
    </row>
    <row r="1556" spans="3:92" x14ac:dyDescent="0.3">
      <c r="C1556" s="28"/>
      <c r="D1556" s="28"/>
      <c r="E1556" s="28"/>
      <c r="F1556" s="28"/>
      <c r="G1556" s="28"/>
      <c r="H1556" s="28"/>
      <c r="I1556" s="28"/>
      <c r="J1556" s="28"/>
      <c r="K1556" s="28"/>
      <c r="L1556" s="28"/>
      <c r="M1556" s="28"/>
      <c r="N1556" s="28"/>
      <c r="O1556" s="28"/>
      <c r="P1556" s="28"/>
      <c r="Q1556" s="28"/>
      <c r="R1556" s="28"/>
      <c r="S1556" s="28"/>
      <c r="T1556" s="28"/>
      <c r="U1556" s="28"/>
      <c r="V1556" s="28"/>
      <c r="W1556" s="28"/>
      <c r="X1556" s="28"/>
      <c r="Y1556" s="28"/>
      <c r="Z1556" s="28"/>
      <c r="AA1556" s="28"/>
      <c r="AB1556" s="28"/>
      <c r="AC1556" s="28"/>
      <c r="AD1556" s="28"/>
      <c r="AE1556" s="28"/>
      <c r="AF1556" s="28"/>
      <c r="AG1556" s="28"/>
      <c r="AH1556" s="28"/>
      <c r="AI1556" s="28"/>
      <c r="AJ1556" s="28"/>
      <c r="AK1556" s="28"/>
      <c r="AL1556" s="28"/>
      <c r="AM1556" s="28"/>
      <c r="AN1556" s="28"/>
      <c r="AO1556" s="28"/>
      <c r="AP1556" s="28"/>
      <c r="AQ1556" s="28"/>
      <c r="AR1556" s="28"/>
      <c r="AS1556" s="28"/>
      <c r="AT1556" s="28"/>
      <c r="AU1556" s="28"/>
      <c r="AV1556" s="28"/>
      <c r="AW1556" s="28"/>
      <c r="AX1556" s="28"/>
      <c r="AY1556" s="28"/>
      <c r="AZ1556" s="28"/>
      <c r="BA1556" s="28"/>
      <c r="BB1556" s="28"/>
      <c r="BC1556" s="28"/>
      <c r="BD1556" s="28"/>
      <c r="BE1556" s="28"/>
      <c r="BF1556" s="28"/>
      <c r="BG1556" s="28"/>
      <c r="BH1556" s="28"/>
      <c r="BI1556" s="28"/>
      <c r="BJ1556" s="28"/>
      <c r="BK1556" s="28"/>
      <c r="BL1556" s="28"/>
      <c r="BM1556" s="28"/>
      <c r="BN1556" s="28"/>
      <c r="BO1556" s="28"/>
      <c r="BP1556" s="28"/>
      <c r="BQ1556" s="28"/>
      <c r="BR1556" s="28"/>
      <c r="BS1556" s="28"/>
      <c r="BT1556" s="28"/>
      <c r="BU1556" s="28"/>
      <c r="BV1556" s="28"/>
      <c r="BW1556" s="28"/>
      <c r="BX1556" s="28"/>
      <c r="BY1556" s="28"/>
      <c r="BZ1556" s="28"/>
      <c r="CA1556" s="28"/>
      <c r="CB1556" s="28"/>
      <c r="CC1556" s="28"/>
      <c r="CD1556" s="28"/>
      <c r="CE1556" s="28"/>
      <c r="CF1556" s="28"/>
      <c r="CG1556" s="28"/>
      <c r="CH1556" s="28"/>
      <c r="CI1556" s="28"/>
      <c r="CJ1556" s="28"/>
      <c r="CK1556" s="28"/>
      <c r="CL1556" s="28"/>
      <c r="CM1556" s="28"/>
      <c r="CN1556" s="28"/>
    </row>
    <row r="1557" spans="3:92" x14ac:dyDescent="0.3">
      <c r="C1557" s="28"/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28"/>
      <c r="O1557" s="28"/>
      <c r="P1557" s="28"/>
      <c r="Q1557" s="28"/>
      <c r="R1557" s="28"/>
      <c r="S1557" s="28"/>
      <c r="T1557" s="28"/>
      <c r="U1557" s="28"/>
      <c r="V1557" s="28"/>
      <c r="W1557" s="28"/>
      <c r="X1557" s="28"/>
      <c r="Y1557" s="28"/>
      <c r="Z1557" s="28"/>
      <c r="AA1557" s="28"/>
      <c r="AB1557" s="28"/>
      <c r="AC1557" s="28"/>
      <c r="AD1557" s="28"/>
      <c r="AE1557" s="28"/>
      <c r="AF1557" s="28"/>
      <c r="AG1557" s="28"/>
      <c r="AH1557" s="28"/>
      <c r="AI1557" s="28"/>
      <c r="AJ1557" s="28"/>
      <c r="AK1557" s="28"/>
      <c r="AL1557" s="28"/>
      <c r="AM1557" s="28"/>
      <c r="AN1557" s="28"/>
      <c r="AO1557" s="28"/>
      <c r="AP1557" s="28"/>
      <c r="AQ1557" s="28"/>
      <c r="AR1557" s="28"/>
      <c r="AS1557" s="28"/>
      <c r="AT1557" s="28"/>
      <c r="AU1557" s="28"/>
      <c r="AV1557" s="28"/>
      <c r="AW1557" s="28"/>
      <c r="AX1557" s="28"/>
      <c r="AY1557" s="28"/>
      <c r="AZ1557" s="28"/>
      <c r="BA1557" s="28"/>
      <c r="BB1557" s="28"/>
      <c r="BC1557" s="28"/>
      <c r="BD1557" s="28"/>
      <c r="BE1557" s="28"/>
      <c r="BF1557" s="28"/>
      <c r="BG1557" s="28"/>
      <c r="BH1557" s="28"/>
      <c r="BI1557" s="28"/>
      <c r="BJ1557" s="28"/>
      <c r="BK1557" s="28"/>
      <c r="BL1557" s="28"/>
      <c r="BM1557" s="28"/>
      <c r="BN1557" s="28"/>
      <c r="BO1557" s="28"/>
      <c r="BP1557" s="28"/>
      <c r="BQ1557" s="28"/>
      <c r="BR1557" s="28"/>
      <c r="BS1557" s="28"/>
      <c r="BT1557" s="28"/>
      <c r="BU1557" s="28"/>
      <c r="BV1557" s="28"/>
      <c r="BW1557" s="28"/>
      <c r="BX1557" s="28"/>
      <c r="BY1557" s="28"/>
      <c r="BZ1557" s="28"/>
      <c r="CA1557" s="28"/>
      <c r="CB1557" s="28"/>
      <c r="CC1557" s="28"/>
      <c r="CD1557" s="28"/>
      <c r="CE1557" s="28"/>
      <c r="CF1557" s="28"/>
      <c r="CG1557" s="28"/>
      <c r="CH1557" s="28"/>
      <c r="CI1557" s="28"/>
      <c r="CJ1557" s="28"/>
      <c r="CK1557" s="28"/>
      <c r="CL1557" s="28"/>
      <c r="CM1557" s="28"/>
      <c r="CN1557" s="28"/>
    </row>
    <row r="1558" spans="3:92" x14ac:dyDescent="0.3">
      <c r="C1558" s="28"/>
      <c r="D1558" s="28"/>
      <c r="E1558" s="28"/>
      <c r="F1558" s="28"/>
      <c r="G1558" s="28"/>
      <c r="H1558" s="28"/>
      <c r="I1558" s="28"/>
      <c r="J1558" s="28"/>
      <c r="K1558" s="28"/>
      <c r="L1558" s="28"/>
      <c r="M1558" s="28"/>
      <c r="N1558" s="28"/>
      <c r="O1558" s="28"/>
      <c r="P1558" s="28"/>
      <c r="Q1558" s="28"/>
      <c r="R1558" s="28"/>
      <c r="S1558" s="28"/>
      <c r="T1558" s="28"/>
      <c r="U1558" s="28"/>
      <c r="V1558" s="28"/>
      <c r="W1558" s="28"/>
      <c r="X1558" s="28"/>
      <c r="Y1558" s="28"/>
      <c r="Z1558" s="28"/>
      <c r="AA1558" s="28"/>
      <c r="AB1558" s="28"/>
      <c r="AC1558" s="28"/>
      <c r="AD1558" s="28"/>
      <c r="AE1558" s="28"/>
      <c r="AF1558" s="28"/>
      <c r="AG1558" s="28"/>
      <c r="AH1558" s="28"/>
      <c r="AI1558" s="28"/>
      <c r="AJ1558" s="28"/>
      <c r="AK1558" s="28"/>
      <c r="AL1558" s="28"/>
      <c r="AM1558" s="28"/>
      <c r="AN1558" s="28"/>
      <c r="AO1558" s="28"/>
      <c r="AP1558" s="28"/>
      <c r="AQ1558" s="28"/>
      <c r="AR1558" s="28"/>
      <c r="AS1558" s="28"/>
      <c r="AT1558" s="28"/>
      <c r="AU1558" s="28"/>
      <c r="AV1558" s="28"/>
      <c r="AW1558" s="28"/>
      <c r="AX1558" s="28"/>
      <c r="AY1558" s="28"/>
      <c r="AZ1558" s="28"/>
      <c r="BA1558" s="28"/>
      <c r="BB1558" s="28"/>
      <c r="BC1558" s="28"/>
      <c r="BD1558" s="28"/>
      <c r="BE1558" s="28"/>
      <c r="BF1558" s="28"/>
      <c r="BG1558" s="28"/>
      <c r="BH1558" s="28"/>
      <c r="BI1558" s="28"/>
      <c r="BJ1558" s="28"/>
      <c r="BK1558" s="28"/>
      <c r="BL1558" s="28"/>
      <c r="BM1558" s="28"/>
      <c r="BN1558" s="28"/>
      <c r="BO1558" s="28"/>
      <c r="BP1558" s="28"/>
      <c r="BQ1558" s="28"/>
      <c r="BR1558" s="28"/>
      <c r="BS1558" s="28"/>
      <c r="BT1558" s="28"/>
      <c r="BU1558" s="28"/>
      <c r="BV1558" s="28"/>
      <c r="BW1558" s="28"/>
      <c r="BX1558" s="28"/>
      <c r="BY1558" s="28"/>
      <c r="BZ1558" s="28"/>
      <c r="CA1558" s="28"/>
      <c r="CB1558" s="28"/>
      <c r="CC1558" s="28"/>
      <c r="CD1558" s="28"/>
      <c r="CE1558" s="28"/>
      <c r="CF1558" s="28"/>
      <c r="CG1558" s="28"/>
      <c r="CH1558" s="28"/>
      <c r="CI1558" s="28"/>
      <c r="CJ1558" s="28"/>
      <c r="CK1558" s="28"/>
      <c r="CL1558" s="28"/>
      <c r="CM1558" s="28"/>
      <c r="CN1558" s="28"/>
    </row>
    <row r="1559" spans="3:92" x14ac:dyDescent="0.3">
      <c r="C1559" s="28"/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28"/>
      <c r="O1559" s="28"/>
      <c r="P1559" s="28"/>
      <c r="Q1559" s="28"/>
      <c r="R1559" s="28"/>
      <c r="S1559" s="28"/>
      <c r="T1559" s="28"/>
      <c r="U1559" s="28"/>
      <c r="V1559" s="28"/>
      <c r="W1559" s="28"/>
      <c r="X1559" s="28"/>
      <c r="Y1559" s="28"/>
      <c r="Z1559" s="28"/>
      <c r="AA1559" s="28"/>
      <c r="AB1559" s="28"/>
      <c r="AC1559" s="28"/>
      <c r="AD1559" s="28"/>
      <c r="AE1559" s="28"/>
      <c r="AF1559" s="28"/>
      <c r="AG1559" s="28"/>
      <c r="AH1559" s="28"/>
      <c r="AI1559" s="28"/>
      <c r="AJ1559" s="28"/>
      <c r="AK1559" s="28"/>
      <c r="AL1559" s="28"/>
      <c r="AM1559" s="28"/>
      <c r="AN1559" s="28"/>
      <c r="AO1559" s="28"/>
      <c r="AP1559" s="28"/>
      <c r="AQ1559" s="28"/>
      <c r="AR1559" s="28"/>
      <c r="AS1559" s="28"/>
      <c r="AT1559" s="28"/>
      <c r="AU1559" s="28"/>
      <c r="AV1559" s="28"/>
      <c r="AW1559" s="28"/>
      <c r="AX1559" s="28"/>
      <c r="AY1559" s="28"/>
      <c r="AZ1559" s="28"/>
      <c r="BA1559" s="28"/>
      <c r="BB1559" s="28"/>
      <c r="BC1559" s="28"/>
      <c r="BD1559" s="28"/>
      <c r="BE1559" s="28"/>
      <c r="BF1559" s="28"/>
      <c r="BG1559" s="28"/>
      <c r="BH1559" s="28"/>
      <c r="BI1559" s="28"/>
      <c r="BJ1559" s="28"/>
      <c r="BK1559" s="28"/>
      <c r="BL1559" s="28"/>
      <c r="BM1559" s="28"/>
      <c r="BN1559" s="28"/>
      <c r="BO1559" s="28"/>
      <c r="BP1559" s="28"/>
      <c r="BQ1559" s="28"/>
      <c r="BR1559" s="28"/>
      <c r="BS1559" s="28"/>
      <c r="BT1559" s="28"/>
      <c r="BU1559" s="28"/>
      <c r="BV1559" s="28"/>
      <c r="BW1559" s="28"/>
      <c r="BX1559" s="28"/>
      <c r="BY1559" s="28"/>
      <c r="BZ1559" s="28"/>
      <c r="CA1559" s="28"/>
      <c r="CB1559" s="28"/>
      <c r="CC1559" s="28"/>
      <c r="CD1559" s="28"/>
      <c r="CE1559" s="28"/>
      <c r="CF1559" s="28"/>
      <c r="CG1559" s="28"/>
      <c r="CH1559" s="28"/>
      <c r="CI1559" s="28"/>
      <c r="CJ1559" s="28"/>
      <c r="CK1559" s="28"/>
      <c r="CL1559" s="28"/>
      <c r="CM1559" s="28"/>
      <c r="CN1559" s="28"/>
    </row>
    <row r="1560" spans="3:92" x14ac:dyDescent="0.3">
      <c r="C1560" s="28"/>
      <c r="D1560" s="28"/>
      <c r="E1560" s="28"/>
      <c r="F1560" s="28"/>
      <c r="G1560" s="28"/>
      <c r="H1560" s="28"/>
      <c r="I1560" s="28"/>
      <c r="J1560" s="28"/>
      <c r="K1560" s="28"/>
      <c r="L1560" s="28"/>
      <c r="M1560" s="28"/>
      <c r="N1560" s="28"/>
      <c r="O1560" s="28"/>
      <c r="P1560" s="28"/>
      <c r="Q1560" s="28"/>
      <c r="R1560" s="28"/>
      <c r="S1560" s="28"/>
      <c r="T1560" s="28"/>
      <c r="U1560" s="28"/>
      <c r="V1560" s="28"/>
      <c r="W1560" s="28"/>
      <c r="X1560" s="28"/>
      <c r="Y1560" s="28"/>
      <c r="Z1560" s="28"/>
      <c r="AA1560" s="28"/>
      <c r="AB1560" s="28"/>
      <c r="AC1560" s="28"/>
      <c r="AD1560" s="28"/>
      <c r="AE1560" s="28"/>
      <c r="AF1560" s="28"/>
      <c r="AG1560" s="28"/>
      <c r="AH1560" s="28"/>
      <c r="AI1560" s="28"/>
      <c r="AJ1560" s="28"/>
      <c r="AK1560" s="28"/>
      <c r="AL1560" s="28"/>
      <c r="AM1560" s="28"/>
      <c r="AN1560" s="28"/>
      <c r="AO1560" s="28"/>
      <c r="AP1560" s="28"/>
      <c r="AQ1560" s="28"/>
      <c r="AR1560" s="28"/>
      <c r="AS1560" s="28"/>
      <c r="AT1560" s="28"/>
      <c r="AU1560" s="28"/>
      <c r="AV1560" s="28"/>
      <c r="AW1560" s="28"/>
      <c r="AX1560" s="28"/>
      <c r="AY1560" s="28"/>
      <c r="AZ1560" s="28"/>
      <c r="BA1560" s="28"/>
      <c r="BB1560" s="28"/>
      <c r="BC1560" s="28"/>
      <c r="BD1560" s="28"/>
      <c r="BE1560" s="28"/>
      <c r="BF1560" s="28"/>
      <c r="BG1560" s="28"/>
      <c r="BH1560" s="28"/>
      <c r="BI1560" s="28"/>
      <c r="BJ1560" s="28"/>
      <c r="BK1560" s="28"/>
      <c r="BL1560" s="28"/>
      <c r="BM1560" s="28"/>
      <c r="BN1560" s="28"/>
      <c r="BO1560" s="28"/>
      <c r="BP1560" s="28"/>
      <c r="BQ1560" s="28"/>
      <c r="BR1560" s="28"/>
      <c r="BS1560" s="28"/>
      <c r="BT1560" s="28"/>
      <c r="BU1560" s="28"/>
      <c r="BV1560" s="28"/>
      <c r="BW1560" s="28"/>
      <c r="BX1560" s="28"/>
      <c r="BY1560" s="28"/>
      <c r="BZ1560" s="28"/>
      <c r="CA1560" s="28"/>
      <c r="CB1560" s="28"/>
      <c r="CC1560" s="28"/>
      <c r="CD1560" s="28"/>
      <c r="CE1560" s="28"/>
      <c r="CF1560" s="28"/>
      <c r="CG1560" s="28"/>
      <c r="CH1560" s="28"/>
      <c r="CI1560" s="28"/>
      <c r="CJ1560" s="28"/>
      <c r="CK1560" s="28"/>
      <c r="CL1560" s="28"/>
      <c r="CM1560" s="28"/>
      <c r="CN1560" s="28"/>
    </row>
    <row r="1561" spans="3:92" x14ac:dyDescent="0.3">
      <c r="C1561" s="28"/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28"/>
      <c r="O1561" s="28"/>
      <c r="P1561" s="28"/>
      <c r="Q1561" s="28"/>
      <c r="R1561" s="28"/>
      <c r="S1561" s="28"/>
      <c r="T1561" s="28"/>
      <c r="U1561" s="28"/>
      <c r="V1561" s="28"/>
      <c r="W1561" s="28"/>
      <c r="X1561" s="28"/>
      <c r="Y1561" s="28"/>
      <c r="Z1561" s="28"/>
      <c r="AA1561" s="28"/>
      <c r="AB1561" s="28"/>
      <c r="AC1561" s="28"/>
      <c r="AD1561" s="28"/>
      <c r="AE1561" s="28"/>
      <c r="AF1561" s="28"/>
      <c r="AG1561" s="28"/>
      <c r="AH1561" s="28"/>
      <c r="AI1561" s="28"/>
      <c r="AJ1561" s="28"/>
      <c r="AK1561" s="28"/>
      <c r="AL1561" s="28"/>
      <c r="AM1561" s="28"/>
      <c r="AN1561" s="28"/>
      <c r="AO1561" s="28"/>
      <c r="AP1561" s="28"/>
      <c r="AQ1561" s="28"/>
      <c r="AR1561" s="28"/>
      <c r="AS1561" s="28"/>
      <c r="AT1561" s="28"/>
      <c r="AU1561" s="28"/>
      <c r="AV1561" s="28"/>
      <c r="AW1561" s="28"/>
      <c r="AX1561" s="28"/>
      <c r="AY1561" s="28"/>
      <c r="AZ1561" s="28"/>
      <c r="BA1561" s="28"/>
      <c r="BB1561" s="28"/>
      <c r="BC1561" s="28"/>
      <c r="BD1561" s="28"/>
      <c r="BE1561" s="28"/>
      <c r="BF1561" s="28"/>
      <c r="BG1561" s="28"/>
      <c r="BH1561" s="28"/>
      <c r="BI1561" s="28"/>
      <c r="BJ1561" s="28"/>
      <c r="BK1561" s="28"/>
      <c r="BL1561" s="28"/>
      <c r="BM1561" s="28"/>
      <c r="BN1561" s="28"/>
      <c r="BO1561" s="28"/>
      <c r="BP1561" s="28"/>
      <c r="BQ1561" s="28"/>
      <c r="BR1561" s="28"/>
      <c r="BS1561" s="28"/>
      <c r="BT1561" s="28"/>
      <c r="BU1561" s="28"/>
      <c r="BV1561" s="28"/>
      <c r="BW1561" s="28"/>
      <c r="BX1561" s="28"/>
      <c r="BY1561" s="28"/>
      <c r="BZ1561" s="28"/>
      <c r="CA1561" s="28"/>
      <c r="CB1561" s="28"/>
      <c r="CC1561" s="28"/>
      <c r="CD1561" s="28"/>
      <c r="CE1561" s="28"/>
      <c r="CF1561" s="28"/>
      <c r="CG1561" s="28"/>
      <c r="CH1561" s="28"/>
      <c r="CI1561" s="28"/>
      <c r="CJ1561" s="28"/>
      <c r="CK1561" s="28"/>
      <c r="CL1561" s="28"/>
      <c r="CM1561" s="28"/>
      <c r="CN1561" s="28"/>
    </row>
    <row r="1562" spans="3:92" x14ac:dyDescent="0.3">
      <c r="C1562" s="28"/>
      <c r="D1562" s="28"/>
      <c r="E1562" s="28"/>
      <c r="F1562" s="28"/>
      <c r="G1562" s="28"/>
      <c r="H1562" s="28"/>
      <c r="I1562" s="28"/>
      <c r="J1562" s="28"/>
      <c r="K1562" s="28"/>
      <c r="L1562" s="28"/>
      <c r="M1562" s="28"/>
      <c r="N1562" s="28"/>
      <c r="O1562" s="28"/>
      <c r="P1562" s="28"/>
      <c r="Q1562" s="28"/>
      <c r="R1562" s="28"/>
      <c r="S1562" s="28"/>
      <c r="T1562" s="28"/>
      <c r="U1562" s="28"/>
      <c r="V1562" s="28"/>
      <c r="W1562" s="28"/>
      <c r="X1562" s="28"/>
      <c r="Y1562" s="28"/>
      <c r="Z1562" s="28"/>
      <c r="AA1562" s="28"/>
      <c r="AB1562" s="28"/>
      <c r="AC1562" s="28"/>
      <c r="AD1562" s="28"/>
      <c r="AE1562" s="28"/>
      <c r="AF1562" s="28"/>
      <c r="AG1562" s="28"/>
      <c r="AH1562" s="28"/>
      <c r="AI1562" s="28"/>
      <c r="AJ1562" s="28"/>
      <c r="AK1562" s="28"/>
      <c r="AL1562" s="28"/>
      <c r="AM1562" s="28"/>
      <c r="AN1562" s="28"/>
      <c r="AO1562" s="28"/>
      <c r="AP1562" s="28"/>
      <c r="AQ1562" s="28"/>
      <c r="AR1562" s="28"/>
      <c r="AS1562" s="28"/>
      <c r="AT1562" s="28"/>
      <c r="AU1562" s="28"/>
      <c r="AV1562" s="28"/>
      <c r="AW1562" s="28"/>
      <c r="AX1562" s="28"/>
      <c r="AY1562" s="28"/>
      <c r="AZ1562" s="28"/>
      <c r="BA1562" s="28"/>
      <c r="BB1562" s="28"/>
      <c r="BC1562" s="28"/>
      <c r="BD1562" s="28"/>
      <c r="BE1562" s="28"/>
      <c r="BF1562" s="28"/>
      <c r="BG1562" s="28"/>
      <c r="BH1562" s="28"/>
      <c r="BI1562" s="28"/>
      <c r="BJ1562" s="28"/>
      <c r="BK1562" s="28"/>
      <c r="BL1562" s="28"/>
      <c r="BM1562" s="28"/>
      <c r="BN1562" s="28"/>
      <c r="BO1562" s="28"/>
      <c r="BP1562" s="28"/>
      <c r="BQ1562" s="28"/>
      <c r="BR1562" s="28"/>
      <c r="BS1562" s="28"/>
      <c r="BT1562" s="28"/>
      <c r="BU1562" s="28"/>
      <c r="BV1562" s="28"/>
      <c r="BW1562" s="28"/>
      <c r="BX1562" s="28"/>
      <c r="BY1562" s="28"/>
      <c r="BZ1562" s="28"/>
      <c r="CA1562" s="28"/>
      <c r="CB1562" s="28"/>
      <c r="CC1562" s="28"/>
      <c r="CD1562" s="28"/>
      <c r="CE1562" s="28"/>
      <c r="CF1562" s="28"/>
      <c r="CG1562" s="28"/>
      <c r="CH1562" s="28"/>
      <c r="CI1562" s="28"/>
      <c r="CJ1562" s="28"/>
      <c r="CK1562" s="28"/>
      <c r="CL1562" s="28"/>
      <c r="CM1562" s="28"/>
      <c r="CN1562" s="28"/>
    </row>
    <row r="1563" spans="3:92" x14ac:dyDescent="0.3">
      <c r="C1563" s="28"/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28"/>
      <c r="O1563" s="28"/>
      <c r="P1563" s="28"/>
      <c r="Q1563" s="28"/>
      <c r="R1563" s="28"/>
      <c r="S1563" s="28"/>
      <c r="T1563" s="28"/>
      <c r="U1563" s="28"/>
      <c r="V1563" s="28"/>
      <c r="W1563" s="28"/>
      <c r="X1563" s="28"/>
      <c r="Y1563" s="28"/>
      <c r="Z1563" s="28"/>
      <c r="AA1563" s="28"/>
      <c r="AB1563" s="28"/>
      <c r="AC1563" s="28"/>
      <c r="AD1563" s="28"/>
      <c r="AE1563" s="28"/>
      <c r="AF1563" s="28"/>
      <c r="AG1563" s="28"/>
      <c r="AH1563" s="28"/>
      <c r="AI1563" s="28"/>
      <c r="AJ1563" s="28"/>
      <c r="AK1563" s="28"/>
      <c r="AL1563" s="28"/>
      <c r="AM1563" s="28"/>
      <c r="AN1563" s="28"/>
      <c r="AO1563" s="28"/>
      <c r="AP1563" s="28"/>
      <c r="AQ1563" s="28"/>
      <c r="AR1563" s="28"/>
      <c r="AS1563" s="28"/>
      <c r="AT1563" s="28"/>
      <c r="AU1563" s="28"/>
      <c r="AV1563" s="28"/>
      <c r="AW1563" s="28"/>
      <c r="AX1563" s="28"/>
      <c r="AY1563" s="28"/>
      <c r="AZ1563" s="28"/>
      <c r="BA1563" s="28"/>
      <c r="BB1563" s="28"/>
      <c r="BC1563" s="28"/>
      <c r="BD1563" s="28"/>
      <c r="BE1563" s="28"/>
      <c r="BF1563" s="28"/>
      <c r="BG1563" s="28"/>
      <c r="BH1563" s="28"/>
      <c r="BI1563" s="28"/>
      <c r="BJ1563" s="28"/>
      <c r="BK1563" s="28"/>
      <c r="BL1563" s="28"/>
      <c r="BM1563" s="28"/>
      <c r="BN1563" s="28"/>
      <c r="BO1563" s="28"/>
      <c r="BP1563" s="28"/>
      <c r="BQ1563" s="28"/>
      <c r="BR1563" s="28"/>
      <c r="BS1563" s="28"/>
      <c r="BT1563" s="28"/>
      <c r="BU1563" s="28"/>
      <c r="BV1563" s="28"/>
      <c r="BW1563" s="28"/>
      <c r="BX1563" s="28"/>
      <c r="BY1563" s="28"/>
      <c r="BZ1563" s="28"/>
      <c r="CA1563" s="28"/>
      <c r="CB1563" s="28"/>
      <c r="CC1563" s="28"/>
      <c r="CD1563" s="28"/>
      <c r="CE1563" s="28"/>
      <c r="CF1563" s="28"/>
      <c r="CG1563" s="28"/>
      <c r="CH1563" s="28"/>
      <c r="CI1563" s="28"/>
      <c r="CJ1563" s="28"/>
      <c r="CK1563" s="28"/>
      <c r="CL1563" s="28"/>
      <c r="CM1563" s="28"/>
      <c r="CN1563" s="28"/>
    </row>
    <row r="1564" spans="3:92" x14ac:dyDescent="0.3">
      <c r="C1564" s="28"/>
      <c r="D1564" s="28"/>
      <c r="E1564" s="28"/>
      <c r="F1564" s="28"/>
      <c r="G1564" s="28"/>
      <c r="H1564" s="28"/>
      <c r="I1564" s="28"/>
      <c r="J1564" s="28"/>
      <c r="K1564" s="28"/>
      <c r="L1564" s="28"/>
      <c r="M1564" s="28"/>
      <c r="N1564" s="28"/>
      <c r="O1564" s="28"/>
      <c r="P1564" s="28"/>
      <c r="Q1564" s="28"/>
      <c r="R1564" s="28"/>
      <c r="S1564" s="28"/>
      <c r="T1564" s="28"/>
      <c r="U1564" s="28"/>
      <c r="V1564" s="28"/>
      <c r="W1564" s="28"/>
      <c r="X1564" s="28"/>
      <c r="Y1564" s="28"/>
      <c r="Z1564" s="28"/>
      <c r="AA1564" s="28"/>
      <c r="AB1564" s="28"/>
      <c r="AC1564" s="28"/>
      <c r="AD1564" s="28"/>
      <c r="AE1564" s="28"/>
      <c r="AF1564" s="28"/>
      <c r="AG1564" s="28"/>
      <c r="AH1564" s="28"/>
      <c r="AI1564" s="28"/>
      <c r="AJ1564" s="28"/>
      <c r="AK1564" s="28"/>
      <c r="AL1564" s="28"/>
      <c r="AM1564" s="28"/>
      <c r="AN1564" s="28"/>
      <c r="AO1564" s="28"/>
      <c r="AP1564" s="28"/>
      <c r="AQ1564" s="28"/>
      <c r="AR1564" s="28"/>
      <c r="AS1564" s="28"/>
      <c r="AT1564" s="28"/>
      <c r="AU1564" s="28"/>
      <c r="AV1564" s="28"/>
      <c r="AW1564" s="28"/>
      <c r="AX1564" s="28"/>
      <c r="AY1564" s="28"/>
      <c r="AZ1564" s="28"/>
      <c r="BA1564" s="28"/>
      <c r="BB1564" s="28"/>
      <c r="BC1564" s="28"/>
      <c r="BD1564" s="28"/>
      <c r="BE1564" s="28"/>
      <c r="BF1564" s="28"/>
      <c r="BG1564" s="28"/>
      <c r="BH1564" s="28"/>
      <c r="BI1564" s="28"/>
      <c r="BJ1564" s="28"/>
      <c r="BK1564" s="28"/>
      <c r="BL1564" s="28"/>
      <c r="BM1564" s="28"/>
      <c r="BN1564" s="28"/>
      <c r="BO1564" s="28"/>
      <c r="BP1564" s="28"/>
      <c r="BQ1564" s="28"/>
      <c r="BR1564" s="28"/>
      <c r="BS1564" s="28"/>
      <c r="BT1564" s="28"/>
      <c r="BU1564" s="28"/>
      <c r="BV1564" s="28"/>
      <c r="BW1564" s="28"/>
      <c r="BX1564" s="28"/>
      <c r="BY1564" s="28"/>
      <c r="BZ1564" s="28"/>
      <c r="CA1564" s="28"/>
      <c r="CB1564" s="28"/>
      <c r="CC1564" s="28"/>
      <c r="CD1564" s="28"/>
      <c r="CE1564" s="28"/>
      <c r="CF1564" s="28"/>
      <c r="CG1564" s="28"/>
      <c r="CH1564" s="28"/>
      <c r="CI1564" s="28"/>
      <c r="CJ1564" s="28"/>
      <c r="CK1564" s="28"/>
      <c r="CL1564" s="28"/>
      <c r="CM1564" s="28"/>
      <c r="CN1564" s="28"/>
    </row>
    <row r="1565" spans="3:92" x14ac:dyDescent="0.3">
      <c r="C1565" s="28"/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28"/>
      <c r="O1565" s="28"/>
      <c r="P1565" s="28"/>
      <c r="Q1565" s="28"/>
      <c r="R1565" s="28"/>
      <c r="S1565" s="28"/>
      <c r="T1565" s="28"/>
      <c r="U1565" s="28"/>
      <c r="V1565" s="28"/>
      <c r="W1565" s="28"/>
      <c r="X1565" s="28"/>
      <c r="Y1565" s="28"/>
      <c r="Z1565" s="28"/>
      <c r="AA1565" s="28"/>
      <c r="AB1565" s="28"/>
      <c r="AC1565" s="28"/>
      <c r="AD1565" s="28"/>
      <c r="AE1565" s="28"/>
      <c r="AF1565" s="28"/>
      <c r="AG1565" s="28"/>
      <c r="AH1565" s="28"/>
      <c r="AI1565" s="28"/>
      <c r="AJ1565" s="28"/>
      <c r="AK1565" s="28"/>
      <c r="AL1565" s="28"/>
      <c r="AM1565" s="28"/>
      <c r="AN1565" s="28"/>
      <c r="AO1565" s="28"/>
      <c r="AP1565" s="28"/>
      <c r="AQ1565" s="28"/>
      <c r="AR1565" s="28"/>
      <c r="AS1565" s="28"/>
      <c r="AT1565" s="28"/>
      <c r="AU1565" s="28"/>
      <c r="AV1565" s="28"/>
      <c r="AW1565" s="28"/>
      <c r="AX1565" s="28"/>
      <c r="AY1565" s="28"/>
      <c r="AZ1565" s="28"/>
      <c r="BA1565" s="28"/>
      <c r="BB1565" s="28"/>
      <c r="BC1565" s="28"/>
      <c r="BD1565" s="28"/>
      <c r="BE1565" s="28"/>
      <c r="BF1565" s="28"/>
      <c r="BG1565" s="28"/>
      <c r="BH1565" s="28"/>
      <c r="BI1565" s="28"/>
      <c r="BJ1565" s="28"/>
      <c r="BK1565" s="28"/>
      <c r="BL1565" s="28"/>
      <c r="BM1565" s="28"/>
      <c r="BN1565" s="28"/>
      <c r="BO1565" s="28"/>
      <c r="BP1565" s="28"/>
      <c r="BQ1565" s="28"/>
      <c r="BR1565" s="28"/>
      <c r="BS1565" s="28"/>
      <c r="BT1565" s="28"/>
      <c r="BU1565" s="28"/>
      <c r="BV1565" s="28"/>
      <c r="BW1565" s="28"/>
      <c r="BX1565" s="28"/>
      <c r="BY1565" s="28"/>
      <c r="BZ1565" s="28"/>
      <c r="CA1565" s="28"/>
      <c r="CB1565" s="28"/>
      <c r="CC1565" s="28"/>
      <c r="CD1565" s="28"/>
      <c r="CE1565" s="28"/>
      <c r="CF1565" s="28"/>
      <c r="CG1565" s="28"/>
      <c r="CH1565" s="28"/>
      <c r="CI1565" s="28"/>
      <c r="CJ1565" s="28"/>
      <c r="CK1565" s="28"/>
      <c r="CL1565" s="28"/>
      <c r="CM1565" s="28"/>
      <c r="CN1565" s="28"/>
    </row>
    <row r="1566" spans="3:92" x14ac:dyDescent="0.3">
      <c r="C1566" s="28"/>
      <c r="D1566" s="28"/>
      <c r="E1566" s="28"/>
      <c r="F1566" s="28"/>
      <c r="G1566" s="28"/>
      <c r="H1566" s="28"/>
      <c r="I1566" s="28"/>
      <c r="J1566" s="28"/>
      <c r="K1566" s="28"/>
      <c r="L1566" s="28"/>
      <c r="M1566" s="28"/>
      <c r="N1566" s="28"/>
      <c r="O1566" s="28"/>
      <c r="P1566" s="28"/>
      <c r="Q1566" s="28"/>
      <c r="R1566" s="28"/>
      <c r="S1566" s="28"/>
      <c r="T1566" s="28"/>
      <c r="U1566" s="28"/>
      <c r="V1566" s="28"/>
      <c r="W1566" s="28"/>
      <c r="X1566" s="28"/>
      <c r="Y1566" s="28"/>
      <c r="Z1566" s="28"/>
      <c r="AA1566" s="28"/>
      <c r="AB1566" s="28"/>
      <c r="AC1566" s="28"/>
      <c r="AD1566" s="28"/>
      <c r="AE1566" s="28"/>
      <c r="AF1566" s="28"/>
      <c r="AG1566" s="28"/>
      <c r="AH1566" s="28"/>
      <c r="AI1566" s="28"/>
      <c r="AJ1566" s="28"/>
      <c r="AK1566" s="28"/>
      <c r="AL1566" s="28"/>
      <c r="AM1566" s="28"/>
      <c r="AN1566" s="28"/>
      <c r="AO1566" s="28"/>
      <c r="AP1566" s="28"/>
      <c r="AQ1566" s="28"/>
      <c r="AR1566" s="28"/>
      <c r="AS1566" s="28"/>
      <c r="AT1566" s="28"/>
      <c r="AU1566" s="28"/>
      <c r="AV1566" s="28"/>
      <c r="AW1566" s="28"/>
      <c r="AX1566" s="28"/>
      <c r="AY1566" s="28"/>
      <c r="AZ1566" s="28"/>
      <c r="BA1566" s="28"/>
      <c r="BB1566" s="28"/>
      <c r="BC1566" s="28"/>
      <c r="BD1566" s="28"/>
      <c r="BE1566" s="28"/>
      <c r="BF1566" s="28"/>
      <c r="BG1566" s="28"/>
      <c r="BH1566" s="28"/>
      <c r="BI1566" s="28"/>
      <c r="BJ1566" s="28"/>
      <c r="BK1566" s="28"/>
      <c r="BL1566" s="28"/>
      <c r="BM1566" s="28"/>
      <c r="BN1566" s="28"/>
      <c r="BO1566" s="28"/>
      <c r="BP1566" s="28"/>
      <c r="BQ1566" s="28"/>
      <c r="BR1566" s="28"/>
      <c r="BS1566" s="28"/>
      <c r="BT1566" s="28"/>
      <c r="BU1566" s="28"/>
      <c r="BV1566" s="28"/>
      <c r="BW1566" s="28"/>
      <c r="BX1566" s="28"/>
      <c r="BY1566" s="28"/>
      <c r="BZ1566" s="28"/>
      <c r="CA1566" s="28"/>
      <c r="CB1566" s="28"/>
      <c r="CC1566" s="28"/>
      <c r="CD1566" s="28"/>
      <c r="CE1566" s="28"/>
      <c r="CF1566" s="28"/>
      <c r="CG1566" s="28"/>
      <c r="CH1566" s="28"/>
      <c r="CI1566" s="28"/>
      <c r="CJ1566" s="28"/>
      <c r="CK1566" s="28"/>
      <c r="CL1566" s="28"/>
      <c r="CM1566" s="28"/>
      <c r="CN1566" s="28"/>
    </row>
    <row r="1567" spans="3:92" x14ac:dyDescent="0.3">
      <c r="C1567" s="28"/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28"/>
      <c r="O1567" s="28"/>
      <c r="P1567" s="28"/>
      <c r="Q1567" s="28"/>
      <c r="R1567" s="28"/>
      <c r="S1567" s="28"/>
      <c r="T1567" s="28"/>
      <c r="U1567" s="28"/>
      <c r="V1567" s="28"/>
      <c r="W1567" s="28"/>
      <c r="X1567" s="28"/>
      <c r="Y1567" s="28"/>
      <c r="Z1567" s="28"/>
      <c r="AA1567" s="28"/>
      <c r="AB1567" s="28"/>
      <c r="AC1567" s="28"/>
      <c r="AD1567" s="28"/>
      <c r="AE1567" s="28"/>
      <c r="AF1567" s="28"/>
      <c r="AG1567" s="28"/>
      <c r="AH1567" s="28"/>
      <c r="AI1567" s="28"/>
      <c r="AJ1567" s="28"/>
      <c r="AK1567" s="28"/>
      <c r="AL1567" s="28"/>
      <c r="AM1567" s="28"/>
      <c r="AN1567" s="28"/>
      <c r="AO1567" s="28"/>
      <c r="AP1567" s="28"/>
      <c r="AQ1567" s="28"/>
      <c r="AR1567" s="28"/>
      <c r="AS1567" s="28"/>
      <c r="AT1567" s="28"/>
      <c r="AU1567" s="28"/>
      <c r="AV1567" s="28"/>
      <c r="AW1567" s="28"/>
      <c r="AX1567" s="28"/>
      <c r="AY1567" s="28"/>
      <c r="AZ1567" s="28"/>
      <c r="BA1567" s="28"/>
      <c r="BB1567" s="28"/>
      <c r="BC1567" s="28"/>
      <c r="BD1567" s="28"/>
      <c r="BE1567" s="28"/>
      <c r="BF1567" s="28"/>
      <c r="BG1567" s="28"/>
      <c r="BH1567" s="28"/>
      <c r="BI1567" s="28"/>
      <c r="BJ1567" s="28"/>
      <c r="BK1567" s="28"/>
      <c r="BL1567" s="28"/>
      <c r="BM1567" s="28"/>
      <c r="BN1567" s="28"/>
      <c r="BO1567" s="28"/>
      <c r="BP1567" s="28"/>
      <c r="BQ1567" s="28"/>
      <c r="BR1567" s="28"/>
      <c r="BS1567" s="28"/>
      <c r="BT1567" s="28"/>
      <c r="BU1567" s="28"/>
      <c r="BV1567" s="28"/>
      <c r="BW1567" s="28"/>
      <c r="BX1567" s="28"/>
      <c r="BY1567" s="28"/>
      <c r="BZ1567" s="28"/>
      <c r="CA1567" s="28"/>
      <c r="CB1567" s="28"/>
      <c r="CC1567" s="28"/>
      <c r="CD1567" s="28"/>
      <c r="CE1567" s="28"/>
      <c r="CF1567" s="28"/>
      <c r="CG1567" s="28"/>
      <c r="CH1567" s="28"/>
      <c r="CI1567" s="28"/>
      <c r="CJ1567" s="28"/>
      <c r="CK1567" s="28"/>
      <c r="CL1567" s="28"/>
      <c r="CM1567" s="28"/>
      <c r="CN1567" s="28"/>
    </row>
    <row r="1568" spans="3:92" x14ac:dyDescent="0.3">
      <c r="C1568" s="28"/>
      <c r="D1568" s="28"/>
      <c r="E1568" s="28"/>
      <c r="F1568" s="28"/>
      <c r="G1568" s="28"/>
      <c r="H1568" s="28"/>
      <c r="I1568" s="28"/>
      <c r="J1568" s="28"/>
      <c r="K1568" s="28"/>
      <c r="L1568" s="28"/>
      <c r="M1568" s="28"/>
      <c r="N1568" s="28"/>
      <c r="O1568" s="28"/>
      <c r="P1568" s="28"/>
      <c r="Q1568" s="28"/>
      <c r="R1568" s="28"/>
      <c r="S1568" s="28"/>
      <c r="T1568" s="28"/>
      <c r="U1568" s="28"/>
      <c r="V1568" s="28"/>
      <c r="W1568" s="28"/>
      <c r="X1568" s="28"/>
      <c r="Y1568" s="28"/>
      <c r="Z1568" s="28"/>
      <c r="AA1568" s="28"/>
      <c r="AB1568" s="28"/>
      <c r="AC1568" s="28"/>
      <c r="AD1568" s="28"/>
      <c r="AE1568" s="28"/>
      <c r="AF1568" s="28"/>
      <c r="AG1568" s="28"/>
      <c r="AH1568" s="28"/>
      <c r="AI1568" s="28"/>
      <c r="AJ1568" s="28"/>
      <c r="AK1568" s="28"/>
      <c r="AL1568" s="28"/>
      <c r="AM1568" s="28"/>
      <c r="AN1568" s="28"/>
      <c r="AO1568" s="28"/>
      <c r="AP1568" s="28"/>
      <c r="AQ1568" s="28"/>
      <c r="AR1568" s="28"/>
      <c r="AS1568" s="28"/>
      <c r="AT1568" s="28"/>
      <c r="AU1568" s="28"/>
      <c r="AV1568" s="28"/>
      <c r="AW1568" s="28"/>
      <c r="AX1568" s="28"/>
      <c r="AY1568" s="28"/>
      <c r="AZ1568" s="28"/>
      <c r="BA1568" s="28"/>
      <c r="BB1568" s="28"/>
      <c r="BC1568" s="28"/>
      <c r="BD1568" s="28"/>
      <c r="BE1568" s="28"/>
      <c r="BF1568" s="28"/>
      <c r="BG1568" s="28"/>
      <c r="BH1568" s="28"/>
      <c r="BI1568" s="28"/>
      <c r="BJ1568" s="28"/>
      <c r="BK1568" s="28"/>
      <c r="BL1568" s="28"/>
      <c r="BM1568" s="28"/>
      <c r="BN1568" s="28"/>
      <c r="BO1568" s="28"/>
      <c r="BP1568" s="28"/>
      <c r="BQ1568" s="28"/>
      <c r="BR1568" s="28"/>
      <c r="BS1568" s="28"/>
      <c r="BT1568" s="28"/>
      <c r="BU1568" s="28"/>
      <c r="BV1568" s="28"/>
      <c r="BW1568" s="28"/>
      <c r="BX1568" s="28"/>
      <c r="BY1568" s="28"/>
      <c r="BZ1568" s="28"/>
      <c r="CA1568" s="28"/>
      <c r="CB1568" s="28"/>
      <c r="CC1568" s="28"/>
      <c r="CD1568" s="28"/>
      <c r="CE1568" s="28"/>
      <c r="CF1568" s="28"/>
      <c r="CG1568" s="28"/>
      <c r="CH1568" s="28"/>
      <c r="CI1568" s="28"/>
      <c r="CJ1568" s="28"/>
      <c r="CK1568" s="28"/>
      <c r="CL1568" s="28"/>
      <c r="CM1568" s="28"/>
      <c r="CN1568" s="28"/>
    </row>
    <row r="1569" spans="3:92" x14ac:dyDescent="0.3">
      <c r="C1569" s="28"/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28"/>
      <c r="O1569" s="28"/>
      <c r="P1569" s="28"/>
      <c r="Q1569" s="28"/>
      <c r="R1569" s="28"/>
      <c r="S1569" s="28"/>
      <c r="T1569" s="28"/>
      <c r="U1569" s="28"/>
      <c r="V1569" s="28"/>
      <c r="W1569" s="28"/>
      <c r="X1569" s="28"/>
      <c r="Y1569" s="28"/>
      <c r="Z1569" s="28"/>
      <c r="AA1569" s="28"/>
      <c r="AB1569" s="28"/>
      <c r="AC1569" s="28"/>
      <c r="AD1569" s="28"/>
      <c r="AE1569" s="28"/>
      <c r="AF1569" s="28"/>
      <c r="AG1569" s="28"/>
      <c r="AH1569" s="28"/>
      <c r="AI1569" s="28"/>
      <c r="AJ1569" s="28"/>
      <c r="AK1569" s="28"/>
      <c r="AL1569" s="28"/>
      <c r="AM1569" s="28"/>
      <c r="AN1569" s="28"/>
      <c r="AO1569" s="28"/>
      <c r="AP1569" s="28"/>
      <c r="AQ1569" s="28"/>
      <c r="AR1569" s="28"/>
      <c r="AS1569" s="28"/>
      <c r="AT1569" s="28"/>
      <c r="AU1569" s="28"/>
      <c r="AV1569" s="28"/>
      <c r="AW1569" s="28"/>
      <c r="AX1569" s="28"/>
      <c r="AY1569" s="28"/>
      <c r="AZ1569" s="28"/>
      <c r="BA1569" s="28"/>
      <c r="BB1569" s="28"/>
      <c r="BC1569" s="28"/>
      <c r="BD1569" s="28"/>
      <c r="BE1569" s="28"/>
      <c r="BF1569" s="28"/>
      <c r="BG1569" s="28"/>
      <c r="BH1569" s="28"/>
      <c r="BI1569" s="28"/>
      <c r="BJ1569" s="28"/>
      <c r="BK1569" s="28"/>
      <c r="BL1569" s="28"/>
      <c r="BM1569" s="28"/>
      <c r="BN1569" s="28"/>
      <c r="BO1569" s="28"/>
      <c r="BP1569" s="28"/>
      <c r="BQ1569" s="28"/>
      <c r="BR1569" s="28"/>
      <c r="BS1569" s="28"/>
      <c r="BT1569" s="28"/>
      <c r="BU1569" s="28"/>
      <c r="BV1569" s="28"/>
      <c r="BW1569" s="28"/>
      <c r="BX1569" s="28"/>
      <c r="BY1569" s="28"/>
      <c r="BZ1569" s="28"/>
      <c r="CA1569" s="28"/>
      <c r="CB1569" s="28"/>
      <c r="CC1569" s="28"/>
      <c r="CD1569" s="28"/>
      <c r="CE1569" s="28"/>
      <c r="CF1569" s="28"/>
      <c r="CG1569" s="28"/>
      <c r="CH1569" s="28"/>
      <c r="CI1569" s="28"/>
      <c r="CJ1569" s="28"/>
      <c r="CK1569" s="28"/>
      <c r="CL1569" s="28"/>
      <c r="CM1569" s="28"/>
      <c r="CN1569" s="28"/>
    </row>
    <row r="1570" spans="3:92" x14ac:dyDescent="0.3">
      <c r="C1570" s="28"/>
      <c r="D1570" s="28"/>
      <c r="E1570" s="28"/>
      <c r="F1570" s="28"/>
      <c r="G1570" s="28"/>
      <c r="H1570" s="28"/>
      <c r="I1570" s="28"/>
      <c r="J1570" s="28"/>
      <c r="K1570" s="28"/>
      <c r="L1570" s="28"/>
      <c r="M1570" s="28"/>
      <c r="N1570" s="28"/>
      <c r="O1570" s="28"/>
      <c r="P1570" s="28"/>
      <c r="Q1570" s="28"/>
      <c r="R1570" s="28"/>
      <c r="S1570" s="28"/>
      <c r="T1570" s="28"/>
      <c r="U1570" s="28"/>
      <c r="V1570" s="28"/>
      <c r="W1570" s="28"/>
      <c r="X1570" s="28"/>
      <c r="Y1570" s="28"/>
      <c r="Z1570" s="28"/>
      <c r="AA1570" s="28"/>
      <c r="AB1570" s="28"/>
      <c r="AC1570" s="28"/>
      <c r="AD1570" s="28"/>
      <c r="AE1570" s="28"/>
      <c r="AF1570" s="28"/>
      <c r="AG1570" s="28"/>
      <c r="AH1570" s="28"/>
      <c r="AI1570" s="28"/>
      <c r="AJ1570" s="28"/>
      <c r="AK1570" s="28"/>
      <c r="AL1570" s="28"/>
      <c r="AM1570" s="28"/>
      <c r="AN1570" s="28"/>
      <c r="AO1570" s="28"/>
      <c r="AP1570" s="28"/>
      <c r="AQ1570" s="28"/>
      <c r="AR1570" s="28"/>
      <c r="AS1570" s="28"/>
      <c r="AT1570" s="28"/>
      <c r="AU1570" s="28"/>
      <c r="AV1570" s="28"/>
      <c r="AW1570" s="28"/>
      <c r="AX1570" s="28"/>
      <c r="AY1570" s="28"/>
      <c r="AZ1570" s="28"/>
      <c r="BA1570" s="28"/>
      <c r="BB1570" s="28"/>
      <c r="BC1570" s="28"/>
      <c r="BD1570" s="28"/>
      <c r="BE1570" s="28"/>
      <c r="BF1570" s="28"/>
      <c r="BG1570" s="28"/>
      <c r="BH1570" s="28"/>
      <c r="BI1570" s="28"/>
      <c r="BJ1570" s="28"/>
      <c r="BK1570" s="28"/>
      <c r="BL1570" s="28"/>
      <c r="BM1570" s="28"/>
      <c r="BN1570" s="28"/>
      <c r="BO1570" s="28"/>
      <c r="BP1570" s="28"/>
      <c r="BQ1570" s="28"/>
      <c r="BR1570" s="28"/>
      <c r="BS1570" s="28"/>
      <c r="BT1570" s="28"/>
      <c r="BU1570" s="28"/>
      <c r="BV1570" s="28"/>
      <c r="BW1570" s="28"/>
      <c r="BX1570" s="28"/>
      <c r="BY1570" s="28"/>
      <c r="BZ1570" s="28"/>
      <c r="CA1570" s="28"/>
      <c r="CB1570" s="28"/>
      <c r="CC1570" s="28"/>
      <c r="CD1570" s="28"/>
      <c r="CE1570" s="28"/>
      <c r="CF1570" s="28"/>
      <c r="CG1570" s="28"/>
      <c r="CH1570" s="28"/>
      <c r="CI1570" s="28"/>
      <c r="CJ1570" s="28"/>
      <c r="CK1570" s="28"/>
      <c r="CL1570" s="28"/>
      <c r="CM1570" s="28"/>
      <c r="CN1570" s="28"/>
    </row>
    <row r="1571" spans="3:92" x14ac:dyDescent="0.3">
      <c r="C1571" s="28"/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28"/>
      <c r="O1571" s="28"/>
      <c r="P1571" s="28"/>
      <c r="Q1571" s="28"/>
      <c r="R1571" s="28"/>
      <c r="S1571" s="28"/>
      <c r="T1571" s="28"/>
      <c r="U1571" s="28"/>
      <c r="V1571" s="28"/>
      <c r="W1571" s="28"/>
      <c r="X1571" s="28"/>
      <c r="Y1571" s="28"/>
      <c r="Z1571" s="28"/>
      <c r="AA1571" s="28"/>
      <c r="AB1571" s="28"/>
      <c r="AC1571" s="28"/>
      <c r="AD1571" s="28"/>
      <c r="AE1571" s="28"/>
      <c r="AF1571" s="28"/>
      <c r="AG1571" s="28"/>
      <c r="AH1571" s="28"/>
      <c r="AI1571" s="28"/>
      <c r="AJ1571" s="28"/>
      <c r="AK1571" s="28"/>
      <c r="AL1571" s="28"/>
      <c r="AM1571" s="28"/>
      <c r="AN1571" s="28"/>
      <c r="AO1571" s="28"/>
      <c r="AP1571" s="28"/>
      <c r="AQ1571" s="28"/>
      <c r="AR1571" s="28"/>
      <c r="AS1571" s="28"/>
      <c r="AT1571" s="28"/>
      <c r="AU1571" s="28"/>
      <c r="AV1571" s="28"/>
      <c r="AW1571" s="28"/>
      <c r="AX1571" s="28"/>
      <c r="AY1571" s="28"/>
      <c r="AZ1571" s="28"/>
      <c r="BA1571" s="28"/>
      <c r="BB1571" s="28"/>
      <c r="BC1571" s="28"/>
      <c r="BD1571" s="28"/>
      <c r="BE1571" s="28"/>
      <c r="BF1571" s="28"/>
      <c r="BG1571" s="28"/>
      <c r="BH1571" s="28"/>
      <c r="BI1571" s="28"/>
      <c r="BJ1571" s="28"/>
      <c r="BK1571" s="28"/>
      <c r="BL1571" s="28"/>
      <c r="BM1571" s="28"/>
      <c r="BN1571" s="28"/>
      <c r="BO1571" s="28"/>
      <c r="BP1571" s="28"/>
      <c r="BQ1571" s="28"/>
      <c r="BR1571" s="28"/>
      <c r="BS1571" s="28"/>
      <c r="BT1571" s="28"/>
      <c r="BU1571" s="28"/>
      <c r="BV1571" s="28"/>
      <c r="BW1571" s="28"/>
      <c r="BX1571" s="28"/>
      <c r="BY1571" s="28"/>
      <c r="BZ1571" s="28"/>
      <c r="CA1571" s="28"/>
      <c r="CB1571" s="28"/>
      <c r="CC1571" s="28"/>
      <c r="CD1571" s="28"/>
      <c r="CE1571" s="28"/>
      <c r="CF1571" s="28"/>
      <c r="CG1571" s="28"/>
      <c r="CH1571" s="28"/>
      <c r="CI1571" s="28"/>
      <c r="CJ1571" s="28"/>
      <c r="CK1571" s="28"/>
      <c r="CL1571" s="28"/>
      <c r="CM1571" s="28"/>
      <c r="CN1571" s="28"/>
    </row>
    <row r="1572" spans="3:92" x14ac:dyDescent="0.3">
      <c r="C1572" s="28"/>
      <c r="D1572" s="28"/>
      <c r="E1572" s="28"/>
      <c r="F1572" s="28"/>
      <c r="G1572" s="28"/>
      <c r="H1572" s="28"/>
      <c r="I1572" s="28"/>
      <c r="J1572" s="28"/>
      <c r="K1572" s="28"/>
      <c r="L1572" s="28"/>
      <c r="M1572" s="28"/>
      <c r="N1572" s="28"/>
      <c r="O1572" s="28"/>
      <c r="P1572" s="28"/>
      <c r="Q1572" s="28"/>
      <c r="R1572" s="28"/>
      <c r="S1572" s="28"/>
      <c r="T1572" s="28"/>
      <c r="U1572" s="28"/>
      <c r="V1572" s="28"/>
      <c r="W1572" s="28"/>
      <c r="X1572" s="28"/>
      <c r="Y1572" s="28"/>
      <c r="Z1572" s="28"/>
      <c r="AA1572" s="28"/>
      <c r="AB1572" s="28"/>
      <c r="AC1572" s="28"/>
      <c r="AD1572" s="28"/>
      <c r="AE1572" s="28"/>
      <c r="AF1572" s="28"/>
      <c r="AG1572" s="28"/>
      <c r="AH1572" s="28"/>
      <c r="AI1572" s="28"/>
      <c r="AJ1572" s="28"/>
      <c r="AK1572" s="28"/>
      <c r="AL1572" s="28"/>
      <c r="AM1572" s="28"/>
      <c r="AN1572" s="28"/>
      <c r="AO1572" s="28"/>
      <c r="AP1572" s="28"/>
      <c r="AQ1572" s="28"/>
      <c r="AR1572" s="28"/>
      <c r="AS1572" s="28"/>
      <c r="AT1572" s="28"/>
      <c r="AU1572" s="28"/>
      <c r="AV1572" s="28"/>
      <c r="AW1572" s="28"/>
      <c r="AX1572" s="28"/>
      <c r="AY1572" s="28"/>
      <c r="AZ1572" s="28"/>
      <c r="BA1572" s="28"/>
      <c r="BB1572" s="28"/>
      <c r="BC1572" s="28"/>
      <c r="BD1572" s="28"/>
      <c r="BE1572" s="28"/>
      <c r="BF1572" s="28"/>
      <c r="BG1572" s="28"/>
      <c r="BH1572" s="28"/>
      <c r="BI1572" s="28"/>
      <c r="BJ1572" s="28"/>
      <c r="BK1572" s="28"/>
      <c r="BL1572" s="28"/>
      <c r="BM1572" s="28"/>
      <c r="BN1572" s="28"/>
      <c r="BO1572" s="28"/>
      <c r="BP1572" s="28"/>
      <c r="BQ1572" s="28"/>
      <c r="BR1572" s="28"/>
      <c r="BS1572" s="28"/>
      <c r="BT1572" s="28"/>
      <c r="BU1572" s="28"/>
      <c r="BV1572" s="28"/>
      <c r="BW1572" s="28"/>
      <c r="BX1572" s="28"/>
      <c r="BY1572" s="28"/>
      <c r="BZ1572" s="28"/>
      <c r="CA1572" s="28"/>
      <c r="CB1572" s="28"/>
      <c r="CC1572" s="28"/>
      <c r="CD1572" s="28"/>
      <c r="CE1572" s="28"/>
      <c r="CF1572" s="28"/>
      <c r="CG1572" s="28"/>
      <c r="CH1572" s="28"/>
      <c r="CI1572" s="28"/>
      <c r="CJ1572" s="28"/>
      <c r="CK1572" s="28"/>
      <c r="CL1572" s="28"/>
      <c r="CM1572" s="28"/>
      <c r="CN1572" s="28"/>
    </row>
    <row r="1573" spans="3:92" x14ac:dyDescent="0.3">
      <c r="C1573" s="28"/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28"/>
      <c r="O1573" s="28"/>
      <c r="P1573" s="28"/>
      <c r="Q1573" s="28"/>
      <c r="R1573" s="28"/>
      <c r="S1573" s="28"/>
      <c r="T1573" s="28"/>
      <c r="U1573" s="28"/>
      <c r="V1573" s="28"/>
      <c r="W1573" s="28"/>
      <c r="X1573" s="28"/>
      <c r="Y1573" s="28"/>
      <c r="Z1573" s="28"/>
      <c r="AA1573" s="28"/>
      <c r="AB1573" s="28"/>
      <c r="AC1573" s="28"/>
      <c r="AD1573" s="28"/>
      <c r="AE1573" s="28"/>
      <c r="AF1573" s="28"/>
      <c r="AG1573" s="28"/>
      <c r="AH1573" s="28"/>
      <c r="AI1573" s="28"/>
      <c r="AJ1573" s="28"/>
      <c r="AK1573" s="28"/>
      <c r="AL1573" s="28"/>
      <c r="AM1573" s="28"/>
      <c r="AN1573" s="28"/>
      <c r="AO1573" s="28"/>
      <c r="AP1573" s="28"/>
      <c r="AQ1573" s="28"/>
      <c r="AR1573" s="28"/>
      <c r="AS1573" s="28"/>
      <c r="AT1573" s="28"/>
      <c r="AU1573" s="28"/>
      <c r="AV1573" s="28"/>
      <c r="AW1573" s="28"/>
      <c r="AX1573" s="28"/>
      <c r="AY1573" s="28"/>
      <c r="AZ1573" s="28"/>
      <c r="BA1573" s="28"/>
      <c r="BB1573" s="28"/>
      <c r="BC1573" s="28"/>
      <c r="BD1573" s="28"/>
      <c r="BE1573" s="28"/>
      <c r="BF1573" s="28"/>
      <c r="BG1573" s="28"/>
      <c r="BH1573" s="28"/>
      <c r="BI1573" s="28"/>
      <c r="BJ1573" s="28"/>
      <c r="BK1573" s="28"/>
      <c r="BL1573" s="28"/>
      <c r="BM1573" s="28"/>
      <c r="BN1573" s="28"/>
      <c r="BO1573" s="28"/>
      <c r="BP1573" s="28"/>
      <c r="BQ1573" s="28"/>
      <c r="BR1573" s="28"/>
      <c r="BS1573" s="28"/>
      <c r="BT1573" s="28"/>
      <c r="BU1573" s="28"/>
      <c r="BV1573" s="28"/>
      <c r="BW1573" s="28"/>
      <c r="BX1573" s="28"/>
      <c r="BY1573" s="28"/>
      <c r="BZ1573" s="28"/>
      <c r="CA1573" s="28"/>
      <c r="CB1573" s="28"/>
      <c r="CC1573" s="28"/>
      <c r="CD1573" s="28"/>
      <c r="CE1573" s="28"/>
      <c r="CF1573" s="28"/>
      <c r="CG1573" s="28"/>
      <c r="CH1573" s="28"/>
      <c r="CI1573" s="28"/>
      <c r="CJ1573" s="28"/>
      <c r="CK1573" s="28"/>
      <c r="CL1573" s="28"/>
      <c r="CM1573" s="28"/>
      <c r="CN1573" s="28"/>
    </row>
    <row r="1574" spans="3:92" x14ac:dyDescent="0.3">
      <c r="C1574" s="28"/>
      <c r="D1574" s="28"/>
      <c r="E1574" s="28"/>
      <c r="F1574" s="28"/>
      <c r="G1574" s="28"/>
      <c r="H1574" s="28"/>
      <c r="I1574" s="28"/>
      <c r="J1574" s="28"/>
      <c r="K1574" s="28"/>
      <c r="L1574" s="28"/>
      <c r="M1574" s="28"/>
      <c r="N1574" s="28"/>
      <c r="O1574" s="28"/>
      <c r="P1574" s="28"/>
      <c r="Q1574" s="28"/>
      <c r="R1574" s="28"/>
      <c r="S1574" s="28"/>
      <c r="T1574" s="28"/>
      <c r="U1574" s="28"/>
      <c r="V1574" s="28"/>
      <c r="W1574" s="28"/>
      <c r="X1574" s="28"/>
      <c r="Y1574" s="28"/>
      <c r="Z1574" s="28"/>
      <c r="AA1574" s="28"/>
      <c r="AB1574" s="28"/>
      <c r="AC1574" s="28"/>
      <c r="AD1574" s="28"/>
      <c r="AE1574" s="28"/>
      <c r="AF1574" s="28"/>
      <c r="AG1574" s="28"/>
      <c r="AH1574" s="28"/>
      <c r="AI1574" s="28"/>
      <c r="AJ1574" s="28"/>
      <c r="AK1574" s="28"/>
      <c r="AL1574" s="28"/>
      <c r="AM1574" s="28"/>
      <c r="AN1574" s="28"/>
      <c r="AO1574" s="28"/>
      <c r="AP1574" s="28"/>
      <c r="AQ1574" s="28"/>
      <c r="AR1574" s="28"/>
      <c r="AS1574" s="28"/>
      <c r="AT1574" s="28"/>
      <c r="AU1574" s="28"/>
      <c r="AV1574" s="28"/>
      <c r="AW1574" s="28"/>
      <c r="AX1574" s="28"/>
      <c r="AY1574" s="28"/>
      <c r="AZ1574" s="28"/>
      <c r="BA1574" s="28"/>
      <c r="BB1574" s="28"/>
      <c r="BC1574" s="28"/>
      <c r="BD1574" s="28"/>
      <c r="BE1574" s="28"/>
      <c r="BF1574" s="28"/>
      <c r="BG1574" s="28"/>
      <c r="BH1574" s="28"/>
      <c r="BI1574" s="28"/>
      <c r="BJ1574" s="28"/>
      <c r="BK1574" s="28"/>
      <c r="BL1574" s="28"/>
      <c r="BM1574" s="28"/>
      <c r="BN1574" s="28"/>
      <c r="BO1574" s="28"/>
      <c r="BP1574" s="28"/>
      <c r="BQ1574" s="28"/>
      <c r="BR1574" s="28"/>
      <c r="BS1574" s="28"/>
      <c r="BT1574" s="28"/>
      <c r="BU1574" s="28"/>
      <c r="BV1574" s="28"/>
      <c r="BW1574" s="28"/>
      <c r="BX1574" s="28"/>
      <c r="BY1574" s="28"/>
      <c r="BZ1574" s="28"/>
      <c r="CA1574" s="28"/>
      <c r="CB1574" s="28"/>
      <c r="CC1574" s="28"/>
      <c r="CD1574" s="28"/>
      <c r="CE1574" s="28"/>
      <c r="CF1574" s="28"/>
      <c r="CG1574" s="28"/>
      <c r="CH1574" s="28"/>
      <c r="CI1574" s="28"/>
      <c r="CJ1574" s="28"/>
      <c r="CK1574" s="28"/>
      <c r="CL1574" s="28"/>
      <c r="CM1574" s="28"/>
      <c r="CN1574" s="28"/>
    </row>
    <row r="1575" spans="3:92" x14ac:dyDescent="0.3">
      <c r="C1575" s="28"/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28"/>
      <c r="O1575" s="28"/>
      <c r="P1575" s="28"/>
      <c r="Q1575" s="28"/>
      <c r="R1575" s="28"/>
      <c r="S1575" s="28"/>
      <c r="T1575" s="28"/>
      <c r="U1575" s="28"/>
      <c r="V1575" s="28"/>
      <c r="W1575" s="28"/>
      <c r="X1575" s="28"/>
      <c r="Y1575" s="28"/>
      <c r="Z1575" s="28"/>
      <c r="AA1575" s="28"/>
      <c r="AB1575" s="28"/>
      <c r="AC1575" s="28"/>
      <c r="AD1575" s="28"/>
      <c r="AE1575" s="28"/>
      <c r="AF1575" s="28"/>
      <c r="AG1575" s="28"/>
      <c r="AH1575" s="28"/>
      <c r="AI1575" s="28"/>
      <c r="AJ1575" s="28"/>
      <c r="AK1575" s="28"/>
      <c r="AL1575" s="28"/>
      <c r="AM1575" s="28"/>
      <c r="AN1575" s="28"/>
      <c r="AO1575" s="28"/>
      <c r="AP1575" s="28"/>
      <c r="AQ1575" s="28"/>
      <c r="AR1575" s="28"/>
      <c r="AS1575" s="28"/>
      <c r="AT1575" s="28"/>
      <c r="AU1575" s="28"/>
      <c r="AV1575" s="28"/>
      <c r="AW1575" s="28"/>
      <c r="AX1575" s="28"/>
      <c r="AY1575" s="28"/>
      <c r="AZ1575" s="28"/>
      <c r="BA1575" s="28"/>
      <c r="BB1575" s="28"/>
      <c r="BC1575" s="28"/>
      <c r="BD1575" s="28"/>
      <c r="BE1575" s="28"/>
      <c r="BF1575" s="28"/>
      <c r="BG1575" s="28"/>
      <c r="BH1575" s="28"/>
      <c r="BI1575" s="28"/>
      <c r="BJ1575" s="28"/>
      <c r="BK1575" s="28"/>
      <c r="BL1575" s="28"/>
      <c r="BM1575" s="28"/>
      <c r="BN1575" s="28"/>
      <c r="BO1575" s="28"/>
      <c r="BP1575" s="28"/>
      <c r="BQ1575" s="28"/>
      <c r="BR1575" s="28"/>
      <c r="BS1575" s="28"/>
      <c r="BT1575" s="28"/>
      <c r="BU1575" s="28"/>
      <c r="BV1575" s="28"/>
      <c r="BW1575" s="28"/>
      <c r="BX1575" s="28"/>
      <c r="BY1575" s="28"/>
      <c r="BZ1575" s="28"/>
      <c r="CA1575" s="28"/>
      <c r="CB1575" s="28"/>
      <c r="CC1575" s="28"/>
      <c r="CD1575" s="28"/>
      <c r="CE1575" s="28"/>
      <c r="CF1575" s="28"/>
      <c r="CG1575" s="28"/>
      <c r="CH1575" s="28"/>
      <c r="CI1575" s="28"/>
      <c r="CJ1575" s="28"/>
      <c r="CK1575" s="28"/>
      <c r="CL1575" s="28"/>
      <c r="CM1575" s="28"/>
      <c r="CN1575" s="28"/>
    </row>
    <row r="1576" spans="3:92" x14ac:dyDescent="0.3">
      <c r="C1576" s="28"/>
      <c r="D1576" s="28"/>
      <c r="E1576" s="28"/>
      <c r="F1576" s="28"/>
      <c r="G1576" s="28"/>
      <c r="H1576" s="28"/>
      <c r="I1576" s="28"/>
      <c r="J1576" s="28"/>
      <c r="K1576" s="28"/>
      <c r="L1576" s="28"/>
      <c r="M1576" s="28"/>
      <c r="N1576" s="28"/>
      <c r="O1576" s="28"/>
      <c r="P1576" s="28"/>
      <c r="Q1576" s="28"/>
      <c r="R1576" s="28"/>
      <c r="S1576" s="28"/>
      <c r="T1576" s="28"/>
      <c r="U1576" s="28"/>
      <c r="V1576" s="28"/>
      <c r="W1576" s="28"/>
      <c r="X1576" s="28"/>
      <c r="Y1576" s="28"/>
      <c r="Z1576" s="28"/>
      <c r="AA1576" s="28"/>
      <c r="AB1576" s="28"/>
      <c r="AC1576" s="28"/>
      <c r="AD1576" s="28"/>
      <c r="AE1576" s="28"/>
      <c r="AF1576" s="28"/>
      <c r="AG1576" s="28"/>
      <c r="AH1576" s="28"/>
      <c r="AI1576" s="28"/>
      <c r="AJ1576" s="28"/>
      <c r="AK1576" s="28"/>
      <c r="AL1576" s="28"/>
      <c r="AM1576" s="28"/>
      <c r="AN1576" s="28"/>
      <c r="AO1576" s="28"/>
      <c r="AP1576" s="28"/>
      <c r="AQ1576" s="28"/>
      <c r="AR1576" s="28"/>
      <c r="AS1576" s="28"/>
      <c r="AT1576" s="28"/>
      <c r="AU1576" s="28"/>
      <c r="AV1576" s="28"/>
      <c r="AW1576" s="28"/>
      <c r="AX1576" s="28"/>
      <c r="AY1576" s="28"/>
      <c r="AZ1576" s="28"/>
      <c r="BA1576" s="28"/>
      <c r="BB1576" s="28"/>
      <c r="BC1576" s="28"/>
      <c r="BD1576" s="28"/>
      <c r="BE1576" s="28"/>
      <c r="BF1576" s="28"/>
      <c r="BG1576" s="28"/>
      <c r="BH1576" s="28"/>
      <c r="BI1576" s="28"/>
      <c r="BJ1576" s="28"/>
      <c r="BK1576" s="28"/>
      <c r="BL1576" s="28"/>
      <c r="BM1576" s="28"/>
      <c r="BN1576" s="28"/>
      <c r="BO1576" s="28"/>
      <c r="BP1576" s="28"/>
      <c r="BQ1576" s="28"/>
      <c r="BR1576" s="28"/>
      <c r="BS1576" s="28"/>
      <c r="BT1576" s="28"/>
      <c r="BU1576" s="28"/>
      <c r="BV1576" s="28"/>
      <c r="BW1576" s="28"/>
      <c r="BX1576" s="28"/>
      <c r="BY1576" s="28"/>
      <c r="BZ1576" s="28"/>
      <c r="CA1576" s="28"/>
      <c r="CB1576" s="28"/>
      <c r="CC1576" s="28"/>
      <c r="CD1576" s="28"/>
      <c r="CE1576" s="28"/>
      <c r="CF1576" s="28"/>
      <c r="CG1576" s="28"/>
      <c r="CH1576" s="28"/>
      <c r="CI1576" s="28"/>
      <c r="CJ1576" s="28"/>
      <c r="CK1576" s="28"/>
      <c r="CL1576" s="28"/>
      <c r="CM1576" s="28"/>
      <c r="CN1576" s="28"/>
    </row>
    <row r="1577" spans="3:92" x14ac:dyDescent="0.3">
      <c r="C1577" s="28"/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28"/>
      <c r="O1577" s="28"/>
      <c r="P1577" s="28"/>
      <c r="Q1577" s="28"/>
      <c r="R1577" s="28"/>
      <c r="S1577" s="28"/>
      <c r="T1577" s="28"/>
      <c r="U1577" s="28"/>
      <c r="V1577" s="28"/>
      <c r="W1577" s="28"/>
      <c r="X1577" s="28"/>
      <c r="Y1577" s="28"/>
      <c r="Z1577" s="28"/>
      <c r="AA1577" s="28"/>
      <c r="AB1577" s="28"/>
      <c r="AC1577" s="28"/>
      <c r="AD1577" s="28"/>
      <c r="AE1577" s="28"/>
      <c r="AF1577" s="28"/>
      <c r="AG1577" s="28"/>
      <c r="AH1577" s="28"/>
      <c r="AI1577" s="28"/>
      <c r="AJ1577" s="28"/>
      <c r="AK1577" s="28"/>
      <c r="AL1577" s="28"/>
      <c r="AM1577" s="28"/>
      <c r="AN1577" s="28"/>
      <c r="AO1577" s="28"/>
      <c r="AP1577" s="28"/>
      <c r="AQ1577" s="28"/>
      <c r="AR1577" s="28"/>
      <c r="AS1577" s="28"/>
      <c r="AT1577" s="28"/>
      <c r="AU1577" s="28"/>
      <c r="AV1577" s="28"/>
      <c r="AW1577" s="28"/>
      <c r="AX1577" s="28"/>
      <c r="AY1577" s="28"/>
      <c r="AZ1577" s="28"/>
      <c r="BA1577" s="28"/>
      <c r="BB1577" s="28"/>
      <c r="BC1577" s="28"/>
      <c r="BD1577" s="28"/>
      <c r="BE1577" s="28"/>
      <c r="BF1577" s="28"/>
      <c r="BG1577" s="28"/>
      <c r="BH1577" s="28"/>
      <c r="BI1577" s="28"/>
      <c r="BJ1577" s="28"/>
      <c r="BK1577" s="28"/>
      <c r="BL1577" s="28"/>
      <c r="BM1577" s="28"/>
      <c r="BN1577" s="28"/>
      <c r="BO1577" s="28"/>
      <c r="BP1577" s="28"/>
      <c r="BQ1577" s="28"/>
      <c r="BR1577" s="28"/>
      <c r="BS1577" s="28"/>
      <c r="BT1577" s="28"/>
      <c r="BU1577" s="28"/>
      <c r="BV1577" s="28"/>
      <c r="BW1577" s="28"/>
      <c r="BX1577" s="28"/>
      <c r="BY1577" s="28"/>
      <c r="BZ1577" s="28"/>
      <c r="CA1577" s="28"/>
      <c r="CB1577" s="28"/>
      <c r="CC1577" s="28"/>
      <c r="CD1577" s="28"/>
      <c r="CE1577" s="28"/>
      <c r="CF1577" s="28"/>
      <c r="CG1577" s="28"/>
      <c r="CH1577" s="28"/>
      <c r="CI1577" s="28"/>
      <c r="CJ1577" s="28"/>
      <c r="CK1577" s="28"/>
      <c r="CL1577" s="28"/>
      <c r="CM1577" s="28"/>
      <c r="CN1577" s="28"/>
    </row>
    <row r="1578" spans="3:92" x14ac:dyDescent="0.3">
      <c r="C1578" s="28"/>
      <c r="D1578" s="28"/>
      <c r="E1578" s="28"/>
      <c r="F1578" s="28"/>
      <c r="G1578" s="28"/>
      <c r="H1578" s="28"/>
      <c r="I1578" s="28"/>
      <c r="J1578" s="28"/>
      <c r="K1578" s="28"/>
      <c r="L1578" s="28"/>
      <c r="M1578" s="28"/>
      <c r="N1578" s="28"/>
      <c r="O1578" s="28"/>
      <c r="P1578" s="28"/>
      <c r="Q1578" s="28"/>
      <c r="R1578" s="28"/>
      <c r="S1578" s="28"/>
      <c r="T1578" s="28"/>
      <c r="U1578" s="28"/>
      <c r="V1578" s="28"/>
      <c r="W1578" s="28"/>
      <c r="X1578" s="28"/>
      <c r="Y1578" s="28"/>
      <c r="Z1578" s="28"/>
      <c r="AA1578" s="28"/>
      <c r="AB1578" s="28"/>
      <c r="AC1578" s="28"/>
      <c r="AD1578" s="28"/>
      <c r="AE1578" s="28"/>
      <c r="AF1578" s="28"/>
      <c r="AG1578" s="28"/>
      <c r="AH1578" s="28"/>
      <c r="AI1578" s="28"/>
      <c r="AJ1578" s="28"/>
      <c r="AK1578" s="28"/>
      <c r="AL1578" s="28"/>
      <c r="AM1578" s="28"/>
      <c r="AN1578" s="28"/>
      <c r="AO1578" s="28"/>
      <c r="AP1578" s="28"/>
      <c r="AQ1578" s="28"/>
      <c r="AR1578" s="28"/>
      <c r="AS1578" s="28"/>
      <c r="AT1578" s="28"/>
      <c r="AU1578" s="28"/>
      <c r="AV1578" s="28"/>
      <c r="AW1578" s="28"/>
      <c r="AX1578" s="28"/>
      <c r="AY1578" s="28"/>
      <c r="AZ1578" s="28"/>
      <c r="BA1578" s="28"/>
      <c r="BB1578" s="28"/>
      <c r="BC1578" s="28"/>
      <c r="BD1578" s="28"/>
      <c r="BE1578" s="28"/>
      <c r="BF1578" s="28"/>
      <c r="BG1578" s="28"/>
      <c r="BH1578" s="28"/>
      <c r="BI1578" s="28"/>
      <c r="BJ1578" s="28"/>
      <c r="BK1578" s="28"/>
      <c r="BL1578" s="28"/>
      <c r="BM1578" s="28"/>
      <c r="BN1578" s="28"/>
      <c r="BO1578" s="28"/>
      <c r="BP1578" s="28"/>
      <c r="BQ1578" s="28"/>
      <c r="BR1578" s="28"/>
      <c r="BS1578" s="28"/>
      <c r="BT1578" s="28"/>
      <c r="BU1578" s="28"/>
      <c r="BV1578" s="28"/>
      <c r="BW1578" s="28"/>
      <c r="BX1578" s="28"/>
      <c r="BY1578" s="28"/>
      <c r="BZ1578" s="28"/>
      <c r="CA1578" s="28"/>
      <c r="CB1578" s="28"/>
      <c r="CC1578" s="28"/>
      <c r="CD1578" s="28"/>
      <c r="CE1578" s="28"/>
      <c r="CF1578" s="28"/>
      <c r="CG1578" s="28"/>
      <c r="CH1578" s="28"/>
      <c r="CI1578" s="28"/>
      <c r="CJ1578" s="28"/>
      <c r="CK1578" s="28"/>
      <c r="CL1578" s="28"/>
      <c r="CM1578" s="28"/>
      <c r="CN1578" s="28"/>
    </row>
    <row r="1579" spans="3:92" x14ac:dyDescent="0.3">
      <c r="C1579" s="28"/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28"/>
      <c r="O1579" s="28"/>
      <c r="P1579" s="28"/>
      <c r="Q1579" s="28"/>
      <c r="R1579" s="28"/>
      <c r="S1579" s="28"/>
      <c r="T1579" s="28"/>
      <c r="U1579" s="28"/>
      <c r="V1579" s="28"/>
      <c r="W1579" s="28"/>
      <c r="X1579" s="28"/>
      <c r="Y1579" s="28"/>
      <c r="Z1579" s="28"/>
      <c r="AA1579" s="28"/>
      <c r="AB1579" s="28"/>
      <c r="AC1579" s="28"/>
      <c r="AD1579" s="28"/>
      <c r="AE1579" s="28"/>
      <c r="AF1579" s="28"/>
      <c r="AG1579" s="28"/>
      <c r="AH1579" s="28"/>
      <c r="AI1579" s="28"/>
      <c r="AJ1579" s="28"/>
      <c r="AK1579" s="28"/>
      <c r="AL1579" s="28"/>
      <c r="AM1579" s="28"/>
      <c r="AN1579" s="28"/>
      <c r="AO1579" s="28"/>
      <c r="AP1579" s="28"/>
      <c r="AQ1579" s="28"/>
      <c r="AR1579" s="28"/>
      <c r="AS1579" s="28"/>
      <c r="AT1579" s="28"/>
      <c r="AU1579" s="28"/>
      <c r="AV1579" s="28"/>
      <c r="AW1579" s="28"/>
      <c r="AX1579" s="28"/>
      <c r="AY1579" s="28"/>
      <c r="AZ1579" s="28"/>
      <c r="BA1579" s="28"/>
      <c r="BB1579" s="28"/>
      <c r="BC1579" s="28"/>
      <c r="BD1579" s="28"/>
      <c r="BE1579" s="28"/>
      <c r="BF1579" s="28"/>
      <c r="BG1579" s="28"/>
      <c r="BH1579" s="28"/>
      <c r="BI1579" s="28"/>
      <c r="BJ1579" s="28"/>
      <c r="BK1579" s="28"/>
      <c r="BL1579" s="28"/>
      <c r="BM1579" s="28"/>
      <c r="BN1579" s="28"/>
      <c r="BO1579" s="28"/>
      <c r="BP1579" s="28"/>
      <c r="BQ1579" s="28"/>
      <c r="BR1579" s="28"/>
      <c r="BS1579" s="28"/>
      <c r="BT1579" s="28"/>
      <c r="BU1579" s="28"/>
      <c r="BV1579" s="28"/>
      <c r="BW1579" s="28"/>
      <c r="BX1579" s="28"/>
      <c r="BY1579" s="28"/>
      <c r="BZ1579" s="28"/>
      <c r="CA1579" s="28"/>
      <c r="CB1579" s="28"/>
      <c r="CC1579" s="28"/>
      <c r="CD1579" s="28"/>
      <c r="CE1579" s="28"/>
      <c r="CF1579" s="28"/>
      <c r="CG1579" s="28"/>
      <c r="CH1579" s="28"/>
      <c r="CI1579" s="28"/>
      <c r="CJ1579" s="28"/>
      <c r="CK1579" s="28"/>
      <c r="CL1579" s="28"/>
      <c r="CM1579" s="28"/>
      <c r="CN1579" s="28"/>
    </row>
    <row r="1580" spans="3:92" x14ac:dyDescent="0.3">
      <c r="C1580" s="28"/>
      <c r="D1580" s="28"/>
      <c r="E1580" s="28"/>
      <c r="F1580" s="28"/>
      <c r="G1580" s="28"/>
      <c r="H1580" s="28"/>
      <c r="I1580" s="28"/>
      <c r="J1580" s="28"/>
      <c r="K1580" s="28"/>
      <c r="L1580" s="28"/>
      <c r="M1580" s="28"/>
      <c r="N1580" s="28"/>
      <c r="O1580" s="28"/>
      <c r="P1580" s="28"/>
      <c r="Q1580" s="28"/>
      <c r="R1580" s="28"/>
      <c r="S1580" s="28"/>
      <c r="T1580" s="28"/>
      <c r="U1580" s="28"/>
      <c r="V1580" s="28"/>
      <c r="W1580" s="28"/>
      <c r="X1580" s="28"/>
      <c r="Y1580" s="28"/>
      <c r="Z1580" s="28"/>
      <c r="AA1580" s="28"/>
      <c r="AB1580" s="28"/>
      <c r="AC1580" s="28"/>
      <c r="AD1580" s="28"/>
      <c r="AE1580" s="28"/>
      <c r="AF1580" s="28"/>
      <c r="AG1580" s="28"/>
      <c r="AH1580" s="28"/>
      <c r="AI1580" s="28"/>
      <c r="AJ1580" s="28"/>
      <c r="AK1580" s="28"/>
      <c r="AL1580" s="28"/>
      <c r="AM1580" s="28"/>
      <c r="AN1580" s="28"/>
      <c r="AO1580" s="28"/>
      <c r="AP1580" s="28"/>
      <c r="AQ1580" s="28"/>
      <c r="AR1580" s="28"/>
      <c r="AS1580" s="28"/>
      <c r="AT1580" s="28"/>
      <c r="AU1580" s="28"/>
      <c r="AV1580" s="28"/>
      <c r="AW1580" s="28"/>
      <c r="AX1580" s="28"/>
      <c r="AY1580" s="28"/>
      <c r="AZ1580" s="28"/>
      <c r="BA1580" s="28"/>
      <c r="BB1580" s="28"/>
      <c r="BC1580" s="28"/>
      <c r="BD1580" s="28"/>
      <c r="BE1580" s="28"/>
      <c r="BF1580" s="28"/>
      <c r="BG1580" s="28"/>
      <c r="BH1580" s="28"/>
      <c r="BI1580" s="28"/>
      <c r="BJ1580" s="28"/>
      <c r="BK1580" s="28"/>
      <c r="BL1580" s="28"/>
      <c r="BM1580" s="28"/>
      <c r="BN1580" s="28"/>
      <c r="BO1580" s="28"/>
      <c r="BP1580" s="28"/>
      <c r="BQ1580" s="28"/>
      <c r="BR1580" s="28"/>
      <c r="BS1580" s="28"/>
      <c r="BT1580" s="28"/>
      <c r="BU1580" s="28"/>
      <c r="BV1580" s="28"/>
      <c r="BW1580" s="28"/>
      <c r="BX1580" s="28"/>
      <c r="BY1580" s="28"/>
      <c r="BZ1580" s="28"/>
      <c r="CA1580" s="28"/>
      <c r="CB1580" s="28"/>
      <c r="CC1580" s="28"/>
      <c r="CD1580" s="28"/>
      <c r="CE1580" s="28"/>
      <c r="CF1580" s="28"/>
      <c r="CG1580" s="28"/>
      <c r="CH1580" s="28"/>
      <c r="CI1580" s="28"/>
      <c r="CJ1580" s="28"/>
      <c r="CK1580" s="28"/>
      <c r="CL1580" s="28"/>
      <c r="CM1580" s="28"/>
      <c r="CN1580" s="28"/>
    </row>
    <row r="1581" spans="3:92" x14ac:dyDescent="0.3">
      <c r="C1581" s="28"/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28"/>
      <c r="O1581" s="28"/>
      <c r="P1581" s="28"/>
      <c r="Q1581" s="28"/>
      <c r="R1581" s="28"/>
      <c r="S1581" s="28"/>
      <c r="T1581" s="28"/>
      <c r="U1581" s="28"/>
      <c r="V1581" s="28"/>
      <c r="W1581" s="28"/>
      <c r="X1581" s="28"/>
      <c r="Y1581" s="28"/>
      <c r="Z1581" s="28"/>
      <c r="AA1581" s="28"/>
      <c r="AB1581" s="28"/>
      <c r="AC1581" s="28"/>
      <c r="AD1581" s="28"/>
      <c r="AE1581" s="28"/>
      <c r="AF1581" s="28"/>
      <c r="AG1581" s="28"/>
      <c r="AH1581" s="28"/>
      <c r="AI1581" s="28"/>
      <c r="AJ1581" s="28"/>
      <c r="AK1581" s="28"/>
      <c r="AL1581" s="28"/>
      <c r="AM1581" s="28"/>
      <c r="AN1581" s="28"/>
      <c r="AO1581" s="28"/>
      <c r="AP1581" s="28"/>
      <c r="AQ1581" s="28"/>
      <c r="AR1581" s="28"/>
      <c r="AS1581" s="28"/>
      <c r="AT1581" s="28"/>
      <c r="AU1581" s="28"/>
      <c r="AV1581" s="28"/>
      <c r="AW1581" s="28"/>
      <c r="AX1581" s="28"/>
      <c r="AY1581" s="28"/>
      <c r="AZ1581" s="28"/>
      <c r="BA1581" s="28"/>
      <c r="BB1581" s="28"/>
      <c r="BC1581" s="28"/>
      <c r="BD1581" s="28"/>
      <c r="BE1581" s="28"/>
      <c r="BF1581" s="28"/>
      <c r="BG1581" s="28"/>
      <c r="BH1581" s="28"/>
      <c r="BI1581" s="28"/>
      <c r="BJ1581" s="28"/>
      <c r="BK1581" s="28"/>
      <c r="BL1581" s="28"/>
      <c r="BM1581" s="28"/>
      <c r="BN1581" s="28"/>
      <c r="BO1581" s="28"/>
      <c r="BP1581" s="28"/>
      <c r="BQ1581" s="28"/>
      <c r="BR1581" s="28"/>
      <c r="BS1581" s="28"/>
      <c r="BT1581" s="28"/>
      <c r="BU1581" s="28"/>
      <c r="BV1581" s="28"/>
      <c r="BW1581" s="28"/>
      <c r="BX1581" s="28"/>
      <c r="BY1581" s="28"/>
      <c r="BZ1581" s="28"/>
      <c r="CA1581" s="28"/>
      <c r="CB1581" s="28"/>
      <c r="CC1581" s="28"/>
      <c r="CD1581" s="28"/>
      <c r="CE1581" s="28"/>
      <c r="CF1581" s="28"/>
      <c r="CG1581" s="28"/>
      <c r="CH1581" s="28"/>
      <c r="CI1581" s="28"/>
      <c r="CJ1581" s="28"/>
      <c r="CK1581" s="28"/>
      <c r="CL1581" s="28"/>
      <c r="CM1581" s="28"/>
      <c r="CN1581" s="28"/>
    </row>
    <row r="1582" spans="3:92" x14ac:dyDescent="0.3">
      <c r="C1582" s="28"/>
      <c r="D1582" s="28"/>
      <c r="E1582" s="28"/>
      <c r="F1582" s="28"/>
      <c r="G1582" s="28"/>
      <c r="H1582" s="28"/>
      <c r="I1582" s="28"/>
      <c r="J1582" s="28"/>
      <c r="K1582" s="28"/>
      <c r="L1582" s="28"/>
      <c r="M1582" s="28"/>
      <c r="N1582" s="28"/>
      <c r="O1582" s="28"/>
      <c r="P1582" s="28"/>
      <c r="Q1582" s="28"/>
      <c r="R1582" s="28"/>
      <c r="S1582" s="28"/>
      <c r="T1582" s="28"/>
      <c r="U1582" s="28"/>
      <c r="V1582" s="28"/>
      <c r="W1582" s="28"/>
      <c r="X1582" s="28"/>
      <c r="Y1582" s="28"/>
      <c r="Z1582" s="28"/>
      <c r="AA1582" s="28"/>
      <c r="AB1582" s="28"/>
      <c r="AC1582" s="28"/>
      <c r="AD1582" s="28"/>
      <c r="AE1582" s="28"/>
      <c r="AF1582" s="28"/>
      <c r="AG1582" s="28"/>
      <c r="AH1582" s="28"/>
      <c r="AI1582" s="28"/>
      <c r="AJ1582" s="28"/>
      <c r="AK1582" s="28"/>
      <c r="AL1582" s="28"/>
      <c r="AM1582" s="28"/>
      <c r="AN1582" s="28"/>
      <c r="AO1582" s="28"/>
      <c r="AP1582" s="28"/>
      <c r="AQ1582" s="28"/>
      <c r="AR1582" s="28"/>
      <c r="AS1582" s="28"/>
      <c r="AT1582" s="28"/>
      <c r="AU1582" s="28"/>
      <c r="AV1582" s="28"/>
      <c r="AW1582" s="28"/>
      <c r="AX1582" s="28"/>
      <c r="AY1582" s="28"/>
      <c r="AZ1582" s="28"/>
      <c r="BA1582" s="28"/>
      <c r="BB1582" s="28"/>
      <c r="BC1582" s="28"/>
      <c r="BD1582" s="28"/>
      <c r="BE1582" s="28"/>
      <c r="BF1582" s="28"/>
      <c r="BG1582" s="28"/>
      <c r="BH1582" s="28"/>
      <c r="BI1582" s="28"/>
      <c r="BJ1582" s="28"/>
      <c r="BK1582" s="28"/>
      <c r="BL1582" s="28"/>
      <c r="BM1582" s="28"/>
      <c r="BN1582" s="28"/>
      <c r="BO1582" s="28"/>
      <c r="BP1582" s="28"/>
      <c r="BQ1582" s="28"/>
      <c r="BR1582" s="28"/>
      <c r="BS1582" s="28"/>
      <c r="BT1582" s="28"/>
      <c r="BU1582" s="28"/>
      <c r="BV1582" s="28"/>
      <c r="BW1582" s="28"/>
      <c r="BX1582" s="28"/>
      <c r="BY1582" s="28"/>
      <c r="BZ1582" s="28"/>
      <c r="CA1582" s="28"/>
      <c r="CB1582" s="28"/>
      <c r="CC1582" s="28"/>
      <c r="CD1582" s="28"/>
      <c r="CE1582" s="28"/>
      <c r="CF1582" s="28"/>
      <c r="CG1582" s="28"/>
      <c r="CH1582" s="28"/>
      <c r="CI1582" s="28"/>
      <c r="CJ1582" s="28"/>
      <c r="CK1582" s="28"/>
      <c r="CL1582" s="28"/>
      <c r="CM1582" s="28"/>
      <c r="CN1582" s="28"/>
    </row>
    <row r="1583" spans="3:92" x14ac:dyDescent="0.3">
      <c r="C1583" s="28"/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28"/>
      <c r="O1583" s="28"/>
      <c r="P1583" s="28"/>
      <c r="Q1583" s="28"/>
      <c r="R1583" s="28"/>
      <c r="S1583" s="28"/>
      <c r="T1583" s="28"/>
      <c r="U1583" s="28"/>
      <c r="V1583" s="28"/>
      <c r="W1583" s="28"/>
      <c r="X1583" s="28"/>
      <c r="Y1583" s="28"/>
      <c r="Z1583" s="28"/>
      <c r="AA1583" s="28"/>
      <c r="AB1583" s="28"/>
      <c r="AC1583" s="28"/>
      <c r="AD1583" s="28"/>
      <c r="AE1583" s="28"/>
      <c r="AF1583" s="28"/>
      <c r="AG1583" s="28"/>
      <c r="AH1583" s="28"/>
      <c r="AI1583" s="28"/>
      <c r="AJ1583" s="28"/>
      <c r="AK1583" s="28"/>
      <c r="AL1583" s="28"/>
      <c r="AM1583" s="28"/>
      <c r="AN1583" s="28"/>
      <c r="AO1583" s="28"/>
      <c r="AP1583" s="28"/>
      <c r="AQ1583" s="28"/>
      <c r="AR1583" s="28"/>
      <c r="AS1583" s="28"/>
      <c r="AT1583" s="28"/>
      <c r="AU1583" s="28"/>
      <c r="AV1583" s="28"/>
      <c r="AW1583" s="28"/>
      <c r="AX1583" s="28"/>
      <c r="AY1583" s="28"/>
      <c r="AZ1583" s="28"/>
      <c r="BA1583" s="28"/>
      <c r="BB1583" s="28"/>
      <c r="BC1583" s="28"/>
      <c r="BD1583" s="28"/>
      <c r="BE1583" s="28"/>
      <c r="BF1583" s="28"/>
      <c r="BG1583" s="28"/>
      <c r="BH1583" s="28"/>
      <c r="BI1583" s="28"/>
      <c r="BJ1583" s="28"/>
      <c r="BK1583" s="28"/>
      <c r="BL1583" s="28"/>
      <c r="BM1583" s="28"/>
      <c r="BN1583" s="28"/>
      <c r="BO1583" s="28"/>
      <c r="BP1583" s="28"/>
      <c r="BQ1583" s="28"/>
      <c r="BR1583" s="28"/>
      <c r="BS1583" s="28"/>
      <c r="BT1583" s="28"/>
      <c r="BU1583" s="28"/>
      <c r="BV1583" s="28"/>
      <c r="BW1583" s="28"/>
      <c r="BX1583" s="28"/>
      <c r="BY1583" s="28"/>
      <c r="BZ1583" s="28"/>
      <c r="CA1583" s="28"/>
      <c r="CB1583" s="28"/>
      <c r="CC1583" s="28"/>
      <c r="CD1583" s="28"/>
      <c r="CE1583" s="28"/>
      <c r="CF1583" s="28"/>
      <c r="CG1583" s="28"/>
      <c r="CH1583" s="28"/>
      <c r="CI1583" s="28"/>
      <c r="CJ1583" s="28"/>
      <c r="CK1583" s="28"/>
      <c r="CL1583" s="28"/>
      <c r="CM1583" s="28"/>
      <c r="CN1583" s="28"/>
    </row>
    <row r="1584" spans="3:92" x14ac:dyDescent="0.3">
      <c r="C1584" s="28"/>
      <c r="D1584" s="28"/>
      <c r="E1584" s="28"/>
      <c r="F1584" s="28"/>
      <c r="G1584" s="28"/>
      <c r="H1584" s="28"/>
      <c r="I1584" s="28"/>
      <c r="J1584" s="28"/>
      <c r="K1584" s="28"/>
      <c r="L1584" s="28"/>
      <c r="M1584" s="28"/>
      <c r="N1584" s="28"/>
      <c r="O1584" s="28"/>
      <c r="P1584" s="28"/>
      <c r="Q1584" s="28"/>
      <c r="R1584" s="28"/>
      <c r="S1584" s="28"/>
      <c r="T1584" s="28"/>
      <c r="U1584" s="28"/>
      <c r="V1584" s="28"/>
      <c r="W1584" s="28"/>
      <c r="X1584" s="28"/>
      <c r="Y1584" s="28"/>
      <c r="Z1584" s="28"/>
      <c r="AA1584" s="28"/>
      <c r="AB1584" s="28"/>
      <c r="AC1584" s="28"/>
      <c r="AD1584" s="28"/>
      <c r="AE1584" s="28"/>
      <c r="AF1584" s="28"/>
      <c r="AG1584" s="28"/>
      <c r="AH1584" s="28"/>
      <c r="AI1584" s="28"/>
      <c r="AJ1584" s="28"/>
      <c r="AK1584" s="28"/>
      <c r="AL1584" s="28"/>
      <c r="AM1584" s="28"/>
      <c r="AN1584" s="28"/>
      <c r="AO1584" s="28"/>
      <c r="AP1584" s="28"/>
      <c r="AQ1584" s="28"/>
      <c r="AR1584" s="28"/>
      <c r="AS1584" s="28"/>
      <c r="AT1584" s="28"/>
      <c r="AU1584" s="28"/>
      <c r="AV1584" s="28"/>
      <c r="AW1584" s="28"/>
      <c r="AX1584" s="28"/>
      <c r="AY1584" s="28"/>
      <c r="AZ1584" s="28"/>
      <c r="BA1584" s="28"/>
      <c r="BB1584" s="28"/>
      <c r="BC1584" s="28"/>
      <c r="BD1584" s="28"/>
      <c r="BE1584" s="28"/>
      <c r="BF1584" s="28"/>
      <c r="BG1584" s="28"/>
      <c r="BH1584" s="28"/>
      <c r="BI1584" s="28"/>
      <c r="BJ1584" s="28"/>
      <c r="BK1584" s="28"/>
      <c r="BL1584" s="28"/>
      <c r="BM1584" s="28"/>
      <c r="BN1584" s="28"/>
      <c r="BO1584" s="28"/>
      <c r="BP1584" s="28"/>
      <c r="BQ1584" s="28"/>
      <c r="BR1584" s="28"/>
      <c r="BS1584" s="28"/>
      <c r="BT1584" s="28"/>
      <c r="BU1584" s="28"/>
      <c r="BV1584" s="28"/>
      <c r="BW1584" s="28"/>
      <c r="BX1584" s="28"/>
      <c r="BY1584" s="28"/>
      <c r="BZ1584" s="28"/>
      <c r="CA1584" s="28"/>
      <c r="CB1584" s="28"/>
      <c r="CC1584" s="28"/>
      <c r="CD1584" s="28"/>
      <c r="CE1584" s="28"/>
      <c r="CF1584" s="28"/>
      <c r="CG1584" s="28"/>
      <c r="CH1584" s="28"/>
      <c r="CI1584" s="28"/>
      <c r="CJ1584" s="28"/>
      <c r="CK1584" s="28"/>
      <c r="CL1584" s="28"/>
      <c r="CM1584" s="28"/>
      <c r="CN1584" s="28"/>
    </row>
    <row r="1585" spans="3:92" x14ac:dyDescent="0.3">
      <c r="C1585" s="28"/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28"/>
      <c r="O1585" s="28"/>
      <c r="P1585" s="28"/>
      <c r="Q1585" s="28"/>
      <c r="R1585" s="28"/>
      <c r="S1585" s="28"/>
      <c r="T1585" s="28"/>
      <c r="U1585" s="28"/>
      <c r="V1585" s="28"/>
      <c r="W1585" s="28"/>
      <c r="X1585" s="28"/>
      <c r="Y1585" s="28"/>
      <c r="Z1585" s="28"/>
      <c r="AA1585" s="28"/>
      <c r="AB1585" s="28"/>
      <c r="AC1585" s="28"/>
      <c r="AD1585" s="28"/>
      <c r="AE1585" s="28"/>
      <c r="AF1585" s="28"/>
      <c r="AG1585" s="28"/>
      <c r="AH1585" s="28"/>
      <c r="AI1585" s="28"/>
      <c r="AJ1585" s="28"/>
      <c r="AK1585" s="28"/>
      <c r="AL1585" s="28"/>
      <c r="AM1585" s="28"/>
      <c r="AN1585" s="28"/>
      <c r="AO1585" s="28"/>
      <c r="AP1585" s="28"/>
      <c r="AQ1585" s="28"/>
      <c r="AR1585" s="28"/>
      <c r="AS1585" s="28"/>
      <c r="AT1585" s="28"/>
      <c r="AU1585" s="28"/>
      <c r="AV1585" s="28"/>
      <c r="AW1585" s="28"/>
      <c r="AX1585" s="28"/>
      <c r="AY1585" s="28"/>
      <c r="AZ1585" s="28"/>
      <c r="BA1585" s="28"/>
      <c r="BB1585" s="28"/>
      <c r="BC1585" s="28"/>
      <c r="BD1585" s="28"/>
      <c r="BE1585" s="28"/>
      <c r="BF1585" s="28"/>
      <c r="BG1585" s="28"/>
      <c r="BH1585" s="28"/>
      <c r="BI1585" s="28"/>
      <c r="BJ1585" s="28"/>
      <c r="BK1585" s="28"/>
      <c r="BL1585" s="28"/>
      <c r="BM1585" s="28"/>
      <c r="BN1585" s="28"/>
      <c r="BO1585" s="28"/>
      <c r="BP1585" s="28"/>
      <c r="BQ1585" s="28"/>
      <c r="BR1585" s="28"/>
      <c r="BS1585" s="28"/>
      <c r="BT1585" s="28"/>
      <c r="BU1585" s="28"/>
      <c r="BV1585" s="28"/>
      <c r="BW1585" s="28"/>
      <c r="BX1585" s="28"/>
      <c r="BY1585" s="28"/>
      <c r="BZ1585" s="28"/>
      <c r="CA1585" s="28"/>
      <c r="CB1585" s="28"/>
      <c r="CC1585" s="28"/>
      <c r="CD1585" s="28"/>
      <c r="CE1585" s="28"/>
      <c r="CF1585" s="28"/>
      <c r="CG1585" s="28"/>
      <c r="CH1585" s="28"/>
      <c r="CI1585" s="28"/>
      <c r="CJ1585" s="28"/>
      <c r="CK1585" s="28"/>
      <c r="CL1585" s="28"/>
      <c r="CM1585" s="28"/>
      <c r="CN1585" s="28"/>
    </row>
    <row r="1586" spans="3:92" x14ac:dyDescent="0.3">
      <c r="C1586" s="28"/>
      <c r="D1586" s="28"/>
      <c r="E1586" s="28"/>
      <c r="F1586" s="28"/>
      <c r="G1586" s="28"/>
      <c r="H1586" s="28"/>
      <c r="I1586" s="28"/>
      <c r="J1586" s="28"/>
      <c r="K1586" s="28"/>
      <c r="L1586" s="28"/>
      <c r="M1586" s="28"/>
      <c r="N1586" s="28"/>
      <c r="O1586" s="28"/>
      <c r="P1586" s="28"/>
      <c r="Q1586" s="28"/>
      <c r="R1586" s="28"/>
      <c r="S1586" s="28"/>
      <c r="T1586" s="28"/>
      <c r="U1586" s="28"/>
      <c r="V1586" s="28"/>
      <c r="W1586" s="28"/>
      <c r="X1586" s="28"/>
      <c r="Y1586" s="28"/>
      <c r="Z1586" s="28"/>
      <c r="AA1586" s="28"/>
      <c r="AB1586" s="28"/>
      <c r="AC1586" s="28"/>
      <c r="AD1586" s="28"/>
      <c r="AE1586" s="28"/>
      <c r="AF1586" s="28"/>
      <c r="AG1586" s="28"/>
      <c r="AH1586" s="28"/>
      <c r="AI1586" s="28"/>
      <c r="AJ1586" s="28"/>
      <c r="AK1586" s="28"/>
      <c r="AL1586" s="28"/>
      <c r="AM1586" s="28"/>
      <c r="AN1586" s="28"/>
      <c r="AO1586" s="28"/>
      <c r="AP1586" s="28"/>
      <c r="AQ1586" s="28"/>
      <c r="AR1586" s="28"/>
      <c r="AS1586" s="28"/>
      <c r="AT1586" s="28"/>
      <c r="AU1586" s="28"/>
      <c r="AV1586" s="28"/>
      <c r="AW1586" s="28"/>
      <c r="AX1586" s="28"/>
      <c r="AY1586" s="28"/>
      <c r="AZ1586" s="28"/>
      <c r="BA1586" s="28"/>
      <c r="BB1586" s="28"/>
      <c r="BC1586" s="28"/>
      <c r="BD1586" s="28"/>
      <c r="BE1586" s="28"/>
      <c r="BF1586" s="28"/>
      <c r="BG1586" s="28"/>
      <c r="BH1586" s="28"/>
      <c r="BI1586" s="28"/>
      <c r="BJ1586" s="28"/>
      <c r="BK1586" s="28"/>
      <c r="BL1586" s="28"/>
      <c r="BM1586" s="28"/>
      <c r="BN1586" s="28"/>
      <c r="BO1586" s="28"/>
      <c r="BP1586" s="28"/>
      <c r="BQ1586" s="28"/>
      <c r="BR1586" s="28"/>
      <c r="BS1586" s="28"/>
      <c r="BT1586" s="28"/>
      <c r="BU1586" s="28"/>
      <c r="BV1586" s="28"/>
      <c r="BW1586" s="28"/>
      <c r="BX1586" s="28"/>
      <c r="BY1586" s="28"/>
      <c r="BZ1586" s="28"/>
      <c r="CA1586" s="28"/>
      <c r="CB1586" s="28"/>
      <c r="CC1586" s="28"/>
      <c r="CD1586" s="28"/>
      <c r="CE1586" s="28"/>
      <c r="CF1586" s="28"/>
      <c r="CG1586" s="28"/>
      <c r="CH1586" s="28"/>
      <c r="CI1586" s="28"/>
      <c r="CJ1586" s="28"/>
      <c r="CK1586" s="28"/>
      <c r="CL1586" s="28"/>
      <c r="CM1586" s="28"/>
      <c r="CN1586" s="28"/>
    </row>
    <row r="1587" spans="3:92" x14ac:dyDescent="0.3">
      <c r="C1587" s="28"/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28"/>
      <c r="O1587" s="28"/>
      <c r="P1587" s="28"/>
      <c r="Q1587" s="28"/>
      <c r="R1587" s="28"/>
      <c r="S1587" s="28"/>
      <c r="T1587" s="28"/>
      <c r="U1587" s="28"/>
      <c r="V1587" s="28"/>
      <c r="W1587" s="28"/>
      <c r="X1587" s="28"/>
      <c r="Y1587" s="28"/>
      <c r="Z1587" s="28"/>
      <c r="AA1587" s="28"/>
      <c r="AB1587" s="28"/>
      <c r="AC1587" s="28"/>
      <c r="AD1587" s="28"/>
      <c r="AE1587" s="28"/>
      <c r="AF1587" s="28"/>
      <c r="AG1587" s="28"/>
      <c r="AH1587" s="28"/>
      <c r="AI1587" s="28"/>
      <c r="AJ1587" s="28"/>
      <c r="AK1587" s="28"/>
      <c r="AL1587" s="28"/>
      <c r="AM1587" s="28"/>
      <c r="AN1587" s="28"/>
      <c r="AO1587" s="28"/>
      <c r="AP1587" s="28"/>
      <c r="AQ1587" s="28"/>
      <c r="AR1587" s="28"/>
      <c r="AS1587" s="28"/>
      <c r="AT1587" s="28"/>
      <c r="AU1587" s="28"/>
      <c r="AV1587" s="28"/>
      <c r="AW1587" s="28"/>
      <c r="AX1587" s="28"/>
      <c r="AY1587" s="28"/>
      <c r="AZ1587" s="28"/>
      <c r="BA1587" s="28"/>
      <c r="BB1587" s="28"/>
      <c r="BC1587" s="28"/>
      <c r="BD1587" s="28"/>
      <c r="BE1587" s="28"/>
      <c r="BF1587" s="28"/>
      <c r="BG1587" s="28"/>
      <c r="BH1587" s="28"/>
      <c r="BI1587" s="28"/>
      <c r="BJ1587" s="28"/>
      <c r="BK1587" s="28"/>
      <c r="BL1587" s="28"/>
      <c r="BM1587" s="28"/>
      <c r="BN1587" s="28"/>
      <c r="BO1587" s="28"/>
      <c r="BP1587" s="28"/>
      <c r="BQ1587" s="28"/>
      <c r="BR1587" s="28"/>
      <c r="BS1587" s="28"/>
      <c r="BT1587" s="28"/>
      <c r="BU1587" s="28"/>
      <c r="BV1587" s="28"/>
      <c r="BW1587" s="28"/>
      <c r="BX1587" s="28"/>
      <c r="BY1587" s="28"/>
      <c r="BZ1587" s="28"/>
      <c r="CA1587" s="28"/>
      <c r="CB1587" s="28"/>
      <c r="CC1587" s="28"/>
      <c r="CD1587" s="28"/>
      <c r="CE1587" s="28"/>
      <c r="CF1587" s="28"/>
      <c r="CG1587" s="28"/>
      <c r="CH1587" s="28"/>
      <c r="CI1587" s="28"/>
      <c r="CJ1587" s="28"/>
      <c r="CK1587" s="28"/>
      <c r="CL1587" s="28"/>
      <c r="CM1587" s="28"/>
      <c r="CN1587" s="28"/>
    </row>
    <row r="1588" spans="3:92" x14ac:dyDescent="0.3">
      <c r="C1588" s="28"/>
      <c r="D1588" s="28"/>
      <c r="E1588" s="28"/>
      <c r="F1588" s="28"/>
      <c r="G1588" s="28"/>
      <c r="H1588" s="28"/>
      <c r="I1588" s="28"/>
      <c r="J1588" s="28"/>
      <c r="K1588" s="28"/>
      <c r="L1588" s="28"/>
      <c r="M1588" s="28"/>
      <c r="N1588" s="28"/>
      <c r="O1588" s="28"/>
      <c r="P1588" s="28"/>
      <c r="Q1588" s="28"/>
      <c r="R1588" s="28"/>
      <c r="S1588" s="28"/>
      <c r="T1588" s="28"/>
      <c r="U1588" s="28"/>
      <c r="V1588" s="28"/>
      <c r="W1588" s="28"/>
      <c r="X1588" s="28"/>
      <c r="Y1588" s="28"/>
      <c r="Z1588" s="28"/>
      <c r="AA1588" s="28"/>
      <c r="AB1588" s="28"/>
      <c r="AC1588" s="28"/>
      <c r="AD1588" s="28"/>
      <c r="AE1588" s="28"/>
      <c r="AF1588" s="28"/>
      <c r="AG1588" s="28"/>
      <c r="AH1588" s="28"/>
      <c r="AI1588" s="28"/>
      <c r="AJ1588" s="28"/>
      <c r="AK1588" s="28"/>
      <c r="AL1588" s="28"/>
      <c r="AM1588" s="28"/>
      <c r="AN1588" s="28"/>
      <c r="AO1588" s="28"/>
      <c r="AP1588" s="28"/>
      <c r="AQ1588" s="28"/>
      <c r="AR1588" s="28"/>
      <c r="AS1588" s="28"/>
      <c r="AT1588" s="28"/>
      <c r="AU1588" s="28"/>
      <c r="AV1588" s="28"/>
      <c r="AW1588" s="28"/>
      <c r="AX1588" s="28"/>
      <c r="AY1588" s="28"/>
      <c r="AZ1588" s="28"/>
      <c r="BA1588" s="28"/>
      <c r="BB1588" s="28"/>
      <c r="BC1588" s="28"/>
      <c r="BD1588" s="28"/>
      <c r="BE1588" s="28"/>
      <c r="BF1588" s="28"/>
      <c r="BG1588" s="28"/>
      <c r="BH1588" s="28"/>
      <c r="BI1588" s="28"/>
      <c r="BJ1588" s="28"/>
      <c r="BK1588" s="28"/>
      <c r="BL1588" s="28"/>
      <c r="BM1588" s="28"/>
      <c r="BN1588" s="28"/>
      <c r="BO1588" s="28"/>
      <c r="BP1588" s="28"/>
      <c r="BQ1588" s="28"/>
      <c r="BR1588" s="28"/>
      <c r="BS1588" s="28"/>
      <c r="BT1588" s="28"/>
      <c r="BU1588" s="28"/>
      <c r="BV1588" s="28"/>
      <c r="BW1588" s="28"/>
      <c r="BX1588" s="28"/>
      <c r="BY1588" s="28"/>
      <c r="BZ1588" s="28"/>
      <c r="CA1588" s="28"/>
      <c r="CB1588" s="28"/>
      <c r="CC1588" s="28"/>
      <c r="CD1588" s="28"/>
      <c r="CE1588" s="28"/>
      <c r="CF1588" s="28"/>
      <c r="CG1588" s="28"/>
      <c r="CH1588" s="28"/>
      <c r="CI1588" s="28"/>
      <c r="CJ1588" s="28"/>
      <c r="CK1588" s="28"/>
      <c r="CL1588" s="28"/>
      <c r="CM1588" s="28"/>
      <c r="CN1588" s="28"/>
    </row>
    <row r="1589" spans="3:92" x14ac:dyDescent="0.3">
      <c r="C1589" s="28"/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28"/>
      <c r="O1589" s="28"/>
      <c r="P1589" s="28"/>
      <c r="Q1589" s="28"/>
      <c r="R1589" s="28"/>
      <c r="S1589" s="28"/>
      <c r="T1589" s="28"/>
      <c r="U1589" s="28"/>
      <c r="V1589" s="28"/>
      <c r="W1589" s="28"/>
      <c r="X1589" s="28"/>
      <c r="Y1589" s="28"/>
      <c r="Z1589" s="28"/>
      <c r="AA1589" s="28"/>
      <c r="AB1589" s="28"/>
      <c r="AC1589" s="28"/>
      <c r="AD1589" s="28"/>
      <c r="AE1589" s="28"/>
      <c r="AF1589" s="28"/>
      <c r="AG1589" s="28"/>
      <c r="AH1589" s="28"/>
      <c r="AI1589" s="28"/>
      <c r="AJ1589" s="28"/>
      <c r="AK1589" s="28"/>
      <c r="AL1589" s="28"/>
      <c r="AM1589" s="28"/>
      <c r="AN1589" s="28"/>
      <c r="AO1589" s="28"/>
      <c r="AP1589" s="28"/>
      <c r="AQ1589" s="28"/>
      <c r="AR1589" s="28"/>
      <c r="AS1589" s="28"/>
      <c r="AT1589" s="28"/>
      <c r="AU1589" s="28"/>
      <c r="AV1589" s="28"/>
      <c r="AW1589" s="28"/>
      <c r="AX1589" s="28"/>
      <c r="AY1589" s="28"/>
      <c r="AZ1589" s="28"/>
      <c r="BA1589" s="28"/>
      <c r="BB1589" s="28"/>
      <c r="BC1589" s="28"/>
      <c r="BD1589" s="28"/>
      <c r="BE1589" s="28"/>
      <c r="BF1589" s="28"/>
      <c r="BG1589" s="28"/>
      <c r="BH1589" s="28"/>
      <c r="BI1589" s="28"/>
      <c r="BJ1589" s="28"/>
      <c r="BK1589" s="28"/>
      <c r="BL1589" s="28"/>
      <c r="BM1589" s="28"/>
      <c r="BN1589" s="28"/>
      <c r="BO1589" s="28"/>
      <c r="BP1589" s="28"/>
      <c r="BQ1589" s="28"/>
      <c r="BR1589" s="28"/>
      <c r="BS1589" s="28"/>
      <c r="BT1589" s="28"/>
      <c r="BU1589" s="28"/>
      <c r="BV1589" s="28"/>
      <c r="BW1589" s="28"/>
      <c r="BX1589" s="28"/>
      <c r="BY1589" s="28"/>
      <c r="BZ1589" s="28"/>
      <c r="CA1589" s="28"/>
      <c r="CB1589" s="28"/>
      <c r="CC1589" s="28"/>
      <c r="CD1589" s="28"/>
      <c r="CE1589" s="28"/>
      <c r="CF1589" s="28"/>
      <c r="CG1589" s="28"/>
      <c r="CH1589" s="28"/>
      <c r="CI1589" s="28"/>
      <c r="CJ1589" s="28"/>
      <c r="CK1589" s="28"/>
      <c r="CL1589" s="28"/>
      <c r="CM1589" s="28"/>
      <c r="CN1589" s="28"/>
    </row>
    <row r="1590" spans="3:92" x14ac:dyDescent="0.3">
      <c r="C1590" s="28"/>
      <c r="D1590" s="28"/>
      <c r="E1590" s="28"/>
      <c r="F1590" s="28"/>
      <c r="G1590" s="28"/>
      <c r="H1590" s="28"/>
      <c r="I1590" s="28"/>
      <c r="J1590" s="28"/>
      <c r="K1590" s="28"/>
      <c r="L1590" s="28"/>
      <c r="M1590" s="28"/>
      <c r="N1590" s="28"/>
      <c r="O1590" s="28"/>
      <c r="P1590" s="28"/>
      <c r="Q1590" s="28"/>
      <c r="R1590" s="28"/>
      <c r="S1590" s="28"/>
      <c r="T1590" s="28"/>
      <c r="U1590" s="28"/>
      <c r="V1590" s="28"/>
      <c r="W1590" s="28"/>
      <c r="X1590" s="28"/>
      <c r="Y1590" s="28"/>
      <c r="Z1590" s="28"/>
      <c r="AA1590" s="28"/>
      <c r="AB1590" s="28"/>
      <c r="AC1590" s="28"/>
      <c r="AD1590" s="28"/>
      <c r="AE1590" s="28"/>
      <c r="AF1590" s="28"/>
      <c r="AG1590" s="28"/>
      <c r="AH1590" s="28"/>
      <c r="AI1590" s="28"/>
      <c r="AJ1590" s="28"/>
      <c r="AK1590" s="28"/>
      <c r="AL1590" s="28"/>
      <c r="AM1590" s="28"/>
      <c r="AN1590" s="28"/>
      <c r="AO1590" s="28"/>
      <c r="AP1590" s="28"/>
      <c r="AQ1590" s="28"/>
      <c r="AR1590" s="28"/>
      <c r="AS1590" s="28"/>
      <c r="AT1590" s="28"/>
      <c r="AU1590" s="28"/>
      <c r="AV1590" s="28"/>
      <c r="AW1590" s="28"/>
      <c r="AX1590" s="28"/>
      <c r="AY1590" s="28"/>
      <c r="AZ1590" s="28"/>
      <c r="BA1590" s="28"/>
      <c r="BB1590" s="28"/>
      <c r="BC1590" s="28"/>
      <c r="BD1590" s="28"/>
      <c r="BE1590" s="28"/>
      <c r="BF1590" s="28"/>
      <c r="BG1590" s="28"/>
      <c r="BH1590" s="28"/>
      <c r="BI1590" s="28"/>
      <c r="BJ1590" s="28"/>
      <c r="BK1590" s="28"/>
      <c r="BL1590" s="28"/>
      <c r="BM1590" s="28"/>
      <c r="BN1590" s="28"/>
      <c r="BO1590" s="28"/>
      <c r="BP1590" s="28"/>
      <c r="BQ1590" s="28"/>
      <c r="BR1590" s="28"/>
      <c r="BS1590" s="28"/>
      <c r="BT1590" s="28"/>
      <c r="BU1590" s="28"/>
      <c r="BV1590" s="28"/>
      <c r="BW1590" s="28"/>
      <c r="BX1590" s="28"/>
      <c r="BY1590" s="28"/>
      <c r="BZ1590" s="28"/>
      <c r="CA1590" s="28"/>
      <c r="CB1590" s="28"/>
      <c r="CC1590" s="28"/>
      <c r="CD1590" s="28"/>
      <c r="CE1590" s="28"/>
      <c r="CF1590" s="28"/>
      <c r="CG1590" s="28"/>
      <c r="CH1590" s="28"/>
      <c r="CI1590" s="28"/>
      <c r="CJ1590" s="28"/>
      <c r="CK1590" s="28"/>
      <c r="CL1590" s="28"/>
      <c r="CM1590" s="28"/>
      <c r="CN1590" s="28"/>
    </row>
    <row r="1591" spans="3:92" x14ac:dyDescent="0.3">
      <c r="C1591" s="28"/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28"/>
      <c r="O1591" s="28"/>
      <c r="P1591" s="28"/>
      <c r="Q1591" s="28"/>
      <c r="R1591" s="28"/>
      <c r="S1591" s="28"/>
      <c r="T1591" s="28"/>
      <c r="U1591" s="28"/>
      <c r="V1591" s="28"/>
      <c r="W1591" s="28"/>
      <c r="X1591" s="28"/>
      <c r="Y1591" s="28"/>
      <c r="Z1591" s="28"/>
      <c r="AA1591" s="28"/>
      <c r="AB1591" s="28"/>
      <c r="AC1591" s="28"/>
      <c r="AD1591" s="28"/>
      <c r="AE1591" s="28"/>
      <c r="AF1591" s="28"/>
      <c r="AG1591" s="28"/>
      <c r="AH1591" s="28"/>
      <c r="AI1591" s="28"/>
      <c r="AJ1591" s="28"/>
      <c r="AK1591" s="28"/>
      <c r="AL1591" s="28"/>
      <c r="AM1591" s="28"/>
      <c r="AN1591" s="28"/>
      <c r="AO1591" s="28"/>
      <c r="AP1591" s="28"/>
      <c r="AQ1591" s="28"/>
      <c r="AR1591" s="28"/>
      <c r="AS1591" s="28"/>
      <c r="AT1591" s="28"/>
      <c r="AU1591" s="28"/>
      <c r="AV1591" s="28"/>
      <c r="AW1591" s="28"/>
      <c r="AX1591" s="28"/>
      <c r="AY1591" s="28"/>
      <c r="AZ1591" s="28"/>
      <c r="BA1591" s="28"/>
      <c r="BB1591" s="28"/>
      <c r="BC1591" s="28"/>
      <c r="BD1591" s="28"/>
      <c r="BE1591" s="28"/>
      <c r="BF1591" s="28"/>
      <c r="BG1591" s="28"/>
      <c r="BH1591" s="28"/>
      <c r="BI1591" s="28"/>
      <c r="BJ1591" s="28"/>
      <c r="BK1591" s="28"/>
      <c r="BL1591" s="28"/>
      <c r="BM1591" s="28"/>
      <c r="BN1591" s="28"/>
      <c r="BO1591" s="28"/>
      <c r="BP1591" s="28"/>
      <c r="BQ1591" s="28"/>
      <c r="BR1591" s="28"/>
      <c r="BS1591" s="28"/>
      <c r="BT1591" s="28"/>
      <c r="BU1591" s="28"/>
      <c r="BV1591" s="28"/>
      <c r="BW1591" s="28"/>
      <c r="BX1591" s="28"/>
      <c r="BY1591" s="28"/>
      <c r="BZ1591" s="28"/>
      <c r="CA1591" s="28"/>
      <c r="CB1591" s="28"/>
      <c r="CC1591" s="28"/>
      <c r="CD1591" s="28"/>
      <c r="CE1591" s="28"/>
      <c r="CF1591" s="28"/>
      <c r="CG1591" s="28"/>
      <c r="CH1591" s="28"/>
      <c r="CI1591" s="28"/>
      <c r="CJ1591" s="28"/>
      <c r="CK1591" s="28"/>
      <c r="CL1591" s="28"/>
      <c r="CM1591" s="28"/>
      <c r="CN1591" s="28"/>
    </row>
    <row r="1592" spans="3:92" x14ac:dyDescent="0.3">
      <c r="C1592" s="28"/>
      <c r="D1592" s="28"/>
      <c r="E1592" s="28"/>
      <c r="F1592" s="28"/>
      <c r="G1592" s="28"/>
      <c r="H1592" s="28"/>
      <c r="I1592" s="28"/>
      <c r="J1592" s="28"/>
      <c r="K1592" s="28"/>
      <c r="L1592" s="28"/>
      <c r="M1592" s="28"/>
      <c r="N1592" s="28"/>
      <c r="O1592" s="28"/>
      <c r="P1592" s="28"/>
      <c r="Q1592" s="28"/>
      <c r="R1592" s="28"/>
      <c r="S1592" s="28"/>
      <c r="T1592" s="28"/>
      <c r="U1592" s="28"/>
      <c r="V1592" s="28"/>
      <c r="W1592" s="28"/>
      <c r="X1592" s="28"/>
      <c r="Y1592" s="28"/>
      <c r="Z1592" s="28"/>
      <c r="AA1592" s="28"/>
      <c r="AB1592" s="28"/>
      <c r="AC1592" s="28"/>
      <c r="AD1592" s="28"/>
      <c r="AE1592" s="28"/>
      <c r="AF1592" s="28"/>
      <c r="AG1592" s="28"/>
      <c r="AH1592" s="28"/>
      <c r="AI1592" s="28"/>
      <c r="AJ1592" s="28"/>
      <c r="AK1592" s="28"/>
      <c r="AL1592" s="28"/>
      <c r="AM1592" s="28"/>
      <c r="AN1592" s="28"/>
      <c r="AO1592" s="28"/>
      <c r="AP1592" s="28"/>
      <c r="AQ1592" s="28"/>
      <c r="AR1592" s="28"/>
      <c r="AS1592" s="28"/>
      <c r="AT1592" s="28"/>
      <c r="AU1592" s="28"/>
      <c r="AV1592" s="28"/>
      <c r="AW1592" s="28"/>
      <c r="AX1592" s="28"/>
      <c r="AY1592" s="28"/>
      <c r="AZ1592" s="28"/>
      <c r="BA1592" s="28"/>
      <c r="BB1592" s="28"/>
      <c r="BC1592" s="28"/>
      <c r="BD1592" s="28"/>
      <c r="BE1592" s="28"/>
      <c r="BF1592" s="28"/>
      <c r="BG1592" s="28"/>
      <c r="BH1592" s="28"/>
      <c r="BI1592" s="28"/>
      <c r="BJ1592" s="28"/>
      <c r="BK1592" s="28"/>
      <c r="BL1592" s="28"/>
      <c r="BM1592" s="28"/>
      <c r="BN1592" s="28"/>
      <c r="BO1592" s="28"/>
      <c r="BP1592" s="28"/>
      <c r="BQ1592" s="28"/>
      <c r="BR1592" s="28"/>
      <c r="BS1592" s="28"/>
      <c r="BT1592" s="28"/>
      <c r="BU1592" s="28"/>
      <c r="BV1592" s="28"/>
      <c r="BW1592" s="28"/>
      <c r="BX1592" s="28"/>
      <c r="BY1592" s="28"/>
      <c r="BZ1592" s="28"/>
      <c r="CA1592" s="28"/>
      <c r="CB1592" s="28"/>
      <c r="CC1592" s="28"/>
      <c r="CD1592" s="28"/>
      <c r="CE1592" s="28"/>
      <c r="CF1592" s="28"/>
      <c r="CG1592" s="28"/>
      <c r="CH1592" s="28"/>
      <c r="CI1592" s="28"/>
      <c r="CJ1592" s="28"/>
      <c r="CK1592" s="28"/>
      <c r="CL1592" s="28"/>
      <c r="CM1592" s="28"/>
      <c r="CN1592" s="28"/>
    </row>
    <row r="1593" spans="3:92" x14ac:dyDescent="0.3">
      <c r="C1593" s="28"/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28"/>
      <c r="O1593" s="28"/>
      <c r="P1593" s="28"/>
      <c r="Q1593" s="28"/>
      <c r="R1593" s="28"/>
      <c r="S1593" s="28"/>
      <c r="T1593" s="28"/>
      <c r="U1593" s="28"/>
      <c r="V1593" s="28"/>
      <c r="W1593" s="28"/>
      <c r="X1593" s="28"/>
      <c r="Y1593" s="28"/>
      <c r="Z1593" s="28"/>
      <c r="AA1593" s="28"/>
      <c r="AB1593" s="28"/>
      <c r="AC1593" s="28"/>
      <c r="AD1593" s="28"/>
      <c r="AE1593" s="28"/>
      <c r="AF1593" s="28"/>
      <c r="AG1593" s="28"/>
      <c r="AH1593" s="28"/>
      <c r="AI1593" s="28"/>
      <c r="AJ1593" s="28"/>
      <c r="AK1593" s="28"/>
      <c r="AL1593" s="28"/>
      <c r="AM1593" s="28"/>
      <c r="AN1593" s="28"/>
      <c r="AO1593" s="28"/>
      <c r="AP1593" s="28"/>
      <c r="AQ1593" s="28"/>
      <c r="AR1593" s="28"/>
      <c r="AS1593" s="28"/>
      <c r="AT1593" s="28"/>
      <c r="AU1593" s="28"/>
      <c r="AV1593" s="28"/>
      <c r="AW1593" s="28"/>
      <c r="AX1593" s="28"/>
      <c r="AY1593" s="28"/>
      <c r="AZ1593" s="28"/>
      <c r="BA1593" s="28"/>
      <c r="BB1593" s="28"/>
      <c r="BC1593" s="28"/>
      <c r="BD1593" s="28"/>
      <c r="BE1593" s="28"/>
      <c r="BF1593" s="28"/>
      <c r="BG1593" s="28"/>
      <c r="BH1593" s="28"/>
      <c r="BI1593" s="28"/>
      <c r="BJ1593" s="28"/>
      <c r="BK1593" s="28"/>
      <c r="BL1593" s="28"/>
      <c r="BM1593" s="28"/>
      <c r="BN1593" s="28"/>
      <c r="BO1593" s="28"/>
      <c r="BP1593" s="28"/>
      <c r="BQ1593" s="28"/>
      <c r="BR1593" s="28"/>
      <c r="BS1593" s="28"/>
      <c r="BT1593" s="28"/>
      <c r="BU1593" s="28"/>
      <c r="BV1593" s="28"/>
      <c r="BW1593" s="28"/>
      <c r="BX1593" s="28"/>
      <c r="BY1593" s="28"/>
      <c r="BZ1593" s="28"/>
      <c r="CA1593" s="28"/>
      <c r="CB1593" s="28"/>
      <c r="CC1593" s="28"/>
      <c r="CD1593" s="28"/>
      <c r="CE1593" s="28"/>
      <c r="CF1593" s="28"/>
      <c r="CG1593" s="28"/>
      <c r="CH1593" s="28"/>
      <c r="CI1593" s="28"/>
      <c r="CJ1593" s="28"/>
      <c r="CK1593" s="28"/>
      <c r="CL1593" s="28"/>
      <c r="CM1593" s="28"/>
      <c r="CN1593" s="28"/>
    </row>
    <row r="1594" spans="3:92" x14ac:dyDescent="0.3">
      <c r="C1594" s="28"/>
      <c r="D1594" s="28"/>
      <c r="E1594" s="28"/>
      <c r="F1594" s="28"/>
      <c r="G1594" s="28"/>
      <c r="H1594" s="28"/>
      <c r="I1594" s="28"/>
      <c r="J1594" s="28"/>
      <c r="K1594" s="28"/>
      <c r="L1594" s="28"/>
      <c r="M1594" s="28"/>
      <c r="N1594" s="28"/>
      <c r="O1594" s="28"/>
      <c r="P1594" s="28"/>
      <c r="Q1594" s="28"/>
      <c r="R1594" s="28"/>
      <c r="S1594" s="28"/>
      <c r="T1594" s="28"/>
      <c r="U1594" s="28"/>
      <c r="V1594" s="28"/>
      <c r="W1594" s="28"/>
      <c r="X1594" s="28"/>
      <c r="Y1594" s="28"/>
      <c r="Z1594" s="28"/>
      <c r="AA1594" s="28"/>
      <c r="AB1594" s="28"/>
      <c r="AC1594" s="28"/>
      <c r="AD1594" s="28"/>
      <c r="AE1594" s="28"/>
      <c r="AF1594" s="28"/>
      <c r="AG1594" s="28"/>
      <c r="AH1594" s="28"/>
      <c r="AI1594" s="28"/>
      <c r="AJ1594" s="28"/>
      <c r="AK1594" s="28"/>
      <c r="AL1594" s="28"/>
      <c r="AM1594" s="28"/>
      <c r="AN1594" s="28"/>
      <c r="AO1594" s="28"/>
      <c r="AP1594" s="28"/>
      <c r="AQ1594" s="28"/>
      <c r="AR1594" s="28"/>
      <c r="AS1594" s="28"/>
      <c r="AT1594" s="28"/>
      <c r="AU1594" s="28"/>
      <c r="AV1594" s="28"/>
      <c r="AW1594" s="28"/>
      <c r="AX1594" s="28"/>
      <c r="AY1594" s="28"/>
      <c r="AZ1594" s="28"/>
      <c r="BA1594" s="28"/>
      <c r="BB1594" s="28"/>
      <c r="BC1594" s="28"/>
      <c r="BD1594" s="28"/>
      <c r="BE1594" s="28"/>
      <c r="BF1594" s="28"/>
      <c r="BG1594" s="28"/>
      <c r="BH1594" s="28"/>
      <c r="BI1594" s="28"/>
      <c r="BJ1594" s="28"/>
      <c r="BK1594" s="28"/>
      <c r="BL1594" s="28"/>
      <c r="BM1594" s="28"/>
      <c r="BN1594" s="28"/>
      <c r="BO1594" s="28"/>
      <c r="BP1594" s="28"/>
      <c r="BQ1594" s="28"/>
      <c r="BR1594" s="28"/>
      <c r="BS1594" s="28"/>
      <c r="BT1594" s="28"/>
      <c r="BU1594" s="28"/>
      <c r="BV1594" s="28"/>
      <c r="BW1594" s="28"/>
      <c r="BX1594" s="28"/>
      <c r="BY1594" s="28"/>
      <c r="BZ1594" s="28"/>
      <c r="CA1594" s="28"/>
      <c r="CB1594" s="28"/>
      <c r="CC1594" s="28"/>
      <c r="CD1594" s="28"/>
      <c r="CE1594" s="28"/>
      <c r="CF1594" s="28"/>
      <c r="CG1594" s="28"/>
      <c r="CH1594" s="28"/>
      <c r="CI1594" s="28"/>
      <c r="CJ1594" s="28"/>
      <c r="CK1594" s="28"/>
      <c r="CL1594" s="28"/>
      <c r="CM1594" s="28"/>
      <c r="CN1594" s="28"/>
    </row>
    <row r="1595" spans="3:92" x14ac:dyDescent="0.3">
      <c r="C1595" s="28"/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28"/>
      <c r="O1595" s="28"/>
      <c r="P1595" s="28"/>
      <c r="Q1595" s="28"/>
      <c r="R1595" s="28"/>
      <c r="S1595" s="28"/>
      <c r="T1595" s="28"/>
      <c r="U1595" s="28"/>
      <c r="V1595" s="28"/>
      <c r="W1595" s="28"/>
      <c r="X1595" s="28"/>
      <c r="Y1595" s="28"/>
      <c r="Z1595" s="28"/>
      <c r="AA1595" s="28"/>
      <c r="AB1595" s="28"/>
      <c r="AC1595" s="28"/>
      <c r="AD1595" s="28"/>
      <c r="AE1595" s="28"/>
      <c r="AF1595" s="28"/>
      <c r="AG1595" s="28"/>
      <c r="AH1595" s="28"/>
      <c r="AI1595" s="28"/>
      <c r="AJ1595" s="28"/>
      <c r="AK1595" s="28"/>
      <c r="AL1595" s="28"/>
      <c r="AM1595" s="28"/>
      <c r="AN1595" s="28"/>
      <c r="AO1595" s="28"/>
      <c r="AP1595" s="28"/>
      <c r="AQ1595" s="28"/>
      <c r="AR1595" s="28"/>
      <c r="AS1595" s="28"/>
      <c r="AT1595" s="28"/>
      <c r="AU1595" s="28"/>
      <c r="AV1595" s="28"/>
      <c r="AW1595" s="28"/>
      <c r="AX1595" s="28"/>
      <c r="AY1595" s="28"/>
      <c r="AZ1595" s="28"/>
      <c r="BA1595" s="28"/>
      <c r="BB1595" s="28"/>
      <c r="BC1595" s="28"/>
      <c r="BD1595" s="28"/>
      <c r="BE1595" s="28"/>
      <c r="BF1595" s="28"/>
      <c r="BG1595" s="28"/>
      <c r="BH1595" s="28"/>
      <c r="BI1595" s="28"/>
      <c r="BJ1595" s="28"/>
      <c r="BK1595" s="28"/>
      <c r="BL1595" s="28"/>
      <c r="BM1595" s="28"/>
      <c r="BN1595" s="28"/>
      <c r="BO1595" s="28"/>
      <c r="BP1595" s="28"/>
      <c r="BQ1595" s="28"/>
      <c r="BR1595" s="28"/>
      <c r="BS1595" s="28"/>
      <c r="BT1595" s="28"/>
      <c r="BU1595" s="28"/>
      <c r="BV1595" s="28"/>
      <c r="BW1595" s="28"/>
      <c r="BX1595" s="28"/>
      <c r="BY1595" s="28"/>
      <c r="BZ1595" s="28"/>
      <c r="CA1595" s="28"/>
      <c r="CB1595" s="28"/>
      <c r="CC1595" s="28"/>
      <c r="CD1595" s="28"/>
      <c r="CE1595" s="28"/>
      <c r="CF1595" s="28"/>
      <c r="CG1595" s="28"/>
      <c r="CH1595" s="28"/>
      <c r="CI1595" s="28"/>
      <c r="CJ1595" s="28"/>
      <c r="CK1595" s="28"/>
      <c r="CL1595" s="28"/>
      <c r="CM1595" s="28"/>
      <c r="CN1595" s="28"/>
    </row>
    <row r="1596" spans="3:92" x14ac:dyDescent="0.3">
      <c r="C1596" s="28"/>
      <c r="D1596" s="28"/>
      <c r="E1596" s="28"/>
      <c r="F1596" s="28"/>
      <c r="G1596" s="28"/>
      <c r="H1596" s="28"/>
      <c r="I1596" s="28"/>
      <c r="J1596" s="28"/>
      <c r="K1596" s="28"/>
      <c r="L1596" s="28"/>
      <c r="M1596" s="28"/>
      <c r="N1596" s="28"/>
      <c r="O1596" s="28"/>
      <c r="P1596" s="28"/>
      <c r="Q1596" s="28"/>
      <c r="R1596" s="28"/>
      <c r="S1596" s="28"/>
      <c r="T1596" s="28"/>
      <c r="U1596" s="28"/>
      <c r="V1596" s="28"/>
      <c r="W1596" s="28"/>
      <c r="X1596" s="28"/>
      <c r="Y1596" s="28"/>
      <c r="Z1596" s="28"/>
      <c r="AA1596" s="28"/>
      <c r="AB1596" s="28"/>
      <c r="AC1596" s="28"/>
      <c r="AD1596" s="28"/>
      <c r="AE1596" s="28"/>
      <c r="AF1596" s="28"/>
      <c r="AG1596" s="28"/>
      <c r="AH1596" s="28"/>
      <c r="AI1596" s="28"/>
      <c r="AJ1596" s="28"/>
      <c r="AK1596" s="28"/>
      <c r="AL1596" s="28"/>
      <c r="AM1596" s="28"/>
      <c r="AN1596" s="28"/>
      <c r="AO1596" s="28"/>
      <c r="AP1596" s="28"/>
      <c r="AQ1596" s="28"/>
      <c r="AR1596" s="28"/>
      <c r="AS1596" s="28"/>
      <c r="AT1596" s="28"/>
      <c r="AU1596" s="28"/>
      <c r="AV1596" s="28"/>
      <c r="AW1596" s="28"/>
      <c r="AX1596" s="28"/>
      <c r="AY1596" s="28"/>
      <c r="AZ1596" s="28"/>
      <c r="BA1596" s="28"/>
      <c r="BB1596" s="28"/>
      <c r="BC1596" s="28"/>
      <c r="BD1596" s="28"/>
      <c r="BE1596" s="28"/>
      <c r="BF1596" s="28"/>
      <c r="BG1596" s="28"/>
      <c r="BH1596" s="28"/>
      <c r="BI1596" s="28"/>
      <c r="BJ1596" s="28"/>
      <c r="BK1596" s="28"/>
      <c r="BL1596" s="28"/>
      <c r="BM1596" s="28"/>
      <c r="BN1596" s="28"/>
      <c r="BO1596" s="28"/>
      <c r="BP1596" s="28"/>
      <c r="BQ1596" s="28"/>
      <c r="BR1596" s="28"/>
      <c r="BS1596" s="28"/>
      <c r="BT1596" s="28"/>
      <c r="BU1596" s="28"/>
      <c r="BV1596" s="28"/>
      <c r="BW1596" s="28"/>
      <c r="BX1596" s="28"/>
      <c r="BY1596" s="28"/>
      <c r="BZ1596" s="28"/>
      <c r="CA1596" s="28"/>
      <c r="CB1596" s="28"/>
      <c r="CC1596" s="28"/>
      <c r="CD1596" s="28"/>
      <c r="CE1596" s="28"/>
      <c r="CF1596" s="28"/>
      <c r="CG1596" s="28"/>
      <c r="CH1596" s="28"/>
      <c r="CI1596" s="28"/>
      <c r="CJ1596" s="28"/>
      <c r="CK1596" s="28"/>
      <c r="CL1596" s="28"/>
      <c r="CM1596" s="28"/>
      <c r="CN1596" s="28"/>
    </row>
    <row r="1597" spans="3:92" x14ac:dyDescent="0.3">
      <c r="C1597" s="28"/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28"/>
      <c r="O1597" s="28"/>
      <c r="P1597" s="28"/>
      <c r="Q1597" s="28"/>
      <c r="R1597" s="28"/>
      <c r="S1597" s="28"/>
      <c r="T1597" s="28"/>
      <c r="U1597" s="28"/>
      <c r="V1597" s="28"/>
      <c r="W1597" s="28"/>
      <c r="X1597" s="28"/>
      <c r="Y1597" s="28"/>
      <c r="Z1597" s="28"/>
      <c r="AA1597" s="28"/>
      <c r="AB1597" s="28"/>
      <c r="AC1597" s="28"/>
      <c r="AD1597" s="28"/>
      <c r="AE1597" s="28"/>
      <c r="AF1597" s="28"/>
      <c r="AG1597" s="28"/>
      <c r="AH1597" s="28"/>
      <c r="AI1597" s="28"/>
      <c r="AJ1597" s="28"/>
      <c r="AK1597" s="28"/>
      <c r="AL1597" s="28"/>
      <c r="AM1597" s="28"/>
      <c r="AN1597" s="28"/>
      <c r="AO1597" s="28"/>
      <c r="AP1597" s="28"/>
      <c r="AQ1597" s="28"/>
      <c r="AR1597" s="28"/>
      <c r="AS1597" s="28"/>
      <c r="AT1597" s="28"/>
      <c r="AU1597" s="28"/>
      <c r="AV1597" s="28"/>
      <c r="AW1597" s="28"/>
      <c r="AX1597" s="28"/>
      <c r="AY1597" s="28"/>
      <c r="AZ1597" s="28"/>
      <c r="BA1597" s="28"/>
      <c r="BB1597" s="28"/>
      <c r="BC1597" s="28"/>
      <c r="BD1597" s="28"/>
      <c r="BE1597" s="28"/>
      <c r="BF1597" s="28"/>
      <c r="BG1597" s="28"/>
      <c r="BH1597" s="28"/>
      <c r="BI1597" s="28"/>
      <c r="BJ1597" s="28"/>
      <c r="BK1597" s="28"/>
      <c r="BL1597" s="28"/>
      <c r="BM1597" s="28"/>
      <c r="BN1597" s="28"/>
      <c r="BO1597" s="28"/>
      <c r="BP1597" s="28"/>
      <c r="BQ1597" s="28"/>
      <c r="BR1597" s="28"/>
      <c r="BS1597" s="28"/>
      <c r="BT1597" s="28"/>
      <c r="BU1597" s="28"/>
      <c r="BV1597" s="28"/>
      <c r="BW1597" s="28"/>
      <c r="BX1597" s="28"/>
      <c r="BY1597" s="28"/>
      <c r="BZ1597" s="28"/>
      <c r="CA1597" s="28"/>
      <c r="CB1597" s="28"/>
      <c r="CC1597" s="28"/>
      <c r="CD1597" s="28"/>
      <c r="CE1597" s="28"/>
      <c r="CF1597" s="28"/>
      <c r="CG1597" s="28"/>
      <c r="CH1597" s="28"/>
      <c r="CI1597" s="28"/>
      <c r="CJ1597" s="28"/>
      <c r="CK1597" s="28"/>
      <c r="CL1597" s="28"/>
      <c r="CM1597" s="28"/>
      <c r="CN1597" s="28"/>
    </row>
    <row r="1598" spans="3:92" x14ac:dyDescent="0.3">
      <c r="C1598" s="28"/>
      <c r="D1598" s="28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  <c r="S1598" s="28"/>
      <c r="T1598" s="28"/>
      <c r="U1598" s="28"/>
      <c r="V1598" s="28"/>
      <c r="W1598" s="28"/>
      <c r="X1598" s="28"/>
      <c r="Y1598" s="28"/>
      <c r="Z1598" s="28"/>
      <c r="AA1598" s="28"/>
      <c r="AB1598" s="28"/>
      <c r="AC1598" s="28"/>
      <c r="AD1598" s="28"/>
      <c r="AE1598" s="28"/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28"/>
      <c r="AS1598" s="28"/>
      <c r="AT1598" s="28"/>
      <c r="AU1598" s="28"/>
      <c r="AV1598" s="28"/>
      <c r="AW1598" s="28"/>
      <c r="AX1598" s="28"/>
      <c r="AY1598" s="28"/>
      <c r="AZ1598" s="28"/>
      <c r="BA1598" s="28"/>
      <c r="BB1598" s="28"/>
      <c r="BC1598" s="28"/>
      <c r="BD1598" s="28"/>
      <c r="BE1598" s="28"/>
      <c r="BF1598" s="28"/>
      <c r="BG1598" s="28"/>
      <c r="BH1598" s="28"/>
      <c r="BI1598" s="28"/>
      <c r="BJ1598" s="28"/>
      <c r="BK1598" s="28"/>
      <c r="BL1598" s="28"/>
      <c r="BM1598" s="28"/>
      <c r="BN1598" s="28"/>
      <c r="BO1598" s="28"/>
      <c r="BP1598" s="28"/>
      <c r="BQ1598" s="28"/>
      <c r="BR1598" s="28"/>
      <c r="BS1598" s="28"/>
      <c r="BT1598" s="28"/>
      <c r="BU1598" s="28"/>
      <c r="BV1598" s="28"/>
      <c r="BW1598" s="28"/>
      <c r="BX1598" s="28"/>
      <c r="BY1598" s="28"/>
      <c r="BZ1598" s="28"/>
      <c r="CA1598" s="28"/>
      <c r="CB1598" s="28"/>
      <c r="CC1598" s="28"/>
      <c r="CD1598" s="28"/>
      <c r="CE1598" s="28"/>
      <c r="CF1598" s="28"/>
      <c r="CG1598" s="28"/>
      <c r="CH1598" s="28"/>
      <c r="CI1598" s="28"/>
      <c r="CJ1598" s="28"/>
      <c r="CK1598" s="28"/>
      <c r="CL1598" s="28"/>
      <c r="CM1598" s="28"/>
      <c r="CN1598" s="28"/>
    </row>
    <row r="1599" spans="3:92" x14ac:dyDescent="0.3">
      <c r="C1599" s="28"/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28"/>
      <c r="P1599" s="28"/>
      <c r="Q1599" s="28"/>
      <c r="R1599" s="28"/>
      <c r="S1599" s="28"/>
      <c r="T1599" s="28"/>
      <c r="U1599" s="28"/>
      <c r="V1599" s="28"/>
      <c r="W1599" s="28"/>
      <c r="X1599" s="28"/>
      <c r="Y1599" s="28"/>
      <c r="Z1599" s="28"/>
      <c r="AA1599" s="28"/>
      <c r="AB1599" s="28"/>
      <c r="AC1599" s="28"/>
      <c r="AD1599" s="28"/>
      <c r="AE1599" s="28"/>
      <c r="AF1599" s="28"/>
      <c r="AG1599" s="28"/>
      <c r="AH1599" s="28"/>
      <c r="AI1599" s="28"/>
      <c r="AJ1599" s="28"/>
      <c r="AK1599" s="28"/>
      <c r="AL1599" s="28"/>
      <c r="AM1599" s="28"/>
      <c r="AN1599" s="28"/>
      <c r="AO1599" s="28"/>
      <c r="AP1599" s="28"/>
      <c r="AQ1599" s="28"/>
      <c r="AR1599" s="28"/>
      <c r="AS1599" s="28"/>
      <c r="AT1599" s="28"/>
      <c r="AU1599" s="28"/>
      <c r="AV1599" s="28"/>
      <c r="AW1599" s="28"/>
      <c r="AX1599" s="28"/>
      <c r="AY1599" s="28"/>
      <c r="AZ1599" s="28"/>
      <c r="BA1599" s="28"/>
      <c r="BB1599" s="28"/>
      <c r="BC1599" s="28"/>
      <c r="BD1599" s="28"/>
      <c r="BE1599" s="28"/>
      <c r="BF1599" s="28"/>
      <c r="BG1599" s="28"/>
      <c r="BH1599" s="28"/>
      <c r="BI1599" s="28"/>
      <c r="BJ1599" s="28"/>
      <c r="BK1599" s="28"/>
      <c r="BL1599" s="28"/>
      <c r="BM1599" s="28"/>
      <c r="BN1599" s="28"/>
      <c r="BO1599" s="28"/>
      <c r="BP1599" s="28"/>
      <c r="BQ1599" s="28"/>
      <c r="BR1599" s="28"/>
      <c r="BS1599" s="28"/>
      <c r="BT1599" s="28"/>
      <c r="BU1599" s="28"/>
      <c r="BV1599" s="28"/>
      <c r="BW1599" s="28"/>
      <c r="BX1599" s="28"/>
      <c r="BY1599" s="28"/>
      <c r="BZ1599" s="28"/>
      <c r="CA1599" s="28"/>
      <c r="CB1599" s="28"/>
      <c r="CC1599" s="28"/>
      <c r="CD1599" s="28"/>
      <c r="CE1599" s="28"/>
      <c r="CF1599" s="28"/>
      <c r="CG1599" s="28"/>
      <c r="CH1599" s="28"/>
      <c r="CI1599" s="28"/>
      <c r="CJ1599" s="28"/>
      <c r="CK1599" s="28"/>
      <c r="CL1599" s="28"/>
      <c r="CM1599" s="28"/>
      <c r="CN1599" s="28"/>
    </row>
    <row r="1600" spans="3:92" x14ac:dyDescent="0.3">
      <c r="C1600" s="28"/>
      <c r="D1600" s="28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28"/>
      <c r="P1600" s="28"/>
      <c r="Q1600" s="28"/>
      <c r="R1600" s="28"/>
      <c r="S1600" s="28"/>
      <c r="T1600" s="28"/>
      <c r="U1600" s="28"/>
      <c r="V1600" s="28"/>
      <c r="W1600" s="28"/>
      <c r="X1600" s="28"/>
      <c r="Y1600" s="28"/>
      <c r="Z1600" s="28"/>
      <c r="AA1600" s="28"/>
      <c r="AB1600" s="28"/>
      <c r="AC1600" s="28"/>
      <c r="AD1600" s="28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28"/>
      <c r="AS1600" s="28"/>
      <c r="AT1600" s="28"/>
      <c r="AU1600" s="28"/>
      <c r="AV1600" s="28"/>
      <c r="AW1600" s="28"/>
      <c r="AX1600" s="28"/>
      <c r="AY1600" s="28"/>
      <c r="AZ1600" s="28"/>
      <c r="BA1600" s="28"/>
      <c r="BB1600" s="28"/>
      <c r="BC1600" s="28"/>
      <c r="BD1600" s="28"/>
      <c r="BE1600" s="28"/>
      <c r="BF1600" s="28"/>
      <c r="BG1600" s="28"/>
      <c r="BH1600" s="28"/>
      <c r="BI1600" s="28"/>
      <c r="BJ1600" s="28"/>
      <c r="BK1600" s="28"/>
      <c r="BL1600" s="28"/>
      <c r="BM1600" s="28"/>
      <c r="BN1600" s="28"/>
      <c r="BO1600" s="28"/>
      <c r="BP1600" s="28"/>
      <c r="BQ1600" s="28"/>
      <c r="BR1600" s="28"/>
      <c r="BS1600" s="28"/>
      <c r="BT1600" s="28"/>
      <c r="BU1600" s="28"/>
      <c r="BV1600" s="28"/>
      <c r="BW1600" s="28"/>
      <c r="BX1600" s="28"/>
      <c r="BY1600" s="28"/>
      <c r="BZ1600" s="28"/>
      <c r="CA1600" s="28"/>
      <c r="CB1600" s="28"/>
      <c r="CC1600" s="28"/>
      <c r="CD1600" s="28"/>
      <c r="CE1600" s="28"/>
      <c r="CF1600" s="28"/>
      <c r="CG1600" s="28"/>
      <c r="CH1600" s="28"/>
      <c r="CI1600" s="28"/>
      <c r="CJ1600" s="28"/>
      <c r="CK1600" s="28"/>
      <c r="CL1600" s="28"/>
      <c r="CM1600" s="28"/>
      <c r="CN1600" s="28"/>
    </row>
    <row r="1601" spans="3:92" x14ac:dyDescent="0.3">
      <c r="C1601" s="28"/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28"/>
      <c r="R1601" s="28"/>
      <c r="S1601" s="28"/>
      <c r="T1601" s="28"/>
      <c r="U1601" s="28"/>
      <c r="V1601" s="28"/>
      <c r="W1601" s="28"/>
      <c r="X1601" s="28"/>
      <c r="Y1601" s="28"/>
      <c r="Z1601" s="28"/>
      <c r="AA1601" s="28"/>
      <c r="AB1601" s="28"/>
      <c r="AC1601" s="28"/>
      <c r="AD1601" s="28"/>
      <c r="AE1601" s="28"/>
      <c r="AF1601" s="28"/>
      <c r="AG1601" s="28"/>
      <c r="AH1601" s="28"/>
      <c r="AI1601" s="28"/>
      <c r="AJ1601" s="28"/>
      <c r="AK1601" s="28"/>
      <c r="AL1601" s="28"/>
      <c r="AM1601" s="28"/>
      <c r="AN1601" s="28"/>
      <c r="AO1601" s="28"/>
      <c r="AP1601" s="28"/>
      <c r="AQ1601" s="28"/>
      <c r="AR1601" s="28"/>
      <c r="AS1601" s="28"/>
      <c r="AT1601" s="28"/>
      <c r="AU1601" s="28"/>
      <c r="AV1601" s="28"/>
      <c r="AW1601" s="28"/>
      <c r="AX1601" s="28"/>
      <c r="AY1601" s="28"/>
      <c r="AZ1601" s="28"/>
      <c r="BA1601" s="28"/>
      <c r="BB1601" s="28"/>
      <c r="BC1601" s="28"/>
      <c r="BD1601" s="28"/>
      <c r="BE1601" s="28"/>
      <c r="BF1601" s="28"/>
      <c r="BG1601" s="28"/>
      <c r="BH1601" s="28"/>
      <c r="BI1601" s="28"/>
      <c r="BJ1601" s="28"/>
      <c r="BK1601" s="28"/>
      <c r="BL1601" s="28"/>
      <c r="BM1601" s="28"/>
      <c r="BN1601" s="28"/>
      <c r="BO1601" s="28"/>
      <c r="BP1601" s="28"/>
      <c r="BQ1601" s="28"/>
      <c r="BR1601" s="28"/>
      <c r="BS1601" s="28"/>
      <c r="BT1601" s="28"/>
      <c r="BU1601" s="28"/>
      <c r="BV1601" s="28"/>
      <c r="BW1601" s="28"/>
      <c r="BX1601" s="28"/>
      <c r="BY1601" s="28"/>
      <c r="BZ1601" s="28"/>
      <c r="CA1601" s="28"/>
      <c r="CB1601" s="28"/>
      <c r="CC1601" s="28"/>
      <c r="CD1601" s="28"/>
      <c r="CE1601" s="28"/>
      <c r="CF1601" s="28"/>
      <c r="CG1601" s="28"/>
      <c r="CH1601" s="28"/>
      <c r="CI1601" s="28"/>
      <c r="CJ1601" s="28"/>
      <c r="CK1601" s="28"/>
      <c r="CL1601" s="28"/>
      <c r="CM1601" s="28"/>
      <c r="CN1601" s="28"/>
    </row>
    <row r="1602" spans="3:92" x14ac:dyDescent="0.3">
      <c r="C1602" s="28"/>
      <c r="D1602" s="28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 s="28"/>
      <c r="S1602" s="28"/>
      <c r="T1602" s="28"/>
      <c r="U1602" s="28"/>
      <c r="V1602" s="28"/>
      <c r="W1602" s="28"/>
      <c r="X1602" s="28"/>
      <c r="Y1602" s="28"/>
      <c r="Z1602" s="28"/>
      <c r="AA1602" s="28"/>
      <c r="AB1602" s="28"/>
      <c r="AC1602" s="28"/>
      <c r="AD1602" s="28"/>
      <c r="AE1602" s="28"/>
      <c r="AF1602" s="28"/>
      <c r="AG1602" s="28"/>
      <c r="AH1602" s="28"/>
      <c r="AI1602" s="28"/>
      <c r="AJ1602" s="28"/>
      <c r="AK1602" s="28"/>
      <c r="AL1602" s="28"/>
      <c r="AM1602" s="28"/>
      <c r="AN1602" s="28"/>
      <c r="AO1602" s="28"/>
      <c r="AP1602" s="28"/>
      <c r="AQ1602" s="28"/>
      <c r="AR1602" s="28"/>
      <c r="AS1602" s="28"/>
      <c r="AT1602" s="28"/>
      <c r="AU1602" s="28"/>
      <c r="AV1602" s="28"/>
      <c r="AW1602" s="28"/>
      <c r="AX1602" s="28"/>
      <c r="AY1602" s="28"/>
      <c r="AZ1602" s="28"/>
      <c r="BA1602" s="28"/>
      <c r="BB1602" s="28"/>
      <c r="BC1602" s="28"/>
      <c r="BD1602" s="28"/>
      <c r="BE1602" s="28"/>
      <c r="BF1602" s="28"/>
      <c r="BG1602" s="28"/>
      <c r="BH1602" s="28"/>
      <c r="BI1602" s="28"/>
      <c r="BJ1602" s="28"/>
      <c r="BK1602" s="28"/>
      <c r="BL1602" s="28"/>
      <c r="BM1602" s="28"/>
      <c r="BN1602" s="28"/>
      <c r="BO1602" s="28"/>
      <c r="BP1602" s="28"/>
      <c r="BQ1602" s="28"/>
      <c r="BR1602" s="28"/>
      <c r="BS1602" s="28"/>
      <c r="BT1602" s="28"/>
      <c r="BU1602" s="28"/>
      <c r="BV1602" s="28"/>
      <c r="BW1602" s="28"/>
      <c r="BX1602" s="28"/>
      <c r="BY1602" s="28"/>
      <c r="BZ1602" s="28"/>
      <c r="CA1602" s="28"/>
      <c r="CB1602" s="28"/>
      <c r="CC1602" s="28"/>
      <c r="CD1602" s="28"/>
      <c r="CE1602" s="28"/>
      <c r="CF1602" s="28"/>
      <c r="CG1602" s="28"/>
      <c r="CH1602" s="28"/>
      <c r="CI1602" s="28"/>
      <c r="CJ1602" s="28"/>
      <c r="CK1602" s="28"/>
      <c r="CL1602" s="28"/>
      <c r="CM1602" s="28"/>
      <c r="CN1602" s="28"/>
    </row>
    <row r="1603" spans="3:92" x14ac:dyDescent="0.3">
      <c r="C1603" s="28"/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28"/>
      <c r="P1603" s="28"/>
      <c r="Q1603" s="28"/>
      <c r="R1603" s="28"/>
      <c r="S1603" s="28"/>
      <c r="T1603" s="28"/>
      <c r="U1603" s="28"/>
      <c r="V1603" s="28"/>
      <c r="W1603" s="28"/>
      <c r="X1603" s="28"/>
      <c r="Y1603" s="28"/>
      <c r="Z1603" s="28"/>
      <c r="AA1603" s="28"/>
      <c r="AB1603" s="28"/>
      <c r="AC1603" s="28"/>
      <c r="AD1603" s="28"/>
      <c r="AE1603" s="28"/>
      <c r="AF1603" s="28"/>
      <c r="AG1603" s="28"/>
      <c r="AH1603" s="28"/>
      <c r="AI1603" s="28"/>
      <c r="AJ1603" s="28"/>
      <c r="AK1603" s="28"/>
      <c r="AL1603" s="28"/>
      <c r="AM1603" s="28"/>
      <c r="AN1603" s="28"/>
      <c r="AO1603" s="28"/>
      <c r="AP1603" s="28"/>
      <c r="AQ1603" s="28"/>
      <c r="AR1603" s="28"/>
      <c r="AS1603" s="28"/>
      <c r="AT1603" s="28"/>
      <c r="AU1603" s="28"/>
      <c r="AV1603" s="28"/>
      <c r="AW1603" s="28"/>
      <c r="AX1603" s="28"/>
      <c r="AY1603" s="28"/>
      <c r="AZ1603" s="28"/>
      <c r="BA1603" s="28"/>
      <c r="BB1603" s="28"/>
      <c r="BC1603" s="28"/>
      <c r="BD1603" s="28"/>
      <c r="BE1603" s="28"/>
      <c r="BF1603" s="28"/>
      <c r="BG1603" s="28"/>
      <c r="BH1603" s="28"/>
      <c r="BI1603" s="28"/>
      <c r="BJ1603" s="28"/>
      <c r="BK1603" s="28"/>
      <c r="BL1603" s="28"/>
      <c r="BM1603" s="28"/>
      <c r="BN1603" s="28"/>
      <c r="BO1603" s="28"/>
      <c r="BP1603" s="28"/>
      <c r="BQ1603" s="28"/>
      <c r="BR1603" s="28"/>
      <c r="BS1603" s="28"/>
      <c r="BT1603" s="28"/>
      <c r="BU1603" s="28"/>
      <c r="BV1603" s="28"/>
      <c r="BW1603" s="28"/>
      <c r="BX1603" s="28"/>
      <c r="BY1603" s="28"/>
      <c r="BZ1603" s="28"/>
      <c r="CA1603" s="28"/>
      <c r="CB1603" s="28"/>
      <c r="CC1603" s="28"/>
      <c r="CD1603" s="28"/>
      <c r="CE1603" s="28"/>
      <c r="CF1603" s="28"/>
      <c r="CG1603" s="28"/>
      <c r="CH1603" s="28"/>
      <c r="CI1603" s="28"/>
      <c r="CJ1603" s="28"/>
      <c r="CK1603" s="28"/>
      <c r="CL1603" s="28"/>
      <c r="CM1603" s="28"/>
      <c r="CN1603" s="28"/>
    </row>
    <row r="1604" spans="3:92" x14ac:dyDescent="0.3">
      <c r="C1604" s="28"/>
      <c r="D1604" s="28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 s="28"/>
      <c r="S1604" s="28"/>
      <c r="T1604" s="28"/>
      <c r="U1604" s="28"/>
      <c r="V1604" s="28"/>
      <c r="W1604" s="28"/>
      <c r="X1604" s="28"/>
      <c r="Y1604" s="28"/>
      <c r="Z1604" s="28"/>
      <c r="AA1604" s="28"/>
      <c r="AB1604" s="28"/>
      <c r="AC1604" s="28"/>
      <c r="AD1604" s="28"/>
      <c r="AE1604" s="28"/>
      <c r="AF1604" s="28"/>
      <c r="AG1604" s="28"/>
      <c r="AH1604" s="28"/>
      <c r="AI1604" s="28"/>
      <c r="AJ1604" s="28"/>
      <c r="AK1604" s="28"/>
      <c r="AL1604" s="28"/>
      <c r="AM1604" s="28"/>
      <c r="AN1604" s="28"/>
      <c r="AO1604" s="28"/>
      <c r="AP1604" s="28"/>
      <c r="AQ1604" s="28"/>
      <c r="AR1604" s="28"/>
      <c r="AS1604" s="28"/>
      <c r="AT1604" s="28"/>
      <c r="AU1604" s="28"/>
      <c r="AV1604" s="28"/>
      <c r="AW1604" s="28"/>
      <c r="AX1604" s="28"/>
      <c r="AY1604" s="28"/>
      <c r="AZ1604" s="28"/>
      <c r="BA1604" s="28"/>
      <c r="BB1604" s="28"/>
      <c r="BC1604" s="28"/>
      <c r="BD1604" s="28"/>
      <c r="BE1604" s="28"/>
      <c r="BF1604" s="28"/>
      <c r="BG1604" s="28"/>
      <c r="BH1604" s="28"/>
      <c r="BI1604" s="28"/>
      <c r="BJ1604" s="28"/>
      <c r="BK1604" s="28"/>
      <c r="BL1604" s="28"/>
      <c r="BM1604" s="28"/>
      <c r="BN1604" s="28"/>
      <c r="BO1604" s="28"/>
      <c r="BP1604" s="28"/>
      <c r="BQ1604" s="28"/>
      <c r="BR1604" s="28"/>
      <c r="BS1604" s="28"/>
      <c r="BT1604" s="28"/>
      <c r="BU1604" s="28"/>
      <c r="BV1604" s="28"/>
      <c r="BW1604" s="28"/>
      <c r="BX1604" s="28"/>
      <c r="BY1604" s="28"/>
      <c r="BZ1604" s="28"/>
      <c r="CA1604" s="28"/>
      <c r="CB1604" s="28"/>
      <c r="CC1604" s="28"/>
      <c r="CD1604" s="28"/>
      <c r="CE1604" s="28"/>
      <c r="CF1604" s="28"/>
      <c r="CG1604" s="28"/>
      <c r="CH1604" s="28"/>
      <c r="CI1604" s="28"/>
      <c r="CJ1604" s="28"/>
      <c r="CK1604" s="28"/>
      <c r="CL1604" s="28"/>
      <c r="CM1604" s="28"/>
      <c r="CN1604" s="28"/>
    </row>
    <row r="1605" spans="3:92" x14ac:dyDescent="0.3">
      <c r="C1605" s="28"/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8"/>
      <c r="T1605" s="28"/>
      <c r="U1605" s="28"/>
      <c r="V1605" s="28"/>
      <c r="W1605" s="28"/>
      <c r="X1605" s="28"/>
      <c r="Y1605" s="28"/>
      <c r="Z1605" s="28"/>
      <c r="AA1605" s="28"/>
      <c r="AB1605" s="28"/>
      <c r="AC1605" s="28"/>
      <c r="AD1605" s="28"/>
      <c r="AE1605" s="28"/>
      <c r="AF1605" s="28"/>
      <c r="AG1605" s="28"/>
      <c r="AH1605" s="28"/>
      <c r="AI1605" s="28"/>
      <c r="AJ1605" s="28"/>
      <c r="AK1605" s="28"/>
      <c r="AL1605" s="28"/>
      <c r="AM1605" s="28"/>
      <c r="AN1605" s="28"/>
      <c r="AO1605" s="28"/>
      <c r="AP1605" s="28"/>
      <c r="AQ1605" s="28"/>
      <c r="AR1605" s="28"/>
      <c r="AS1605" s="28"/>
      <c r="AT1605" s="28"/>
      <c r="AU1605" s="28"/>
      <c r="AV1605" s="28"/>
      <c r="AW1605" s="28"/>
      <c r="AX1605" s="28"/>
      <c r="AY1605" s="28"/>
      <c r="AZ1605" s="28"/>
      <c r="BA1605" s="28"/>
      <c r="BB1605" s="28"/>
      <c r="BC1605" s="28"/>
      <c r="BD1605" s="28"/>
      <c r="BE1605" s="28"/>
      <c r="BF1605" s="28"/>
      <c r="BG1605" s="28"/>
      <c r="BH1605" s="28"/>
      <c r="BI1605" s="28"/>
      <c r="BJ1605" s="28"/>
      <c r="BK1605" s="28"/>
      <c r="BL1605" s="28"/>
      <c r="BM1605" s="28"/>
      <c r="BN1605" s="28"/>
      <c r="BO1605" s="28"/>
      <c r="BP1605" s="28"/>
      <c r="BQ1605" s="28"/>
      <c r="BR1605" s="28"/>
      <c r="BS1605" s="28"/>
      <c r="BT1605" s="28"/>
      <c r="BU1605" s="28"/>
      <c r="BV1605" s="28"/>
      <c r="BW1605" s="28"/>
      <c r="BX1605" s="28"/>
      <c r="BY1605" s="28"/>
      <c r="BZ1605" s="28"/>
      <c r="CA1605" s="28"/>
      <c r="CB1605" s="28"/>
      <c r="CC1605" s="28"/>
      <c r="CD1605" s="28"/>
      <c r="CE1605" s="28"/>
      <c r="CF1605" s="28"/>
      <c r="CG1605" s="28"/>
      <c r="CH1605" s="28"/>
      <c r="CI1605" s="28"/>
      <c r="CJ1605" s="28"/>
      <c r="CK1605" s="28"/>
      <c r="CL1605" s="28"/>
      <c r="CM1605" s="28"/>
      <c r="CN1605" s="28"/>
    </row>
    <row r="1606" spans="3:92" x14ac:dyDescent="0.3">
      <c r="C1606" s="28"/>
      <c r="D1606" s="28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28"/>
      <c r="P1606" s="28"/>
      <c r="Q1606" s="28"/>
      <c r="R1606" s="28"/>
      <c r="S1606" s="28"/>
      <c r="T1606" s="28"/>
      <c r="U1606" s="28"/>
      <c r="V1606" s="28"/>
      <c r="W1606" s="28"/>
      <c r="X1606" s="28"/>
      <c r="Y1606" s="28"/>
      <c r="Z1606" s="28"/>
      <c r="AA1606" s="28"/>
      <c r="AB1606" s="28"/>
      <c r="AC1606" s="28"/>
      <c r="AD1606" s="28"/>
      <c r="AE1606" s="28"/>
      <c r="AF1606" s="28"/>
      <c r="AG1606" s="28"/>
      <c r="AH1606" s="28"/>
      <c r="AI1606" s="28"/>
      <c r="AJ1606" s="28"/>
      <c r="AK1606" s="28"/>
      <c r="AL1606" s="28"/>
      <c r="AM1606" s="28"/>
      <c r="AN1606" s="28"/>
      <c r="AO1606" s="28"/>
      <c r="AP1606" s="28"/>
      <c r="AQ1606" s="28"/>
      <c r="AR1606" s="28"/>
      <c r="AS1606" s="28"/>
      <c r="AT1606" s="28"/>
      <c r="AU1606" s="28"/>
      <c r="AV1606" s="28"/>
      <c r="AW1606" s="28"/>
      <c r="AX1606" s="28"/>
      <c r="AY1606" s="28"/>
      <c r="AZ1606" s="28"/>
      <c r="BA1606" s="28"/>
      <c r="BB1606" s="28"/>
      <c r="BC1606" s="28"/>
      <c r="BD1606" s="28"/>
      <c r="BE1606" s="28"/>
      <c r="BF1606" s="28"/>
      <c r="BG1606" s="28"/>
      <c r="BH1606" s="28"/>
      <c r="BI1606" s="28"/>
      <c r="BJ1606" s="28"/>
      <c r="BK1606" s="28"/>
      <c r="BL1606" s="28"/>
      <c r="BM1606" s="28"/>
      <c r="BN1606" s="28"/>
      <c r="BO1606" s="28"/>
      <c r="BP1606" s="28"/>
      <c r="BQ1606" s="28"/>
      <c r="BR1606" s="28"/>
      <c r="BS1606" s="28"/>
      <c r="BT1606" s="28"/>
      <c r="BU1606" s="28"/>
      <c r="BV1606" s="28"/>
      <c r="BW1606" s="28"/>
      <c r="BX1606" s="28"/>
      <c r="BY1606" s="28"/>
      <c r="BZ1606" s="28"/>
      <c r="CA1606" s="28"/>
      <c r="CB1606" s="28"/>
      <c r="CC1606" s="28"/>
      <c r="CD1606" s="28"/>
      <c r="CE1606" s="28"/>
      <c r="CF1606" s="28"/>
      <c r="CG1606" s="28"/>
      <c r="CH1606" s="28"/>
      <c r="CI1606" s="28"/>
      <c r="CJ1606" s="28"/>
      <c r="CK1606" s="28"/>
      <c r="CL1606" s="28"/>
      <c r="CM1606" s="28"/>
      <c r="CN1606" s="28"/>
    </row>
    <row r="1607" spans="3:92" x14ac:dyDescent="0.3">
      <c r="C1607" s="28"/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28"/>
      <c r="O1607" s="28"/>
      <c r="P1607" s="28"/>
      <c r="Q1607" s="28"/>
      <c r="R1607" s="28"/>
      <c r="S1607" s="28"/>
      <c r="T1607" s="28"/>
      <c r="U1607" s="28"/>
      <c r="V1607" s="28"/>
      <c r="W1607" s="28"/>
      <c r="X1607" s="28"/>
      <c r="Y1607" s="28"/>
      <c r="Z1607" s="28"/>
      <c r="AA1607" s="28"/>
      <c r="AB1607" s="28"/>
      <c r="AC1607" s="28"/>
      <c r="AD1607" s="28"/>
      <c r="AE1607" s="28"/>
      <c r="AF1607" s="28"/>
      <c r="AG1607" s="28"/>
      <c r="AH1607" s="28"/>
      <c r="AI1607" s="28"/>
      <c r="AJ1607" s="28"/>
      <c r="AK1607" s="28"/>
      <c r="AL1607" s="28"/>
      <c r="AM1607" s="28"/>
      <c r="AN1607" s="28"/>
      <c r="AO1607" s="28"/>
      <c r="AP1607" s="28"/>
      <c r="AQ1607" s="28"/>
      <c r="AR1607" s="28"/>
      <c r="AS1607" s="28"/>
      <c r="AT1607" s="28"/>
      <c r="AU1607" s="28"/>
      <c r="AV1607" s="28"/>
      <c r="AW1607" s="28"/>
      <c r="AX1607" s="28"/>
      <c r="AY1607" s="28"/>
      <c r="AZ1607" s="28"/>
      <c r="BA1607" s="28"/>
      <c r="BB1607" s="28"/>
      <c r="BC1607" s="28"/>
      <c r="BD1607" s="28"/>
      <c r="BE1607" s="28"/>
      <c r="BF1607" s="28"/>
      <c r="BG1607" s="28"/>
      <c r="BH1607" s="28"/>
      <c r="BI1607" s="28"/>
      <c r="BJ1607" s="28"/>
      <c r="BK1607" s="28"/>
      <c r="BL1607" s="28"/>
      <c r="BM1607" s="28"/>
      <c r="BN1607" s="28"/>
      <c r="BO1607" s="28"/>
      <c r="BP1607" s="28"/>
      <c r="BQ1607" s="28"/>
      <c r="BR1607" s="28"/>
      <c r="BS1607" s="28"/>
      <c r="BT1607" s="28"/>
      <c r="BU1607" s="28"/>
      <c r="BV1607" s="28"/>
      <c r="BW1607" s="28"/>
      <c r="BX1607" s="28"/>
      <c r="BY1607" s="28"/>
      <c r="BZ1607" s="28"/>
      <c r="CA1607" s="28"/>
      <c r="CB1607" s="28"/>
      <c r="CC1607" s="28"/>
      <c r="CD1607" s="28"/>
      <c r="CE1607" s="28"/>
      <c r="CF1607" s="28"/>
      <c r="CG1607" s="28"/>
      <c r="CH1607" s="28"/>
      <c r="CI1607" s="28"/>
      <c r="CJ1607" s="28"/>
      <c r="CK1607" s="28"/>
      <c r="CL1607" s="28"/>
      <c r="CM1607" s="28"/>
      <c r="CN1607" s="28"/>
    </row>
    <row r="1608" spans="3:92" x14ac:dyDescent="0.3"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  <c r="P1608" s="28"/>
      <c r="Q1608" s="28"/>
      <c r="R1608" s="28"/>
      <c r="S1608" s="28"/>
      <c r="T1608" s="28"/>
      <c r="U1608" s="28"/>
      <c r="V1608" s="28"/>
      <c r="W1608" s="28"/>
      <c r="X1608" s="28"/>
      <c r="Y1608" s="28"/>
      <c r="Z1608" s="28"/>
      <c r="AA1608" s="28"/>
      <c r="AB1608" s="28"/>
      <c r="AC1608" s="28"/>
      <c r="AD1608" s="28"/>
      <c r="AE1608" s="28"/>
      <c r="AF1608" s="28"/>
      <c r="AG1608" s="28"/>
      <c r="AH1608" s="28"/>
      <c r="AI1608" s="28"/>
      <c r="AJ1608" s="28"/>
      <c r="AK1608" s="28"/>
      <c r="AL1608" s="28"/>
      <c r="AM1608" s="28"/>
      <c r="AN1608" s="28"/>
      <c r="AO1608" s="28"/>
      <c r="AP1608" s="28"/>
      <c r="AQ1608" s="28"/>
      <c r="AR1608" s="28"/>
      <c r="AS1608" s="28"/>
      <c r="AT1608" s="28"/>
      <c r="AU1608" s="28"/>
      <c r="AV1608" s="28"/>
      <c r="AW1608" s="28"/>
      <c r="AX1608" s="28"/>
      <c r="AY1608" s="28"/>
      <c r="AZ1608" s="28"/>
      <c r="BA1608" s="28"/>
      <c r="BB1608" s="28"/>
      <c r="BC1608" s="28"/>
      <c r="BD1608" s="28"/>
      <c r="BE1608" s="28"/>
      <c r="BF1608" s="28"/>
      <c r="BG1608" s="28"/>
      <c r="BH1608" s="28"/>
      <c r="BI1608" s="28"/>
      <c r="BJ1608" s="28"/>
      <c r="BK1608" s="28"/>
      <c r="BL1608" s="28"/>
      <c r="BM1608" s="28"/>
      <c r="BN1608" s="28"/>
      <c r="BO1608" s="28"/>
      <c r="BP1608" s="28"/>
      <c r="BQ1608" s="28"/>
      <c r="BR1608" s="28"/>
      <c r="BS1608" s="28"/>
      <c r="BT1608" s="28"/>
      <c r="BU1608" s="28"/>
      <c r="BV1608" s="28"/>
      <c r="BW1608" s="28"/>
      <c r="BX1608" s="28"/>
      <c r="BY1608" s="28"/>
      <c r="BZ1608" s="28"/>
      <c r="CA1608" s="28"/>
      <c r="CB1608" s="28"/>
      <c r="CC1608" s="28"/>
      <c r="CD1608" s="28"/>
      <c r="CE1608" s="28"/>
      <c r="CF1608" s="28"/>
      <c r="CG1608" s="28"/>
      <c r="CH1608" s="28"/>
      <c r="CI1608" s="28"/>
      <c r="CJ1608" s="28"/>
      <c r="CK1608" s="28"/>
      <c r="CL1608" s="28"/>
      <c r="CM1608" s="28"/>
      <c r="CN1608" s="28"/>
    </row>
    <row r="1609" spans="3:92" x14ac:dyDescent="0.3">
      <c r="C1609" s="28"/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28"/>
      <c r="O1609" s="28"/>
      <c r="P1609" s="28"/>
      <c r="Q1609" s="28"/>
      <c r="R1609" s="28"/>
      <c r="S1609" s="28"/>
      <c r="T1609" s="28"/>
      <c r="U1609" s="28"/>
      <c r="V1609" s="28"/>
      <c r="W1609" s="28"/>
      <c r="X1609" s="28"/>
      <c r="Y1609" s="28"/>
      <c r="Z1609" s="28"/>
      <c r="AA1609" s="28"/>
      <c r="AB1609" s="28"/>
      <c r="AC1609" s="28"/>
      <c r="AD1609" s="28"/>
      <c r="AE1609" s="28"/>
      <c r="AF1609" s="28"/>
      <c r="AG1609" s="28"/>
      <c r="AH1609" s="28"/>
      <c r="AI1609" s="28"/>
      <c r="AJ1609" s="28"/>
      <c r="AK1609" s="28"/>
      <c r="AL1609" s="28"/>
      <c r="AM1609" s="28"/>
      <c r="AN1609" s="28"/>
      <c r="AO1609" s="28"/>
      <c r="AP1609" s="28"/>
      <c r="AQ1609" s="28"/>
      <c r="AR1609" s="28"/>
      <c r="AS1609" s="28"/>
      <c r="AT1609" s="28"/>
      <c r="AU1609" s="28"/>
      <c r="AV1609" s="28"/>
      <c r="AW1609" s="28"/>
      <c r="AX1609" s="28"/>
      <c r="AY1609" s="28"/>
      <c r="AZ1609" s="28"/>
      <c r="BA1609" s="28"/>
      <c r="BB1609" s="28"/>
      <c r="BC1609" s="28"/>
      <c r="BD1609" s="28"/>
      <c r="BE1609" s="28"/>
      <c r="BF1609" s="28"/>
      <c r="BG1609" s="28"/>
      <c r="BH1609" s="28"/>
      <c r="BI1609" s="28"/>
      <c r="BJ1609" s="28"/>
      <c r="BK1609" s="28"/>
      <c r="BL1609" s="28"/>
      <c r="BM1609" s="28"/>
      <c r="BN1609" s="28"/>
      <c r="BO1609" s="28"/>
      <c r="BP1609" s="28"/>
      <c r="BQ1609" s="28"/>
      <c r="BR1609" s="28"/>
      <c r="BS1609" s="28"/>
      <c r="BT1609" s="28"/>
      <c r="BU1609" s="28"/>
      <c r="BV1609" s="28"/>
      <c r="BW1609" s="28"/>
      <c r="BX1609" s="28"/>
      <c r="BY1609" s="28"/>
      <c r="BZ1609" s="28"/>
      <c r="CA1609" s="28"/>
      <c r="CB1609" s="28"/>
      <c r="CC1609" s="28"/>
      <c r="CD1609" s="28"/>
      <c r="CE1609" s="28"/>
      <c r="CF1609" s="28"/>
      <c r="CG1609" s="28"/>
      <c r="CH1609" s="28"/>
      <c r="CI1609" s="28"/>
      <c r="CJ1609" s="28"/>
      <c r="CK1609" s="28"/>
      <c r="CL1609" s="28"/>
      <c r="CM1609" s="28"/>
      <c r="CN1609" s="28"/>
    </row>
    <row r="1610" spans="3:92" x14ac:dyDescent="0.3">
      <c r="C1610" s="28"/>
      <c r="D1610" s="28"/>
      <c r="E1610" s="28"/>
      <c r="F1610" s="28"/>
      <c r="G1610" s="28"/>
      <c r="H1610" s="28"/>
      <c r="I1610" s="28"/>
      <c r="J1610" s="28"/>
      <c r="K1610" s="28"/>
      <c r="L1610" s="28"/>
      <c r="M1610" s="28"/>
      <c r="N1610" s="28"/>
      <c r="O1610" s="28"/>
      <c r="P1610" s="28"/>
      <c r="Q1610" s="28"/>
      <c r="R1610" s="28"/>
      <c r="S1610" s="28"/>
      <c r="T1610" s="28"/>
      <c r="U1610" s="28"/>
      <c r="V1610" s="28"/>
      <c r="W1610" s="28"/>
      <c r="X1610" s="28"/>
      <c r="Y1610" s="28"/>
      <c r="Z1610" s="28"/>
      <c r="AA1610" s="28"/>
      <c r="AB1610" s="28"/>
      <c r="AC1610" s="28"/>
      <c r="AD1610" s="28"/>
      <c r="AE1610" s="28"/>
      <c r="AF1610" s="28"/>
      <c r="AG1610" s="28"/>
      <c r="AH1610" s="28"/>
      <c r="AI1610" s="28"/>
      <c r="AJ1610" s="28"/>
      <c r="AK1610" s="28"/>
      <c r="AL1610" s="28"/>
      <c r="AM1610" s="28"/>
      <c r="AN1610" s="28"/>
      <c r="AO1610" s="28"/>
      <c r="AP1610" s="28"/>
      <c r="AQ1610" s="28"/>
      <c r="AR1610" s="28"/>
      <c r="AS1610" s="28"/>
      <c r="AT1610" s="28"/>
      <c r="AU1610" s="28"/>
      <c r="AV1610" s="28"/>
      <c r="AW1610" s="28"/>
      <c r="AX1610" s="28"/>
      <c r="AY1610" s="28"/>
      <c r="AZ1610" s="28"/>
      <c r="BA1610" s="28"/>
      <c r="BB1610" s="28"/>
      <c r="BC1610" s="28"/>
      <c r="BD1610" s="28"/>
      <c r="BE1610" s="28"/>
      <c r="BF1610" s="28"/>
      <c r="BG1610" s="28"/>
      <c r="BH1610" s="28"/>
      <c r="BI1610" s="28"/>
      <c r="BJ1610" s="28"/>
      <c r="BK1610" s="28"/>
      <c r="BL1610" s="28"/>
      <c r="BM1610" s="28"/>
      <c r="BN1610" s="28"/>
      <c r="BO1610" s="28"/>
      <c r="BP1610" s="28"/>
      <c r="BQ1610" s="28"/>
      <c r="BR1610" s="28"/>
      <c r="BS1610" s="28"/>
      <c r="BT1610" s="28"/>
      <c r="BU1610" s="28"/>
      <c r="BV1610" s="28"/>
      <c r="BW1610" s="28"/>
      <c r="BX1610" s="28"/>
      <c r="BY1610" s="28"/>
      <c r="BZ1610" s="28"/>
      <c r="CA1610" s="28"/>
      <c r="CB1610" s="28"/>
      <c r="CC1610" s="28"/>
      <c r="CD1610" s="28"/>
      <c r="CE1610" s="28"/>
      <c r="CF1610" s="28"/>
      <c r="CG1610" s="28"/>
      <c r="CH1610" s="28"/>
      <c r="CI1610" s="28"/>
      <c r="CJ1610" s="28"/>
      <c r="CK1610" s="28"/>
      <c r="CL1610" s="28"/>
      <c r="CM1610" s="28"/>
      <c r="CN1610" s="28"/>
    </row>
    <row r="1611" spans="3:92" x14ac:dyDescent="0.3">
      <c r="C1611" s="28"/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28"/>
      <c r="O1611" s="28"/>
      <c r="P1611" s="28"/>
      <c r="Q1611" s="28"/>
      <c r="R1611" s="28"/>
      <c r="S1611" s="28"/>
      <c r="T1611" s="28"/>
      <c r="U1611" s="28"/>
      <c r="V1611" s="28"/>
      <c r="W1611" s="28"/>
      <c r="X1611" s="28"/>
      <c r="Y1611" s="28"/>
      <c r="Z1611" s="28"/>
      <c r="AA1611" s="28"/>
      <c r="AB1611" s="28"/>
      <c r="AC1611" s="28"/>
      <c r="AD1611" s="28"/>
      <c r="AE1611" s="28"/>
      <c r="AF1611" s="28"/>
      <c r="AG1611" s="28"/>
      <c r="AH1611" s="28"/>
      <c r="AI1611" s="28"/>
      <c r="AJ1611" s="28"/>
      <c r="AK1611" s="28"/>
      <c r="AL1611" s="28"/>
      <c r="AM1611" s="28"/>
      <c r="AN1611" s="28"/>
      <c r="AO1611" s="28"/>
      <c r="AP1611" s="28"/>
      <c r="AQ1611" s="28"/>
      <c r="AR1611" s="28"/>
      <c r="AS1611" s="28"/>
      <c r="AT1611" s="28"/>
      <c r="AU1611" s="28"/>
      <c r="AV1611" s="28"/>
      <c r="AW1611" s="28"/>
      <c r="AX1611" s="28"/>
      <c r="AY1611" s="28"/>
      <c r="AZ1611" s="28"/>
      <c r="BA1611" s="28"/>
      <c r="BB1611" s="28"/>
      <c r="BC1611" s="28"/>
      <c r="BD1611" s="28"/>
      <c r="BE1611" s="28"/>
      <c r="BF1611" s="28"/>
      <c r="BG1611" s="28"/>
      <c r="BH1611" s="28"/>
      <c r="BI1611" s="28"/>
      <c r="BJ1611" s="28"/>
      <c r="BK1611" s="28"/>
      <c r="BL1611" s="28"/>
      <c r="BM1611" s="28"/>
      <c r="BN1611" s="28"/>
      <c r="BO1611" s="28"/>
      <c r="BP1611" s="28"/>
      <c r="BQ1611" s="28"/>
      <c r="BR1611" s="28"/>
      <c r="BS1611" s="28"/>
      <c r="BT1611" s="28"/>
      <c r="BU1611" s="28"/>
      <c r="BV1611" s="28"/>
      <c r="BW1611" s="28"/>
      <c r="BX1611" s="28"/>
      <c r="BY1611" s="28"/>
      <c r="BZ1611" s="28"/>
      <c r="CA1611" s="28"/>
      <c r="CB1611" s="28"/>
      <c r="CC1611" s="28"/>
      <c r="CD1611" s="28"/>
      <c r="CE1611" s="28"/>
      <c r="CF1611" s="28"/>
      <c r="CG1611" s="28"/>
      <c r="CH1611" s="28"/>
      <c r="CI1611" s="28"/>
      <c r="CJ1611" s="28"/>
      <c r="CK1611" s="28"/>
      <c r="CL1611" s="28"/>
      <c r="CM1611" s="28"/>
      <c r="CN1611" s="28"/>
    </row>
    <row r="1612" spans="3:92" x14ac:dyDescent="0.3">
      <c r="C1612" s="28"/>
      <c r="D1612" s="28"/>
      <c r="E1612" s="28"/>
      <c r="F1612" s="28"/>
      <c r="G1612" s="28"/>
      <c r="H1612" s="28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  <c r="S1612" s="28"/>
      <c r="T1612" s="28"/>
      <c r="U1612" s="28"/>
      <c r="V1612" s="28"/>
      <c r="W1612" s="28"/>
      <c r="X1612" s="28"/>
      <c r="Y1612" s="28"/>
      <c r="Z1612" s="28"/>
      <c r="AA1612" s="28"/>
      <c r="AB1612" s="28"/>
      <c r="AC1612" s="28"/>
      <c r="AD1612" s="28"/>
      <c r="AE1612" s="28"/>
      <c r="AF1612" s="28"/>
      <c r="AG1612" s="28"/>
      <c r="AH1612" s="28"/>
      <c r="AI1612" s="28"/>
      <c r="AJ1612" s="28"/>
      <c r="AK1612" s="28"/>
      <c r="AL1612" s="28"/>
      <c r="AM1612" s="28"/>
      <c r="AN1612" s="28"/>
      <c r="AO1612" s="28"/>
      <c r="AP1612" s="28"/>
      <c r="AQ1612" s="28"/>
      <c r="AR1612" s="28"/>
      <c r="AS1612" s="28"/>
      <c r="AT1612" s="28"/>
      <c r="AU1612" s="28"/>
      <c r="AV1612" s="28"/>
      <c r="AW1612" s="28"/>
      <c r="AX1612" s="28"/>
      <c r="AY1612" s="28"/>
      <c r="AZ1612" s="28"/>
      <c r="BA1612" s="28"/>
      <c r="BB1612" s="28"/>
      <c r="BC1612" s="28"/>
      <c r="BD1612" s="28"/>
      <c r="BE1612" s="28"/>
      <c r="BF1612" s="28"/>
      <c r="BG1612" s="28"/>
      <c r="BH1612" s="28"/>
      <c r="BI1612" s="28"/>
      <c r="BJ1612" s="28"/>
      <c r="BK1612" s="28"/>
      <c r="BL1612" s="28"/>
      <c r="BM1612" s="28"/>
      <c r="BN1612" s="28"/>
      <c r="BO1612" s="28"/>
      <c r="BP1612" s="28"/>
      <c r="BQ1612" s="28"/>
      <c r="BR1612" s="28"/>
      <c r="BS1612" s="28"/>
      <c r="BT1612" s="28"/>
      <c r="BU1612" s="28"/>
      <c r="BV1612" s="28"/>
      <c r="BW1612" s="28"/>
      <c r="BX1612" s="28"/>
      <c r="BY1612" s="28"/>
      <c r="BZ1612" s="28"/>
      <c r="CA1612" s="28"/>
      <c r="CB1612" s="28"/>
      <c r="CC1612" s="28"/>
      <c r="CD1612" s="28"/>
      <c r="CE1612" s="28"/>
      <c r="CF1612" s="28"/>
      <c r="CG1612" s="28"/>
      <c r="CH1612" s="28"/>
      <c r="CI1612" s="28"/>
      <c r="CJ1612" s="28"/>
      <c r="CK1612" s="28"/>
      <c r="CL1612" s="28"/>
      <c r="CM1612" s="28"/>
      <c r="CN1612" s="28"/>
    </row>
    <row r="1613" spans="3:92" x14ac:dyDescent="0.3">
      <c r="C1613" s="28"/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28"/>
      <c r="O1613" s="28"/>
      <c r="P1613" s="28"/>
      <c r="Q1613" s="28"/>
      <c r="R1613" s="28"/>
      <c r="S1613" s="28"/>
      <c r="T1613" s="28"/>
      <c r="U1613" s="28"/>
      <c r="V1613" s="28"/>
      <c r="W1613" s="28"/>
      <c r="X1613" s="28"/>
      <c r="Y1613" s="28"/>
      <c r="Z1613" s="28"/>
      <c r="AA1613" s="28"/>
      <c r="AB1613" s="28"/>
      <c r="AC1613" s="28"/>
      <c r="AD1613" s="28"/>
      <c r="AE1613" s="28"/>
      <c r="AF1613" s="28"/>
      <c r="AG1613" s="28"/>
      <c r="AH1613" s="28"/>
      <c r="AI1613" s="28"/>
      <c r="AJ1613" s="28"/>
      <c r="AK1613" s="28"/>
      <c r="AL1613" s="28"/>
      <c r="AM1613" s="28"/>
      <c r="AN1613" s="28"/>
      <c r="AO1613" s="28"/>
      <c r="AP1613" s="28"/>
      <c r="AQ1613" s="28"/>
      <c r="AR1613" s="28"/>
      <c r="AS1613" s="28"/>
      <c r="AT1613" s="28"/>
      <c r="AU1613" s="28"/>
      <c r="AV1613" s="28"/>
      <c r="AW1613" s="28"/>
      <c r="AX1613" s="28"/>
      <c r="AY1613" s="28"/>
      <c r="AZ1613" s="28"/>
      <c r="BA1613" s="28"/>
      <c r="BB1613" s="28"/>
      <c r="BC1613" s="28"/>
      <c r="BD1613" s="28"/>
      <c r="BE1613" s="28"/>
      <c r="BF1613" s="28"/>
      <c r="BG1613" s="28"/>
      <c r="BH1613" s="28"/>
      <c r="BI1613" s="28"/>
      <c r="BJ1613" s="28"/>
      <c r="BK1613" s="28"/>
      <c r="BL1613" s="28"/>
      <c r="BM1613" s="28"/>
      <c r="BN1613" s="28"/>
      <c r="BO1613" s="28"/>
      <c r="BP1613" s="28"/>
      <c r="BQ1613" s="28"/>
      <c r="BR1613" s="28"/>
      <c r="BS1613" s="28"/>
      <c r="BT1613" s="28"/>
      <c r="BU1613" s="28"/>
      <c r="BV1613" s="28"/>
      <c r="BW1613" s="28"/>
      <c r="BX1613" s="28"/>
      <c r="BY1613" s="28"/>
      <c r="BZ1613" s="28"/>
      <c r="CA1613" s="28"/>
      <c r="CB1613" s="28"/>
      <c r="CC1613" s="28"/>
      <c r="CD1613" s="28"/>
      <c r="CE1613" s="28"/>
      <c r="CF1613" s="28"/>
      <c r="CG1613" s="28"/>
      <c r="CH1613" s="28"/>
      <c r="CI1613" s="28"/>
      <c r="CJ1613" s="28"/>
      <c r="CK1613" s="28"/>
      <c r="CL1613" s="28"/>
      <c r="CM1613" s="28"/>
      <c r="CN1613" s="28"/>
    </row>
    <row r="1614" spans="3:92" x14ac:dyDescent="0.3">
      <c r="C1614" s="28"/>
      <c r="D1614" s="28"/>
      <c r="E1614" s="28"/>
      <c r="F1614" s="28"/>
      <c r="G1614" s="28"/>
      <c r="H1614" s="28"/>
      <c r="I1614" s="28"/>
      <c r="J1614" s="28"/>
      <c r="K1614" s="28"/>
      <c r="L1614" s="28"/>
      <c r="M1614" s="28"/>
      <c r="N1614" s="28"/>
      <c r="O1614" s="28"/>
      <c r="P1614" s="28"/>
      <c r="Q1614" s="28"/>
      <c r="R1614" s="28"/>
      <c r="S1614" s="28"/>
      <c r="T1614" s="28"/>
      <c r="U1614" s="28"/>
      <c r="V1614" s="28"/>
      <c r="W1614" s="28"/>
      <c r="X1614" s="28"/>
      <c r="Y1614" s="28"/>
      <c r="Z1614" s="28"/>
      <c r="AA1614" s="28"/>
      <c r="AB1614" s="28"/>
      <c r="AC1614" s="28"/>
      <c r="AD1614" s="28"/>
      <c r="AE1614" s="28"/>
      <c r="AF1614" s="28"/>
      <c r="AG1614" s="28"/>
      <c r="AH1614" s="28"/>
      <c r="AI1614" s="28"/>
      <c r="AJ1614" s="28"/>
      <c r="AK1614" s="28"/>
      <c r="AL1614" s="28"/>
      <c r="AM1614" s="28"/>
      <c r="AN1614" s="28"/>
      <c r="AO1614" s="28"/>
      <c r="AP1614" s="28"/>
      <c r="AQ1614" s="28"/>
      <c r="AR1614" s="28"/>
      <c r="AS1614" s="28"/>
      <c r="AT1614" s="28"/>
      <c r="AU1614" s="28"/>
      <c r="AV1614" s="28"/>
      <c r="AW1614" s="28"/>
      <c r="AX1614" s="28"/>
      <c r="AY1614" s="28"/>
      <c r="AZ1614" s="28"/>
      <c r="BA1614" s="28"/>
      <c r="BB1614" s="28"/>
      <c r="BC1614" s="28"/>
      <c r="BD1614" s="28"/>
      <c r="BE1614" s="28"/>
      <c r="BF1614" s="28"/>
      <c r="BG1614" s="28"/>
      <c r="BH1614" s="28"/>
      <c r="BI1614" s="28"/>
      <c r="BJ1614" s="28"/>
      <c r="BK1614" s="28"/>
      <c r="BL1614" s="28"/>
      <c r="BM1614" s="28"/>
      <c r="BN1614" s="28"/>
      <c r="BO1614" s="28"/>
      <c r="BP1614" s="28"/>
      <c r="BQ1614" s="28"/>
      <c r="BR1614" s="28"/>
      <c r="BS1614" s="28"/>
      <c r="BT1614" s="28"/>
      <c r="BU1614" s="28"/>
      <c r="BV1614" s="28"/>
      <c r="BW1614" s="28"/>
      <c r="BX1614" s="28"/>
      <c r="BY1614" s="28"/>
      <c r="BZ1614" s="28"/>
      <c r="CA1614" s="28"/>
      <c r="CB1614" s="28"/>
      <c r="CC1614" s="28"/>
      <c r="CD1614" s="28"/>
      <c r="CE1614" s="28"/>
      <c r="CF1614" s="28"/>
      <c r="CG1614" s="28"/>
      <c r="CH1614" s="28"/>
      <c r="CI1614" s="28"/>
      <c r="CJ1614" s="28"/>
      <c r="CK1614" s="28"/>
      <c r="CL1614" s="28"/>
      <c r="CM1614" s="28"/>
      <c r="CN1614" s="28"/>
    </row>
    <row r="1615" spans="3:92" x14ac:dyDescent="0.3">
      <c r="C1615" s="28"/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28"/>
      <c r="O1615" s="28"/>
      <c r="P1615" s="28"/>
      <c r="Q1615" s="28"/>
      <c r="R1615" s="28"/>
      <c r="S1615" s="28"/>
      <c r="T1615" s="28"/>
      <c r="U1615" s="28"/>
      <c r="V1615" s="28"/>
      <c r="W1615" s="28"/>
      <c r="X1615" s="28"/>
      <c r="Y1615" s="28"/>
      <c r="Z1615" s="28"/>
      <c r="AA1615" s="28"/>
      <c r="AB1615" s="28"/>
      <c r="AC1615" s="28"/>
      <c r="AD1615" s="28"/>
      <c r="AE1615" s="28"/>
      <c r="AF1615" s="28"/>
      <c r="AG1615" s="28"/>
      <c r="AH1615" s="28"/>
      <c r="AI1615" s="28"/>
      <c r="AJ1615" s="28"/>
      <c r="AK1615" s="28"/>
      <c r="AL1615" s="28"/>
      <c r="AM1615" s="28"/>
      <c r="AN1615" s="28"/>
      <c r="AO1615" s="28"/>
      <c r="AP1615" s="28"/>
      <c r="AQ1615" s="28"/>
      <c r="AR1615" s="28"/>
      <c r="AS1615" s="28"/>
      <c r="AT1615" s="28"/>
      <c r="AU1615" s="28"/>
      <c r="AV1615" s="28"/>
      <c r="AW1615" s="28"/>
      <c r="AX1615" s="28"/>
      <c r="AY1615" s="28"/>
      <c r="AZ1615" s="28"/>
      <c r="BA1615" s="28"/>
      <c r="BB1615" s="28"/>
      <c r="BC1615" s="28"/>
      <c r="BD1615" s="28"/>
      <c r="BE1615" s="28"/>
      <c r="BF1615" s="28"/>
      <c r="BG1615" s="28"/>
      <c r="BH1615" s="28"/>
      <c r="BI1615" s="28"/>
      <c r="BJ1615" s="28"/>
      <c r="BK1615" s="28"/>
      <c r="BL1615" s="28"/>
      <c r="BM1615" s="28"/>
      <c r="BN1615" s="28"/>
      <c r="BO1615" s="28"/>
      <c r="BP1615" s="28"/>
      <c r="BQ1615" s="28"/>
      <c r="BR1615" s="28"/>
      <c r="BS1615" s="28"/>
      <c r="BT1615" s="28"/>
      <c r="BU1615" s="28"/>
      <c r="BV1615" s="28"/>
      <c r="BW1615" s="28"/>
      <c r="BX1615" s="28"/>
      <c r="BY1615" s="28"/>
      <c r="BZ1615" s="28"/>
      <c r="CA1615" s="28"/>
      <c r="CB1615" s="28"/>
      <c r="CC1615" s="28"/>
      <c r="CD1615" s="28"/>
      <c r="CE1615" s="28"/>
      <c r="CF1615" s="28"/>
      <c r="CG1615" s="28"/>
      <c r="CH1615" s="28"/>
      <c r="CI1615" s="28"/>
      <c r="CJ1615" s="28"/>
      <c r="CK1615" s="28"/>
      <c r="CL1615" s="28"/>
      <c r="CM1615" s="28"/>
      <c r="CN1615" s="28"/>
    </row>
    <row r="1616" spans="3:92" x14ac:dyDescent="0.3"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  <c r="P1616" s="28"/>
      <c r="Q1616" s="28"/>
      <c r="R1616" s="28"/>
      <c r="S1616" s="28"/>
      <c r="T1616" s="28"/>
      <c r="U1616" s="28"/>
      <c r="V1616" s="28"/>
      <c r="W1616" s="28"/>
      <c r="X1616" s="28"/>
      <c r="Y1616" s="28"/>
      <c r="Z1616" s="28"/>
      <c r="AA1616" s="28"/>
      <c r="AB1616" s="28"/>
      <c r="AC1616" s="28"/>
      <c r="AD1616" s="28"/>
      <c r="AE1616" s="28"/>
      <c r="AF1616" s="28"/>
      <c r="AG1616" s="28"/>
      <c r="AH1616" s="28"/>
      <c r="AI1616" s="28"/>
      <c r="AJ1616" s="28"/>
      <c r="AK1616" s="28"/>
      <c r="AL1616" s="28"/>
      <c r="AM1616" s="28"/>
      <c r="AN1616" s="28"/>
      <c r="AO1616" s="28"/>
      <c r="AP1616" s="28"/>
      <c r="AQ1616" s="28"/>
      <c r="AR1616" s="28"/>
      <c r="AS1616" s="28"/>
      <c r="AT1616" s="28"/>
      <c r="AU1616" s="28"/>
      <c r="AV1616" s="28"/>
      <c r="AW1616" s="28"/>
      <c r="AX1616" s="28"/>
      <c r="AY1616" s="28"/>
      <c r="AZ1616" s="28"/>
      <c r="BA1616" s="28"/>
      <c r="BB1616" s="28"/>
      <c r="BC1616" s="28"/>
      <c r="BD1616" s="28"/>
      <c r="BE1616" s="28"/>
      <c r="BF1616" s="28"/>
      <c r="BG1616" s="28"/>
      <c r="BH1616" s="28"/>
      <c r="BI1616" s="28"/>
      <c r="BJ1616" s="28"/>
      <c r="BK1616" s="28"/>
      <c r="BL1616" s="28"/>
      <c r="BM1616" s="28"/>
      <c r="BN1616" s="28"/>
      <c r="BO1616" s="28"/>
      <c r="BP1616" s="28"/>
      <c r="BQ1616" s="28"/>
      <c r="BR1616" s="28"/>
      <c r="BS1616" s="28"/>
      <c r="BT1616" s="28"/>
      <c r="BU1616" s="28"/>
      <c r="BV1616" s="28"/>
      <c r="BW1616" s="28"/>
      <c r="BX1616" s="28"/>
      <c r="BY1616" s="28"/>
      <c r="BZ1616" s="28"/>
      <c r="CA1616" s="28"/>
      <c r="CB1616" s="28"/>
      <c r="CC1616" s="28"/>
      <c r="CD1616" s="28"/>
      <c r="CE1616" s="28"/>
      <c r="CF1616" s="28"/>
      <c r="CG1616" s="28"/>
      <c r="CH1616" s="28"/>
      <c r="CI1616" s="28"/>
      <c r="CJ1616" s="28"/>
      <c r="CK1616" s="28"/>
      <c r="CL1616" s="28"/>
      <c r="CM1616" s="28"/>
      <c r="CN1616" s="28"/>
    </row>
    <row r="1617" spans="3:92" x14ac:dyDescent="0.3">
      <c r="C1617" s="28"/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28"/>
      <c r="O1617" s="28"/>
      <c r="P1617" s="28"/>
      <c r="Q1617" s="28"/>
      <c r="R1617" s="28"/>
      <c r="S1617" s="28"/>
      <c r="T1617" s="28"/>
      <c r="U1617" s="28"/>
      <c r="V1617" s="28"/>
      <c r="W1617" s="28"/>
      <c r="X1617" s="28"/>
      <c r="Y1617" s="28"/>
      <c r="Z1617" s="28"/>
      <c r="AA1617" s="28"/>
      <c r="AB1617" s="28"/>
      <c r="AC1617" s="28"/>
      <c r="AD1617" s="28"/>
      <c r="AE1617" s="28"/>
      <c r="AF1617" s="28"/>
      <c r="AG1617" s="28"/>
      <c r="AH1617" s="28"/>
      <c r="AI1617" s="28"/>
      <c r="AJ1617" s="28"/>
      <c r="AK1617" s="28"/>
      <c r="AL1617" s="28"/>
      <c r="AM1617" s="28"/>
      <c r="AN1617" s="28"/>
      <c r="AO1617" s="28"/>
      <c r="AP1617" s="28"/>
      <c r="AQ1617" s="28"/>
      <c r="AR1617" s="28"/>
      <c r="AS1617" s="28"/>
      <c r="AT1617" s="28"/>
      <c r="AU1617" s="28"/>
      <c r="AV1617" s="28"/>
      <c r="AW1617" s="28"/>
      <c r="AX1617" s="28"/>
      <c r="AY1617" s="28"/>
      <c r="AZ1617" s="28"/>
      <c r="BA1617" s="28"/>
      <c r="BB1617" s="28"/>
      <c r="BC1617" s="28"/>
      <c r="BD1617" s="28"/>
      <c r="BE1617" s="28"/>
      <c r="BF1617" s="28"/>
      <c r="BG1617" s="28"/>
      <c r="BH1617" s="28"/>
      <c r="BI1617" s="28"/>
      <c r="BJ1617" s="28"/>
      <c r="BK1617" s="28"/>
      <c r="BL1617" s="28"/>
      <c r="BM1617" s="28"/>
      <c r="BN1617" s="28"/>
      <c r="BO1617" s="28"/>
      <c r="BP1617" s="28"/>
      <c r="BQ1617" s="28"/>
      <c r="BR1617" s="28"/>
      <c r="BS1617" s="28"/>
      <c r="BT1617" s="28"/>
      <c r="BU1617" s="28"/>
      <c r="BV1617" s="28"/>
      <c r="BW1617" s="28"/>
      <c r="BX1617" s="28"/>
      <c r="BY1617" s="28"/>
      <c r="BZ1617" s="28"/>
      <c r="CA1617" s="28"/>
      <c r="CB1617" s="28"/>
      <c r="CC1617" s="28"/>
      <c r="CD1617" s="28"/>
      <c r="CE1617" s="28"/>
      <c r="CF1617" s="28"/>
      <c r="CG1617" s="28"/>
      <c r="CH1617" s="28"/>
      <c r="CI1617" s="28"/>
      <c r="CJ1617" s="28"/>
      <c r="CK1617" s="28"/>
      <c r="CL1617" s="28"/>
      <c r="CM1617" s="28"/>
      <c r="CN1617" s="28"/>
    </row>
    <row r="1618" spans="3:92" x14ac:dyDescent="0.3">
      <c r="C1618" s="28"/>
      <c r="D1618" s="28"/>
      <c r="E1618" s="28"/>
      <c r="F1618" s="28"/>
      <c r="G1618" s="28"/>
      <c r="H1618" s="28"/>
      <c r="I1618" s="28"/>
      <c r="J1618" s="28"/>
      <c r="K1618" s="28"/>
      <c r="L1618" s="28"/>
      <c r="M1618" s="28"/>
      <c r="N1618" s="28"/>
      <c r="O1618" s="28"/>
      <c r="P1618" s="28"/>
      <c r="Q1618" s="28"/>
      <c r="R1618" s="28"/>
      <c r="S1618" s="28"/>
      <c r="T1618" s="28"/>
      <c r="U1618" s="28"/>
      <c r="V1618" s="28"/>
      <c r="W1618" s="28"/>
      <c r="X1618" s="28"/>
      <c r="Y1618" s="28"/>
      <c r="Z1618" s="28"/>
      <c r="AA1618" s="28"/>
      <c r="AB1618" s="28"/>
      <c r="AC1618" s="28"/>
      <c r="AD1618" s="28"/>
      <c r="AE1618" s="28"/>
      <c r="AF1618" s="28"/>
      <c r="AG1618" s="28"/>
      <c r="AH1618" s="28"/>
      <c r="AI1618" s="28"/>
      <c r="AJ1618" s="28"/>
      <c r="AK1618" s="28"/>
      <c r="AL1618" s="28"/>
      <c r="AM1618" s="28"/>
      <c r="AN1618" s="28"/>
      <c r="AO1618" s="28"/>
      <c r="AP1618" s="28"/>
      <c r="AQ1618" s="28"/>
      <c r="AR1618" s="28"/>
      <c r="AS1618" s="28"/>
      <c r="AT1618" s="28"/>
      <c r="AU1618" s="28"/>
      <c r="AV1618" s="28"/>
      <c r="AW1618" s="28"/>
      <c r="AX1618" s="28"/>
      <c r="AY1618" s="28"/>
      <c r="AZ1618" s="28"/>
      <c r="BA1618" s="28"/>
      <c r="BB1618" s="28"/>
      <c r="BC1618" s="28"/>
      <c r="BD1618" s="28"/>
      <c r="BE1618" s="28"/>
      <c r="BF1618" s="28"/>
      <c r="BG1618" s="28"/>
      <c r="BH1618" s="28"/>
      <c r="BI1618" s="28"/>
      <c r="BJ1618" s="28"/>
      <c r="BK1618" s="28"/>
      <c r="BL1618" s="28"/>
      <c r="BM1618" s="28"/>
      <c r="BN1618" s="28"/>
      <c r="BO1618" s="28"/>
      <c r="BP1618" s="28"/>
      <c r="BQ1618" s="28"/>
      <c r="BR1618" s="28"/>
      <c r="BS1618" s="28"/>
      <c r="BT1618" s="28"/>
      <c r="BU1618" s="28"/>
      <c r="BV1618" s="28"/>
      <c r="BW1618" s="28"/>
      <c r="BX1618" s="28"/>
      <c r="BY1618" s="28"/>
      <c r="BZ1618" s="28"/>
      <c r="CA1618" s="28"/>
      <c r="CB1618" s="28"/>
      <c r="CC1618" s="28"/>
      <c r="CD1618" s="28"/>
      <c r="CE1618" s="28"/>
      <c r="CF1618" s="28"/>
      <c r="CG1618" s="28"/>
      <c r="CH1618" s="28"/>
      <c r="CI1618" s="28"/>
      <c r="CJ1618" s="28"/>
      <c r="CK1618" s="28"/>
      <c r="CL1618" s="28"/>
      <c r="CM1618" s="28"/>
      <c r="CN1618" s="28"/>
    </row>
    <row r="1619" spans="3:92" x14ac:dyDescent="0.3">
      <c r="C1619" s="28"/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28"/>
      <c r="O1619" s="28"/>
      <c r="P1619" s="28"/>
      <c r="Q1619" s="28"/>
      <c r="R1619" s="28"/>
      <c r="S1619" s="28"/>
      <c r="T1619" s="28"/>
      <c r="U1619" s="28"/>
      <c r="V1619" s="28"/>
      <c r="W1619" s="28"/>
      <c r="X1619" s="28"/>
      <c r="Y1619" s="28"/>
      <c r="Z1619" s="28"/>
      <c r="AA1619" s="28"/>
      <c r="AB1619" s="28"/>
      <c r="AC1619" s="28"/>
      <c r="AD1619" s="28"/>
      <c r="AE1619" s="28"/>
      <c r="AF1619" s="28"/>
      <c r="AG1619" s="28"/>
      <c r="AH1619" s="28"/>
      <c r="AI1619" s="28"/>
      <c r="AJ1619" s="28"/>
      <c r="AK1619" s="28"/>
      <c r="AL1619" s="28"/>
      <c r="AM1619" s="28"/>
      <c r="AN1619" s="28"/>
      <c r="AO1619" s="28"/>
      <c r="AP1619" s="28"/>
      <c r="AQ1619" s="28"/>
      <c r="AR1619" s="28"/>
      <c r="AS1619" s="28"/>
      <c r="AT1619" s="28"/>
      <c r="AU1619" s="28"/>
      <c r="AV1619" s="28"/>
      <c r="AW1619" s="28"/>
      <c r="AX1619" s="28"/>
      <c r="AY1619" s="28"/>
      <c r="AZ1619" s="28"/>
      <c r="BA1619" s="28"/>
      <c r="BB1619" s="28"/>
      <c r="BC1619" s="28"/>
      <c r="BD1619" s="28"/>
      <c r="BE1619" s="28"/>
      <c r="BF1619" s="28"/>
      <c r="BG1619" s="28"/>
      <c r="BH1619" s="28"/>
      <c r="BI1619" s="28"/>
      <c r="BJ1619" s="28"/>
      <c r="BK1619" s="28"/>
      <c r="BL1619" s="28"/>
      <c r="BM1619" s="28"/>
      <c r="BN1619" s="28"/>
      <c r="BO1619" s="28"/>
      <c r="BP1619" s="28"/>
      <c r="BQ1619" s="28"/>
      <c r="BR1619" s="28"/>
      <c r="BS1619" s="28"/>
      <c r="BT1619" s="28"/>
      <c r="BU1619" s="28"/>
      <c r="BV1619" s="28"/>
      <c r="BW1619" s="28"/>
      <c r="BX1619" s="28"/>
      <c r="BY1619" s="28"/>
      <c r="BZ1619" s="28"/>
      <c r="CA1619" s="28"/>
      <c r="CB1619" s="28"/>
      <c r="CC1619" s="28"/>
      <c r="CD1619" s="28"/>
      <c r="CE1619" s="28"/>
      <c r="CF1619" s="28"/>
      <c r="CG1619" s="28"/>
      <c r="CH1619" s="28"/>
      <c r="CI1619" s="28"/>
      <c r="CJ1619" s="28"/>
      <c r="CK1619" s="28"/>
      <c r="CL1619" s="28"/>
      <c r="CM1619" s="28"/>
      <c r="CN1619" s="28"/>
    </row>
    <row r="1620" spans="3:92" x14ac:dyDescent="0.3">
      <c r="C1620" s="28"/>
      <c r="D1620" s="28"/>
      <c r="E1620" s="28"/>
      <c r="F1620" s="28"/>
      <c r="G1620" s="28"/>
      <c r="H1620" s="28"/>
      <c r="I1620" s="28"/>
      <c r="J1620" s="28"/>
      <c r="K1620" s="28"/>
      <c r="L1620" s="28"/>
      <c r="M1620" s="28"/>
      <c r="N1620" s="28"/>
      <c r="O1620" s="28"/>
      <c r="P1620" s="28"/>
      <c r="Q1620" s="28"/>
      <c r="R1620" s="28"/>
      <c r="S1620" s="28"/>
      <c r="T1620" s="28"/>
      <c r="U1620" s="28"/>
      <c r="V1620" s="28"/>
      <c r="W1620" s="28"/>
      <c r="X1620" s="28"/>
      <c r="Y1620" s="28"/>
      <c r="Z1620" s="28"/>
      <c r="AA1620" s="28"/>
      <c r="AB1620" s="28"/>
      <c r="AC1620" s="28"/>
      <c r="AD1620" s="28"/>
      <c r="AE1620" s="28"/>
      <c r="AF1620" s="28"/>
      <c r="AG1620" s="28"/>
      <c r="AH1620" s="28"/>
      <c r="AI1620" s="28"/>
      <c r="AJ1620" s="28"/>
      <c r="AK1620" s="28"/>
      <c r="AL1620" s="28"/>
      <c r="AM1620" s="28"/>
      <c r="AN1620" s="28"/>
      <c r="AO1620" s="28"/>
      <c r="AP1620" s="28"/>
      <c r="AQ1620" s="28"/>
      <c r="AR1620" s="28"/>
      <c r="AS1620" s="28"/>
      <c r="AT1620" s="28"/>
      <c r="AU1620" s="28"/>
      <c r="AV1620" s="28"/>
      <c r="AW1620" s="28"/>
      <c r="AX1620" s="28"/>
      <c r="AY1620" s="28"/>
      <c r="AZ1620" s="28"/>
      <c r="BA1620" s="28"/>
      <c r="BB1620" s="28"/>
      <c r="BC1620" s="28"/>
      <c r="BD1620" s="28"/>
      <c r="BE1620" s="28"/>
      <c r="BF1620" s="28"/>
      <c r="BG1620" s="28"/>
      <c r="BH1620" s="28"/>
      <c r="BI1620" s="28"/>
      <c r="BJ1620" s="28"/>
      <c r="BK1620" s="28"/>
      <c r="BL1620" s="28"/>
      <c r="BM1620" s="28"/>
      <c r="BN1620" s="28"/>
      <c r="BO1620" s="28"/>
      <c r="BP1620" s="28"/>
      <c r="BQ1620" s="28"/>
      <c r="BR1620" s="28"/>
      <c r="BS1620" s="28"/>
      <c r="BT1620" s="28"/>
      <c r="BU1620" s="28"/>
      <c r="BV1620" s="28"/>
      <c r="BW1620" s="28"/>
      <c r="BX1620" s="28"/>
      <c r="BY1620" s="28"/>
      <c r="BZ1620" s="28"/>
      <c r="CA1620" s="28"/>
      <c r="CB1620" s="28"/>
      <c r="CC1620" s="28"/>
      <c r="CD1620" s="28"/>
      <c r="CE1620" s="28"/>
      <c r="CF1620" s="28"/>
      <c r="CG1620" s="28"/>
      <c r="CH1620" s="28"/>
      <c r="CI1620" s="28"/>
      <c r="CJ1620" s="28"/>
      <c r="CK1620" s="28"/>
      <c r="CL1620" s="28"/>
      <c r="CM1620" s="28"/>
      <c r="CN1620" s="28"/>
    </row>
    <row r="1621" spans="3:92" x14ac:dyDescent="0.3">
      <c r="C1621" s="28"/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28"/>
      <c r="O1621" s="28"/>
      <c r="P1621" s="28"/>
      <c r="Q1621" s="28"/>
      <c r="R1621" s="28"/>
      <c r="S1621" s="28"/>
      <c r="T1621" s="28"/>
      <c r="U1621" s="28"/>
      <c r="V1621" s="28"/>
      <c r="W1621" s="28"/>
      <c r="X1621" s="28"/>
      <c r="Y1621" s="28"/>
      <c r="Z1621" s="28"/>
      <c r="AA1621" s="28"/>
      <c r="AB1621" s="28"/>
      <c r="AC1621" s="28"/>
      <c r="AD1621" s="28"/>
      <c r="AE1621" s="28"/>
      <c r="AF1621" s="28"/>
      <c r="AG1621" s="28"/>
      <c r="AH1621" s="28"/>
      <c r="AI1621" s="28"/>
      <c r="AJ1621" s="28"/>
      <c r="AK1621" s="28"/>
      <c r="AL1621" s="28"/>
      <c r="AM1621" s="28"/>
      <c r="AN1621" s="28"/>
      <c r="AO1621" s="28"/>
      <c r="AP1621" s="28"/>
      <c r="AQ1621" s="28"/>
      <c r="AR1621" s="28"/>
      <c r="AS1621" s="28"/>
      <c r="AT1621" s="28"/>
      <c r="AU1621" s="28"/>
      <c r="AV1621" s="28"/>
      <c r="AW1621" s="28"/>
      <c r="AX1621" s="28"/>
      <c r="AY1621" s="28"/>
      <c r="AZ1621" s="28"/>
      <c r="BA1621" s="28"/>
      <c r="BB1621" s="28"/>
      <c r="BC1621" s="28"/>
      <c r="BD1621" s="28"/>
      <c r="BE1621" s="28"/>
      <c r="BF1621" s="28"/>
      <c r="BG1621" s="28"/>
      <c r="BH1621" s="28"/>
      <c r="BI1621" s="28"/>
      <c r="BJ1621" s="28"/>
      <c r="BK1621" s="28"/>
      <c r="BL1621" s="28"/>
      <c r="BM1621" s="28"/>
      <c r="BN1621" s="28"/>
      <c r="BO1621" s="28"/>
      <c r="BP1621" s="28"/>
      <c r="BQ1621" s="28"/>
      <c r="BR1621" s="28"/>
      <c r="BS1621" s="28"/>
      <c r="BT1621" s="28"/>
      <c r="BU1621" s="28"/>
      <c r="BV1621" s="28"/>
      <c r="BW1621" s="28"/>
      <c r="BX1621" s="28"/>
      <c r="BY1621" s="28"/>
      <c r="BZ1621" s="28"/>
      <c r="CA1621" s="28"/>
      <c r="CB1621" s="28"/>
      <c r="CC1621" s="28"/>
      <c r="CD1621" s="28"/>
      <c r="CE1621" s="28"/>
      <c r="CF1621" s="28"/>
      <c r="CG1621" s="28"/>
      <c r="CH1621" s="28"/>
      <c r="CI1621" s="28"/>
      <c r="CJ1621" s="28"/>
      <c r="CK1621" s="28"/>
      <c r="CL1621" s="28"/>
      <c r="CM1621" s="28"/>
      <c r="CN1621" s="28"/>
    </row>
    <row r="1622" spans="3:92" x14ac:dyDescent="0.3">
      <c r="C1622" s="28"/>
      <c r="D1622" s="28"/>
      <c r="E1622" s="28"/>
      <c r="F1622" s="28"/>
      <c r="G1622" s="28"/>
      <c r="H1622" s="28"/>
      <c r="I1622" s="28"/>
      <c r="J1622" s="28"/>
      <c r="K1622" s="28"/>
      <c r="L1622" s="28"/>
      <c r="M1622" s="28"/>
      <c r="N1622" s="28"/>
      <c r="O1622" s="28"/>
      <c r="P1622" s="28"/>
      <c r="Q1622" s="28"/>
      <c r="R1622" s="28"/>
      <c r="S1622" s="28"/>
      <c r="T1622" s="28"/>
      <c r="U1622" s="28"/>
      <c r="V1622" s="28"/>
      <c r="W1622" s="28"/>
      <c r="X1622" s="28"/>
      <c r="Y1622" s="28"/>
      <c r="Z1622" s="28"/>
      <c r="AA1622" s="28"/>
      <c r="AB1622" s="28"/>
      <c r="AC1622" s="28"/>
      <c r="AD1622" s="28"/>
      <c r="AE1622" s="28"/>
      <c r="AF1622" s="28"/>
      <c r="AG1622" s="28"/>
      <c r="AH1622" s="28"/>
      <c r="AI1622" s="28"/>
      <c r="AJ1622" s="28"/>
      <c r="AK1622" s="28"/>
      <c r="AL1622" s="28"/>
      <c r="AM1622" s="28"/>
      <c r="AN1622" s="28"/>
      <c r="AO1622" s="28"/>
      <c r="AP1622" s="28"/>
      <c r="AQ1622" s="28"/>
      <c r="AR1622" s="28"/>
      <c r="AS1622" s="28"/>
      <c r="AT1622" s="28"/>
      <c r="AU1622" s="28"/>
      <c r="AV1622" s="28"/>
      <c r="AW1622" s="28"/>
      <c r="AX1622" s="28"/>
      <c r="AY1622" s="28"/>
      <c r="AZ1622" s="28"/>
      <c r="BA1622" s="28"/>
      <c r="BB1622" s="28"/>
      <c r="BC1622" s="28"/>
      <c r="BD1622" s="28"/>
      <c r="BE1622" s="28"/>
      <c r="BF1622" s="28"/>
      <c r="BG1622" s="28"/>
      <c r="BH1622" s="28"/>
      <c r="BI1622" s="28"/>
      <c r="BJ1622" s="28"/>
      <c r="BK1622" s="28"/>
      <c r="BL1622" s="28"/>
      <c r="BM1622" s="28"/>
      <c r="BN1622" s="28"/>
      <c r="BO1622" s="28"/>
      <c r="BP1622" s="28"/>
      <c r="BQ1622" s="28"/>
      <c r="BR1622" s="28"/>
      <c r="BS1622" s="28"/>
      <c r="BT1622" s="28"/>
      <c r="BU1622" s="28"/>
      <c r="BV1622" s="28"/>
      <c r="BW1622" s="28"/>
      <c r="BX1622" s="28"/>
      <c r="BY1622" s="28"/>
      <c r="BZ1622" s="28"/>
      <c r="CA1622" s="28"/>
      <c r="CB1622" s="28"/>
      <c r="CC1622" s="28"/>
      <c r="CD1622" s="28"/>
      <c r="CE1622" s="28"/>
      <c r="CF1622" s="28"/>
      <c r="CG1622" s="28"/>
      <c r="CH1622" s="28"/>
      <c r="CI1622" s="28"/>
      <c r="CJ1622" s="28"/>
      <c r="CK1622" s="28"/>
      <c r="CL1622" s="28"/>
      <c r="CM1622" s="28"/>
      <c r="CN1622" s="28"/>
    </row>
    <row r="1623" spans="3:92" x14ac:dyDescent="0.3">
      <c r="C1623" s="28"/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  <c r="O1623" s="28"/>
      <c r="P1623" s="28"/>
      <c r="Q1623" s="28"/>
      <c r="R1623" s="28"/>
      <c r="S1623" s="28"/>
      <c r="T1623" s="28"/>
      <c r="U1623" s="28"/>
      <c r="V1623" s="28"/>
      <c r="W1623" s="28"/>
      <c r="X1623" s="28"/>
      <c r="Y1623" s="28"/>
      <c r="Z1623" s="28"/>
      <c r="AA1623" s="28"/>
      <c r="AB1623" s="28"/>
      <c r="AC1623" s="28"/>
      <c r="AD1623" s="28"/>
      <c r="AE1623" s="28"/>
      <c r="AF1623" s="28"/>
      <c r="AG1623" s="28"/>
      <c r="AH1623" s="28"/>
      <c r="AI1623" s="28"/>
      <c r="AJ1623" s="28"/>
      <c r="AK1623" s="28"/>
      <c r="AL1623" s="28"/>
      <c r="AM1623" s="28"/>
      <c r="AN1623" s="28"/>
      <c r="AO1623" s="28"/>
      <c r="AP1623" s="28"/>
      <c r="AQ1623" s="28"/>
      <c r="AR1623" s="28"/>
      <c r="AS1623" s="28"/>
      <c r="AT1623" s="28"/>
      <c r="AU1623" s="28"/>
      <c r="AV1623" s="28"/>
      <c r="AW1623" s="28"/>
      <c r="AX1623" s="28"/>
      <c r="AY1623" s="28"/>
      <c r="AZ1623" s="28"/>
      <c r="BA1623" s="28"/>
      <c r="BB1623" s="28"/>
      <c r="BC1623" s="28"/>
      <c r="BD1623" s="28"/>
      <c r="BE1623" s="28"/>
      <c r="BF1623" s="28"/>
      <c r="BG1623" s="28"/>
      <c r="BH1623" s="28"/>
      <c r="BI1623" s="28"/>
      <c r="BJ1623" s="28"/>
      <c r="BK1623" s="28"/>
      <c r="BL1623" s="28"/>
      <c r="BM1623" s="28"/>
      <c r="BN1623" s="28"/>
      <c r="BO1623" s="28"/>
      <c r="BP1623" s="28"/>
      <c r="BQ1623" s="28"/>
      <c r="BR1623" s="28"/>
      <c r="BS1623" s="28"/>
      <c r="BT1623" s="28"/>
      <c r="BU1623" s="28"/>
      <c r="BV1623" s="28"/>
      <c r="BW1623" s="28"/>
      <c r="BX1623" s="28"/>
      <c r="BY1623" s="28"/>
      <c r="BZ1623" s="28"/>
      <c r="CA1623" s="28"/>
      <c r="CB1623" s="28"/>
      <c r="CC1623" s="28"/>
      <c r="CD1623" s="28"/>
      <c r="CE1623" s="28"/>
      <c r="CF1623" s="28"/>
      <c r="CG1623" s="28"/>
      <c r="CH1623" s="28"/>
      <c r="CI1623" s="28"/>
      <c r="CJ1623" s="28"/>
      <c r="CK1623" s="28"/>
      <c r="CL1623" s="28"/>
      <c r="CM1623" s="28"/>
      <c r="CN1623" s="28"/>
    </row>
    <row r="1624" spans="3:92" x14ac:dyDescent="0.3">
      <c r="C1624" s="28"/>
      <c r="D1624" s="28"/>
      <c r="E1624" s="28"/>
      <c r="F1624" s="28"/>
      <c r="G1624" s="28"/>
      <c r="H1624" s="28"/>
      <c r="I1624" s="28"/>
      <c r="J1624" s="28"/>
      <c r="K1624" s="28"/>
      <c r="L1624" s="28"/>
      <c r="M1624" s="28"/>
      <c r="N1624" s="28"/>
      <c r="O1624" s="28"/>
      <c r="P1624" s="28"/>
      <c r="Q1624" s="28"/>
      <c r="R1624" s="28"/>
      <c r="S1624" s="28"/>
      <c r="T1624" s="28"/>
      <c r="U1624" s="28"/>
      <c r="V1624" s="28"/>
      <c r="W1624" s="28"/>
      <c r="X1624" s="28"/>
      <c r="Y1624" s="28"/>
      <c r="Z1624" s="28"/>
      <c r="AA1624" s="28"/>
      <c r="AB1624" s="28"/>
      <c r="AC1624" s="28"/>
      <c r="AD1624" s="28"/>
      <c r="AE1624" s="28"/>
      <c r="AF1624" s="28"/>
      <c r="AG1624" s="28"/>
      <c r="AH1624" s="28"/>
      <c r="AI1624" s="28"/>
      <c r="AJ1624" s="28"/>
      <c r="AK1624" s="28"/>
      <c r="AL1624" s="28"/>
      <c r="AM1624" s="28"/>
      <c r="AN1624" s="28"/>
      <c r="AO1624" s="28"/>
      <c r="AP1624" s="28"/>
      <c r="AQ1624" s="28"/>
      <c r="AR1624" s="28"/>
      <c r="AS1624" s="28"/>
      <c r="AT1624" s="28"/>
      <c r="AU1624" s="28"/>
      <c r="AV1624" s="28"/>
      <c r="AW1624" s="28"/>
      <c r="AX1624" s="28"/>
      <c r="AY1624" s="28"/>
      <c r="AZ1624" s="28"/>
      <c r="BA1624" s="28"/>
      <c r="BB1624" s="28"/>
      <c r="BC1624" s="28"/>
      <c r="BD1624" s="28"/>
      <c r="BE1624" s="28"/>
      <c r="BF1624" s="28"/>
      <c r="BG1624" s="28"/>
      <c r="BH1624" s="28"/>
      <c r="BI1624" s="28"/>
      <c r="BJ1624" s="28"/>
      <c r="BK1624" s="28"/>
      <c r="BL1624" s="28"/>
      <c r="BM1624" s="28"/>
      <c r="BN1624" s="28"/>
      <c r="BO1624" s="28"/>
      <c r="BP1624" s="28"/>
      <c r="BQ1624" s="28"/>
      <c r="BR1624" s="28"/>
      <c r="BS1624" s="28"/>
      <c r="BT1624" s="28"/>
      <c r="BU1624" s="28"/>
      <c r="BV1624" s="28"/>
      <c r="BW1624" s="28"/>
      <c r="BX1624" s="28"/>
      <c r="BY1624" s="28"/>
      <c r="BZ1624" s="28"/>
      <c r="CA1624" s="28"/>
      <c r="CB1624" s="28"/>
      <c r="CC1624" s="28"/>
      <c r="CD1624" s="28"/>
      <c r="CE1624" s="28"/>
      <c r="CF1624" s="28"/>
      <c r="CG1624" s="28"/>
      <c r="CH1624" s="28"/>
      <c r="CI1624" s="28"/>
      <c r="CJ1624" s="28"/>
      <c r="CK1624" s="28"/>
      <c r="CL1624" s="28"/>
      <c r="CM1624" s="28"/>
      <c r="CN1624" s="28"/>
    </row>
    <row r="1625" spans="3:92" x14ac:dyDescent="0.3">
      <c r="C1625" s="28"/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28"/>
      <c r="O1625" s="28"/>
      <c r="P1625" s="28"/>
      <c r="Q1625" s="28"/>
      <c r="R1625" s="28"/>
      <c r="S1625" s="28"/>
      <c r="T1625" s="28"/>
      <c r="U1625" s="28"/>
      <c r="V1625" s="28"/>
      <c r="W1625" s="28"/>
      <c r="X1625" s="28"/>
      <c r="Y1625" s="28"/>
      <c r="Z1625" s="28"/>
      <c r="AA1625" s="28"/>
      <c r="AB1625" s="28"/>
      <c r="AC1625" s="28"/>
      <c r="AD1625" s="28"/>
      <c r="AE1625" s="28"/>
      <c r="AF1625" s="28"/>
      <c r="AG1625" s="28"/>
      <c r="AH1625" s="28"/>
      <c r="AI1625" s="28"/>
      <c r="AJ1625" s="28"/>
      <c r="AK1625" s="28"/>
      <c r="AL1625" s="28"/>
      <c r="AM1625" s="28"/>
      <c r="AN1625" s="28"/>
      <c r="AO1625" s="28"/>
      <c r="AP1625" s="28"/>
      <c r="AQ1625" s="28"/>
      <c r="AR1625" s="28"/>
      <c r="AS1625" s="28"/>
      <c r="AT1625" s="28"/>
      <c r="AU1625" s="28"/>
      <c r="AV1625" s="28"/>
      <c r="AW1625" s="28"/>
      <c r="AX1625" s="28"/>
      <c r="AY1625" s="28"/>
      <c r="AZ1625" s="28"/>
      <c r="BA1625" s="28"/>
      <c r="BB1625" s="28"/>
      <c r="BC1625" s="28"/>
      <c r="BD1625" s="28"/>
      <c r="BE1625" s="28"/>
      <c r="BF1625" s="28"/>
      <c r="BG1625" s="28"/>
      <c r="BH1625" s="28"/>
      <c r="BI1625" s="28"/>
      <c r="BJ1625" s="28"/>
      <c r="BK1625" s="28"/>
      <c r="BL1625" s="28"/>
      <c r="BM1625" s="28"/>
      <c r="BN1625" s="28"/>
      <c r="BO1625" s="28"/>
      <c r="BP1625" s="28"/>
      <c r="BQ1625" s="28"/>
      <c r="BR1625" s="28"/>
      <c r="BS1625" s="28"/>
      <c r="BT1625" s="28"/>
      <c r="BU1625" s="28"/>
      <c r="BV1625" s="28"/>
      <c r="BW1625" s="28"/>
      <c r="BX1625" s="28"/>
      <c r="BY1625" s="28"/>
      <c r="BZ1625" s="28"/>
      <c r="CA1625" s="28"/>
      <c r="CB1625" s="28"/>
      <c r="CC1625" s="28"/>
      <c r="CD1625" s="28"/>
      <c r="CE1625" s="28"/>
      <c r="CF1625" s="28"/>
      <c r="CG1625" s="28"/>
      <c r="CH1625" s="28"/>
      <c r="CI1625" s="28"/>
      <c r="CJ1625" s="28"/>
      <c r="CK1625" s="28"/>
      <c r="CL1625" s="28"/>
      <c r="CM1625" s="28"/>
      <c r="CN1625" s="28"/>
    </row>
    <row r="1626" spans="3:92" x14ac:dyDescent="0.3"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28"/>
      <c r="AS1626" s="28"/>
      <c r="AT1626" s="28"/>
      <c r="AU1626" s="28"/>
      <c r="AV1626" s="28"/>
      <c r="AW1626" s="28"/>
      <c r="AX1626" s="28"/>
      <c r="AY1626" s="28"/>
      <c r="AZ1626" s="28"/>
      <c r="BA1626" s="28"/>
      <c r="BB1626" s="28"/>
      <c r="BC1626" s="28"/>
      <c r="BD1626" s="28"/>
      <c r="BE1626" s="28"/>
      <c r="BF1626" s="28"/>
      <c r="BG1626" s="28"/>
      <c r="BH1626" s="28"/>
      <c r="BI1626" s="28"/>
      <c r="BJ1626" s="28"/>
      <c r="BK1626" s="28"/>
      <c r="BL1626" s="28"/>
      <c r="BM1626" s="28"/>
      <c r="BN1626" s="28"/>
      <c r="BO1626" s="28"/>
      <c r="BP1626" s="28"/>
      <c r="BQ1626" s="28"/>
      <c r="BR1626" s="28"/>
      <c r="BS1626" s="28"/>
      <c r="BT1626" s="28"/>
      <c r="BU1626" s="28"/>
      <c r="BV1626" s="28"/>
      <c r="BW1626" s="28"/>
      <c r="BX1626" s="28"/>
      <c r="BY1626" s="28"/>
      <c r="BZ1626" s="28"/>
      <c r="CA1626" s="28"/>
      <c r="CB1626" s="28"/>
      <c r="CC1626" s="28"/>
      <c r="CD1626" s="28"/>
      <c r="CE1626" s="28"/>
      <c r="CF1626" s="28"/>
      <c r="CG1626" s="28"/>
      <c r="CH1626" s="28"/>
      <c r="CI1626" s="28"/>
      <c r="CJ1626" s="28"/>
      <c r="CK1626" s="28"/>
      <c r="CL1626" s="28"/>
      <c r="CM1626" s="28"/>
      <c r="CN1626" s="28"/>
    </row>
    <row r="1627" spans="3:92" x14ac:dyDescent="0.3"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P1627" s="28"/>
      <c r="Q1627" s="28"/>
      <c r="R1627" s="28"/>
      <c r="S1627" s="28"/>
      <c r="T1627" s="28"/>
      <c r="U1627" s="28"/>
      <c r="V1627" s="28"/>
      <c r="W1627" s="28"/>
      <c r="X1627" s="28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28"/>
      <c r="AS1627" s="28"/>
      <c r="AT1627" s="28"/>
      <c r="AU1627" s="28"/>
      <c r="AV1627" s="28"/>
      <c r="AW1627" s="28"/>
      <c r="AX1627" s="28"/>
      <c r="AY1627" s="28"/>
      <c r="AZ1627" s="28"/>
      <c r="BA1627" s="28"/>
      <c r="BB1627" s="28"/>
      <c r="BC1627" s="28"/>
      <c r="BD1627" s="28"/>
      <c r="BE1627" s="28"/>
      <c r="BF1627" s="28"/>
      <c r="BG1627" s="28"/>
      <c r="BH1627" s="28"/>
      <c r="BI1627" s="28"/>
      <c r="BJ1627" s="28"/>
      <c r="BK1627" s="28"/>
      <c r="BL1627" s="28"/>
      <c r="BM1627" s="28"/>
      <c r="BN1627" s="28"/>
      <c r="BO1627" s="28"/>
      <c r="BP1627" s="28"/>
      <c r="BQ1627" s="28"/>
      <c r="BR1627" s="28"/>
      <c r="BS1627" s="28"/>
      <c r="BT1627" s="28"/>
      <c r="BU1627" s="28"/>
      <c r="BV1627" s="28"/>
      <c r="BW1627" s="28"/>
      <c r="BX1627" s="28"/>
      <c r="BY1627" s="28"/>
      <c r="BZ1627" s="28"/>
      <c r="CA1627" s="28"/>
      <c r="CB1627" s="28"/>
      <c r="CC1627" s="28"/>
      <c r="CD1627" s="28"/>
      <c r="CE1627" s="28"/>
      <c r="CF1627" s="28"/>
      <c r="CG1627" s="28"/>
      <c r="CH1627" s="28"/>
      <c r="CI1627" s="28"/>
      <c r="CJ1627" s="28"/>
      <c r="CK1627" s="28"/>
      <c r="CL1627" s="28"/>
      <c r="CM1627" s="28"/>
      <c r="CN1627" s="28"/>
    </row>
    <row r="1628" spans="3:92" x14ac:dyDescent="0.3">
      <c r="C1628" s="28"/>
      <c r="D1628" s="28"/>
      <c r="E1628" s="28"/>
      <c r="F1628" s="28"/>
      <c r="G1628" s="28"/>
      <c r="H1628" s="28"/>
      <c r="I1628" s="28"/>
      <c r="J1628" s="28"/>
      <c r="K1628" s="28"/>
      <c r="L1628" s="28"/>
      <c r="M1628" s="28"/>
      <c r="N1628" s="28"/>
      <c r="O1628" s="28"/>
      <c r="P1628" s="28"/>
      <c r="Q1628" s="28"/>
      <c r="R1628" s="28"/>
      <c r="S1628" s="28"/>
      <c r="T1628" s="28"/>
      <c r="U1628" s="28"/>
      <c r="V1628" s="28"/>
      <c r="W1628" s="28"/>
      <c r="X1628" s="28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8"/>
      <c r="AI1628" s="28"/>
      <c r="AJ1628" s="28"/>
      <c r="AK1628" s="28"/>
      <c r="AL1628" s="28"/>
      <c r="AM1628" s="28"/>
      <c r="AN1628" s="28"/>
      <c r="AO1628" s="28"/>
      <c r="AP1628" s="28"/>
      <c r="AQ1628" s="28"/>
      <c r="AR1628" s="28"/>
      <c r="AS1628" s="28"/>
      <c r="AT1628" s="28"/>
      <c r="AU1628" s="28"/>
      <c r="AV1628" s="28"/>
      <c r="AW1628" s="28"/>
      <c r="AX1628" s="28"/>
      <c r="AY1628" s="28"/>
      <c r="AZ1628" s="28"/>
      <c r="BA1628" s="28"/>
      <c r="BB1628" s="28"/>
      <c r="BC1628" s="28"/>
      <c r="BD1628" s="28"/>
      <c r="BE1628" s="28"/>
      <c r="BF1628" s="28"/>
      <c r="BG1628" s="28"/>
      <c r="BH1628" s="28"/>
      <c r="BI1628" s="28"/>
      <c r="BJ1628" s="28"/>
      <c r="BK1628" s="28"/>
      <c r="BL1628" s="28"/>
      <c r="BM1628" s="28"/>
      <c r="BN1628" s="28"/>
      <c r="BO1628" s="28"/>
      <c r="BP1628" s="28"/>
      <c r="BQ1628" s="28"/>
      <c r="BR1628" s="28"/>
      <c r="BS1628" s="28"/>
      <c r="BT1628" s="28"/>
      <c r="BU1628" s="28"/>
      <c r="BV1628" s="28"/>
      <c r="BW1628" s="28"/>
      <c r="BX1628" s="28"/>
      <c r="BY1628" s="28"/>
      <c r="BZ1628" s="28"/>
      <c r="CA1628" s="28"/>
      <c r="CB1628" s="28"/>
      <c r="CC1628" s="28"/>
      <c r="CD1628" s="28"/>
      <c r="CE1628" s="28"/>
      <c r="CF1628" s="28"/>
      <c r="CG1628" s="28"/>
      <c r="CH1628" s="28"/>
      <c r="CI1628" s="28"/>
      <c r="CJ1628" s="28"/>
      <c r="CK1628" s="28"/>
      <c r="CL1628" s="28"/>
      <c r="CM1628" s="28"/>
      <c r="CN1628" s="28"/>
    </row>
    <row r="1629" spans="3:92" x14ac:dyDescent="0.3">
      <c r="C1629" s="28"/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28"/>
      <c r="O1629" s="28"/>
      <c r="P1629" s="28"/>
      <c r="Q1629" s="28"/>
      <c r="R1629" s="28"/>
      <c r="S1629" s="28"/>
      <c r="T1629" s="28"/>
      <c r="U1629" s="28"/>
      <c r="V1629" s="28"/>
      <c r="W1629" s="28"/>
      <c r="X1629" s="28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8"/>
      <c r="AI1629" s="28"/>
      <c r="AJ1629" s="28"/>
      <c r="AK1629" s="28"/>
      <c r="AL1629" s="28"/>
      <c r="AM1629" s="28"/>
      <c r="AN1629" s="28"/>
      <c r="AO1629" s="28"/>
      <c r="AP1629" s="28"/>
      <c r="AQ1629" s="28"/>
      <c r="AR1629" s="28"/>
      <c r="AS1629" s="28"/>
      <c r="AT1629" s="28"/>
      <c r="AU1629" s="28"/>
      <c r="AV1629" s="28"/>
      <c r="AW1629" s="28"/>
      <c r="AX1629" s="28"/>
      <c r="AY1629" s="28"/>
      <c r="AZ1629" s="28"/>
      <c r="BA1629" s="28"/>
      <c r="BB1629" s="28"/>
      <c r="BC1629" s="28"/>
      <c r="BD1629" s="28"/>
      <c r="BE1629" s="28"/>
      <c r="BF1629" s="28"/>
      <c r="BG1629" s="28"/>
      <c r="BH1629" s="28"/>
      <c r="BI1629" s="28"/>
      <c r="BJ1629" s="28"/>
      <c r="BK1629" s="28"/>
      <c r="BL1629" s="28"/>
      <c r="BM1629" s="28"/>
      <c r="BN1629" s="28"/>
      <c r="BO1629" s="28"/>
      <c r="BP1629" s="28"/>
      <c r="BQ1629" s="28"/>
      <c r="BR1629" s="28"/>
      <c r="BS1629" s="28"/>
      <c r="BT1629" s="28"/>
      <c r="BU1629" s="28"/>
      <c r="BV1629" s="28"/>
      <c r="BW1629" s="28"/>
      <c r="BX1629" s="28"/>
      <c r="BY1629" s="28"/>
      <c r="BZ1629" s="28"/>
      <c r="CA1629" s="28"/>
      <c r="CB1629" s="28"/>
      <c r="CC1629" s="28"/>
      <c r="CD1629" s="28"/>
      <c r="CE1629" s="28"/>
      <c r="CF1629" s="28"/>
      <c r="CG1629" s="28"/>
      <c r="CH1629" s="28"/>
      <c r="CI1629" s="28"/>
      <c r="CJ1629" s="28"/>
      <c r="CK1629" s="28"/>
      <c r="CL1629" s="28"/>
      <c r="CM1629" s="28"/>
      <c r="CN1629" s="28"/>
    </row>
    <row r="1630" spans="3:92" x14ac:dyDescent="0.3">
      <c r="C1630" s="28"/>
      <c r="D1630" s="28"/>
      <c r="E1630" s="28"/>
      <c r="F1630" s="28"/>
      <c r="G1630" s="28"/>
      <c r="H1630" s="28"/>
      <c r="I1630" s="28"/>
      <c r="J1630" s="28"/>
      <c r="K1630" s="28"/>
      <c r="L1630" s="28"/>
      <c r="M1630" s="28"/>
      <c r="N1630" s="28"/>
      <c r="O1630" s="28"/>
      <c r="P1630" s="28"/>
      <c r="Q1630" s="28"/>
      <c r="R1630" s="28"/>
      <c r="S1630" s="28"/>
      <c r="T1630" s="28"/>
      <c r="U1630" s="28"/>
      <c r="V1630" s="28"/>
      <c r="W1630" s="28"/>
      <c r="X1630" s="28"/>
      <c r="Y1630" s="28"/>
      <c r="Z1630" s="28"/>
      <c r="AA1630" s="28"/>
      <c r="AB1630" s="28"/>
      <c r="AC1630" s="28"/>
      <c r="AD1630" s="28"/>
      <c r="AE1630" s="28"/>
      <c r="AF1630" s="28"/>
      <c r="AG1630" s="28"/>
      <c r="AH1630" s="28"/>
      <c r="AI1630" s="28"/>
      <c r="AJ1630" s="28"/>
      <c r="AK1630" s="28"/>
      <c r="AL1630" s="28"/>
      <c r="AM1630" s="28"/>
      <c r="AN1630" s="28"/>
      <c r="AO1630" s="28"/>
      <c r="AP1630" s="28"/>
      <c r="AQ1630" s="28"/>
      <c r="AR1630" s="28"/>
      <c r="AS1630" s="28"/>
      <c r="AT1630" s="28"/>
      <c r="AU1630" s="28"/>
      <c r="AV1630" s="28"/>
      <c r="AW1630" s="28"/>
      <c r="AX1630" s="28"/>
      <c r="AY1630" s="28"/>
      <c r="AZ1630" s="28"/>
      <c r="BA1630" s="28"/>
      <c r="BB1630" s="28"/>
      <c r="BC1630" s="28"/>
      <c r="BD1630" s="28"/>
      <c r="BE1630" s="28"/>
      <c r="BF1630" s="28"/>
      <c r="BG1630" s="28"/>
      <c r="BH1630" s="28"/>
      <c r="BI1630" s="28"/>
      <c r="BJ1630" s="28"/>
      <c r="BK1630" s="28"/>
      <c r="BL1630" s="28"/>
      <c r="BM1630" s="28"/>
      <c r="BN1630" s="28"/>
      <c r="BO1630" s="28"/>
      <c r="BP1630" s="28"/>
      <c r="BQ1630" s="28"/>
      <c r="BR1630" s="28"/>
      <c r="BS1630" s="28"/>
      <c r="BT1630" s="28"/>
      <c r="BU1630" s="28"/>
      <c r="BV1630" s="28"/>
      <c r="BW1630" s="28"/>
      <c r="BX1630" s="28"/>
      <c r="BY1630" s="28"/>
      <c r="BZ1630" s="28"/>
      <c r="CA1630" s="28"/>
      <c r="CB1630" s="28"/>
      <c r="CC1630" s="28"/>
      <c r="CD1630" s="28"/>
      <c r="CE1630" s="28"/>
      <c r="CF1630" s="28"/>
      <c r="CG1630" s="28"/>
      <c r="CH1630" s="28"/>
      <c r="CI1630" s="28"/>
      <c r="CJ1630" s="28"/>
      <c r="CK1630" s="28"/>
      <c r="CL1630" s="28"/>
      <c r="CM1630" s="28"/>
      <c r="CN1630" s="28"/>
    </row>
    <row r="1631" spans="3:92" x14ac:dyDescent="0.3">
      <c r="C1631" s="28"/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28"/>
      <c r="O1631" s="28"/>
      <c r="P1631" s="28"/>
      <c r="Q1631" s="28"/>
      <c r="R1631" s="28"/>
      <c r="S1631" s="28"/>
      <c r="T1631" s="28"/>
      <c r="U1631" s="28"/>
      <c r="V1631" s="28"/>
      <c r="W1631" s="28"/>
      <c r="X1631" s="28"/>
      <c r="Y1631" s="28"/>
      <c r="Z1631" s="28"/>
      <c r="AA1631" s="28"/>
      <c r="AB1631" s="28"/>
      <c r="AC1631" s="28"/>
      <c r="AD1631" s="28"/>
      <c r="AE1631" s="28"/>
      <c r="AF1631" s="28"/>
      <c r="AG1631" s="28"/>
      <c r="AH1631" s="28"/>
      <c r="AI1631" s="28"/>
      <c r="AJ1631" s="28"/>
      <c r="AK1631" s="28"/>
      <c r="AL1631" s="28"/>
      <c r="AM1631" s="28"/>
      <c r="AN1631" s="28"/>
      <c r="AO1631" s="28"/>
      <c r="AP1631" s="28"/>
      <c r="AQ1631" s="28"/>
      <c r="AR1631" s="28"/>
      <c r="AS1631" s="28"/>
      <c r="AT1631" s="28"/>
      <c r="AU1631" s="28"/>
      <c r="AV1631" s="28"/>
      <c r="AW1631" s="28"/>
      <c r="AX1631" s="28"/>
      <c r="AY1631" s="28"/>
      <c r="AZ1631" s="28"/>
      <c r="BA1631" s="28"/>
      <c r="BB1631" s="28"/>
      <c r="BC1631" s="28"/>
      <c r="BD1631" s="28"/>
      <c r="BE1631" s="28"/>
      <c r="BF1631" s="28"/>
      <c r="BG1631" s="28"/>
      <c r="BH1631" s="28"/>
      <c r="BI1631" s="28"/>
      <c r="BJ1631" s="28"/>
      <c r="BK1631" s="28"/>
      <c r="BL1631" s="28"/>
      <c r="BM1631" s="28"/>
      <c r="BN1631" s="28"/>
      <c r="BO1631" s="28"/>
      <c r="BP1631" s="28"/>
      <c r="BQ1631" s="28"/>
      <c r="BR1631" s="28"/>
      <c r="BS1631" s="28"/>
      <c r="BT1631" s="28"/>
      <c r="BU1631" s="28"/>
      <c r="BV1631" s="28"/>
      <c r="BW1631" s="28"/>
      <c r="BX1631" s="28"/>
      <c r="BY1631" s="28"/>
      <c r="BZ1631" s="28"/>
      <c r="CA1631" s="28"/>
      <c r="CB1631" s="28"/>
      <c r="CC1631" s="28"/>
      <c r="CD1631" s="28"/>
      <c r="CE1631" s="28"/>
      <c r="CF1631" s="28"/>
      <c r="CG1631" s="28"/>
      <c r="CH1631" s="28"/>
      <c r="CI1631" s="28"/>
      <c r="CJ1631" s="28"/>
      <c r="CK1631" s="28"/>
      <c r="CL1631" s="28"/>
      <c r="CM1631" s="28"/>
      <c r="CN1631" s="28"/>
    </row>
    <row r="1632" spans="3:92" x14ac:dyDescent="0.3">
      <c r="C1632" s="28"/>
      <c r="D1632" s="28"/>
      <c r="E1632" s="28"/>
      <c r="F1632" s="28"/>
      <c r="G1632" s="28"/>
      <c r="H1632" s="28"/>
      <c r="I1632" s="28"/>
      <c r="J1632" s="28"/>
      <c r="K1632" s="28"/>
      <c r="L1632" s="28"/>
      <c r="M1632" s="28"/>
      <c r="N1632" s="28"/>
      <c r="O1632" s="28"/>
      <c r="P1632" s="28"/>
      <c r="Q1632" s="28"/>
      <c r="R1632" s="28"/>
      <c r="S1632" s="28"/>
      <c r="T1632" s="28"/>
      <c r="U1632" s="28"/>
      <c r="V1632" s="28"/>
      <c r="W1632" s="28"/>
      <c r="X1632" s="28"/>
      <c r="Y1632" s="28"/>
      <c r="Z1632" s="28"/>
      <c r="AA1632" s="28"/>
      <c r="AB1632" s="28"/>
      <c r="AC1632" s="28"/>
      <c r="AD1632" s="28"/>
      <c r="AE1632" s="28"/>
      <c r="AF1632" s="28"/>
      <c r="AG1632" s="28"/>
      <c r="AH1632" s="28"/>
      <c r="AI1632" s="28"/>
      <c r="AJ1632" s="28"/>
      <c r="AK1632" s="28"/>
      <c r="AL1632" s="28"/>
      <c r="AM1632" s="28"/>
      <c r="AN1632" s="28"/>
      <c r="AO1632" s="28"/>
      <c r="AP1632" s="28"/>
      <c r="AQ1632" s="28"/>
      <c r="AR1632" s="28"/>
      <c r="AS1632" s="28"/>
      <c r="AT1632" s="28"/>
      <c r="AU1632" s="28"/>
      <c r="AV1632" s="28"/>
      <c r="AW1632" s="28"/>
      <c r="AX1632" s="28"/>
      <c r="AY1632" s="28"/>
      <c r="AZ1632" s="28"/>
      <c r="BA1632" s="28"/>
      <c r="BB1632" s="28"/>
      <c r="BC1632" s="28"/>
      <c r="BD1632" s="28"/>
      <c r="BE1632" s="28"/>
      <c r="BF1632" s="28"/>
      <c r="BG1632" s="28"/>
      <c r="BH1632" s="28"/>
      <c r="BI1632" s="28"/>
      <c r="BJ1632" s="28"/>
      <c r="BK1632" s="28"/>
      <c r="BL1632" s="28"/>
      <c r="BM1632" s="28"/>
      <c r="BN1632" s="28"/>
      <c r="BO1632" s="28"/>
      <c r="BP1632" s="28"/>
      <c r="BQ1632" s="28"/>
      <c r="BR1632" s="28"/>
      <c r="BS1632" s="28"/>
      <c r="BT1632" s="28"/>
      <c r="BU1632" s="28"/>
      <c r="BV1632" s="28"/>
      <c r="BW1632" s="28"/>
      <c r="BX1632" s="28"/>
      <c r="BY1632" s="28"/>
      <c r="BZ1632" s="28"/>
      <c r="CA1632" s="28"/>
      <c r="CB1632" s="28"/>
      <c r="CC1632" s="28"/>
      <c r="CD1632" s="28"/>
      <c r="CE1632" s="28"/>
      <c r="CF1632" s="28"/>
      <c r="CG1632" s="28"/>
      <c r="CH1632" s="28"/>
      <c r="CI1632" s="28"/>
      <c r="CJ1632" s="28"/>
      <c r="CK1632" s="28"/>
      <c r="CL1632" s="28"/>
      <c r="CM1632" s="28"/>
      <c r="CN1632" s="28"/>
    </row>
    <row r="1633" spans="3:92" x14ac:dyDescent="0.3">
      <c r="C1633" s="28"/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28"/>
      <c r="O1633" s="28"/>
      <c r="P1633" s="28"/>
      <c r="Q1633" s="28"/>
      <c r="R1633" s="28"/>
      <c r="S1633" s="28"/>
      <c r="T1633" s="28"/>
      <c r="U1633" s="28"/>
      <c r="V1633" s="28"/>
      <c r="W1633" s="28"/>
      <c r="X1633" s="28"/>
      <c r="Y1633" s="28"/>
      <c r="Z1633" s="28"/>
      <c r="AA1633" s="28"/>
      <c r="AB1633" s="28"/>
      <c r="AC1633" s="28"/>
      <c r="AD1633" s="28"/>
      <c r="AE1633" s="28"/>
      <c r="AF1633" s="28"/>
      <c r="AG1633" s="28"/>
      <c r="AH1633" s="28"/>
      <c r="AI1633" s="28"/>
      <c r="AJ1633" s="28"/>
      <c r="AK1633" s="28"/>
      <c r="AL1633" s="28"/>
      <c r="AM1633" s="28"/>
      <c r="AN1633" s="28"/>
      <c r="AO1633" s="28"/>
      <c r="AP1633" s="28"/>
      <c r="AQ1633" s="28"/>
      <c r="AR1633" s="28"/>
      <c r="AS1633" s="28"/>
      <c r="AT1633" s="28"/>
      <c r="AU1633" s="28"/>
      <c r="AV1633" s="28"/>
      <c r="AW1633" s="28"/>
      <c r="AX1633" s="28"/>
      <c r="AY1633" s="28"/>
      <c r="AZ1633" s="28"/>
      <c r="BA1633" s="28"/>
      <c r="BB1633" s="28"/>
      <c r="BC1633" s="28"/>
      <c r="BD1633" s="28"/>
      <c r="BE1633" s="28"/>
      <c r="BF1633" s="28"/>
      <c r="BG1633" s="28"/>
      <c r="BH1633" s="28"/>
      <c r="BI1633" s="28"/>
      <c r="BJ1633" s="28"/>
      <c r="BK1633" s="28"/>
      <c r="BL1633" s="28"/>
      <c r="BM1633" s="28"/>
      <c r="BN1633" s="28"/>
      <c r="BO1633" s="28"/>
      <c r="BP1633" s="28"/>
      <c r="BQ1633" s="28"/>
      <c r="BR1633" s="28"/>
      <c r="BS1633" s="28"/>
      <c r="BT1633" s="28"/>
      <c r="BU1633" s="28"/>
      <c r="BV1633" s="28"/>
      <c r="BW1633" s="28"/>
      <c r="BX1633" s="28"/>
      <c r="BY1633" s="28"/>
      <c r="BZ1633" s="28"/>
      <c r="CA1633" s="28"/>
      <c r="CB1633" s="28"/>
      <c r="CC1633" s="28"/>
      <c r="CD1633" s="28"/>
      <c r="CE1633" s="28"/>
      <c r="CF1633" s="28"/>
      <c r="CG1633" s="28"/>
      <c r="CH1633" s="28"/>
      <c r="CI1633" s="28"/>
      <c r="CJ1633" s="28"/>
      <c r="CK1633" s="28"/>
      <c r="CL1633" s="28"/>
      <c r="CM1633" s="28"/>
      <c r="CN1633" s="28"/>
    </row>
    <row r="1634" spans="3:92" x14ac:dyDescent="0.3">
      <c r="C1634" s="28"/>
      <c r="D1634" s="28"/>
      <c r="E1634" s="28"/>
      <c r="F1634" s="28"/>
      <c r="G1634" s="28"/>
      <c r="H1634" s="28"/>
      <c r="I1634" s="28"/>
      <c r="J1634" s="28"/>
      <c r="K1634" s="28"/>
      <c r="L1634" s="28"/>
      <c r="M1634" s="28"/>
      <c r="N1634" s="28"/>
      <c r="O1634" s="28"/>
      <c r="P1634" s="28"/>
      <c r="Q1634" s="28"/>
      <c r="R1634" s="28"/>
      <c r="S1634" s="28"/>
      <c r="T1634" s="28"/>
      <c r="U1634" s="28"/>
      <c r="V1634" s="28"/>
      <c r="W1634" s="28"/>
      <c r="X1634" s="28"/>
      <c r="Y1634" s="28"/>
      <c r="Z1634" s="28"/>
      <c r="AA1634" s="28"/>
      <c r="AB1634" s="28"/>
      <c r="AC1634" s="28"/>
      <c r="AD1634" s="28"/>
      <c r="AE1634" s="28"/>
      <c r="AF1634" s="28"/>
      <c r="AG1634" s="28"/>
      <c r="AH1634" s="28"/>
      <c r="AI1634" s="28"/>
      <c r="AJ1634" s="28"/>
      <c r="AK1634" s="28"/>
      <c r="AL1634" s="28"/>
      <c r="AM1634" s="28"/>
      <c r="AN1634" s="28"/>
      <c r="AO1634" s="28"/>
      <c r="AP1634" s="28"/>
      <c r="AQ1634" s="28"/>
      <c r="AR1634" s="28"/>
      <c r="AS1634" s="28"/>
      <c r="AT1634" s="28"/>
      <c r="AU1634" s="28"/>
      <c r="AV1634" s="28"/>
      <c r="AW1634" s="28"/>
      <c r="AX1634" s="28"/>
      <c r="AY1634" s="28"/>
      <c r="AZ1634" s="28"/>
      <c r="BA1634" s="28"/>
      <c r="BB1634" s="28"/>
      <c r="BC1634" s="28"/>
      <c r="BD1634" s="28"/>
      <c r="BE1634" s="28"/>
      <c r="BF1634" s="28"/>
      <c r="BG1634" s="28"/>
      <c r="BH1634" s="28"/>
      <c r="BI1634" s="28"/>
      <c r="BJ1634" s="28"/>
      <c r="BK1634" s="28"/>
      <c r="BL1634" s="28"/>
      <c r="BM1634" s="28"/>
      <c r="BN1634" s="28"/>
      <c r="BO1634" s="28"/>
      <c r="BP1634" s="28"/>
      <c r="BQ1634" s="28"/>
      <c r="BR1634" s="28"/>
      <c r="BS1634" s="28"/>
      <c r="BT1634" s="28"/>
      <c r="BU1634" s="28"/>
      <c r="BV1634" s="28"/>
      <c r="BW1634" s="28"/>
      <c r="BX1634" s="28"/>
      <c r="BY1634" s="28"/>
      <c r="BZ1634" s="28"/>
      <c r="CA1634" s="28"/>
      <c r="CB1634" s="28"/>
      <c r="CC1634" s="28"/>
      <c r="CD1634" s="28"/>
      <c r="CE1634" s="28"/>
      <c r="CF1634" s="28"/>
      <c r="CG1634" s="28"/>
      <c r="CH1634" s="28"/>
      <c r="CI1634" s="28"/>
      <c r="CJ1634" s="28"/>
      <c r="CK1634" s="28"/>
      <c r="CL1634" s="28"/>
      <c r="CM1634" s="28"/>
      <c r="CN1634" s="28"/>
    </row>
    <row r="1635" spans="3:92" x14ac:dyDescent="0.3">
      <c r="C1635" s="28"/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28"/>
      <c r="O1635" s="28"/>
      <c r="P1635" s="28"/>
      <c r="Q1635" s="28"/>
      <c r="R1635" s="28"/>
      <c r="S1635" s="28"/>
      <c r="T1635" s="28"/>
      <c r="U1635" s="28"/>
      <c r="V1635" s="28"/>
      <c r="W1635" s="28"/>
      <c r="X1635" s="28"/>
      <c r="Y1635" s="28"/>
      <c r="Z1635" s="28"/>
      <c r="AA1635" s="28"/>
      <c r="AB1635" s="28"/>
      <c r="AC1635" s="28"/>
      <c r="AD1635" s="28"/>
      <c r="AE1635" s="28"/>
      <c r="AF1635" s="28"/>
      <c r="AG1635" s="28"/>
      <c r="AH1635" s="28"/>
      <c r="AI1635" s="28"/>
      <c r="AJ1635" s="28"/>
      <c r="AK1635" s="28"/>
      <c r="AL1635" s="28"/>
      <c r="AM1635" s="28"/>
      <c r="AN1635" s="28"/>
      <c r="AO1635" s="28"/>
      <c r="AP1635" s="28"/>
      <c r="AQ1635" s="28"/>
      <c r="AR1635" s="28"/>
      <c r="AS1635" s="28"/>
      <c r="AT1635" s="28"/>
      <c r="AU1635" s="28"/>
      <c r="AV1635" s="28"/>
      <c r="AW1635" s="28"/>
      <c r="AX1635" s="28"/>
      <c r="AY1635" s="28"/>
      <c r="AZ1635" s="28"/>
      <c r="BA1635" s="28"/>
      <c r="BB1635" s="28"/>
      <c r="BC1635" s="28"/>
      <c r="BD1635" s="28"/>
      <c r="BE1635" s="28"/>
      <c r="BF1635" s="28"/>
      <c r="BG1635" s="28"/>
      <c r="BH1635" s="28"/>
      <c r="BI1635" s="28"/>
      <c r="BJ1635" s="28"/>
      <c r="BK1635" s="28"/>
      <c r="BL1635" s="28"/>
      <c r="BM1635" s="28"/>
      <c r="BN1635" s="28"/>
      <c r="BO1635" s="28"/>
      <c r="BP1635" s="28"/>
      <c r="BQ1635" s="28"/>
      <c r="BR1635" s="28"/>
      <c r="BS1635" s="28"/>
      <c r="BT1635" s="28"/>
      <c r="BU1635" s="28"/>
      <c r="BV1635" s="28"/>
      <c r="BW1635" s="28"/>
      <c r="BX1635" s="28"/>
      <c r="BY1635" s="28"/>
      <c r="BZ1635" s="28"/>
      <c r="CA1635" s="28"/>
      <c r="CB1635" s="28"/>
      <c r="CC1635" s="28"/>
      <c r="CD1635" s="28"/>
      <c r="CE1635" s="28"/>
      <c r="CF1635" s="28"/>
      <c r="CG1635" s="28"/>
      <c r="CH1635" s="28"/>
      <c r="CI1635" s="28"/>
      <c r="CJ1635" s="28"/>
      <c r="CK1635" s="28"/>
      <c r="CL1635" s="28"/>
      <c r="CM1635" s="28"/>
      <c r="CN1635" s="28"/>
    </row>
    <row r="1636" spans="3:92" x14ac:dyDescent="0.3">
      <c r="C1636" s="28"/>
      <c r="D1636" s="28"/>
      <c r="E1636" s="28"/>
      <c r="F1636" s="28"/>
      <c r="G1636" s="28"/>
      <c r="H1636" s="28"/>
      <c r="I1636" s="28"/>
      <c r="J1636" s="28"/>
      <c r="K1636" s="28"/>
      <c r="L1636" s="28"/>
      <c r="M1636" s="28"/>
      <c r="N1636" s="28"/>
      <c r="O1636" s="28"/>
      <c r="P1636" s="28"/>
      <c r="Q1636" s="28"/>
      <c r="R1636" s="28"/>
      <c r="S1636" s="28"/>
      <c r="T1636" s="28"/>
      <c r="U1636" s="28"/>
      <c r="V1636" s="28"/>
      <c r="W1636" s="28"/>
      <c r="X1636" s="28"/>
      <c r="Y1636" s="28"/>
      <c r="Z1636" s="28"/>
      <c r="AA1636" s="28"/>
      <c r="AB1636" s="28"/>
      <c r="AC1636" s="28"/>
      <c r="AD1636" s="28"/>
      <c r="AE1636" s="28"/>
      <c r="AF1636" s="28"/>
      <c r="AG1636" s="28"/>
      <c r="AH1636" s="28"/>
      <c r="AI1636" s="28"/>
      <c r="AJ1636" s="28"/>
      <c r="AK1636" s="28"/>
      <c r="AL1636" s="28"/>
      <c r="AM1636" s="28"/>
      <c r="AN1636" s="28"/>
      <c r="AO1636" s="28"/>
      <c r="AP1636" s="28"/>
      <c r="AQ1636" s="28"/>
      <c r="AR1636" s="28"/>
      <c r="AS1636" s="28"/>
      <c r="AT1636" s="28"/>
      <c r="AU1636" s="28"/>
      <c r="AV1636" s="28"/>
      <c r="AW1636" s="28"/>
      <c r="AX1636" s="28"/>
      <c r="AY1636" s="28"/>
      <c r="AZ1636" s="28"/>
      <c r="BA1636" s="28"/>
      <c r="BB1636" s="28"/>
      <c r="BC1636" s="28"/>
      <c r="BD1636" s="28"/>
      <c r="BE1636" s="28"/>
      <c r="BF1636" s="28"/>
      <c r="BG1636" s="28"/>
      <c r="BH1636" s="28"/>
      <c r="BI1636" s="28"/>
      <c r="BJ1636" s="28"/>
      <c r="BK1636" s="28"/>
      <c r="BL1636" s="28"/>
      <c r="BM1636" s="28"/>
      <c r="BN1636" s="28"/>
      <c r="BO1636" s="28"/>
      <c r="BP1636" s="28"/>
      <c r="BQ1636" s="28"/>
      <c r="BR1636" s="28"/>
      <c r="BS1636" s="28"/>
      <c r="BT1636" s="28"/>
      <c r="BU1636" s="28"/>
      <c r="BV1636" s="28"/>
      <c r="BW1636" s="28"/>
      <c r="BX1636" s="28"/>
      <c r="BY1636" s="28"/>
      <c r="BZ1636" s="28"/>
      <c r="CA1636" s="28"/>
      <c r="CB1636" s="28"/>
      <c r="CC1636" s="28"/>
      <c r="CD1636" s="28"/>
      <c r="CE1636" s="28"/>
      <c r="CF1636" s="28"/>
      <c r="CG1636" s="28"/>
      <c r="CH1636" s="28"/>
      <c r="CI1636" s="28"/>
      <c r="CJ1636" s="28"/>
      <c r="CK1636" s="28"/>
      <c r="CL1636" s="28"/>
      <c r="CM1636" s="28"/>
      <c r="CN1636" s="28"/>
    </row>
    <row r="1637" spans="3:92" x14ac:dyDescent="0.3">
      <c r="C1637" s="28"/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28"/>
      <c r="O1637" s="28"/>
      <c r="P1637" s="28"/>
      <c r="Q1637" s="28"/>
      <c r="R1637" s="28"/>
      <c r="S1637" s="28"/>
      <c r="T1637" s="28"/>
      <c r="U1637" s="28"/>
      <c r="V1637" s="28"/>
      <c r="W1637" s="28"/>
      <c r="X1637" s="28"/>
      <c r="Y1637" s="28"/>
      <c r="Z1637" s="28"/>
      <c r="AA1637" s="28"/>
      <c r="AB1637" s="28"/>
      <c r="AC1637" s="28"/>
      <c r="AD1637" s="28"/>
      <c r="AE1637" s="28"/>
      <c r="AF1637" s="28"/>
      <c r="AG1637" s="28"/>
      <c r="AH1637" s="28"/>
      <c r="AI1637" s="28"/>
      <c r="AJ1637" s="28"/>
      <c r="AK1637" s="28"/>
      <c r="AL1637" s="28"/>
      <c r="AM1637" s="28"/>
      <c r="AN1637" s="28"/>
      <c r="AO1637" s="28"/>
      <c r="AP1637" s="28"/>
      <c r="AQ1637" s="28"/>
      <c r="AR1637" s="28"/>
      <c r="AS1637" s="28"/>
      <c r="AT1637" s="28"/>
      <c r="AU1637" s="28"/>
      <c r="AV1637" s="28"/>
      <c r="AW1637" s="28"/>
      <c r="AX1637" s="28"/>
      <c r="AY1637" s="28"/>
      <c r="AZ1637" s="28"/>
      <c r="BA1637" s="28"/>
      <c r="BB1637" s="28"/>
      <c r="BC1637" s="28"/>
      <c r="BD1637" s="28"/>
      <c r="BE1637" s="28"/>
      <c r="BF1637" s="28"/>
      <c r="BG1637" s="28"/>
      <c r="BH1637" s="28"/>
      <c r="BI1637" s="28"/>
      <c r="BJ1637" s="28"/>
      <c r="BK1637" s="28"/>
      <c r="BL1637" s="28"/>
      <c r="BM1637" s="28"/>
      <c r="BN1637" s="28"/>
      <c r="BO1637" s="28"/>
      <c r="BP1637" s="28"/>
      <c r="BQ1637" s="28"/>
      <c r="BR1637" s="28"/>
      <c r="BS1637" s="28"/>
      <c r="BT1637" s="28"/>
      <c r="BU1637" s="28"/>
      <c r="BV1637" s="28"/>
      <c r="BW1637" s="28"/>
      <c r="BX1637" s="28"/>
      <c r="BY1637" s="28"/>
      <c r="BZ1637" s="28"/>
      <c r="CA1637" s="28"/>
      <c r="CB1637" s="28"/>
      <c r="CC1637" s="28"/>
      <c r="CD1637" s="28"/>
      <c r="CE1637" s="28"/>
      <c r="CF1637" s="28"/>
      <c r="CG1637" s="28"/>
      <c r="CH1637" s="28"/>
      <c r="CI1637" s="28"/>
      <c r="CJ1637" s="28"/>
      <c r="CK1637" s="28"/>
      <c r="CL1637" s="28"/>
      <c r="CM1637" s="28"/>
      <c r="CN1637" s="28"/>
    </row>
    <row r="1638" spans="3:92" x14ac:dyDescent="0.3">
      <c r="C1638" s="28"/>
      <c r="D1638" s="28"/>
      <c r="E1638" s="28"/>
      <c r="F1638" s="28"/>
      <c r="G1638" s="28"/>
      <c r="H1638" s="28"/>
      <c r="I1638" s="28"/>
      <c r="J1638" s="28"/>
      <c r="K1638" s="28"/>
      <c r="L1638" s="28"/>
      <c r="M1638" s="28"/>
      <c r="N1638" s="28"/>
      <c r="O1638" s="28"/>
      <c r="P1638" s="28"/>
      <c r="Q1638" s="28"/>
      <c r="R1638" s="28"/>
      <c r="S1638" s="28"/>
      <c r="T1638" s="28"/>
      <c r="U1638" s="28"/>
      <c r="V1638" s="28"/>
      <c r="W1638" s="28"/>
      <c r="X1638" s="28"/>
      <c r="Y1638" s="28"/>
      <c r="Z1638" s="28"/>
      <c r="AA1638" s="28"/>
      <c r="AB1638" s="28"/>
      <c r="AC1638" s="28"/>
      <c r="AD1638" s="28"/>
      <c r="AE1638" s="28"/>
      <c r="AF1638" s="28"/>
      <c r="AG1638" s="28"/>
      <c r="AH1638" s="28"/>
      <c r="AI1638" s="28"/>
      <c r="AJ1638" s="28"/>
      <c r="AK1638" s="28"/>
      <c r="AL1638" s="28"/>
      <c r="AM1638" s="28"/>
      <c r="AN1638" s="28"/>
      <c r="AO1638" s="28"/>
      <c r="AP1638" s="28"/>
      <c r="AQ1638" s="28"/>
      <c r="AR1638" s="28"/>
      <c r="AS1638" s="28"/>
      <c r="AT1638" s="28"/>
      <c r="AU1638" s="28"/>
      <c r="AV1638" s="28"/>
      <c r="AW1638" s="28"/>
      <c r="AX1638" s="28"/>
      <c r="AY1638" s="28"/>
      <c r="AZ1638" s="28"/>
      <c r="BA1638" s="28"/>
      <c r="BB1638" s="28"/>
      <c r="BC1638" s="28"/>
      <c r="BD1638" s="28"/>
      <c r="BE1638" s="28"/>
      <c r="BF1638" s="28"/>
      <c r="BG1638" s="28"/>
      <c r="BH1638" s="28"/>
      <c r="BI1638" s="28"/>
      <c r="BJ1638" s="28"/>
      <c r="BK1638" s="28"/>
      <c r="BL1638" s="28"/>
      <c r="BM1638" s="28"/>
      <c r="BN1638" s="28"/>
      <c r="BO1638" s="28"/>
      <c r="BP1638" s="28"/>
      <c r="BQ1638" s="28"/>
      <c r="BR1638" s="28"/>
      <c r="BS1638" s="28"/>
      <c r="BT1638" s="28"/>
      <c r="BU1638" s="28"/>
      <c r="BV1638" s="28"/>
      <c r="BW1638" s="28"/>
      <c r="BX1638" s="28"/>
      <c r="BY1638" s="28"/>
      <c r="BZ1638" s="28"/>
      <c r="CA1638" s="28"/>
      <c r="CB1638" s="28"/>
      <c r="CC1638" s="28"/>
      <c r="CD1638" s="28"/>
      <c r="CE1638" s="28"/>
      <c r="CF1638" s="28"/>
      <c r="CG1638" s="28"/>
      <c r="CH1638" s="28"/>
      <c r="CI1638" s="28"/>
      <c r="CJ1638" s="28"/>
      <c r="CK1638" s="28"/>
      <c r="CL1638" s="28"/>
      <c r="CM1638" s="28"/>
      <c r="CN1638" s="28"/>
    </row>
    <row r="1639" spans="3:92" x14ac:dyDescent="0.3">
      <c r="C1639" s="28"/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 s="28"/>
      <c r="S1639" s="28"/>
      <c r="T1639" s="28"/>
      <c r="U1639" s="28"/>
      <c r="V1639" s="28"/>
      <c r="W1639" s="28"/>
      <c r="X1639" s="28"/>
      <c r="Y1639" s="28"/>
      <c r="Z1639" s="28"/>
      <c r="AA1639" s="28"/>
      <c r="AB1639" s="28"/>
      <c r="AC1639" s="28"/>
      <c r="AD1639" s="28"/>
      <c r="AE1639" s="28"/>
      <c r="AF1639" s="28"/>
      <c r="AG1639" s="28"/>
      <c r="AH1639" s="28"/>
      <c r="AI1639" s="28"/>
      <c r="AJ1639" s="28"/>
      <c r="AK1639" s="28"/>
      <c r="AL1639" s="28"/>
      <c r="AM1639" s="28"/>
      <c r="AN1639" s="28"/>
      <c r="AO1639" s="28"/>
      <c r="AP1639" s="28"/>
      <c r="AQ1639" s="28"/>
      <c r="AR1639" s="28"/>
      <c r="AS1639" s="28"/>
      <c r="AT1639" s="28"/>
      <c r="AU1639" s="28"/>
      <c r="AV1639" s="28"/>
      <c r="AW1639" s="28"/>
      <c r="AX1639" s="28"/>
      <c r="AY1639" s="28"/>
      <c r="AZ1639" s="28"/>
      <c r="BA1639" s="28"/>
      <c r="BB1639" s="28"/>
      <c r="BC1639" s="28"/>
      <c r="BD1639" s="28"/>
      <c r="BE1639" s="28"/>
      <c r="BF1639" s="28"/>
      <c r="BG1639" s="28"/>
      <c r="BH1639" s="28"/>
      <c r="BI1639" s="28"/>
      <c r="BJ1639" s="28"/>
      <c r="BK1639" s="28"/>
      <c r="BL1639" s="28"/>
      <c r="BM1639" s="28"/>
      <c r="BN1639" s="28"/>
      <c r="BO1639" s="28"/>
      <c r="BP1639" s="28"/>
      <c r="BQ1639" s="28"/>
      <c r="BR1639" s="28"/>
      <c r="BS1639" s="28"/>
      <c r="BT1639" s="28"/>
      <c r="BU1639" s="28"/>
      <c r="BV1639" s="28"/>
      <c r="BW1639" s="28"/>
      <c r="BX1639" s="28"/>
      <c r="BY1639" s="28"/>
      <c r="BZ1639" s="28"/>
      <c r="CA1639" s="28"/>
      <c r="CB1639" s="28"/>
      <c r="CC1639" s="28"/>
      <c r="CD1639" s="28"/>
      <c r="CE1639" s="28"/>
      <c r="CF1639" s="28"/>
      <c r="CG1639" s="28"/>
      <c r="CH1639" s="28"/>
      <c r="CI1639" s="28"/>
      <c r="CJ1639" s="28"/>
      <c r="CK1639" s="28"/>
      <c r="CL1639" s="28"/>
      <c r="CM1639" s="28"/>
      <c r="CN1639" s="28"/>
    </row>
    <row r="1640" spans="3:92" x14ac:dyDescent="0.3">
      <c r="C1640" s="28"/>
      <c r="D1640" s="28"/>
      <c r="E1640" s="28"/>
      <c r="F1640" s="28"/>
      <c r="G1640" s="28"/>
      <c r="H1640" s="28"/>
      <c r="I1640" s="28"/>
      <c r="J1640" s="28"/>
      <c r="K1640" s="28"/>
      <c r="L1640" s="28"/>
      <c r="M1640" s="28"/>
      <c r="N1640" s="28"/>
      <c r="O1640" s="28"/>
      <c r="P1640" s="28"/>
      <c r="Q1640" s="28"/>
      <c r="R1640" s="28"/>
      <c r="S1640" s="28"/>
      <c r="T1640" s="28"/>
      <c r="U1640" s="28"/>
      <c r="V1640" s="28"/>
      <c r="W1640" s="28"/>
      <c r="X1640" s="28"/>
      <c r="Y1640" s="28"/>
      <c r="Z1640" s="28"/>
      <c r="AA1640" s="28"/>
      <c r="AB1640" s="28"/>
      <c r="AC1640" s="28"/>
      <c r="AD1640" s="28"/>
      <c r="AE1640" s="28"/>
      <c r="AF1640" s="28"/>
      <c r="AG1640" s="28"/>
      <c r="AH1640" s="28"/>
      <c r="AI1640" s="28"/>
      <c r="AJ1640" s="28"/>
      <c r="AK1640" s="28"/>
      <c r="AL1640" s="28"/>
      <c r="AM1640" s="28"/>
      <c r="AN1640" s="28"/>
      <c r="AO1640" s="28"/>
      <c r="AP1640" s="28"/>
      <c r="AQ1640" s="28"/>
      <c r="AR1640" s="28"/>
      <c r="AS1640" s="28"/>
      <c r="AT1640" s="28"/>
      <c r="AU1640" s="28"/>
      <c r="AV1640" s="28"/>
      <c r="AW1640" s="28"/>
      <c r="AX1640" s="28"/>
      <c r="AY1640" s="28"/>
      <c r="AZ1640" s="28"/>
      <c r="BA1640" s="28"/>
      <c r="BB1640" s="28"/>
      <c r="BC1640" s="28"/>
      <c r="BD1640" s="28"/>
      <c r="BE1640" s="28"/>
      <c r="BF1640" s="28"/>
      <c r="BG1640" s="28"/>
      <c r="BH1640" s="28"/>
      <c r="BI1640" s="28"/>
      <c r="BJ1640" s="28"/>
      <c r="BK1640" s="28"/>
      <c r="BL1640" s="28"/>
      <c r="BM1640" s="28"/>
      <c r="BN1640" s="28"/>
      <c r="BO1640" s="28"/>
      <c r="BP1640" s="28"/>
      <c r="BQ1640" s="28"/>
      <c r="BR1640" s="28"/>
      <c r="BS1640" s="28"/>
      <c r="BT1640" s="28"/>
      <c r="BU1640" s="28"/>
      <c r="BV1640" s="28"/>
      <c r="BW1640" s="28"/>
      <c r="BX1640" s="28"/>
      <c r="BY1640" s="28"/>
      <c r="BZ1640" s="28"/>
      <c r="CA1640" s="28"/>
      <c r="CB1640" s="28"/>
      <c r="CC1640" s="28"/>
      <c r="CD1640" s="28"/>
      <c r="CE1640" s="28"/>
      <c r="CF1640" s="28"/>
      <c r="CG1640" s="28"/>
      <c r="CH1640" s="28"/>
      <c r="CI1640" s="28"/>
      <c r="CJ1640" s="28"/>
      <c r="CK1640" s="28"/>
      <c r="CL1640" s="28"/>
      <c r="CM1640" s="28"/>
      <c r="CN1640" s="28"/>
    </row>
    <row r="1641" spans="3:92" x14ac:dyDescent="0.3">
      <c r="C1641" s="28"/>
      <c r="D1641" s="28"/>
      <c r="E1641" s="28"/>
      <c r="F1641" s="28"/>
      <c r="G1641" s="28"/>
      <c r="H1641" s="28"/>
      <c r="I1641" s="28"/>
      <c r="J1641" s="28"/>
      <c r="K1641" s="28"/>
      <c r="L1641" s="28"/>
      <c r="M1641" s="28"/>
      <c r="N1641" s="28"/>
      <c r="O1641" s="28"/>
      <c r="P1641" s="28"/>
      <c r="Q1641" s="28"/>
      <c r="R1641" s="28"/>
      <c r="S1641" s="28"/>
      <c r="T1641" s="28"/>
      <c r="U1641" s="28"/>
      <c r="V1641" s="28"/>
      <c r="W1641" s="28"/>
      <c r="X1641" s="28"/>
      <c r="Y1641" s="28"/>
      <c r="Z1641" s="28"/>
      <c r="AA1641" s="28"/>
      <c r="AB1641" s="28"/>
      <c r="AC1641" s="28"/>
      <c r="AD1641" s="28"/>
      <c r="AE1641" s="28"/>
      <c r="AF1641" s="28"/>
      <c r="AG1641" s="28"/>
      <c r="AH1641" s="28"/>
      <c r="AI1641" s="28"/>
      <c r="AJ1641" s="28"/>
      <c r="AK1641" s="28"/>
      <c r="AL1641" s="28"/>
      <c r="AM1641" s="28"/>
      <c r="AN1641" s="28"/>
      <c r="AO1641" s="28"/>
      <c r="AP1641" s="28"/>
      <c r="AQ1641" s="28"/>
      <c r="AR1641" s="28"/>
      <c r="AS1641" s="28"/>
      <c r="AT1641" s="28"/>
      <c r="AU1641" s="28"/>
      <c r="AV1641" s="28"/>
      <c r="AW1641" s="28"/>
      <c r="AX1641" s="28"/>
      <c r="AY1641" s="28"/>
      <c r="AZ1641" s="28"/>
      <c r="BA1641" s="28"/>
      <c r="BB1641" s="28"/>
      <c r="BC1641" s="28"/>
      <c r="BD1641" s="28"/>
      <c r="BE1641" s="28"/>
      <c r="BF1641" s="28"/>
      <c r="BG1641" s="28"/>
      <c r="BH1641" s="28"/>
      <c r="BI1641" s="28"/>
      <c r="BJ1641" s="28"/>
      <c r="BK1641" s="28"/>
      <c r="BL1641" s="28"/>
      <c r="BM1641" s="28"/>
      <c r="BN1641" s="28"/>
      <c r="BO1641" s="28"/>
      <c r="BP1641" s="28"/>
      <c r="BQ1641" s="28"/>
      <c r="BR1641" s="28"/>
      <c r="BS1641" s="28"/>
      <c r="BT1641" s="28"/>
      <c r="BU1641" s="28"/>
      <c r="BV1641" s="28"/>
      <c r="BW1641" s="28"/>
      <c r="BX1641" s="28"/>
      <c r="BY1641" s="28"/>
      <c r="BZ1641" s="28"/>
      <c r="CA1641" s="28"/>
      <c r="CB1641" s="28"/>
      <c r="CC1641" s="28"/>
      <c r="CD1641" s="28"/>
      <c r="CE1641" s="28"/>
      <c r="CF1641" s="28"/>
      <c r="CG1641" s="28"/>
      <c r="CH1641" s="28"/>
      <c r="CI1641" s="28"/>
      <c r="CJ1641" s="28"/>
      <c r="CK1641" s="28"/>
      <c r="CL1641" s="28"/>
      <c r="CM1641" s="28"/>
      <c r="CN1641" s="28"/>
    </row>
    <row r="1642" spans="3:92" x14ac:dyDescent="0.3">
      <c r="C1642" s="28"/>
      <c r="D1642" s="28"/>
      <c r="E1642" s="28"/>
      <c r="F1642" s="28"/>
      <c r="G1642" s="28"/>
      <c r="H1642" s="28"/>
      <c r="I1642" s="28"/>
      <c r="J1642" s="28"/>
      <c r="K1642" s="28"/>
      <c r="L1642" s="28"/>
      <c r="M1642" s="28"/>
      <c r="N1642" s="28"/>
      <c r="O1642" s="28"/>
      <c r="P1642" s="28"/>
      <c r="Q1642" s="28"/>
      <c r="R1642" s="28"/>
      <c r="S1642" s="28"/>
      <c r="T1642" s="28"/>
      <c r="U1642" s="28"/>
      <c r="V1642" s="28"/>
      <c r="W1642" s="28"/>
      <c r="X1642" s="28"/>
      <c r="Y1642" s="28"/>
      <c r="Z1642" s="28"/>
      <c r="AA1642" s="28"/>
      <c r="AB1642" s="28"/>
      <c r="AC1642" s="28"/>
      <c r="AD1642" s="28"/>
      <c r="AE1642" s="28"/>
      <c r="AF1642" s="28"/>
      <c r="AG1642" s="28"/>
      <c r="AH1642" s="28"/>
      <c r="AI1642" s="28"/>
      <c r="AJ1642" s="28"/>
      <c r="AK1642" s="28"/>
      <c r="AL1642" s="28"/>
      <c r="AM1642" s="28"/>
      <c r="AN1642" s="28"/>
      <c r="AO1642" s="28"/>
      <c r="AP1642" s="28"/>
      <c r="AQ1642" s="28"/>
      <c r="AR1642" s="28"/>
      <c r="AS1642" s="28"/>
      <c r="AT1642" s="28"/>
      <c r="AU1642" s="28"/>
      <c r="AV1642" s="28"/>
      <c r="AW1642" s="28"/>
      <c r="AX1642" s="28"/>
      <c r="AY1642" s="28"/>
      <c r="AZ1642" s="28"/>
      <c r="BA1642" s="28"/>
      <c r="BB1642" s="28"/>
      <c r="BC1642" s="28"/>
      <c r="BD1642" s="28"/>
      <c r="BE1642" s="28"/>
      <c r="BF1642" s="28"/>
      <c r="BG1642" s="28"/>
      <c r="BH1642" s="28"/>
      <c r="BI1642" s="28"/>
      <c r="BJ1642" s="28"/>
      <c r="BK1642" s="28"/>
      <c r="BL1642" s="28"/>
      <c r="BM1642" s="28"/>
      <c r="BN1642" s="28"/>
      <c r="BO1642" s="28"/>
      <c r="BP1642" s="28"/>
      <c r="BQ1642" s="28"/>
      <c r="BR1642" s="28"/>
      <c r="BS1642" s="28"/>
      <c r="BT1642" s="28"/>
      <c r="BU1642" s="28"/>
      <c r="BV1642" s="28"/>
      <c r="BW1642" s="28"/>
      <c r="BX1642" s="28"/>
      <c r="BY1642" s="28"/>
      <c r="BZ1642" s="28"/>
      <c r="CA1642" s="28"/>
      <c r="CB1642" s="28"/>
      <c r="CC1642" s="28"/>
      <c r="CD1642" s="28"/>
      <c r="CE1642" s="28"/>
      <c r="CF1642" s="28"/>
      <c r="CG1642" s="28"/>
      <c r="CH1642" s="28"/>
      <c r="CI1642" s="28"/>
      <c r="CJ1642" s="28"/>
      <c r="CK1642" s="28"/>
      <c r="CL1642" s="28"/>
      <c r="CM1642" s="28"/>
      <c r="CN1642" s="28"/>
    </row>
    <row r="1643" spans="3:92" x14ac:dyDescent="0.3">
      <c r="C1643" s="28"/>
      <c r="D1643" s="28"/>
      <c r="E1643" s="28"/>
      <c r="F1643" s="28"/>
      <c r="G1643" s="28"/>
      <c r="H1643" s="28"/>
      <c r="I1643" s="28"/>
      <c r="J1643" s="28"/>
      <c r="K1643" s="28"/>
      <c r="L1643" s="28"/>
      <c r="M1643" s="28"/>
      <c r="N1643" s="28"/>
      <c r="O1643" s="28"/>
      <c r="P1643" s="28"/>
      <c r="Q1643" s="28"/>
      <c r="R1643" s="28"/>
      <c r="S1643" s="28"/>
      <c r="T1643" s="28"/>
      <c r="U1643" s="28"/>
      <c r="V1643" s="28"/>
      <c r="W1643" s="28"/>
      <c r="X1643" s="28"/>
      <c r="Y1643" s="28"/>
      <c r="Z1643" s="28"/>
      <c r="AA1643" s="28"/>
      <c r="AB1643" s="28"/>
      <c r="AC1643" s="28"/>
      <c r="AD1643" s="28"/>
      <c r="AE1643" s="28"/>
      <c r="AF1643" s="28"/>
      <c r="AG1643" s="28"/>
      <c r="AH1643" s="28"/>
      <c r="AI1643" s="28"/>
      <c r="AJ1643" s="28"/>
      <c r="AK1643" s="28"/>
      <c r="AL1643" s="28"/>
      <c r="AM1643" s="28"/>
      <c r="AN1643" s="28"/>
      <c r="AO1643" s="28"/>
      <c r="AP1643" s="28"/>
      <c r="AQ1643" s="28"/>
      <c r="AR1643" s="28"/>
      <c r="AS1643" s="28"/>
      <c r="AT1643" s="28"/>
      <c r="AU1643" s="28"/>
      <c r="AV1643" s="28"/>
      <c r="AW1643" s="28"/>
      <c r="AX1643" s="28"/>
      <c r="AY1643" s="28"/>
      <c r="AZ1643" s="28"/>
      <c r="BA1643" s="28"/>
      <c r="BB1643" s="28"/>
      <c r="BC1643" s="28"/>
      <c r="BD1643" s="28"/>
      <c r="BE1643" s="28"/>
      <c r="BF1643" s="28"/>
      <c r="BG1643" s="28"/>
      <c r="BH1643" s="28"/>
      <c r="BI1643" s="28"/>
      <c r="BJ1643" s="28"/>
      <c r="BK1643" s="28"/>
      <c r="BL1643" s="28"/>
      <c r="BM1643" s="28"/>
      <c r="BN1643" s="28"/>
      <c r="BO1643" s="28"/>
      <c r="BP1643" s="28"/>
      <c r="BQ1643" s="28"/>
      <c r="BR1643" s="28"/>
      <c r="BS1643" s="28"/>
      <c r="BT1643" s="28"/>
      <c r="BU1643" s="28"/>
      <c r="BV1643" s="28"/>
      <c r="BW1643" s="28"/>
      <c r="BX1643" s="28"/>
      <c r="BY1643" s="28"/>
      <c r="BZ1643" s="28"/>
      <c r="CA1643" s="28"/>
      <c r="CB1643" s="28"/>
      <c r="CC1643" s="28"/>
      <c r="CD1643" s="28"/>
      <c r="CE1643" s="28"/>
      <c r="CF1643" s="28"/>
      <c r="CG1643" s="28"/>
      <c r="CH1643" s="28"/>
      <c r="CI1643" s="28"/>
      <c r="CJ1643" s="28"/>
      <c r="CK1643" s="28"/>
      <c r="CL1643" s="28"/>
      <c r="CM1643" s="28"/>
      <c r="CN1643" s="28"/>
    </row>
    <row r="1644" spans="3:92" x14ac:dyDescent="0.3">
      <c r="C1644" s="28"/>
      <c r="D1644" s="28"/>
      <c r="E1644" s="28"/>
      <c r="F1644" s="28"/>
      <c r="G1644" s="28"/>
      <c r="H1644" s="28"/>
      <c r="I1644" s="28"/>
      <c r="J1644" s="28"/>
      <c r="K1644" s="28"/>
      <c r="L1644" s="28"/>
      <c r="M1644" s="28"/>
      <c r="N1644" s="28"/>
      <c r="O1644" s="28"/>
      <c r="P1644" s="28"/>
      <c r="Q1644" s="28"/>
      <c r="R1644" s="28"/>
      <c r="S1644" s="28"/>
      <c r="T1644" s="28"/>
      <c r="U1644" s="28"/>
      <c r="V1644" s="28"/>
      <c r="W1644" s="28"/>
      <c r="X1644" s="28"/>
      <c r="Y1644" s="28"/>
      <c r="Z1644" s="28"/>
      <c r="AA1644" s="28"/>
      <c r="AB1644" s="28"/>
      <c r="AC1644" s="28"/>
      <c r="AD1644" s="28"/>
      <c r="AE1644" s="28"/>
      <c r="AF1644" s="28"/>
      <c r="AG1644" s="28"/>
      <c r="AH1644" s="28"/>
      <c r="AI1644" s="28"/>
      <c r="AJ1644" s="28"/>
      <c r="AK1644" s="28"/>
      <c r="AL1644" s="28"/>
      <c r="AM1644" s="28"/>
      <c r="AN1644" s="28"/>
      <c r="AO1644" s="28"/>
      <c r="AP1644" s="28"/>
      <c r="AQ1644" s="28"/>
      <c r="AR1644" s="28"/>
      <c r="AS1644" s="28"/>
      <c r="AT1644" s="28"/>
      <c r="AU1644" s="28"/>
      <c r="AV1644" s="28"/>
      <c r="AW1644" s="28"/>
      <c r="AX1644" s="28"/>
      <c r="AY1644" s="28"/>
      <c r="AZ1644" s="28"/>
      <c r="BA1644" s="28"/>
      <c r="BB1644" s="28"/>
      <c r="BC1644" s="28"/>
      <c r="BD1644" s="28"/>
      <c r="BE1644" s="28"/>
      <c r="BF1644" s="28"/>
      <c r="BG1644" s="28"/>
      <c r="BH1644" s="28"/>
      <c r="BI1644" s="28"/>
      <c r="BJ1644" s="28"/>
      <c r="BK1644" s="28"/>
      <c r="BL1644" s="28"/>
      <c r="BM1644" s="28"/>
      <c r="BN1644" s="28"/>
      <c r="BO1644" s="28"/>
      <c r="BP1644" s="28"/>
      <c r="BQ1644" s="28"/>
      <c r="BR1644" s="28"/>
      <c r="BS1644" s="28"/>
      <c r="BT1644" s="28"/>
      <c r="BU1644" s="28"/>
      <c r="BV1644" s="28"/>
      <c r="BW1644" s="28"/>
      <c r="BX1644" s="28"/>
      <c r="BY1644" s="28"/>
      <c r="BZ1644" s="28"/>
      <c r="CA1644" s="28"/>
      <c r="CB1644" s="28"/>
      <c r="CC1644" s="28"/>
      <c r="CD1644" s="28"/>
      <c r="CE1644" s="28"/>
      <c r="CF1644" s="28"/>
      <c r="CG1644" s="28"/>
      <c r="CH1644" s="28"/>
      <c r="CI1644" s="28"/>
      <c r="CJ1644" s="28"/>
      <c r="CK1644" s="28"/>
      <c r="CL1644" s="28"/>
      <c r="CM1644" s="28"/>
      <c r="CN1644" s="28"/>
    </row>
    <row r="1645" spans="3:92" x14ac:dyDescent="0.3">
      <c r="C1645" s="28"/>
      <c r="D1645" s="28"/>
      <c r="E1645" s="28"/>
      <c r="F1645" s="28"/>
      <c r="G1645" s="28"/>
      <c r="H1645" s="28"/>
      <c r="I1645" s="28"/>
      <c r="J1645" s="28"/>
      <c r="K1645" s="28"/>
      <c r="L1645" s="28"/>
      <c r="M1645" s="28"/>
      <c r="N1645" s="28"/>
      <c r="O1645" s="28"/>
      <c r="P1645" s="28"/>
      <c r="Q1645" s="28"/>
      <c r="R1645" s="28"/>
      <c r="S1645" s="28"/>
      <c r="T1645" s="28"/>
      <c r="U1645" s="28"/>
      <c r="V1645" s="28"/>
      <c r="W1645" s="28"/>
      <c r="X1645" s="28"/>
      <c r="Y1645" s="28"/>
      <c r="Z1645" s="28"/>
      <c r="AA1645" s="28"/>
      <c r="AB1645" s="28"/>
      <c r="AC1645" s="28"/>
      <c r="AD1645" s="28"/>
      <c r="AE1645" s="28"/>
      <c r="AF1645" s="28"/>
      <c r="AG1645" s="28"/>
      <c r="AH1645" s="28"/>
      <c r="AI1645" s="28"/>
      <c r="AJ1645" s="28"/>
      <c r="AK1645" s="28"/>
      <c r="AL1645" s="28"/>
      <c r="AM1645" s="28"/>
      <c r="AN1645" s="28"/>
      <c r="AO1645" s="28"/>
      <c r="AP1645" s="28"/>
      <c r="AQ1645" s="28"/>
      <c r="AR1645" s="28"/>
      <c r="AS1645" s="28"/>
      <c r="AT1645" s="28"/>
      <c r="AU1645" s="28"/>
      <c r="AV1645" s="28"/>
      <c r="AW1645" s="28"/>
      <c r="AX1645" s="28"/>
      <c r="AY1645" s="28"/>
      <c r="AZ1645" s="28"/>
      <c r="BA1645" s="28"/>
      <c r="BB1645" s="28"/>
      <c r="BC1645" s="28"/>
      <c r="BD1645" s="28"/>
      <c r="BE1645" s="28"/>
      <c r="BF1645" s="28"/>
      <c r="BG1645" s="28"/>
      <c r="BH1645" s="28"/>
      <c r="BI1645" s="28"/>
      <c r="BJ1645" s="28"/>
      <c r="BK1645" s="28"/>
      <c r="BL1645" s="28"/>
      <c r="BM1645" s="28"/>
      <c r="BN1645" s="28"/>
      <c r="BO1645" s="28"/>
      <c r="BP1645" s="28"/>
      <c r="BQ1645" s="28"/>
      <c r="BR1645" s="28"/>
      <c r="BS1645" s="28"/>
      <c r="BT1645" s="28"/>
      <c r="BU1645" s="28"/>
      <c r="BV1645" s="28"/>
      <c r="BW1645" s="28"/>
      <c r="BX1645" s="28"/>
      <c r="BY1645" s="28"/>
      <c r="BZ1645" s="28"/>
      <c r="CA1645" s="28"/>
      <c r="CB1645" s="28"/>
      <c r="CC1645" s="28"/>
      <c r="CD1645" s="28"/>
      <c r="CE1645" s="28"/>
      <c r="CF1645" s="28"/>
      <c r="CG1645" s="28"/>
      <c r="CH1645" s="28"/>
      <c r="CI1645" s="28"/>
      <c r="CJ1645" s="28"/>
      <c r="CK1645" s="28"/>
      <c r="CL1645" s="28"/>
      <c r="CM1645" s="28"/>
      <c r="CN1645" s="28"/>
    </row>
    <row r="1646" spans="3:92" x14ac:dyDescent="0.3"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  <c r="P1646" s="28"/>
      <c r="Q1646" s="28"/>
      <c r="R1646" s="28"/>
      <c r="S1646" s="28"/>
      <c r="T1646" s="28"/>
      <c r="U1646" s="28"/>
      <c r="V1646" s="28"/>
      <c r="W1646" s="28"/>
      <c r="X1646" s="28"/>
      <c r="Y1646" s="28"/>
      <c r="Z1646" s="28"/>
      <c r="AA1646" s="28"/>
      <c r="AB1646" s="28"/>
      <c r="AC1646" s="28"/>
      <c r="AD1646" s="28"/>
      <c r="AE1646" s="28"/>
      <c r="AF1646" s="28"/>
      <c r="AG1646" s="28"/>
      <c r="AH1646" s="28"/>
      <c r="AI1646" s="28"/>
      <c r="AJ1646" s="28"/>
      <c r="AK1646" s="28"/>
      <c r="AL1646" s="28"/>
      <c r="AM1646" s="28"/>
      <c r="AN1646" s="28"/>
      <c r="AO1646" s="28"/>
      <c r="AP1646" s="28"/>
      <c r="AQ1646" s="28"/>
      <c r="AR1646" s="28"/>
      <c r="AS1646" s="28"/>
      <c r="AT1646" s="28"/>
      <c r="AU1646" s="28"/>
      <c r="AV1646" s="28"/>
      <c r="AW1646" s="28"/>
      <c r="AX1646" s="28"/>
      <c r="AY1646" s="28"/>
      <c r="AZ1646" s="28"/>
      <c r="BA1646" s="28"/>
      <c r="BB1646" s="28"/>
      <c r="BC1646" s="28"/>
      <c r="BD1646" s="28"/>
      <c r="BE1646" s="28"/>
      <c r="BF1646" s="28"/>
      <c r="BG1646" s="28"/>
      <c r="BH1646" s="28"/>
      <c r="BI1646" s="28"/>
      <c r="BJ1646" s="28"/>
      <c r="BK1646" s="28"/>
      <c r="BL1646" s="28"/>
      <c r="BM1646" s="28"/>
      <c r="BN1646" s="28"/>
      <c r="BO1646" s="28"/>
      <c r="BP1646" s="28"/>
      <c r="BQ1646" s="28"/>
      <c r="BR1646" s="28"/>
      <c r="BS1646" s="28"/>
      <c r="BT1646" s="28"/>
      <c r="BU1646" s="28"/>
      <c r="BV1646" s="28"/>
      <c r="BW1646" s="28"/>
      <c r="BX1646" s="28"/>
      <c r="BY1646" s="28"/>
      <c r="BZ1646" s="28"/>
      <c r="CA1646" s="28"/>
      <c r="CB1646" s="28"/>
      <c r="CC1646" s="28"/>
      <c r="CD1646" s="28"/>
      <c r="CE1646" s="28"/>
      <c r="CF1646" s="28"/>
      <c r="CG1646" s="28"/>
      <c r="CH1646" s="28"/>
      <c r="CI1646" s="28"/>
      <c r="CJ1646" s="28"/>
      <c r="CK1646" s="28"/>
      <c r="CL1646" s="28"/>
      <c r="CM1646" s="28"/>
      <c r="CN1646" s="28"/>
    </row>
    <row r="1647" spans="3:92" x14ac:dyDescent="0.3">
      <c r="C1647" s="28"/>
      <c r="D1647" s="28"/>
      <c r="E1647" s="28"/>
      <c r="F1647" s="28"/>
      <c r="G1647" s="28"/>
      <c r="H1647" s="28"/>
      <c r="I1647" s="28"/>
      <c r="J1647" s="28"/>
      <c r="K1647" s="28"/>
      <c r="L1647" s="28"/>
      <c r="M1647" s="28"/>
      <c r="N1647" s="28"/>
      <c r="O1647" s="28"/>
      <c r="P1647" s="28"/>
      <c r="Q1647" s="28"/>
      <c r="R1647" s="28"/>
      <c r="S1647" s="28"/>
      <c r="T1647" s="28"/>
      <c r="U1647" s="28"/>
      <c r="V1647" s="28"/>
      <c r="W1647" s="28"/>
      <c r="X1647" s="28"/>
      <c r="Y1647" s="28"/>
      <c r="Z1647" s="28"/>
      <c r="AA1647" s="28"/>
      <c r="AB1647" s="28"/>
      <c r="AC1647" s="28"/>
      <c r="AD1647" s="28"/>
      <c r="AE1647" s="28"/>
      <c r="AF1647" s="28"/>
      <c r="AG1647" s="28"/>
      <c r="AH1647" s="28"/>
      <c r="AI1647" s="28"/>
      <c r="AJ1647" s="28"/>
      <c r="AK1647" s="28"/>
      <c r="AL1647" s="28"/>
      <c r="AM1647" s="28"/>
      <c r="AN1647" s="28"/>
      <c r="AO1647" s="28"/>
      <c r="AP1647" s="28"/>
      <c r="AQ1647" s="28"/>
      <c r="AR1647" s="28"/>
      <c r="AS1647" s="28"/>
      <c r="AT1647" s="28"/>
      <c r="AU1647" s="28"/>
      <c r="AV1647" s="28"/>
      <c r="AW1647" s="28"/>
      <c r="AX1647" s="28"/>
      <c r="AY1647" s="28"/>
      <c r="AZ1647" s="28"/>
      <c r="BA1647" s="28"/>
      <c r="BB1647" s="28"/>
      <c r="BC1647" s="28"/>
      <c r="BD1647" s="28"/>
      <c r="BE1647" s="28"/>
      <c r="BF1647" s="28"/>
      <c r="BG1647" s="28"/>
      <c r="BH1647" s="28"/>
      <c r="BI1647" s="28"/>
      <c r="BJ1647" s="28"/>
      <c r="BK1647" s="28"/>
      <c r="BL1647" s="28"/>
      <c r="BM1647" s="28"/>
      <c r="BN1647" s="28"/>
      <c r="BO1647" s="28"/>
      <c r="BP1647" s="28"/>
      <c r="BQ1647" s="28"/>
      <c r="BR1647" s="28"/>
      <c r="BS1647" s="28"/>
      <c r="BT1647" s="28"/>
      <c r="BU1647" s="28"/>
      <c r="BV1647" s="28"/>
      <c r="BW1647" s="28"/>
      <c r="BX1647" s="28"/>
      <c r="BY1647" s="28"/>
      <c r="BZ1647" s="28"/>
      <c r="CA1647" s="28"/>
      <c r="CB1647" s="28"/>
      <c r="CC1647" s="28"/>
      <c r="CD1647" s="28"/>
      <c r="CE1647" s="28"/>
      <c r="CF1647" s="28"/>
      <c r="CG1647" s="28"/>
      <c r="CH1647" s="28"/>
      <c r="CI1647" s="28"/>
      <c r="CJ1647" s="28"/>
      <c r="CK1647" s="28"/>
      <c r="CL1647" s="28"/>
      <c r="CM1647" s="28"/>
      <c r="CN1647" s="28"/>
    </row>
    <row r="1648" spans="3:92" x14ac:dyDescent="0.3">
      <c r="C1648" s="28"/>
      <c r="D1648" s="28"/>
      <c r="E1648" s="28"/>
      <c r="F1648" s="28"/>
      <c r="G1648" s="28"/>
      <c r="H1648" s="28"/>
      <c r="I1648" s="28"/>
      <c r="J1648" s="28"/>
      <c r="K1648" s="28"/>
      <c r="L1648" s="28"/>
      <c r="M1648" s="28"/>
      <c r="N1648" s="28"/>
      <c r="O1648" s="28"/>
      <c r="P1648" s="28"/>
      <c r="Q1648" s="28"/>
      <c r="R1648" s="28"/>
      <c r="S1648" s="28"/>
      <c r="T1648" s="28"/>
      <c r="U1648" s="28"/>
      <c r="V1648" s="28"/>
      <c r="W1648" s="28"/>
      <c r="X1648" s="28"/>
      <c r="Y1648" s="28"/>
      <c r="Z1648" s="28"/>
      <c r="AA1648" s="28"/>
      <c r="AB1648" s="28"/>
      <c r="AC1648" s="28"/>
      <c r="AD1648" s="28"/>
      <c r="AE1648" s="28"/>
      <c r="AF1648" s="28"/>
      <c r="AG1648" s="28"/>
      <c r="AH1648" s="28"/>
      <c r="AI1648" s="28"/>
      <c r="AJ1648" s="28"/>
      <c r="AK1648" s="28"/>
      <c r="AL1648" s="28"/>
      <c r="AM1648" s="28"/>
      <c r="AN1648" s="28"/>
      <c r="AO1648" s="28"/>
      <c r="AP1648" s="28"/>
      <c r="AQ1648" s="28"/>
      <c r="AR1648" s="28"/>
      <c r="AS1648" s="28"/>
      <c r="AT1648" s="28"/>
      <c r="AU1648" s="28"/>
      <c r="AV1648" s="28"/>
      <c r="AW1648" s="28"/>
      <c r="AX1648" s="28"/>
      <c r="AY1648" s="28"/>
      <c r="AZ1648" s="28"/>
      <c r="BA1648" s="28"/>
      <c r="BB1648" s="28"/>
      <c r="BC1648" s="28"/>
      <c r="BD1648" s="28"/>
      <c r="BE1648" s="28"/>
      <c r="BF1648" s="28"/>
      <c r="BG1648" s="28"/>
      <c r="BH1648" s="28"/>
      <c r="BI1648" s="28"/>
      <c r="BJ1648" s="28"/>
      <c r="BK1648" s="28"/>
      <c r="BL1648" s="28"/>
      <c r="BM1648" s="28"/>
      <c r="BN1648" s="28"/>
      <c r="BO1648" s="28"/>
      <c r="BP1648" s="28"/>
      <c r="BQ1648" s="28"/>
      <c r="BR1648" s="28"/>
      <c r="BS1648" s="28"/>
      <c r="BT1648" s="28"/>
      <c r="BU1648" s="28"/>
      <c r="BV1648" s="28"/>
      <c r="BW1648" s="28"/>
      <c r="BX1648" s="28"/>
      <c r="BY1648" s="28"/>
      <c r="BZ1648" s="28"/>
      <c r="CA1648" s="28"/>
      <c r="CB1648" s="28"/>
      <c r="CC1648" s="28"/>
      <c r="CD1648" s="28"/>
      <c r="CE1648" s="28"/>
      <c r="CF1648" s="28"/>
      <c r="CG1648" s="28"/>
      <c r="CH1648" s="28"/>
      <c r="CI1648" s="28"/>
      <c r="CJ1648" s="28"/>
      <c r="CK1648" s="28"/>
      <c r="CL1648" s="28"/>
      <c r="CM1648" s="28"/>
      <c r="CN1648" s="28"/>
    </row>
    <row r="1649" spans="3:92" x14ac:dyDescent="0.3">
      <c r="C1649" s="28"/>
      <c r="D1649" s="28"/>
      <c r="E1649" s="28"/>
      <c r="F1649" s="28"/>
      <c r="G1649" s="28"/>
      <c r="H1649" s="28"/>
      <c r="I1649" s="28"/>
      <c r="J1649" s="28"/>
      <c r="K1649" s="28"/>
      <c r="L1649" s="28"/>
      <c r="M1649" s="28"/>
      <c r="N1649" s="28"/>
      <c r="O1649" s="28"/>
      <c r="P1649" s="28"/>
      <c r="Q1649" s="28"/>
      <c r="R1649" s="28"/>
      <c r="S1649" s="28"/>
      <c r="T1649" s="28"/>
      <c r="U1649" s="28"/>
      <c r="V1649" s="28"/>
      <c r="W1649" s="28"/>
      <c r="X1649" s="28"/>
      <c r="Y1649" s="28"/>
      <c r="Z1649" s="28"/>
      <c r="AA1649" s="28"/>
      <c r="AB1649" s="28"/>
      <c r="AC1649" s="28"/>
      <c r="AD1649" s="28"/>
      <c r="AE1649" s="28"/>
      <c r="AF1649" s="28"/>
      <c r="AG1649" s="28"/>
      <c r="AH1649" s="28"/>
      <c r="AI1649" s="28"/>
      <c r="AJ1649" s="28"/>
      <c r="AK1649" s="28"/>
      <c r="AL1649" s="28"/>
      <c r="AM1649" s="28"/>
      <c r="AN1649" s="28"/>
      <c r="AO1649" s="28"/>
      <c r="AP1649" s="28"/>
      <c r="AQ1649" s="28"/>
      <c r="AR1649" s="28"/>
      <c r="AS1649" s="28"/>
      <c r="AT1649" s="28"/>
      <c r="AU1649" s="28"/>
      <c r="AV1649" s="28"/>
      <c r="AW1649" s="28"/>
      <c r="AX1649" s="28"/>
      <c r="AY1649" s="28"/>
      <c r="AZ1649" s="28"/>
      <c r="BA1649" s="28"/>
      <c r="BB1649" s="28"/>
      <c r="BC1649" s="28"/>
      <c r="BD1649" s="28"/>
      <c r="BE1649" s="28"/>
      <c r="BF1649" s="28"/>
      <c r="BG1649" s="28"/>
      <c r="BH1649" s="28"/>
      <c r="BI1649" s="28"/>
      <c r="BJ1649" s="28"/>
      <c r="BK1649" s="28"/>
      <c r="BL1649" s="28"/>
      <c r="BM1649" s="28"/>
      <c r="BN1649" s="28"/>
      <c r="BO1649" s="28"/>
      <c r="BP1649" s="28"/>
      <c r="BQ1649" s="28"/>
      <c r="BR1649" s="28"/>
      <c r="BS1649" s="28"/>
      <c r="BT1649" s="28"/>
      <c r="BU1649" s="28"/>
      <c r="BV1649" s="28"/>
      <c r="BW1649" s="28"/>
      <c r="BX1649" s="28"/>
      <c r="BY1649" s="28"/>
      <c r="BZ1649" s="28"/>
      <c r="CA1649" s="28"/>
      <c r="CB1649" s="28"/>
      <c r="CC1649" s="28"/>
      <c r="CD1649" s="28"/>
      <c r="CE1649" s="28"/>
      <c r="CF1649" s="28"/>
      <c r="CG1649" s="28"/>
      <c r="CH1649" s="28"/>
      <c r="CI1649" s="28"/>
      <c r="CJ1649" s="28"/>
      <c r="CK1649" s="28"/>
      <c r="CL1649" s="28"/>
      <c r="CM1649" s="28"/>
      <c r="CN1649" s="28"/>
    </row>
    <row r="1650" spans="3:92" x14ac:dyDescent="0.3">
      <c r="C1650" s="28"/>
      <c r="D1650" s="28"/>
      <c r="E1650" s="28"/>
      <c r="F1650" s="28"/>
      <c r="G1650" s="28"/>
      <c r="H1650" s="28"/>
      <c r="I1650" s="28"/>
      <c r="J1650" s="28"/>
      <c r="K1650" s="28"/>
      <c r="L1650" s="28"/>
      <c r="M1650" s="28"/>
      <c r="N1650" s="28"/>
      <c r="O1650" s="28"/>
      <c r="P1650" s="28"/>
      <c r="Q1650" s="28"/>
      <c r="R1650" s="28"/>
      <c r="S1650" s="28"/>
      <c r="T1650" s="28"/>
      <c r="U1650" s="28"/>
      <c r="V1650" s="28"/>
      <c r="W1650" s="28"/>
      <c r="X1650" s="28"/>
      <c r="Y1650" s="28"/>
      <c r="Z1650" s="28"/>
      <c r="AA1650" s="28"/>
      <c r="AB1650" s="28"/>
      <c r="AC1650" s="28"/>
      <c r="AD1650" s="28"/>
      <c r="AE1650" s="28"/>
      <c r="AF1650" s="28"/>
      <c r="AG1650" s="28"/>
      <c r="AH1650" s="28"/>
      <c r="AI1650" s="28"/>
      <c r="AJ1650" s="28"/>
      <c r="AK1650" s="28"/>
      <c r="AL1650" s="28"/>
      <c r="AM1650" s="28"/>
      <c r="AN1650" s="28"/>
      <c r="AO1650" s="28"/>
      <c r="AP1650" s="28"/>
      <c r="AQ1650" s="28"/>
      <c r="AR1650" s="28"/>
      <c r="AS1650" s="28"/>
      <c r="AT1650" s="28"/>
      <c r="AU1650" s="28"/>
      <c r="AV1650" s="28"/>
      <c r="AW1650" s="28"/>
      <c r="AX1650" s="28"/>
      <c r="AY1650" s="28"/>
      <c r="AZ1650" s="28"/>
      <c r="BA1650" s="28"/>
      <c r="BB1650" s="28"/>
      <c r="BC1650" s="28"/>
      <c r="BD1650" s="28"/>
      <c r="BE1650" s="28"/>
      <c r="BF1650" s="28"/>
      <c r="BG1650" s="28"/>
      <c r="BH1650" s="28"/>
      <c r="BI1650" s="28"/>
      <c r="BJ1650" s="28"/>
      <c r="BK1650" s="28"/>
      <c r="BL1650" s="28"/>
      <c r="BM1650" s="28"/>
      <c r="BN1650" s="28"/>
      <c r="BO1650" s="28"/>
      <c r="BP1650" s="28"/>
      <c r="BQ1650" s="28"/>
      <c r="BR1650" s="28"/>
      <c r="BS1650" s="28"/>
      <c r="BT1650" s="28"/>
      <c r="BU1650" s="28"/>
      <c r="BV1650" s="28"/>
      <c r="BW1650" s="28"/>
      <c r="BX1650" s="28"/>
      <c r="BY1650" s="28"/>
      <c r="BZ1650" s="28"/>
      <c r="CA1650" s="28"/>
      <c r="CB1650" s="28"/>
      <c r="CC1650" s="28"/>
      <c r="CD1650" s="28"/>
      <c r="CE1650" s="28"/>
      <c r="CF1650" s="28"/>
      <c r="CG1650" s="28"/>
      <c r="CH1650" s="28"/>
      <c r="CI1650" s="28"/>
      <c r="CJ1650" s="28"/>
      <c r="CK1650" s="28"/>
      <c r="CL1650" s="28"/>
      <c r="CM1650" s="28"/>
      <c r="CN1650" s="28"/>
    </row>
    <row r="1651" spans="3:92" x14ac:dyDescent="0.3">
      <c r="C1651" s="28"/>
      <c r="D1651" s="28"/>
      <c r="E1651" s="28"/>
      <c r="F1651" s="28"/>
      <c r="G1651" s="28"/>
      <c r="H1651" s="28"/>
      <c r="I1651" s="28"/>
      <c r="J1651" s="28"/>
      <c r="K1651" s="28"/>
      <c r="L1651" s="28"/>
      <c r="M1651" s="28"/>
      <c r="N1651" s="28"/>
      <c r="O1651" s="28"/>
      <c r="P1651" s="28"/>
      <c r="Q1651" s="28"/>
      <c r="R1651" s="28"/>
      <c r="S1651" s="28"/>
      <c r="T1651" s="28"/>
      <c r="U1651" s="28"/>
      <c r="V1651" s="28"/>
      <c r="W1651" s="28"/>
      <c r="X1651" s="28"/>
      <c r="Y1651" s="28"/>
      <c r="Z1651" s="28"/>
      <c r="AA1651" s="28"/>
      <c r="AB1651" s="28"/>
      <c r="AC1651" s="28"/>
      <c r="AD1651" s="28"/>
      <c r="AE1651" s="28"/>
      <c r="AF1651" s="28"/>
      <c r="AG1651" s="28"/>
      <c r="AH1651" s="28"/>
      <c r="AI1651" s="28"/>
      <c r="AJ1651" s="28"/>
      <c r="AK1651" s="28"/>
      <c r="AL1651" s="28"/>
      <c r="AM1651" s="28"/>
      <c r="AN1651" s="28"/>
      <c r="AO1651" s="28"/>
      <c r="AP1651" s="28"/>
      <c r="AQ1651" s="28"/>
      <c r="AR1651" s="28"/>
      <c r="AS1651" s="28"/>
      <c r="AT1651" s="28"/>
      <c r="AU1651" s="28"/>
      <c r="AV1651" s="28"/>
      <c r="AW1651" s="28"/>
      <c r="AX1651" s="28"/>
      <c r="AY1651" s="28"/>
      <c r="AZ1651" s="28"/>
      <c r="BA1651" s="28"/>
      <c r="BB1651" s="28"/>
      <c r="BC1651" s="28"/>
      <c r="BD1651" s="28"/>
      <c r="BE1651" s="28"/>
      <c r="BF1651" s="28"/>
      <c r="BG1651" s="28"/>
      <c r="BH1651" s="28"/>
      <c r="BI1651" s="28"/>
      <c r="BJ1651" s="28"/>
      <c r="BK1651" s="28"/>
      <c r="BL1651" s="28"/>
      <c r="BM1651" s="28"/>
      <c r="BN1651" s="28"/>
      <c r="BO1651" s="28"/>
      <c r="BP1651" s="28"/>
      <c r="BQ1651" s="28"/>
      <c r="BR1651" s="28"/>
      <c r="BS1651" s="28"/>
      <c r="BT1651" s="28"/>
      <c r="BU1651" s="28"/>
      <c r="BV1651" s="28"/>
      <c r="BW1651" s="28"/>
      <c r="BX1651" s="28"/>
      <c r="BY1651" s="28"/>
      <c r="BZ1651" s="28"/>
      <c r="CA1651" s="28"/>
      <c r="CB1651" s="28"/>
      <c r="CC1651" s="28"/>
      <c r="CD1651" s="28"/>
      <c r="CE1651" s="28"/>
      <c r="CF1651" s="28"/>
      <c r="CG1651" s="28"/>
      <c r="CH1651" s="28"/>
      <c r="CI1651" s="28"/>
      <c r="CJ1651" s="28"/>
      <c r="CK1651" s="28"/>
      <c r="CL1651" s="28"/>
      <c r="CM1651" s="28"/>
      <c r="CN1651" s="28"/>
    </row>
    <row r="1652" spans="3:92" x14ac:dyDescent="0.3">
      <c r="C1652" s="28"/>
      <c r="D1652" s="28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28"/>
      <c r="P1652" s="28"/>
      <c r="Q1652" s="28"/>
      <c r="R1652" s="28"/>
      <c r="S1652" s="28"/>
      <c r="T1652" s="28"/>
      <c r="U1652" s="28"/>
      <c r="V1652" s="28"/>
      <c r="W1652" s="28"/>
      <c r="X1652" s="28"/>
      <c r="Y1652" s="28"/>
      <c r="Z1652" s="28"/>
      <c r="AA1652" s="28"/>
      <c r="AB1652" s="28"/>
      <c r="AC1652" s="28"/>
      <c r="AD1652" s="28"/>
      <c r="AE1652" s="28"/>
      <c r="AF1652" s="28"/>
      <c r="AG1652" s="28"/>
      <c r="AH1652" s="28"/>
      <c r="AI1652" s="28"/>
      <c r="AJ1652" s="28"/>
      <c r="AK1652" s="28"/>
      <c r="AL1652" s="28"/>
      <c r="AM1652" s="28"/>
      <c r="AN1652" s="28"/>
      <c r="AO1652" s="28"/>
      <c r="AP1652" s="28"/>
      <c r="AQ1652" s="28"/>
      <c r="AR1652" s="28"/>
      <c r="AS1652" s="28"/>
      <c r="AT1652" s="28"/>
      <c r="AU1652" s="28"/>
      <c r="AV1652" s="28"/>
      <c r="AW1652" s="28"/>
      <c r="AX1652" s="28"/>
      <c r="AY1652" s="28"/>
      <c r="AZ1652" s="28"/>
      <c r="BA1652" s="28"/>
      <c r="BB1652" s="28"/>
      <c r="BC1652" s="28"/>
      <c r="BD1652" s="28"/>
      <c r="BE1652" s="28"/>
      <c r="BF1652" s="28"/>
      <c r="BG1652" s="28"/>
      <c r="BH1652" s="28"/>
      <c r="BI1652" s="28"/>
      <c r="BJ1652" s="28"/>
      <c r="BK1652" s="28"/>
      <c r="BL1652" s="28"/>
      <c r="BM1652" s="28"/>
      <c r="BN1652" s="28"/>
      <c r="BO1652" s="28"/>
      <c r="BP1652" s="28"/>
      <c r="BQ1652" s="28"/>
      <c r="BR1652" s="28"/>
      <c r="BS1652" s="28"/>
      <c r="BT1652" s="28"/>
      <c r="BU1652" s="28"/>
      <c r="BV1652" s="28"/>
      <c r="BW1652" s="28"/>
      <c r="BX1652" s="28"/>
      <c r="BY1652" s="28"/>
      <c r="BZ1652" s="28"/>
      <c r="CA1652" s="28"/>
      <c r="CB1652" s="28"/>
      <c r="CC1652" s="28"/>
      <c r="CD1652" s="28"/>
      <c r="CE1652" s="28"/>
      <c r="CF1652" s="28"/>
      <c r="CG1652" s="28"/>
      <c r="CH1652" s="28"/>
      <c r="CI1652" s="28"/>
      <c r="CJ1652" s="28"/>
      <c r="CK1652" s="28"/>
      <c r="CL1652" s="28"/>
      <c r="CM1652" s="28"/>
      <c r="CN1652" s="28"/>
    </row>
    <row r="1653" spans="3:92" x14ac:dyDescent="0.3">
      <c r="C1653" s="28"/>
      <c r="D1653" s="28"/>
      <c r="E1653" s="28"/>
      <c r="F1653" s="28"/>
      <c r="G1653" s="28"/>
      <c r="H1653" s="28"/>
      <c r="I1653" s="28"/>
      <c r="J1653" s="28"/>
      <c r="K1653" s="28"/>
      <c r="L1653" s="28"/>
      <c r="M1653" s="28"/>
      <c r="N1653" s="28"/>
      <c r="O1653" s="28"/>
      <c r="P1653" s="28"/>
      <c r="Q1653" s="28"/>
      <c r="R1653" s="28"/>
      <c r="S1653" s="28"/>
      <c r="T1653" s="28"/>
      <c r="U1653" s="28"/>
      <c r="V1653" s="28"/>
      <c r="W1653" s="28"/>
      <c r="X1653" s="28"/>
      <c r="Y1653" s="28"/>
      <c r="Z1653" s="28"/>
      <c r="AA1653" s="28"/>
      <c r="AB1653" s="28"/>
      <c r="AC1653" s="28"/>
      <c r="AD1653" s="28"/>
      <c r="AE1653" s="28"/>
      <c r="AF1653" s="28"/>
      <c r="AG1653" s="28"/>
      <c r="AH1653" s="28"/>
      <c r="AI1653" s="28"/>
      <c r="AJ1653" s="28"/>
      <c r="AK1653" s="28"/>
      <c r="AL1653" s="28"/>
      <c r="AM1653" s="28"/>
      <c r="AN1653" s="28"/>
      <c r="AO1653" s="28"/>
      <c r="AP1653" s="28"/>
      <c r="AQ1653" s="28"/>
      <c r="AR1653" s="28"/>
      <c r="AS1653" s="28"/>
      <c r="AT1653" s="28"/>
      <c r="AU1653" s="28"/>
      <c r="AV1653" s="28"/>
      <c r="AW1653" s="28"/>
      <c r="AX1653" s="28"/>
      <c r="AY1653" s="28"/>
      <c r="AZ1653" s="28"/>
      <c r="BA1653" s="28"/>
      <c r="BB1653" s="28"/>
      <c r="BC1653" s="28"/>
      <c r="BD1653" s="28"/>
      <c r="BE1653" s="28"/>
      <c r="BF1653" s="28"/>
      <c r="BG1653" s="28"/>
      <c r="BH1653" s="28"/>
      <c r="BI1653" s="28"/>
      <c r="BJ1653" s="28"/>
      <c r="BK1653" s="28"/>
      <c r="BL1653" s="28"/>
      <c r="BM1653" s="28"/>
      <c r="BN1653" s="28"/>
      <c r="BO1653" s="28"/>
      <c r="BP1653" s="28"/>
      <c r="BQ1653" s="28"/>
      <c r="BR1653" s="28"/>
      <c r="BS1653" s="28"/>
      <c r="BT1653" s="28"/>
      <c r="BU1653" s="28"/>
      <c r="BV1653" s="28"/>
      <c r="BW1653" s="28"/>
      <c r="BX1653" s="28"/>
      <c r="BY1653" s="28"/>
      <c r="BZ1653" s="28"/>
      <c r="CA1653" s="28"/>
      <c r="CB1653" s="28"/>
      <c r="CC1653" s="28"/>
      <c r="CD1653" s="28"/>
      <c r="CE1653" s="28"/>
      <c r="CF1653" s="28"/>
      <c r="CG1653" s="28"/>
      <c r="CH1653" s="28"/>
      <c r="CI1653" s="28"/>
      <c r="CJ1653" s="28"/>
      <c r="CK1653" s="28"/>
      <c r="CL1653" s="28"/>
      <c r="CM1653" s="28"/>
      <c r="CN1653" s="28"/>
    </row>
    <row r="1654" spans="3:92" x14ac:dyDescent="0.3">
      <c r="C1654" s="28"/>
      <c r="D1654" s="28"/>
      <c r="E1654" s="28"/>
      <c r="F1654" s="28"/>
      <c r="G1654" s="28"/>
      <c r="H1654" s="28"/>
      <c r="I1654" s="28"/>
      <c r="J1654" s="28"/>
      <c r="K1654" s="28"/>
      <c r="L1654" s="28"/>
      <c r="M1654" s="28"/>
      <c r="N1654" s="28"/>
      <c r="O1654" s="28"/>
      <c r="P1654" s="28"/>
      <c r="Q1654" s="28"/>
      <c r="R1654" s="28"/>
      <c r="S1654" s="28"/>
      <c r="T1654" s="28"/>
      <c r="U1654" s="28"/>
      <c r="V1654" s="28"/>
      <c r="W1654" s="28"/>
      <c r="X1654" s="28"/>
      <c r="Y1654" s="28"/>
      <c r="Z1654" s="28"/>
      <c r="AA1654" s="28"/>
      <c r="AB1654" s="28"/>
      <c r="AC1654" s="28"/>
      <c r="AD1654" s="28"/>
      <c r="AE1654" s="28"/>
      <c r="AF1654" s="28"/>
      <c r="AG1654" s="28"/>
      <c r="AH1654" s="28"/>
      <c r="AI1654" s="28"/>
      <c r="AJ1654" s="28"/>
      <c r="AK1654" s="28"/>
      <c r="AL1654" s="28"/>
      <c r="AM1654" s="28"/>
      <c r="AN1654" s="28"/>
      <c r="AO1654" s="28"/>
      <c r="AP1654" s="28"/>
      <c r="AQ1654" s="28"/>
      <c r="AR1654" s="28"/>
      <c r="AS1654" s="28"/>
      <c r="AT1654" s="28"/>
      <c r="AU1654" s="28"/>
      <c r="AV1654" s="28"/>
      <c r="AW1654" s="28"/>
      <c r="AX1654" s="28"/>
      <c r="AY1654" s="28"/>
      <c r="AZ1654" s="28"/>
      <c r="BA1654" s="28"/>
      <c r="BB1654" s="28"/>
      <c r="BC1654" s="28"/>
      <c r="BD1654" s="28"/>
      <c r="BE1654" s="28"/>
      <c r="BF1654" s="28"/>
      <c r="BG1654" s="28"/>
      <c r="BH1654" s="28"/>
      <c r="BI1654" s="28"/>
      <c r="BJ1654" s="28"/>
      <c r="BK1654" s="28"/>
      <c r="BL1654" s="28"/>
      <c r="BM1654" s="28"/>
      <c r="BN1654" s="28"/>
      <c r="BO1654" s="28"/>
      <c r="BP1654" s="28"/>
      <c r="BQ1654" s="28"/>
      <c r="BR1654" s="28"/>
      <c r="BS1654" s="28"/>
      <c r="BT1654" s="28"/>
      <c r="BU1654" s="28"/>
      <c r="BV1654" s="28"/>
      <c r="BW1654" s="28"/>
      <c r="BX1654" s="28"/>
      <c r="BY1654" s="28"/>
      <c r="BZ1654" s="28"/>
      <c r="CA1654" s="28"/>
      <c r="CB1654" s="28"/>
      <c r="CC1654" s="28"/>
      <c r="CD1654" s="28"/>
      <c r="CE1654" s="28"/>
      <c r="CF1654" s="28"/>
      <c r="CG1654" s="28"/>
      <c r="CH1654" s="28"/>
      <c r="CI1654" s="28"/>
      <c r="CJ1654" s="28"/>
      <c r="CK1654" s="28"/>
      <c r="CL1654" s="28"/>
      <c r="CM1654" s="28"/>
      <c r="CN1654" s="28"/>
    </row>
    <row r="1655" spans="3:92" x14ac:dyDescent="0.3">
      <c r="C1655" s="28"/>
      <c r="D1655" s="28"/>
      <c r="E1655" s="28"/>
      <c r="F1655" s="28"/>
      <c r="G1655" s="28"/>
      <c r="H1655" s="28"/>
      <c r="I1655" s="28"/>
      <c r="J1655" s="28"/>
      <c r="K1655" s="28"/>
      <c r="L1655" s="28"/>
      <c r="M1655" s="28"/>
      <c r="N1655" s="28"/>
      <c r="O1655" s="28"/>
      <c r="P1655" s="28"/>
      <c r="Q1655" s="28"/>
      <c r="R1655" s="28"/>
      <c r="S1655" s="28"/>
      <c r="T1655" s="28"/>
      <c r="U1655" s="28"/>
      <c r="V1655" s="28"/>
      <c r="W1655" s="28"/>
      <c r="X1655" s="28"/>
      <c r="Y1655" s="28"/>
      <c r="Z1655" s="28"/>
      <c r="AA1655" s="28"/>
      <c r="AB1655" s="28"/>
      <c r="AC1655" s="28"/>
      <c r="AD1655" s="28"/>
      <c r="AE1655" s="28"/>
      <c r="AF1655" s="28"/>
      <c r="AG1655" s="28"/>
      <c r="AH1655" s="28"/>
      <c r="AI1655" s="28"/>
      <c r="AJ1655" s="28"/>
      <c r="AK1655" s="28"/>
      <c r="AL1655" s="28"/>
      <c r="AM1655" s="28"/>
      <c r="AN1655" s="28"/>
      <c r="AO1655" s="28"/>
      <c r="AP1655" s="28"/>
      <c r="AQ1655" s="28"/>
      <c r="AR1655" s="28"/>
      <c r="AS1655" s="28"/>
      <c r="AT1655" s="28"/>
      <c r="AU1655" s="28"/>
      <c r="AV1655" s="28"/>
      <c r="AW1655" s="28"/>
      <c r="AX1655" s="28"/>
      <c r="AY1655" s="28"/>
      <c r="AZ1655" s="28"/>
      <c r="BA1655" s="28"/>
      <c r="BB1655" s="28"/>
      <c r="BC1655" s="28"/>
      <c r="BD1655" s="28"/>
      <c r="BE1655" s="28"/>
      <c r="BF1655" s="28"/>
      <c r="BG1655" s="28"/>
      <c r="BH1655" s="28"/>
      <c r="BI1655" s="28"/>
      <c r="BJ1655" s="28"/>
      <c r="BK1655" s="28"/>
      <c r="BL1655" s="28"/>
      <c r="BM1655" s="28"/>
      <c r="BN1655" s="28"/>
      <c r="BO1655" s="28"/>
      <c r="BP1655" s="28"/>
      <c r="BQ1655" s="28"/>
      <c r="BR1655" s="28"/>
      <c r="BS1655" s="28"/>
      <c r="BT1655" s="28"/>
      <c r="BU1655" s="28"/>
      <c r="BV1655" s="28"/>
      <c r="BW1655" s="28"/>
      <c r="BX1655" s="28"/>
      <c r="BY1655" s="28"/>
      <c r="BZ1655" s="28"/>
      <c r="CA1655" s="28"/>
      <c r="CB1655" s="28"/>
      <c r="CC1655" s="28"/>
      <c r="CD1655" s="28"/>
      <c r="CE1655" s="28"/>
      <c r="CF1655" s="28"/>
      <c r="CG1655" s="28"/>
      <c r="CH1655" s="28"/>
      <c r="CI1655" s="28"/>
      <c r="CJ1655" s="28"/>
      <c r="CK1655" s="28"/>
      <c r="CL1655" s="28"/>
      <c r="CM1655" s="28"/>
      <c r="CN1655" s="28"/>
    </row>
    <row r="1656" spans="3:92" x14ac:dyDescent="0.3">
      <c r="C1656" s="28"/>
      <c r="D1656" s="28"/>
      <c r="E1656" s="28"/>
      <c r="F1656" s="28"/>
      <c r="G1656" s="28"/>
      <c r="H1656" s="28"/>
      <c r="I1656" s="28"/>
      <c r="J1656" s="28"/>
      <c r="K1656" s="28"/>
      <c r="L1656" s="28"/>
      <c r="M1656" s="28"/>
      <c r="N1656" s="28"/>
      <c r="O1656" s="28"/>
      <c r="P1656" s="28"/>
      <c r="Q1656" s="28"/>
      <c r="R1656" s="28"/>
      <c r="S1656" s="28"/>
      <c r="T1656" s="28"/>
      <c r="U1656" s="28"/>
      <c r="V1656" s="28"/>
      <c r="W1656" s="28"/>
      <c r="X1656" s="28"/>
      <c r="Y1656" s="28"/>
      <c r="Z1656" s="28"/>
      <c r="AA1656" s="28"/>
      <c r="AB1656" s="28"/>
      <c r="AC1656" s="28"/>
      <c r="AD1656" s="28"/>
      <c r="AE1656" s="28"/>
      <c r="AF1656" s="28"/>
      <c r="AG1656" s="28"/>
      <c r="AH1656" s="28"/>
      <c r="AI1656" s="28"/>
      <c r="AJ1656" s="28"/>
      <c r="AK1656" s="28"/>
      <c r="AL1656" s="28"/>
      <c r="AM1656" s="28"/>
      <c r="AN1656" s="28"/>
      <c r="AO1656" s="28"/>
      <c r="AP1656" s="28"/>
      <c r="AQ1656" s="28"/>
      <c r="AR1656" s="28"/>
      <c r="AS1656" s="28"/>
      <c r="AT1656" s="28"/>
      <c r="AU1656" s="28"/>
      <c r="AV1656" s="28"/>
      <c r="AW1656" s="28"/>
      <c r="AX1656" s="28"/>
      <c r="AY1656" s="28"/>
      <c r="AZ1656" s="28"/>
      <c r="BA1656" s="28"/>
      <c r="BB1656" s="28"/>
      <c r="BC1656" s="28"/>
      <c r="BD1656" s="28"/>
      <c r="BE1656" s="28"/>
      <c r="BF1656" s="28"/>
      <c r="BG1656" s="28"/>
      <c r="BH1656" s="28"/>
      <c r="BI1656" s="28"/>
      <c r="BJ1656" s="28"/>
      <c r="BK1656" s="28"/>
      <c r="BL1656" s="28"/>
      <c r="BM1656" s="28"/>
      <c r="BN1656" s="28"/>
      <c r="BO1656" s="28"/>
      <c r="BP1656" s="28"/>
      <c r="BQ1656" s="28"/>
      <c r="BR1656" s="28"/>
      <c r="BS1656" s="28"/>
      <c r="BT1656" s="28"/>
      <c r="BU1656" s="28"/>
      <c r="BV1656" s="28"/>
      <c r="BW1656" s="28"/>
      <c r="BX1656" s="28"/>
      <c r="BY1656" s="28"/>
      <c r="BZ1656" s="28"/>
      <c r="CA1656" s="28"/>
      <c r="CB1656" s="28"/>
      <c r="CC1656" s="28"/>
      <c r="CD1656" s="28"/>
      <c r="CE1656" s="28"/>
      <c r="CF1656" s="28"/>
      <c r="CG1656" s="28"/>
      <c r="CH1656" s="28"/>
      <c r="CI1656" s="28"/>
      <c r="CJ1656" s="28"/>
      <c r="CK1656" s="28"/>
      <c r="CL1656" s="28"/>
      <c r="CM1656" s="28"/>
      <c r="CN1656" s="28"/>
    </row>
    <row r="1657" spans="3:92" x14ac:dyDescent="0.3">
      <c r="C1657" s="28"/>
      <c r="D1657" s="28"/>
      <c r="E1657" s="28"/>
      <c r="F1657" s="28"/>
      <c r="G1657" s="28"/>
      <c r="H1657" s="28"/>
      <c r="I1657" s="28"/>
      <c r="J1657" s="28"/>
      <c r="K1657" s="28"/>
      <c r="L1657" s="28"/>
      <c r="M1657" s="28"/>
      <c r="N1657" s="28"/>
      <c r="O1657" s="28"/>
      <c r="P1657" s="28"/>
      <c r="Q1657" s="28"/>
      <c r="R1657" s="28"/>
      <c r="S1657" s="28"/>
      <c r="T1657" s="28"/>
      <c r="U1657" s="28"/>
      <c r="V1657" s="28"/>
      <c r="W1657" s="28"/>
      <c r="X1657" s="28"/>
      <c r="Y1657" s="28"/>
      <c r="Z1657" s="28"/>
      <c r="AA1657" s="28"/>
      <c r="AB1657" s="28"/>
      <c r="AC1657" s="28"/>
      <c r="AD1657" s="28"/>
      <c r="AE1657" s="28"/>
      <c r="AF1657" s="28"/>
      <c r="AG1657" s="28"/>
      <c r="AH1657" s="28"/>
      <c r="AI1657" s="28"/>
      <c r="AJ1657" s="28"/>
      <c r="AK1657" s="28"/>
      <c r="AL1657" s="28"/>
      <c r="AM1657" s="28"/>
      <c r="AN1657" s="28"/>
      <c r="AO1657" s="28"/>
      <c r="AP1657" s="28"/>
      <c r="AQ1657" s="28"/>
      <c r="AR1657" s="28"/>
      <c r="AS1657" s="28"/>
      <c r="AT1657" s="28"/>
      <c r="AU1657" s="28"/>
      <c r="AV1657" s="28"/>
      <c r="AW1657" s="28"/>
      <c r="AX1657" s="28"/>
      <c r="AY1657" s="28"/>
      <c r="AZ1657" s="28"/>
      <c r="BA1657" s="28"/>
      <c r="BB1657" s="28"/>
      <c r="BC1657" s="28"/>
      <c r="BD1657" s="28"/>
      <c r="BE1657" s="28"/>
      <c r="BF1657" s="28"/>
      <c r="BG1657" s="28"/>
      <c r="BH1657" s="28"/>
      <c r="BI1657" s="28"/>
      <c r="BJ1657" s="28"/>
      <c r="BK1657" s="28"/>
      <c r="BL1657" s="28"/>
      <c r="BM1657" s="28"/>
      <c r="BN1657" s="28"/>
      <c r="BO1657" s="28"/>
      <c r="BP1657" s="28"/>
      <c r="BQ1657" s="28"/>
      <c r="BR1657" s="28"/>
      <c r="BS1657" s="28"/>
      <c r="BT1657" s="28"/>
      <c r="BU1657" s="28"/>
      <c r="BV1657" s="28"/>
      <c r="BW1657" s="28"/>
      <c r="BX1657" s="28"/>
      <c r="BY1657" s="28"/>
      <c r="BZ1657" s="28"/>
      <c r="CA1657" s="28"/>
      <c r="CB1657" s="28"/>
      <c r="CC1657" s="28"/>
      <c r="CD1657" s="28"/>
      <c r="CE1657" s="28"/>
      <c r="CF1657" s="28"/>
      <c r="CG1657" s="28"/>
      <c r="CH1657" s="28"/>
      <c r="CI1657" s="28"/>
      <c r="CJ1657" s="28"/>
      <c r="CK1657" s="28"/>
      <c r="CL1657" s="28"/>
      <c r="CM1657" s="28"/>
      <c r="CN1657" s="28"/>
    </row>
    <row r="1658" spans="3:92" x14ac:dyDescent="0.3">
      <c r="C1658" s="28"/>
      <c r="D1658" s="28"/>
      <c r="E1658" s="28"/>
      <c r="F1658" s="28"/>
      <c r="G1658" s="28"/>
      <c r="H1658" s="28"/>
      <c r="I1658" s="28"/>
      <c r="J1658" s="28"/>
      <c r="K1658" s="28"/>
      <c r="L1658" s="28"/>
      <c r="M1658" s="28"/>
      <c r="N1658" s="28"/>
      <c r="O1658" s="28"/>
      <c r="P1658" s="28"/>
      <c r="Q1658" s="28"/>
      <c r="R1658" s="28"/>
      <c r="S1658" s="28"/>
      <c r="T1658" s="28"/>
      <c r="U1658" s="28"/>
      <c r="V1658" s="28"/>
      <c r="W1658" s="28"/>
      <c r="X1658" s="28"/>
      <c r="Y1658" s="28"/>
      <c r="Z1658" s="28"/>
      <c r="AA1658" s="28"/>
      <c r="AB1658" s="28"/>
      <c r="AC1658" s="28"/>
      <c r="AD1658" s="28"/>
      <c r="AE1658" s="28"/>
      <c r="AF1658" s="28"/>
      <c r="AG1658" s="28"/>
      <c r="AH1658" s="28"/>
      <c r="AI1658" s="28"/>
      <c r="AJ1658" s="28"/>
      <c r="AK1658" s="28"/>
      <c r="AL1658" s="28"/>
      <c r="AM1658" s="28"/>
      <c r="AN1658" s="28"/>
      <c r="AO1658" s="28"/>
      <c r="AP1658" s="28"/>
      <c r="AQ1658" s="28"/>
      <c r="AR1658" s="28"/>
      <c r="AS1658" s="28"/>
      <c r="AT1658" s="28"/>
      <c r="AU1658" s="28"/>
      <c r="AV1658" s="28"/>
      <c r="AW1658" s="28"/>
      <c r="AX1658" s="28"/>
      <c r="AY1658" s="28"/>
      <c r="AZ1658" s="28"/>
      <c r="BA1658" s="28"/>
      <c r="BB1658" s="28"/>
      <c r="BC1658" s="28"/>
      <c r="BD1658" s="28"/>
      <c r="BE1658" s="28"/>
      <c r="BF1658" s="28"/>
      <c r="BG1658" s="28"/>
      <c r="BH1658" s="28"/>
      <c r="BI1658" s="28"/>
      <c r="BJ1658" s="28"/>
      <c r="BK1658" s="28"/>
      <c r="BL1658" s="28"/>
      <c r="BM1658" s="28"/>
      <c r="BN1658" s="28"/>
      <c r="BO1658" s="28"/>
      <c r="BP1658" s="28"/>
      <c r="BQ1658" s="28"/>
      <c r="BR1658" s="28"/>
      <c r="BS1658" s="28"/>
      <c r="BT1658" s="28"/>
      <c r="BU1658" s="28"/>
      <c r="BV1658" s="28"/>
      <c r="BW1658" s="28"/>
      <c r="BX1658" s="28"/>
      <c r="BY1658" s="28"/>
      <c r="BZ1658" s="28"/>
      <c r="CA1658" s="28"/>
      <c r="CB1658" s="28"/>
      <c r="CC1658" s="28"/>
      <c r="CD1658" s="28"/>
      <c r="CE1658" s="28"/>
      <c r="CF1658" s="28"/>
      <c r="CG1658" s="28"/>
      <c r="CH1658" s="28"/>
      <c r="CI1658" s="28"/>
      <c r="CJ1658" s="28"/>
      <c r="CK1658" s="28"/>
      <c r="CL1658" s="28"/>
      <c r="CM1658" s="28"/>
      <c r="CN1658" s="28"/>
    </row>
    <row r="1659" spans="3:92" x14ac:dyDescent="0.3">
      <c r="C1659" s="28"/>
      <c r="D1659" s="28"/>
      <c r="E1659" s="28"/>
      <c r="F1659" s="28"/>
      <c r="G1659" s="28"/>
      <c r="H1659" s="28"/>
      <c r="I1659" s="28"/>
      <c r="J1659" s="28"/>
      <c r="K1659" s="28"/>
      <c r="L1659" s="28"/>
      <c r="M1659" s="28"/>
      <c r="N1659" s="28"/>
      <c r="O1659" s="28"/>
      <c r="P1659" s="28"/>
      <c r="Q1659" s="28"/>
      <c r="R1659" s="28"/>
      <c r="S1659" s="28"/>
      <c r="T1659" s="28"/>
      <c r="U1659" s="28"/>
      <c r="V1659" s="28"/>
      <c r="W1659" s="28"/>
      <c r="X1659" s="28"/>
      <c r="Y1659" s="28"/>
      <c r="Z1659" s="28"/>
      <c r="AA1659" s="28"/>
      <c r="AB1659" s="28"/>
      <c r="AC1659" s="28"/>
      <c r="AD1659" s="28"/>
      <c r="AE1659" s="28"/>
      <c r="AF1659" s="28"/>
      <c r="AG1659" s="28"/>
      <c r="AH1659" s="28"/>
      <c r="AI1659" s="28"/>
      <c r="AJ1659" s="28"/>
      <c r="AK1659" s="28"/>
      <c r="AL1659" s="28"/>
      <c r="AM1659" s="28"/>
      <c r="AN1659" s="28"/>
      <c r="AO1659" s="28"/>
      <c r="AP1659" s="28"/>
      <c r="AQ1659" s="28"/>
      <c r="AR1659" s="28"/>
      <c r="AS1659" s="28"/>
      <c r="AT1659" s="28"/>
      <c r="AU1659" s="28"/>
      <c r="AV1659" s="28"/>
      <c r="AW1659" s="28"/>
      <c r="AX1659" s="28"/>
      <c r="AY1659" s="28"/>
      <c r="AZ1659" s="28"/>
      <c r="BA1659" s="28"/>
      <c r="BB1659" s="28"/>
      <c r="BC1659" s="28"/>
      <c r="BD1659" s="28"/>
      <c r="BE1659" s="28"/>
      <c r="BF1659" s="28"/>
      <c r="BG1659" s="28"/>
      <c r="BH1659" s="28"/>
      <c r="BI1659" s="28"/>
      <c r="BJ1659" s="28"/>
      <c r="BK1659" s="28"/>
      <c r="BL1659" s="28"/>
      <c r="BM1659" s="28"/>
      <c r="BN1659" s="28"/>
      <c r="BO1659" s="28"/>
      <c r="BP1659" s="28"/>
      <c r="BQ1659" s="28"/>
      <c r="BR1659" s="28"/>
      <c r="BS1659" s="28"/>
      <c r="BT1659" s="28"/>
      <c r="BU1659" s="28"/>
      <c r="BV1659" s="28"/>
      <c r="BW1659" s="28"/>
      <c r="BX1659" s="28"/>
      <c r="BY1659" s="28"/>
      <c r="BZ1659" s="28"/>
      <c r="CA1659" s="28"/>
      <c r="CB1659" s="28"/>
      <c r="CC1659" s="28"/>
      <c r="CD1659" s="28"/>
      <c r="CE1659" s="28"/>
      <c r="CF1659" s="28"/>
      <c r="CG1659" s="28"/>
      <c r="CH1659" s="28"/>
      <c r="CI1659" s="28"/>
      <c r="CJ1659" s="28"/>
      <c r="CK1659" s="28"/>
      <c r="CL1659" s="28"/>
      <c r="CM1659" s="28"/>
      <c r="CN1659" s="28"/>
    </row>
    <row r="1660" spans="3:92" x14ac:dyDescent="0.3">
      <c r="C1660" s="28"/>
      <c r="D1660" s="28"/>
      <c r="E1660" s="28"/>
      <c r="F1660" s="28"/>
      <c r="G1660" s="28"/>
      <c r="H1660" s="28"/>
      <c r="I1660" s="28"/>
      <c r="J1660" s="28"/>
      <c r="K1660" s="28"/>
      <c r="L1660" s="28"/>
      <c r="M1660" s="28"/>
      <c r="N1660" s="28"/>
      <c r="O1660" s="28"/>
      <c r="P1660" s="28"/>
      <c r="Q1660" s="28"/>
      <c r="R1660" s="28"/>
      <c r="S1660" s="28"/>
      <c r="T1660" s="28"/>
      <c r="U1660" s="28"/>
      <c r="V1660" s="28"/>
      <c r="W1660" s="28"/>
      <c r="X1660" s="28"/>
      <c r="Y1660" s="28"/>
      <c r="Z1660" s="28"/>
      <c r="AA1660" s="28"/>
      <c r="AB1660" s="28"/>
      <c r="AC1660" s="28"/>
      <c r="AD1660" s="28"/>
      <c r="AE1660" s="28"/>
      <c r="AF1660" s="28"/>
      <c r="AG1660" s="28"/>
      <c r="AH1660" s="28"/>
      <c r="AI1660" s="28"/>
      <c r="AJ1660" s="28"/>
      <c r="AK1660" s="28"/>
      <c r="AL1660" s="28"/>
      <c r="AM1660" s="28"/>
      <c r="AN1660" s="28"/>
      <c r="AO1660" s="28"/>
      <c r="AP1660" s="28"/>
      <c r="AQ1660" s="28"/>
      <c r="AR1660" s="28"/>
      <c r="AS1660" s="28"/>
      <c r="AT1660" s="28"/>
      <c r="AU1660" s="28"/>
      <c r="AV1660" s="28"/>
      <c r="AW1660" s="28"/>
      <c r="AX1660" s="28"/>
      <c r="AY1660" s="28"/>
      <c r="AZ1660" s="28"/>
      <c r="BA1660" s="28"/>
      <c r="BB1660" s="28"/>
      <c r="BC1660" s="28"/>
      <c r="BD1660" s="28"/>
      <c r="BE1660" s="28"/>
      <c r="BF1660" s="28"/>
      <c r="BG1660" s="28"/>
      <c r="BH1660" s="28"/>
      <c r="BI1660" s="28"/>
      <c r="BJ1660" s="28"/>
      <c r="BK1660" s="28"/>
      <c r="BL1660" s="28"/>
      <c r="BM1660" s="28"/>
      <c r="BN1660" s="28"/>
      <c r="BO1660" s="28"/>
      <c r="BP1660" s="28"/>
      <c r="BQ1660" s="28"/>
      <c r="BR1660" s="28"/>
      <c r="BS1660" s="28"/>
      <c r="BT1660" s="28"/>
      <c r="BU1660" s="28"/>
      <c r="BV1660" s="28"/>
      <c r="BW1660" s="28"/>
      <c r="BX1660" s="28"/>
      <c r="BY1660" s="28"/>
      <c r="BZ1660" s="28"/>
      <c r="CA1660" s="28"/>
      <c r="CB1660" s="28"/>
      <c r="CC1660" s="28"/>
      <c r="CD1660" s="28"/>
      <c r="CE1660" s="28"/>
      <c r="CF1660" s="28"/>
      <c r="CG1660" s="28"/>
      <c r="CH1660" s="28"/>
      <c r="CI1660" s="28"/>
      <c r="CJ1660" s="28"/>
      <c r="CK1660" s="28"/>
      <c r="CL1660" s="28"/>
      <c r="CM1660" s="28"/>
      <c r="CN1660" s="28"/>
    </row>
    <row r="1661" spans="3:92" x14ac:dyDescent="0.3">
      <c r="C1661" s="28"/>
      <c r="D1661" s="28"/>
      <c r="E1661" s="28"/>
      <c r="F1661" s="28"/>
      <c r="G1661" s="28"/>
      <c r="H1661" s="28"/>
      <c r="I1661" s="28"/>
      <c r="J1661" s="28"/>
      <c r="K1661" s="28"/>
      <c r="L1661" s="28"/>
      <c r="M1661" s="28"/>
      <c r="N1661" s="28"/>
      <c r="O1661" s="28"/>
      <c r="P1661" s="28"/>
      <c r="Q1661" s="28"/>
      <c r="R1661" s="28"/>
      <c r="S1661" s="28"/>
      <c r="T1661" s="28"/>
      <c r="U1661" s="28"/>
      <c r="V1661" s="28"/>
      <c r="W1661" s="28"/>
      <c r="X1661" s="28"/>
      <c r="Y1661" s="28"/>
      <c r="Z1661" s="28"/>
      <c r="AA1661" s="28"/>
      <c r="AB1661" s="28"/>
      <c r="AC1661" s="28"/>
      <c r="AD1661" s="28"/>
      <c r="AE1661" s="28"/>
      <c r="AF1661" s="28"/>
      <c r="AG1661" s="28"/>
      <c r="AH1661" s="28"/>
      <c r="AI1661" s="28"/>
      <c r="AJ1661" s="28"/>
      <c r="AK1661" s="28"/>
      <c r="AL1661" s="28"/>
      <c r="AM1661" s="28"/>
      <c r="AN1661" s="28"/>
      <c r="AO1661" s="28"/>
      <c r="AP1661" s="28"/>
      <c r="AQ1661" s="28"/>
      <c r="AR1661" s="28"/>
      <c r="AS1661" s="28"/>
      <c r="AT1661" s="28"/>
      <c r="AU1661" s="28"/>
      <c r="AV1661" s="28"/>
      <c r="AW1661" s="28"/>
      <c r="AX1661" s="28"/>
      <c r="AY1661" s="28"/>
      <c r="AZ1661" s="28"/>
      <c r="BA1661" s="28"/>
      <c r="BB1661" s="28"/>
      <c r="BC1661" s="28"/>
      <c r="BD1661" s="28"/>
      <c r="BE1661" s="28"/>
      <c r="BF1661" s="28"/>
      <c r="BG1661" s="28"/>
      <c r="BH1661" s="28"/>
      <c r="BI1661" s="28"/>
      <c r="BJ1661" s="28"/>
      <c r="BK1661" s="28"/>
      <c r="BL1661" s="28"/>
      <c r="BM1661" s="28"/>
      <c r="BN1661" s="28"/>
      <c r="BO1661" s="28"/>
      <c r="BP1661" s="28"/>
      <c r="BQ1661" s="28"/>
      <c r="BR1661" s="28"/>
      <c r="BS1661" s="28"/>
      <c r="BT1661" s="28"/>
      <c r="BU1661" s="28"/>
      <c r="BV1661" s="28"/>
      <c r="BW1661" s="28"/>
      <c r="BX1661" s="28"/>
      <c r="BY1661" s="28"/>
      <c r="BZ1661" s="28"/>
      <c r="CA1661" s="28"/>
      <c r="CB1661" s="28"/>
      <c r="CC1661" s="28"/>
      <c r="CD1661" s="28"/>
      <c r="CE1661" s="28"/>
      <c r="CF1661" s="28"/>
      <c r="CG1661" s="28"/>
      <c r="CH1661" s="28"/>
      <c r="CI1661" s="28"/>
      <c r="CJ1661" s="28"/>
      <c r="CK1661" s="28"/>
      <c r="CL1661" s="28"/>
      <c r="CM1661" s="28"/>
      <c r="CN1661" s="28"/>
    </row>
    <row r="1662" spans="3:92" x14ac:dyDescent="0.3">
      <c r="C1662" s="28"/>
      <c r="D1662" s="28"/>
      <c r="E1662" s="28"/>
      <c r="F1662" s="28"/>
      <c r="G1662" s="28"/>
      <c r="H1662" s="28"/>
      <c r="I1662" s="28"/>
      <c r="J1662" s="28"/>
      <c r="K1662" s="28"/>
      <c r="L1662" s="28"/>
      <c r="M1662" s="28"/>
      <c r="N1662" s="28"/>
      <c r="O1662" s="28"/>
      <c r="P1662" s="28"/>
      <c r="Q1662" s="28"/>
      <c r="R1662" s="28"/>
      <c r="S1662" s="28"/>
      <c r="T1662" s="28"/>
      <c r="U1662" s="28"/>
      <c r="V1662" s="28"/>
      <c r="W1662" s="28"/>
      <c r="X1662" s="28"/>
      <c r="Y1662" s="28"/>
      <c r="Z1662" s="28"/>
      <c r="AA1662" s="28"/>
      <c r="AB1662" s="28"/>
      <c r="AC1662" s="28"/>
      <c r="AD1662" s="28"/>
      <c r="AE1662" s="28"/>
      <c r="AF1662" s="28"/>
      <c r="AG1662" s="28"/>
      <c r="AH1662" s="28"/>
      <c r="AI1662" s="28"/>
      <c r="AJ1662" s="28"/>
      <c r="AK1662" s="28"/>
      <c r="AL1662" s="28"/>
      <c r="AM1662" s="28"/>
      <c r="AN1662" s="28"/>
      <c r="AO1662" s="28"/>
      <c r="AP1662" s="28"/>
      <c r="AQ1662" s="28"/>
      <c r="AR1662" s="28"/>
      <c r="AS1662" s="28"/>
      <c r="AT1662" s="28"/>
      <c r="AU1662" s="28"/>
      <c r="AV1662" s="28"/>
      <c r="AW1662" s="28"/>
      <c r="AX1662" s="28"/>
      <c r="AY1662" s="28"/>
      <c r="AZ1662" s="28"/>
      <c r="BA1662" s="28"/>
      <c r="BB1662" s="28"/>
      <c r="BC1662" s="28"/>
      <c r="BD1662" s="28"/>
      <c r="BE1662" s="28"/>
      <c r="BF1662" s="28"/>
      <c r="BG1662" s="28"/>
      <c r="BH1662" s="28"/>
      <c r="BI1662" s="28"/>
      <c r="BJ1662" s="28"/>
      <c r="BK1662" s="28"/>
      <c r="BL1662" s="28"/>
      <c r="BM1662" s="28"/>
      <c r="BN1662" s="28"/>
      <c r="BO1662" s="28"/>
      <c r="BP1662" s="28"/>
      <c r="BQ1662" s="28"/>
      <c r="BR1662" s="28"/>
      <c r="BS1662" s="28"/>
      <c r="BT1662" s="28"/>
      <c r="BU1662" s="28"/>
      <c r="BV1662" s="28"/>
      <c r="BW1662" s="28"/>
      <c r="BX1662" s="28"/>
      <c r="BY1662" s="28"/>
      <c r="BZ1662" s="28"/>
      <c r="CA1662" s="28"/>
      <c r="CB1662" s="28"/>
      <c r="CC1662" s="28"/>
      <c r="CD1662" s="28"/>
      <c r="CE1662" s="28"/>
      <c r="CF1662" s="28"/>
      <c r="CG1662" s="28"/>
      <c r="CH1662" s="28"/>
      <c r="CI1662" s="28"/>
      <c r="CJ1662" s="28"/>
      <c r="CK1662" s="28"/>
      <c r="CL1662" s="28"/>
      <c r="CM1662" s="28"/>
      <c r="CN1662" s="28"/>
    </row>
    <row r="1663" spans="3:92" x14ac:dyDescent="0.3">
      <c r="C1663" s="28"/>
      <c r="D1663" s="28"/>
      <c r="E1663" s="28"/>
      <c r="F1663" s="28"/>
      <c r="G1663" s="28"/>
      <c r="H1663" s="28"/>
      <c r="I1663" s="28"/>
      <c r="J1663" s="28"/>
      <c r="K1663" s="28"/>
      <c r="L1663" s="28"/>
      <c r="M1663" s="28"/>
      <c r="N1663" s="28"/>
      <c r="O1663" s="28"/>
      <c r="P1663" s="28"/>
      <c r="Q1663" s="28"/>
      <c r="R1663" s="28"/>
      <c r="S1663" s="28"/>
      <c r="T1663" s="28"/>
      <c r="U1663" s="28"/>
      <c r="V1663" s="28"/>
      <c r="W1663" s="28"/>
      <c r="X1663" s="28"/>
      <c r="Y1663" s="28"/>
      <c r="Z1663" s="28"/>
      <c r="AA1663" s="28"/>
      <c r="AB1663" s="28"/>
      <c r="AC1663" s="28"/>
      <c r="AD1663" s="28"/>
      <c r="AE1663" s="28"/>
      <c r="AF1663" s="28"/>
      <c r="AG1663" s="28"/>
      <c r="AH1663" s="28"/>
      <c r="AI1663" s="28"/>
      <c r="AJ1663" s="28"/>
      <c r="AK1663" s="28"/>
      <c r="AL1663" s="28"/>
      <c r="AM1663" s="28"/>
      <c r="AN1663" s="28"/>
      <c r="AO1663" s="28"/>
      <c r="AP1663" s="28"/>
      <c r="AQ1663" s="28"/>
      <c r="AR1663" s="28"/>
      <c r="AS1663" s="28"/>
      <c r="AT1663" s="28"/>
      <c r="AU1663" s="28"/>
      <c r="AV1663" s="28"/>
      <c r="AW1663" s="28"/>
      <c r="AX1663" s="28"/>
      <c r="AY1663" s="28"/>
      <c r="AZ1663" s="28"/>
      <c r="BA1663" s="28"/>
      <c r="BB1663" s="28"/>
      <c r="BC1663" s="28"/>
      <c r="BD1663" s="28"/>
      <c r="BE1663" s="28"/>
      <c r="BF1663" s="28"/>
      <c r="BG1663" s="28"/>
      <c r="BH1663" s="28"/>
      <c r="BI1663" s="28"/>
      <c r="BJ1663" s="28"/>
      <c r="BK1663" s="28"/>
      <c r="BL1663" s="28"/>
      <c r="BM1663" s="28"/>
      <c r="BN1663" s="28"/>
      <c r="BO1663" s="28"/>
      <c r="BP1663" s="28"/>
      <c r="BQ1663" s="28"/>
      <c r="BR1663" s="28"/>
      <c r="BS1663" s="28"/>
      <c r="BT1663" s="28"/>
      <c r="BU1663" s="28"/>
      <c r="BV1663" s="28"/>
      <c r="BW1663" s="28"/>
      <c r="BX1663" s="28"/>
      <c r="BY1663" s="28"/>
      <c r="BZ1663" s="28"/>
      <c r="CA1663" s="28"/>
      <c r="CB1663" s="28"/>
      <c r="CC1663" s="28"/>
      <c r="CD1663" s="28"/>
      <c r="CE1663" s="28"/>
      <c r="CF1663" s="28"/>
      <c r="CG1663" s="28"/>
      <c r="CH1663" s="28"/>
      <c r="CI1663" s="28"/>
      <c r="CJ1663" s="28"/>
      <c r="CK1663" s="28"/>
      <c r="CL1663" s="28"/>
      <c r="CM1663" s="28"/>
      <c r="CN1663" s="28"/>
    </row>
    <row r="1664" spans="3:92" x14ac:dyDescent="0.3">
      <c r="C1664" s="28"/>
      <c r="D1664" s="28"/>
      <c r="E1664" s="28"/>
      <c r="F1664" s="28"/>
      <c r="G1664" s="28"/>
      <c r="H1664" s="28"/>
      <c r="I1664" s="28"/>
      <c r="J1664" s="28"/>
      <c r="K1664" s="28"/>
      <c r="L1664" s="28"/>
      <c r="M1664" s="28"/>
      <c r="N1664" s="28"/>
      <c r="O1664" s="28"/>
      <c r="P1664" s="28"/>
      <c r="Q1664" s="28"/>
      <c r="R1664" s="28"/>
      <c r="S1664" s="28"/>
      <c r="T1664" s="28"/>
      <c r="U1664" s="28"/>
      <c r="V1664" s="28"/>
      <c r="W1664" s="28"/>
      <c r="X1664" s="28"/>
      <c r="Y1664" s="28"/>
      <c r="Z1664" s="28"/>
      <c r="AA1664" s="28"/>
      <c r="AB1664" s="28"/>
      <c r="AC1664" s="28"/>
      <c r="AD1664" s="28"/>
      <c r="AE1664" s="28"/>
      <c r="AF1664" s="28"/>
      <c r="AG1664" s="28"/>
      <c r="AH1664" s="28"/>
      <c r="AI1664" s="28"/>
      <c r="AJ1664" s="28"/>
      <c r="AK1664" s="28"/>
      <c r="AL1664" s="28"/>
      <c r="AM1664" s="28"/>
      <c r="AN1664" s="28"/>
      <c r="AO1664" s="28"/>
      <c r="AP1664" s="28"/>
      <c r="AQ1664" s="28"/>
      <c r="AR1664" s="28"/>
      <c r="AS1664" s="28"/>
      <c r="AT1664" s="28"/>
      <c r="AU1664" s="28"/>
      <c r="AV1664" s="28"/>
      <c r="AW1664" s="28"/>
      <c r="AX1664" s="28"/>
      <c r="AY1664" s="28"/>
      <c r="AZ1664" s="28"/>
      <c r="BA1664" s="28"/>
      <c r="BB1664" s="28"/>
      <c r="BC1664" s="28"/>
      <c r="BD1664" s="28"/>
      <c r="BE1664" s="28"/>
      <c r="BF1664" s="28"/>
      <c r="BG1664" s="28"/>
      <c r="BH1664" s="28"/>
      <c r="BI1664" s="28"/>
      <c r="BJ1664" s="28"/>
      <c r="BK1664" s="28"/>
      <c r="BL1664" s="28"/>
      <c r="BM1664" s="28"/>
      <c r="BN1664" s="28"/>
      <c r="BO1664" s="28"/>
      <c r="BP1664" s="28"/>
      <c r="BQ1664" s="28"/>
      <c r="BR1664" s="28"/>
      <c r="BS1664" s="28"/>
      <c r="BT1664" s="28"/>
      <c r="BU1664" s="28"/>
      <c r="BV1664" s="28"/>
      <c r="BW1664" s="28"/>
      <c r="BX1664" s="28"/>
      <c r="BY1664" s="28"/>
      <c r="BZ1664" s="28"/>
      <c r="CA1664" s="28"/>
      <c r="CB1664" s="28"/>
      <c r="CC1664" s="28"/>
      <c r="CD1664" s="28"/>
      <c r="CE1664" s="28"/>
      <c r="CF1664" s="28"/>
      <c r="CG1664" s="28"/>
      <c r="CH1664" s="28"/>
      <c r="CI1664" s="28"/>
      <c r="CJ1664" s="28"/>
      <c r="CK1664" s="28"/>
      <c r="CL1664" s="28"/>
      <c r="CM1664" s="28"/>
      <c r="CN1664" s="28"/>
    </row>
    <row r="1665" spans="3:92" x14ac:dyDescent="0.3">
      <c r="C1665" s="28"/>
      <c r="D1665" s="28"/>
      <c r="E1665" s="28"/>
      <c r="F1665" s="28"/>
      <c r="G1665" s="28"/>
      <c r="H1665" s="28"/>
      <c r="I1665" s="28"/>
      <c r="J1665" s="28"/>
      <c r="K1665" s="28"/>
      <c r="L1665" s="28"/>
      <c r="M1665" s="28"/>
      <c r="N1665" s="28"/>
      <c r="O1665" s="28"/>
      <c r="P1665" s="28"/>
      <c r="Q1665" s="28"/>
      <c r="R1665" s="28"/>
      <c r="S1665" s="28"/>
      <c r="T1665" s="28"/>
      <c r="U1665" s="28"/>
      <c r="V1665" s="28"/>
      <c r="W1665" s="28"/>
      <c r="X1665" s="28"/>
      <c r="Y1665" s="28"/>
      <c r="Z1665" s="28"/>
      <c r="AA1665" s="28"/>
      <c r="AB1665" s="28"/>
      <c r="AC1665" s="28"/>
      <c r="AD1665" s="28"/>
      <c r="AE1665" s="28"/>
      <c r="AF1665" s="28"/>
      <c r="AG1665" s="28"/>
      <c r="AH1665" s="28"/>
      <c r="AI1665" s="28"/>
      <c r="AJ1665" s="28"/>
      <c r="AK1665" s="28"/>
      <c r="AL1665" s="28"/>
      <c r="AM1665" s="28"/>
      <c r="AN1665" s="28"/>
      <c r="AO1665" s="28"/>
      <c r="AP1665" s="28"/>
      <c r="AQ1665" s="28"/>
      <c r="AR1665" s="28"/>
      <c r="AS1665" s="28"/>
      <c r="AT1665" s="28"/>
      <c r="AU1665" s="28"/>
      <c r="AV1665" s="28"/>
      <c r="AW1665" s="28"/>
      <c r="AX1665" s="28"/>
      <c r="AY1665" s="28"/>
      <c r="AZ1665" s="28"/>
      <c r="BA1665" s="28"/>
      <c r="BB1665" s="28"/>
      <c r="BC1665" s="28"/>
      <c r="BD1665" s="28"/>
      <c r="BE1665" s="28"/>
      <c r="BF1665" s="28"/>
      <c r="BG1665" s="28"/>
      <c r="BH1665" s="28"/>
      <c r="BI1665" s="28"/>
      <c r="BJ1665" s="28"/>
      <c r="BK1665" s="28"/>
      <c r="BL1665" s="28"/>
      <c r="BM1665" s="28"/>
      <c r="BN1665" s="28"/>
      <c r="BO1665" s="28"/>
      <c r="BP1665" s="28"/>
      <c r="BQ1665" s="28"/>
      <c r="BR1665" s="28"/>
      <c r="BS1665" s="28"/>
      <c r="BT1665" s="28"/>
      <c r="BU1665" s="28"/>
      <c r="BV1665" s="28"/>
      <c r="BW1665" s="28"/>
      <c r="BX1665" s="28"/>
      <c r="BY1665" s="28"/>
      <c r="BZ1665" s="28"/>
      <c r="CA1665" s="28"/>
      <c r="CB1665" s="28"/>
      <c r="CC1665" s="28"/>
      <c r="CD1665" s="28"/>
      <c r="CE1665" s="28"/>
      <c r="CF1665" s="28"/>
      <c r="CG1665" s="28"/>
      <c r="CH1665" s="28"/>
      <c r="CI1665" s="28"/>
      <c r="CJ1665" s="28"/>
      <c r="CK1665" s="28"/>
      <c r="CL1665" s="28"/>
      <c r="CM1665" s="28"/>
      <c r="CN1665" s="28"/>
    </row>
    <row r="1666" spans="3:92" x14ac:dyDescent="0.3">
      <c r="C1666" s="28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  <c r="P1666" s="28"/>
      <c r="Q1666" s="28"/>
      <c r="R1666" s="28"/>
      <c r="S1666" s="28"/>
      <c r="T1666" s="28"/>
      <c r="U1666" s="28"/>
      <c r="V1666" s="28"/>
      <c r="W1666" s="28"/>
      <c r="X1666" s="28"/>
      <c r="Y1666" s="28"/>
      <c r="Z1666" s="28"/>
      <c r="AA1666" s="28"/>
      <c r="AB1666" s="28"/>
      <c r="AC1666" s="28"/>
      <c r="AD1666" s="28"/>
      <c r="AE1666" s="28"/>
      <c r="AF1666" s="28"/>
      <c r="AG1666" s="28"/>
      <c r="AH1666" s="28"/>
      <c r="AI1666" s="28"/>
      <c r="AJ1666" s="28"/>
      <c r="AK1666" s="28"/>
      <c r="AL1666" s="28"/>
      <c r="AM1666" s="28"/>
      <c r="AN1666" s="28"/>
      <c r="AO1666" s="28"/>
      <c r="AP1666" s="28"/>
      <c r="AQ1666" s="28"/>
      <c r="AR1666" s="28"/>
      <c r="AS1666" s="28"/>
      <c r="AT1666" s="28"/>
      <c r="AU1666" s="28"/>
      <c r="AV1666" s="28"/>
      <c r="AW1666" s="28"/>
      <c r="AX1666" s="28"/>
      <c r="AY1666" s="28"/>
      <c r="AZ1666" s="28"/>
      <c r="BA1666" s="28"/>
      <c r="BB1666" s="28"/>
      <c r="BC1666" s="28"/>
      <c r="BD1666" s="28"/>
      <c r="BE1666" s="28"/>
      <c r="BF1666" s="28"/>
      <c r="BG1666" s="28"/>
      <c r="BH1666" s="28"/>
      <c r="BI1666" s="28"/>
      <c r="BJ1666" s="28"/>
      <c r="BK1666" s="28"/>
      <c r="BL1666" s="28"/>
      <c r="BM1666" s="28"/>
      <c r="BN1666" s="28"/>
      <c r="BO1666" s="28"/>
      <c r="BP1666" s="28"/>
      <c r="BQ1666" s="28"/>
      <c r="BR1666" s="28"/>
      <c r="BS1666" s="28"/>
      <c r="BT1666" s="28"/>
      <c r="BU1666" s="28"/>
      <c r="BV1666" s="28"/>
      <c r="BW1666" s="28"/>
      <c r="BX1666" s="28"/>
      <c r="BY1666" s="28"/>
      <c r="BZ1666" s="28"/>
      <c r="CA1666" s="28"/>
      <c r="CB1666" s="28"/>
      <c r="CC1666" s="28"/>
      <c r="CD1666" s="28"/>
      <c r="CE1666" s="28"/>
      <c r="CF1666" s="28"/>
      <c r="CG1666" s="28"/>
      <c r="CH1666" s="28"/>
      <c r="CI1666" s="28"/>
      <c r="CJ1666" s="28"/>
      <c r="CK1666" s="28"/>
      <c r="CL1666" s="28"/>
      <c r="CM1666" s="28"/>
      <c r="CN1666" s="28"/>
    </row>
    <row r="1667" spans="3:92" x14ac:dyDescent="0.3">
      <c r="C1667" s="28"/>
      <c r="D1667" s="28"/>
      <c r="E1667" s="28"/>
      <c r="F1667" s="28"/>
      <c r="G1667" s="28"/>
      <c r="H1667" s="28"/>
      <c r="I1667" s="28"/>
      <c r="J1667" s="28"/>
      <c r="K1667" s="28"/>
      <c r="L1667" s="28"/>
      <c r="M1667" s="28"/>
      <c r="N1667" s="28"/>
      <c r="O1667" s="28"/>
      <c r="P1667" s="28"/>
      <c r="Q1667" s="28"/>
      <c r="R1667" s="28"/>
      <c r="S1667" s="28"/>
      <c r="T1667" s="28"/>
      <c r="U1667" s="28"/>
      <c r="V1667" s="28"/>
      <c r="W1667" s="28"/>
      <c r="X1667" s="28"/>
      <c r="Y1667" s="28"/>
      <c r="Z1667" s="28"/>
      <c r="AA1667" s="28"/>
      <c r="AB1667" s="28"/>
      <c r="AC1667" s="28"/>
      <c r="AD1667" s="28"/>
      <c r="AE1667" s="28"/>
      <c r="AF1667" s="28"/>
      <c r="AG1667" s="28"/>
      <c r="AH1667" s="28"/>
      <c r="AI1667" s="28"/>
      <c r="AJ1667" s="28"/>
      <c r="AK1667" s="28"/>
      <c r="AL1667" s="28"/>
      <c r="AM1667" s="28"/>
      <c r="AN1667" s="28"/>
      <c r="AO1667" s="28"/>
      <c r="AP1667" s="28"/>
      <c r="AQ1667" s="28"/>
      <c r="AR1667" s="28"/>
      <c r="AS1667" s="28"/>
      <c r="AT1667" s="28"/>
      <c r="AU1667" s="28"/>
      <c r="AV1667" s="28"/>
      <c r="AW1667" s="28"/>
      <c r="AX1667" s="28"/>
      <c r="AY1667" s="28"/>
      <c r="AZ1667" s="28"/>
      <c r="BA1667" s="28"/>
      <c r="BB1667" s="28"/>
      <c r="BC1667" s="28"/>
      <c r="BD1667" s="28"/>
      <c r="BE1667" s="28"/>
      <c r="BF1667" s="28"/>
      <c r="BG1667" s="28"/>
      <c r="BH1667" s="28"/>
      <c r="BI1667" s="28"/>
      <c r="BJ1667" s="28"/>
      <c r="BK1667" s="28"/>
      <c r="BL1667" s="28"/>
      <c r="BM1667" s="28"/>
      <c r="BN1667" s="28"/>
      <c r="BO1667" s="28"/>
      <c r="BP1667" s="28"/>
      <c r="BQ1667" s="28"/>
      <c r="BR1667" s="28"/>
      <c r="BS1667" s="28"/>
      <c r="BT1667" s="28"/>
      <c r="BU1667" s="28"/>
      <c r="BV1667" s="28"/>
      <c r="BW1667" s="28"/>
      <c r="BX1667" s="28"/>
      <c r="BY1667" s="28"/>
      <c r="BZ1667" s="28"/>
      <c r="CA1667" s="28"/>
      <c r="CB1667" s="28"/>
      <c r="CC1667" s="28"/>
      <c r="CD1667" s="28"/>
      <c r="CE1667" s="28"/>
      <c r="CF1667" s="28"/>
      <c r="CG1667" s="28"/>
      <c r="CH1667" s="28"/>
      <c r="CI1667" s="28"/>
      <c r="CJ1667" s="28"/>
      <c r="CK1667" s="28"/>
      <c r="CL1667" s="28"/>
      <c r="CM1667" s="28"/>
      <c r="CN1667" s="28"/>
    </row>
    <row r="1668" spans="3:92" x14ac:dyDescent="0.3">
      <c r="C1668" s="28"/>
      <c r="D1668" s="28"/>
      <c r="E1668" s="28"/>
      <c r="F1668" s="28"/>
      <c r="G1668" s="28"/>
      <c r="H1668" s="28"/>
      <c r="I1668" s="28"/>
      <c r="J1668" s="28"/>
      <c r="K1668" s="28"/>
      <c r="L1668" s="28"/>
      <c r="M1668" s="28"/>
      <c r="N1668" s="28"/>
      <c r="O1668" s="28"/>
      <c r="P1668" s="28"/>
      <c r="Q1668" s="28"/>
      <c r="R1668" s="28"/>
      <c r="S1668" s="28"/>
      <c r="T1668" s="28"/>
      <c r="U1668" s="28"/>
      <c r="V1668" s="28"/>
      <c r="W1668" s="28"/>
      <c r="X1668" s="28"/>
      <c r="Y1668" s="28"/>
      <c r="Z1668" s="28"/>
      <c r="AA1668" s="28"/>
      <c r="AB1668" s="28"/>
      <c r="AC1668" s="28"/>
      <c r="AD1668" s="28"/>
      <c r="AE1668" s="28"/>
      <c r="AF1668" s="28"/>
      <c r="AG1668" s="28"/>
      <c r="AH1668" s="28"/>
      <c r="AI1668" s="28"/>
      <c r="AJ1668" s="28"/>
      <c r="AK1668" s="28"/>
      <c r="AL1668" s="28"/>
      <c r="AM1668" s="28"/>
      <c r="AN1668" s="28"/>
      <c r="AO1668" s="28"/>
      <c r="AP1668" s="28"/>
      <c r="AQ1668" s="28"/>
      <c r="AR1668" s="28"/>
      <c r="AS1668" s="28"/>
      <c r="AT1668" s="28"/>
      <c r="AU1668" s="28"/>
      <c r="AV1668" s="28"/>
      <c r="AW1668" s="28"/>
      <c r="AX1668" s="28"/>
      <c r="AY1668" s="28"/>
      <c r="AZ1668" s="28"/>
      <c r="BA1668" s="28"/>
      <c r="BB1668" s="28"/>
      <c r="BC1668" s="28"/>
      <c r="BD1668" s="28"/>
      <c r="BE1668" s="28"/>
      <c r="BF1668" s="28"/>
      <c r="BG1668" s="28"/>
      <c r="BH1668" s="28"/>
      <c r="BI1668" s="28"/>
      <c r="BJ1668" s="28"/>
      <c r="BK1668" s="28"/>
      <c r="BL1668" s="28"/>
      <c r="BM1668" s="28"/>
      <c r="BN1668" s="28"/>
      <c r="BO1668" s="28"/>
      <c r="BP1668" s="28"/>
      <c r="BQ1668" s="28"/>
      <c r="BR1668" s="28"/>
      <c r="BS1668" s="28"/>
      <c r="BT1668" s="28"/>
      <c r="BU1668" s="28"/>
      <c r="BV1668" s="28"/>
      <c r="BW1668" s="28"/>
      <c r="BX1668" s="28"/>
      <c r="BY1668" s="28"/>
      <c r="BZ1668" s="28"/>
      <c r="CA1668" s="28"/>
      <c r="CB1668" s="28"/>
      <c r="CC1668" s="28"/>
      <c r="CD1668" s="28"/>
      <c r="CE1668" s="28"/>
      <c r="CF1668" s="28"/>
      <c r="CG1668" s="28"/>
      <c r="CH1668" s="28"/>
      <c r="CI1668" s="28"/>
      <c r="CJ1668" s="28"/>
      <c r="CK1668" s="28"/>
      <c r="CL1668" s="28"/>
      <c r="CM1668" s="28"/>
      <c r="CN1668" s="28"/>
    </row>
    <row r="1669" spans="3:92" x14ac:dyDescent="0.3">
      <c r="C1669" s="28"/>
      <c r="D1669" s="28"/>
      <c r="E1669" s="28"/>
      <c r="F1669" s="28"/>
      <c r="G1669" s="28"/>
      <c r="H1669" s="28"/>
      <c r="I1669" s="28"/>
      <c r="J1669" s="28"/>
      <c r="K1669" s="28"/>
      <c r="L1669" s="28"/>
      <c r="M1669" s="28"/>
      <c r="N1669" s="28"/>
      <c r="O1669" s="28"/>
      <c r="P1669" s="28"/>
      <c r="Q1669" s="28"/>
      <c r="R1669" s="28"/>
      <c r="S1669" s="28"/>
      <c r="T1669" s="28"/>
      <c r="U1669" s="28"/>
      <c r="V1669" s="28"/>
      <c r="W1669" s="28"/>
      <c r="X1669" s="28"/>
      <c r="Y1669" s="28"/>
      <c r="Z1669" s="28"/>
      <c r="AA1669" s="28"/>
      <c r="AB1669" s="28"/>
      <c r="AC1669" s="28"/>
      <c r="AD1669" s="28"/>
      <c r="AE1669" s="28"/>
      <c r="AF1669" s="28"/>
      <c r="AG1669" s="28"/>
      <c r="AH1669" s="28"/>
      <c r="AI1669" s="28"/>
      <c r="AJ1669" s="28"/>
      <c r="AK1669" s="28"/>
      <c r="AL1669" s="28"/>
      <c r="AM1669" s="28"/>
      <c r="AN1669" s="28"/>
      <c r="AO1669" s="28"/>
      <c r="AP1669" s="28"/>
      <c r="AQ1669" s="28"/>
      <c r="AR1669" s="28"/>
      <c r="AS1669" s="28"/>
      <c r="AT1669" s="28"/>
      <c r="AU1669" s="28"/>
      <c r="AV1669" s="28"/>
      <c r="AW1669" s="28"/>
      <c r="AX1669" s="28"/>
      <c r="AY1669" s="28"/>
      <c r="AZ1669" s="28"/>
      <c r="BA1669" s="28"/>
      <c r="BB1669" s="28"/>
      <c r="BC1669" s="28"/>
      <c r="BD1669" s="28"/>
      <c r="BE1669" s="28"/>
      <c r="BF1669" s="28"/>
      <c r="BG1669" s="28"/>
      <c r="BH1669" s="28"/>
      <c r="BI1669" s="28"/>
      <c r="BJ1669" s="28"/>
      <c r="BK1669" s="28"/>
      <c r="BL1669" s="28"/>
      <c r="BM1669" s="28"/>
      <c r="BN1669" s="28"/>
      <c r="BO1669" s="28"/>
      <c r="BP1669" s="28"/>
      <c r="BQ1669" s="28"/>
      <c r="BR1669" s="28"/>
      <c r="BS1669" s="28"/>
      <c r="BT1669" s="28"/>
      <c r="BU1669" s="28"/>
      <c r="BV1669" s="28"/>
      <c r="BW1669" s="28"/>
      <c r="BX1669" s="28"/>
      <c r="BY1669" s="28"/>
      <c r="BZ1669" s="28"/>
      <c r="CA1669" s="28"/>
      <c r="CB1669" s="28"/>
      <c r="CC1669" s="28"/>
      <c r="CD1669" s="28"/>
      <c r="CE1669" s="28"/>
      <c r="CF1669" s="28"/>
      <c r="CG1669" s="28"/>
      <c r="CH1669" s="28"/>
      <c r="CI1669" s="28"/>
      <c r="CJ1669" s="28"/>
      <c r="CK1669" s="28"/>
      <c r="CL1669" s="28"/>
      <c r="CM1669" s="28"/>
      <c r="CN1669" s="28"/>
    </row>
    <row r="1670" spans="3:92" x14ac:dyDescent="0.3">
      <c r="C1670" s="28"/>
      <c r="D1670" s="28"/>
      <c r="E1670" s="28"/>
      <c r="F1670" s="28"/>
      <c r="G1670" s="28"/>
      <c r="H1670" s="28"/>
      <c r="I1670" s="28"/>
      <c r="J1670" s="28"/>
      <c r="K1670" s="28"/>
      <c r="L1670" s="28"/>
      <c r="M1670" s="28"/>
      <c r="N1670" s="28"/>
      <c r="O1670" s="28"/>
      <c r="P1670" s="28"/>
      <c r="Q1670" s="28"/>
      <c r="R1670" s="28"/>
      <c r="S1670" s="28"/>
      <c r="T1670" s="28"/>
      <c r="U1670" s="28"/>
      <c r="V1670" s="28"/>
      <c r="W1670" s="28"/>
      <c r="X1670" s="28"/>
      <c r="Y1670" s="28"/>
      <c r="Z1670" s="28"/>
      <c r="AA1670" s="28"/>
      <c r="AB1670" s="28"/>
      <c r="AC1670" s="28"/>
      <c r="AD1670" s="28"/>
      <c r="AE1670" s="28"/>
      <c r="AF1670" s="28"/>
      <c r="AG1670" s="28"/>
      <c r="AH1670" s="28"/>
      <c r="AI1670" s="28"/>
      <c r="AJ1670" s="28"/>
      <c r="AK1670" s="28"/>
      <c r="AL1670" s="28"/>
      <c r="AM1670" s="28"/>
      <c r="AN1670" s="28"/>
      <c r="AO1670" s="28"/>
      <c r="AP1670" s="28"/>
      <c r="AQ1670" s="28"/>
      <c r="AR1670" s="28"/>
      <c r="AS1670" s="28"/>
      <c r="AT1670" s="28"/>
      <c r="AU1670" s="28"/>
      <c r="AV1670" s="28"/>
      <c r="AW1670" s="28"/>
      <c r="AX1670" s="28"/>
      <c r="AY1670" s="28"/>
      <c r="AZ1670" s="28"/>
      <c r="BA1670" s="28"/>
      <c r="BB1670" s="28"/>
      <c r="BC1670" s="28"/>
      <c r="BD1670" s="28"/>
      <c r="BE1670" s="28"/>
      <c r="BF1670" s="28"/>
      <c r="BG1670" s="28"/>
      <c r="BH1670" s="28"/>
      <c r="BI1670" s="28"/>
      <c r="BJ1670" s="28"/>
      <c r="BK1670" s="28"/>
      <c r="BL1670" s="28"/>
      <c r="BM1670" s="28"/>
      <c r="BN1670" s="28"/>
      <c r="BO1670" s="28"/>
      <c r="BP1670" s="28"/>
      <c r="BQ1670" s="28"/>
      <c r="BR1670" s="28"/>
      <c r="BS1670" s="28"/>
      <c r="BT1670" s="28"/>
      <c r="BU1670" s="28"/>
      <c r="BV1670" s="28"/>
      <c r="BW1670" s="28"/>
      <c r="BX1670" s="28"/>
      <c r="BY1670" s="28"/>
      <c r="BZ1670" s="28"/>
      <c r="CA1670" s="28"/>
      <c r="CB1670" s="28"/>
      <c r="CC1670" s="28"/>
      <c r="CD1670" s="28"/>
      <c r="CE1670" s="28"/>
      <c r="CF1670" s="28"/>
      <c r="CG1670" s="28"/>
      <c r="CH1670" s="28"/>
      <c r="CI1670" s="28"/>
      <c r="CJ1670" s="28"/>
      <c r="CK1670" s="28"/>
      <c r="CL1670" s="28"/>
      <c r="CM1670" s="28"/>
      <c r="CN1670" s="28"/>
    </row>
    <row r="1671" spans="3:92" x14ac:dyDescent="0.3">
      <c r="C1671" s="28"/>
      <c r="D1671" s="28"/>
      <c r="E1671" s="28"/>
      <c r="F1671" s="28"/>
      <c r="G1671" s="28"/>
      <c r="H1671" s="28"/>
      <c r="I1671" s="28"/>
      <c r="J1671" s="28"/>
      <c r="K1671" s="28"/>
      <c r="L1671" s="28"/>
      <c r="M1671" s="28"/>
      <c r="N1671" s="28"/>
      <c r="O1671" s="28"/>
      <c r="P1671" s="28"/>
      <c r="Q1671" s="28"/>
      <c r="R1671" s="28"/>
      <c r="S1671" s="28"/>
      <c r="T1671" s="28"/>
      <c r="U1671" s="28"/>
      <c r="V1671" s="28"/>
      <c r="W1671" s="28"/>
      <c r="X1671" s="28"/>
      <c r="Y1671" s="28"/>
      <c r="Z1671" s="28"/>
      <c r="AA1671" s="28"/>
      <c r="AB1671" s="28"/>
      <c r="AC1671" s="28"/>
      <c r="AD1671" s="28"/>
      <c r="AE1671" s="28"/>
      <c r="AF1671" s="28"/>
      <c r="AG1671" s="28"/>
      <c r="AH1671" s="28"/>
      <c r="AI1671" s="28"/>
      <c r="AJ1671" s="28"/>
      <c r="AK1671" s="28"/>
      <c r="AL1671" s="28"/>
      <c r="AM1671" s="28"/>
      <c r="AN1671" s="28"/>
      <c r="AO1671" s="28"/>
      <c r="AP1671" s="28"/>
      <c r="AQ1671" s="28"/>
      <c r="AR1671" s="28"/>
      <c r="AS1671" s="28"/>
      <c r="AT1671" s="28"/>
      <c r="AU1671" s="28"/>
      <c r="AV1671" s="28"/>
      <c r="AW1671" s="28"/>
      <c r="AX1671" s="28"/>
      <c r="AY1671" s="28"/>
      <c r="AZ1671" s="28"/>
      <c r="BA1671" s="28"/>
      <c r="BB1671" s="28"/>
      <c r="BC1671" s="28"/>
      <c r="BD1671" s="28"/>
      <c r="BE1671" s="28"/>
      <c r="BF1671" s="28"/>
      <c r="BG1671" s="28"/>
      <c r="BH1671" s="28"/>
      <c r="BI1671" s="28"/>
      <c r="BJ1671" s="28"/>
      <c r="BK1671" s="28"/>
      <c r="BL1671" s="28"/>
      <c r="BM1671" s="28"/>
      <c r="BN1671" s="28"/>
      <c r="BO1671" s="28"/>
      <c r="BP1671" s="28"/>
      <c r="BQ1671" s="28"/>
      <c r="BR1671" s="28"/>
      <c r="BS1671" s="28"/>
      <c r="BT1671" s="28"/>
      <c r="BU1671" s="28"/>
      <c r="BV1671" s="28"/>
      <c r="BW1671" s="28"/>
      <c r="BX1671" s="28"/>
      <c r="BY1671" s="28"/>
      <c r="BZ1671" s="28"/>
      <c r="CA1671" s="28"/>
      <c r="CB1671" s="28"/>
      <c r="CC1671" s="28"/>
      <c r="CD1671" s="28"/>
      <c r="CE1671" s="28"/>
      <c r="CF1671" s="28"/>
      <c r="CG1671" s="28"/>
      <c r="CH1671" s="28"/>
      <c r="CI1671" s="28"/>
      <c r="CJ1671" s="28"/>
      <c r="CK1671" s="28"/>
      <c r="CL1671" s="28"/>
      <c r="CM1671" s="28"/>
      <c r="CN1671" s="28"/>
    </row>
    <row r="1672" spans="3:92" x14ac:dyDescent="0.3">
      <c r="C1672" s="28"/>
      <c r="D1672" s="28"/>
      <c r="E1672" s="28"/>
      <c r="F1672" s="28"/>
      <c r="G1672" s="28"/>
      <c r="H1672" s="28"/>
      <c r="I1672" s="28"/>
      <c r="J1672" s="28"/>
      <c r="K1672" s="28"/>
      <c r="L1672" s="28"/>
      <c r="M1672" s="28"/>
      <c r="N1672" s="28"/>
      <c r="O1672" s="28"/>
      <c r="P1672" s="28"/>
      <c r="Q1672" s="28"/>
      <c r="R1672" s="28"/>
      <c r="S1672" s="28"/>
      <c r="T1672" s="28"/>
      <c r="U1672" s="28"/>
      <c r="V1672" s="28"/>
      <c r="W1672" s="28"/>
      <c r="X1672" s="28"/>
      <c r="Y1672" s="28"/>
      <c r="Z1672" s="28"/>
      <c r="AA1672" s="28"/>
      <c r="AB1672" s="28"/>
      <c r="AC1672" s="28"/>
      <c r="AD1672" s="28"/>
      <c r="AE1672" s="28"/>
      <c r="AF1672" s="28"/>
      <c r="AG1672" s="28"/>
      <c r="AH1672" s="28"/>
      <c r="AI1672" s="28"/>
      <c r="AJ1672" s="28"/>
      <c r="AK1672" s="28"/>
      <c r="AL1672" s="28"/>
      <c r="AM1672" s="28"/>
      <c r="AN1672" s="28"/>
      <c r="AO1672" s="28"/>
      <c r="AP1672" s="28"/>
      <c r="AQ1672" s="28"/>
      <c r="AR1672" s="28"/>
      <c r="AS1672" s="28"/>
      <c r="AT1672" s="28"/>
      <c r="AU1672" s="28"/>
      <c r="AV1672" s="28"/>
      <c r="AW1672" s="28"/>
      <c r="AX1672" s="28"/>
      <c r="AY1672" s="28"/>
      <c r="AZ1672" s="28"/>
      <c r="BA1672" s="28"/>
      <c r="BB1672" s="28"/>
      <c r="BC1672" s="28"/>
      <c r="BD1672" s="28"/>
      <c r="BE1672" s="28"/>
      <c r="BF1672" s="28"/>
      <c r="BG1672" s="28"/>
      <c r="BH1672" s="28"/>
      <c r="BI1672" s="28"/>
      <c r="BJ1672" s="28"/>
      <c r="BK1672" s="28"/>
      <c r="BL1672" s="28"/>
      <c r="BM1672" s="28"/>
      <c r="BN1672" s="28"/>
      <c r="BO1672" s="28"/>
      <c r="BP1672" s="28"/>
      <c r="BQ1672" s="28"/>
      <c r="BR1672" s="28"/>
      <c r="BS1672" s="28"/>
      <c r="BT1672" s="28"/>
      <c r="BU1672" s="28"/>
      <c r="BV1672" s="28"/>
      <c r="BW1672" s="28"/>
      <c r="BX1672" s="28"/>
      <c r="BY1672" s="28"/>
      <c r="BZ1672" s="28"/>
      <c r="CA1672" s="28"/>
      <c r="CB1672" s="28"/>
      <c r="CC1672" s="28"/>
      <c r="CD1672" s="28"/>
      <c r="CE1672" s="28"/>
      <c r="CF1672" s="28"/>
      <c r="CG1672" s="28"/>
      <c r="CH1672" s="28"/>
      <c r="CI1672" s="28"/>
      <c r="CJ1672" s="28"/>
      <c r="CK1672" s="28"/>
      <c r="CL1672" s="28"/>
      <c r="CM1672" s="28"/>
      <c r="CN1672" s="28"/>
    </row>
    <row r="1673" spans="3:92" x14ac:dyDescent="0.3">
      <c r="C1673" s="28"/>
      <c r="D1673" s="28"/>
      <c r="E1673" s="28"/>
      <c r="F1673" s="28"/>
      <c r="G1673" s="28"/>
      <c r="H1673" s="28"/>
      <c r="I1673" s="28"/>
      <c r="J1673" s="28"/>
      <c r="K1673" s="28"/>
      <c r="L1673" s="28"/>
      <c r="M1673" s="28"/>
      <c r="N1673" s="28"/>
      <c r="O1673" s="28"/>
      <c r="P1673" s="28"/>
      <c r="Q1673" s="28"/>
      <c r="R1673" s="28"/>
      <c r="S1673" s="28"/>
      <c r="T1673" s="28"/>
      <c r="U1673" s="28"/>
      <c r="V1673" s="28"/>
      <c r="W1673" s="28"/>
      <c r="X1673" s="28"/>
      <c r="Y1673" s="28"/>
      <c r="Z1673" s="28"/>
      <c r="AA1673" s="28"/>
      <c r="AB1673" s="28"/>
      <c r="AC1673" s="28"/>
      <c r="AD1673" s="28"/>
      <c r="AE1673" s="28"/>
      <c r="AF1673" s="28"/>
      <c r="AG1673" s="28"/>
      <c r="AH1673" s="28"/>
      <c r="AI1673" s="28"/>
      <c r="AJ1673" s="28"/>
      <c r="AK1673" s="28"/>
      <c r="AL1673" s="28"/>
      <c r="AM1673" s="28"/>
      <c r="AN1673" s="28"/>
      <c r="AO1673" s="28"/>
      <c r="AP1673" s="28"/>
      <c r="AQ1673" s="28"/>
      <c r="AR1673" s="28"/>
      <c r="AS1673" s="28"/>
      <c r="AT1673" s="28"/>
      <c r="AU1673" s="28"/>
      <c r="AV1673" s="28"/>
      <c r="AW1673" s="28"/>
      <c r="AX1673" s="28"/>
      <c r="AY1673" s="28"/>
      <c r="AZ1673" s="28"/>
      <c r="BA1673" s="28"/>
      <c r="BB1673" s="28"/>
      <c r="BC1673" s="28"/>
      <c r="BD1673" s="28"/>
      <c r="BE1673" s="28"/>
      <c r="BF1673" s="28"/>
      <c r="BG1673" s="28"/>
      <c r="BH1673" s="28"/>
      <c r="BI1673" s="28"/>
      <c r="BJ1673" s="28"/>
      <c r="BK1673" s="28"/>
      <c r="BL1673" s="28"/>
      <c r="BM1673" s="28"/>
      <c r="BN1673" s="28"/>
      <c r="BO1673" s="28"/>
      <c r="BP1673" s="28"/>
      <c r="BQ1673" s="28"/>
      <c r="BR1673" s="28"/>
      <c r="BS1673" s="28"/>
      <c r="BT1673" s="28"/>
      <c r="BU1673" s="28"/>
      <c r="BV1673" s="28"/>
      <c r="BW1673" s="28"/>
      <c r="BX1673" s="28"/>
      <c r="BY1673" s="28"/>
      <c r="BZ1673" s="28"/>
      <c r="CA1673" s="28"/>
      <c r="CB1673" s="28"/>
      <c r="CC1673" s="28"/>
      <c r="CD1673" s="28"/>
      <c r="CE1673" s="28"/>
      <c r="CF1673" s="28"/>
      <c r="CG1673" s="28"/>
      <c r="CH1673" s="28"/>
      <c r="CI1673" s="28"/>
      <c r="CJ1673" s="28"/>
      <c r="CK1673" s="28"/>
      <c r="CL1673" s="28"/>
      <c r="CM1673" s="28"/>
      <c r="CN1673" s="28"/>
    </row>
    <row r="1674" spans="3:92" x14ac:dyDescent="0.3">
      <c r="C1674" s="28"/>
      <c r="D1674" s="28"/>
      <c r="E1674" s="28"/>
      <c r="F1674" s="28"/>
      <c r="G1674" s="28"/>
      <c r="H1674" s="28"/>
      <c r="I1674" s="28"/>
      <c r="J1674" s="28"/>
      <c r="K1674" s="28"/>
      <c r="L1674" s="28"/>
      <c r="M1674" s="28"/>
      <c r="N1674" s="28"/>
      <c r="O1674" s="28"/>
      <c r="P1674" s="28"/>
      <c r="Q1674" s="28"/>
      <c r="R1674" s="28"/>
      <c r="S1674" s="28"/>
      <c r="T1674" s="28"/>
      <c r="U1674" s="28"/>
      <c r="V1674" s="28"/>
      <c r="W1674" s="28"/>
      <c r="X1674" s="28"/>
      <c r="Y1674" s="28"/>
      <c r="Z1674" s="28"/>
      <c r="AA1674" s="28"/>
      <c r="AB1674" s="28"/>
      <c r="AC1674" s="28"/>
      <c r="AD1674" s="28"/>
      <c r="AE1674" s="28"/>
      <c r="AF1674" s="28"/>
      <c r="AG1674" s="28"/>
      <c r="AH1674" s="28"/>
      <c r="AI1674" s="28"/>
      <c r="AJ1674" s="28"/>
      <c r="AK1674" s="28"/>
      <c r="AL1674" s="28"/>
      <c r="AM1674" s="28"/>
      <c r="AN1674" s="28"/>
      <c r="AO1674" s="28"/>
      <c r="AP1674" s="28"/>
      <c r="AQ1674" s="28"/>
      <c r="AR1674" s="28"/>
      <c r="AS1674" s="28"/>
      <c r="AT1674" s="28"/>
      <c r="AU1674" s="28"/>
      <c r="AV1674" s="28"/>
      <c r="AW1674" s="28"/>
      <c r="AX1674" s="28"/>
      <c r="AY1674" s="28"/>
      <c r="AZ1674" s="28"/>
      <c r="BA1674" s="28"/>
      <c r="BB1674" s="28"/>
      <c r="BC1674" s="28"/>
      <c r="BD1674" s="28"/>
      <c r="BE1674" s="28"/>
      <c r="BF1674" s="28"/>
      <c r="BG1674" s="28"/>
      <c r="BH1674" s="28"/>
      <c r="BI1674" s="28"/>
      <c r="BJ1674" s="28"/>
      <c r="BK1674" s="28"/>
      <c r="BL1674" s="28"/>
      <c r="BM1674" s="28"/>
      <c r="BN1674" s="28"/>
      <c r="BO1674" s="28"/>
      <c r="BP1674" s="28"/>
      <c r="BQ1674" s="28"/>
      <c r="BR1674" s="28"/>
      <c r="BS1674" s="28"/>
      <c r="BT1674" s="28"/>
      <c r="BU1674" s="28"/>
      <c r="BV1674" s="28"/>
      <c r="BW1674" s="28"/>
      <c r="BX1674" s="28"/>
      <c r="BY1674" s="28"/>
      <c r="BZ1674" s="28"/>
      <c r="CA1674" s="28"/>
      <c r="CB1674" s="28"/>
      <c r="CC1674" s="28"/>
      <c r="CD1674" s="28"/>
      <c r="CE1674" s="28"/>
      <c r="CF1674" s="28"/>
      <c r="CG1674" s="28"/>
      <c r="CH1674" s="28"/>
      <c r="CI1674" s="28"/>
      <c r="CJ1674" s="28"/>
      <c r="CK1674" s="28"/>
      <c r="CL1674" s="28"/>
      <c r="CM1674" s="28"/>
      <c r="CN1674" s="28"/>
    </row>
    <row r="1675" spans="3:92" x14ac:dyDescent="0.3">
      <c r="C1675" s="28"/>
      <c r="D1675" s="28"/>
      <c r="E1675" s="28"/>
      <c r="F1675" s="28"/>
      <c r="G1675" s="28"/>
      <c r="H1675" s="28"/>
      <c r="I1675" s="28"/>
      <c r="J1675" s="28"/>
      <c r="K1675" s="28"/>
      <c r="L1675" s="28"/>
      <c r="M1675" s="28"/>
      <c r="N1675" s="28"/>
      <c r="O1675" s="28"/>
      <c r="P1675" s="28"/>
      <c r="Q1675" s="28"/>
      <c r="R1675" s="28"/>
      <c r="S1675" s="28"/>
      <c r="T1675" s="28"/>
      <c r="U1675" s="28"/>
      <c r="V1675" s="28"/>
      <c r="W1675" s="28"/>
      <c r="X1675" s="28"/>
      <c r="Y1675" s="28"/>
      <c r="Z1675" s="28"/>
      <c r="AA1675" s="28"/>
      <c r="AB1675" s="28"/>
      <c r="AC1675" s="28"/>
      <c r="AD1675" s="28"/>
      <c r="AE1675" s="28"/>
      <c r="AF1675" s="28"/>
      <c r="AG1675" s="28"/>
      <c r="AH1675" s="28"/>
      <c r="AI1675" s="28"/>
      <c r="AJ1675" s="28"/>
      <c r="AK1675" s="28"/>
      <c r="AL1675" s="28"/>
      <c r="AM1675" s="28"/>
      <c r="AN1675" s="28"/>
      <c r="AO1675" s="28"/>
      <c r="AP1675" s="28"/>
      <c r="AQ1675" s="28"/>
      <c r="AR1675" s="28"/>
      <c r="AS1675" s="28"/>
      <c r="AT1675" s="28"/>
      <c r="AU1675" s="28"/>
      <c r="AV1675" s="28"/>
      <c r="AW1675" s="28"/>
      <c r="AX1675" s="28"/>
      <c r="AY1675" s="28"/>
      <c r="AZ1675" s="28"/>
      <c r="BA1675" s="28"/>
      <c r="BB1675" s="28"/>
      <c r="BC1675" s="28"/>
      <c r="BD1675" s="28"/>
      <c r="BE1675" s="28"/>
      <c r="BF1675" s="28"/>
      <c r="BG1675" s="28"/>
      <c r="BH1675" s="28"/>
      <c r="BI1675" s="28"/>
      <c r="BJ1675" s="28"/>
      <c r="BK1675" s="28"/>
      <c r="BL1675" s="28"/>
      <c r="BM1675" s="28"/>
      <c r="BN1675" s="28"/>
      <c r="BO1675" s="28"/>
      <c r="BP1675" s="28"/>
      <c r="BQ1675" s="28"/>
      <c r="BR1675" s="28"/>
      <c r="BS1675" s="28"/>
      <c r="BT1675" s="28"/>
      <c r="BU1675" s="28"/>
      <c r="BV1675" s="28"/>
      <c r="BW1675" s="28"/>
      <c r="BX1675" s="28"/>
      <c r="BY1675" s="28"/>
      <c r="BZ1675" s="28"/>
      <c r="CA1675" s="28"/>
      <c r="CB1675" s="28"/>
      <c r="CC1675" s="28"/>
      <c r="CD1675" s="28"/>
      <c r="CE1675" s="28"/>
      <c r="CF1675" s="28"/>
      <c r="CG1675" s="28"/>
      <c r="CH1675" s="28"/>
      <c r="CI1675" s="28"/>
      <c r="CJ1675" s="28"/>
      <c r="CK1675" s="28"/>
      <c r="CL1675" s="28"/>
      <c r="CM1675" s="28"/>
      <c r="CN1675" s="28"/>
    </row>
    <row r="1676" spans="3:92" x14ac:dyDescent="0.3">
      <c r="C1676" s="28"/>
      <c r="D1676" s="28"/>
      <c r="E1676" s="28"/>
      <c r="F1676" s="28"/>
      <c r="G1676" s="28"/>
      <c r="H1676" s="28"/>
      <c r="I1676" s="28"/>
      <c r="J1676" s="28"/>
      <c r="K1676" s="28"/>
      <c r="L1676" s="28"/>
      <c r="M1676" s="28"/>
      <c r="N1676" s="28"/>
      <c r="O1676" s="28"/>
      <c r="P1676" s="28"/>
      <c r="Q1676" s="28"/>
      <c r="R1676" s="28"/>
      <c r="S1676" s="28"/>
      <c r="T1676" s="28"/>
      <c r="U1676" s="28"/>
      <c r="V1676" s="28"/>
      <c r="W1676" s="28"/>
      <c r="X1676" s="28"/>
      <c r="Y1676" s="28"/>
      <c r="Z1676" s="28"/>
      <c r="AA1676" s="28"/>
      <c r="AB1676" s="28"/>
      <c r="AC1676" s="28"/>
      <c r="AD1676" s="28"/>
      <c r="AE1676" s="28"/>
      <c r="AF1676" s="28"/>
      <c r="AG1676" s="28"/>
      <c r="AH1676" s="28"/>
      <c r="AI1676" s="28"/>
      <c r="AJ1676" s="28"/>
      <c r="AK1676" s="28"/>
      <c r="AL1676" s="28"/>
      <c r="AM1676" s="28"/>
      <c r="AN1676" s="28"/>
      <c r="AO1676" s="28"/>
      <c r="AP1676" s="28"/>
      <c r="AQ1676" s="28"/>
      <c r="AR1676" s="28"/>
      <c r="AS1676" s="28"/>
      <c r="AT1676" s="28"/>
      <c r="AU1676" s="28"/>
      <c r="AV1676" s="28"/>
      <c r="AW1676" s="28"/>
      <c r="AX1676" s="28"/>
      <c r="AY1676" s="28"/>
      <c r="AZ1676" s="28"/>
      <c r="BA1676" s="28"/>
      <c r="BB1676" s="28"/>
      <c r="BC1676" s="28"/>
      <c r="BD1676" s="28"/>
      <c r="BE1676" s="28"/>
      <c r="BF1676" s="28"/>
      <c r="BG1676" s="28"/>
      <c r="BH1676" s="28"/>
      <c r="BI1676" s="28"/>
      <c r="BJ1676" s="28"/>
      <c r="BK1676" s="28"/>
      <c r="BL1676" s="28"/>
      <c r="BM1676" s="28"/>
      <c r="BN1676" s="28"/>
      <c r="BO1676" s="28"/>
      <c r="BP1676" s="28"/>
      <c r="BQ1676" s="28"/>
      <c r="BR1676" s="28"/>
      <c r="BS1676" s="28"/>
      <c r="BT1676" s="28"/>
      <c r="BU1676" s="28"/>
      <c r="BV1676" s="28"/>
      <c r="BW1676" s="28"/>
      <c r="BX1676" s="28"/>
      <c r="BY1676" s="28"/>
      <c r="BZ1676" s="28"/>
      <c r="CA1676" s="28"/>
      <c r="CB1676" s="28"/>
      <c r="CC1676" s="28"/>
      <c r="CD1676" s="28"/>
      <c r="CE1676" s="28"/>
      <c r="CF1676" s="28"/>
      <c r="CG1676" s="28"/>
      <c r="CH1676" s="28"/>
      <c r="CI1676" s="28"/>
      <c r="CJ1676" s="28"/>
      <c r="CK1676" s="28"/>
      <c r="CL1676" s="28"/>
      <c r="CM1676" s="28"/>
      <c r="CN1676" s="28"/>
    </row>
    <row r="1677" spans="3:92" x14ac:dyDescent="0.3">
      <c r="C1677" s="28"/>
      <c r="D1677" s="28"/>
      <c r="E1677" s="28"/>
      <c r="F1677" s="28"/>
      <c r="G1677" s="28"/>
      <c r="H1677" s="28"/>
      <c r="I1677" s="28"/>
      <c r="J1677" s="28"/>
      <c r="K1677" s="28"/>
      <c r="L1677" s="28"/>
      <c r="M1677" s="28"/>
      <c r="N1677" s="28"/>
      <c r="O1677" s="28"/>
      <c r="P1677" s="28"/>
      <c r="Q1677" s="28"/>
      <c r="R1677" s="28"/>
      <c r="S1677" s="28"/>
      <c r="T1677" s="28"/>
      <c r="U1677" s="28"/>
      <c r="V1677" s="28"/>
      <c r="W1677" s="28"/>
      <c r="X1677" s="28"/>
      <c r="Y1677" s="28"/>
      <c r="Z1677" s="28"/>
      <c r="AA1677" s="28"/>
      <c r="AB1677" s="28"/>
      <c r="AC1677" s="28"/>
      <c r="AD1677" s="28"/>
      <c r="AE1677" s="28"/>
      <c r="AF1677" s="28"/>
      <c r="AG1677" s="28"/>
      <c r="AH1677" s="28"/>
      <c r="AI1677" s="28"/>
      <c r="AJ1677" s="28"/>
      <c r="AK1677" s="28"/>
      <c r="AL1677" s="28"/>
      <c r="AM1677" s="28"/>
      <c r="AN1677" s="28"/>
      <c r="AO1677" s="28"/>
      <c r="AP1677" s="28"/>
      <c r="AQ1677" s="28"/>
      <c r="AR1677" s="28"/>
      <c r="AS1677" s="28"/>
      <c r="AT1677" s="28"/>
      <c r="AU1677" s="28"/>
      <c r="AV1677" s="28"/>
      <c r="AW1677" s="28"/>
      <c r="AX1677" s="28"/>
      <c r="AY1677" s="28"/>
      <c r="AZ1677" s="28"/>
      <c r="BA1677" s="28"/>
      <c r="BB1677" s="28"/>
      <c r="BC1677" s="28"/>
      <c r="BD1677" s="28"/>
      <c r="BE1677" s="28"/>
      <c r="BF1677" s="28"/>
      <c r="BG1677" s="28"/>
      <c r="BH1677" s="28"/>
      <c r="BI1677" s="28"/>
      <c r="BJ1677" s="28"/>
      <c r="BK1677" s="28"/>
      <c r="BL1677" s="28"/>
      <c r="BM1677" s="28"/>
      <c r="BN1677" s="28"/>
      <c r="BO1677" s="28"/>
      <c r="BP1677" s="28"/>
      <c r="BQ1677" s="28"/>
      <c r="BR1677" s="28"/>
      <c r="BS1677" s="28"/>
      <c r="BT1677" s="28"/>
      <c r="BU1677" s="28"/>
      <c r="BV1677" s="28"/>
      <c r="BW1677" s="28"/>
      <c r="BX1677" s="28"/>
      <c r="BY1677" s="28"/>
      <c r="BZ1677" s="28"/>
      <c r="CA1677" s="28"/>
      <c r="CB1677" s="28"/>
      <c r="CC1677" s="28"/>
      <c r="CD1677" s="28"/>
      <c r="CE1677" s="28"/>
      <c r="CF1677" s="28"/>
      <c r="CG1677" s="28"/>
      <c r="CH1677" s="28"/>
      <c r="CI1677" s="28"/>
      <c r="CJ1677" s="28"/>
      <c r="CK1677" s="28"/>
      <c r="CL1677" s="28"/>
      <c r="CM1677" s="28"/>
      <c r="CN1677" s="28"/>
    </row>
    <row r="1678" spans="3:92" x14ac:dyDescent="0.3">
      <c r="C1678" s="28"/>
      <c r="D1678" s="28"/>
      <c r="E1678" s="28"/>
      <c r="F1678" s="28"/>
      <c r="G1678" s="28"/>
      <c r="H1678" s="28"/>
      <c r="I1678" s="28"/>
      <c r="J1678" s="28"/>
      <c r="K1678" s="28"/>
      <c r="L1678" s="28"/>
      <c r="M1678" s="28"/>
      <c r="N1678" s="28"/>
      <c r="O1678" s="28"/>
      <c r="P1678" s="28"/>
      <c r="Q1678" s="28"/>
      <c r="R1678" s="28"/>
      <c r="S1678" s="28"/>
      <c r="T1678" s="28"/>
      <c r="U1678" s="28"/>
      <c r="V1678" s="28"/>
      <c r="W1678" s="28"/>
      <c r="X1678" s="28"/>
      <c r="Y1678" s="28"/>
      <c r="Z1678" s="28"/>
      <c r="AA1678" s="28"/>
      <c r="AB1678" s="28"/>
      <c r="AC1678" s="28"/>
      <c r="AD1678" s="28"/>
      <c r="AE1678" s="28"/>
      <c r="AF1678" s="28"/>
      <c r="AG1678" s="28"/>
      <c r="AH1678" s="28"/>
      <c r="AI1678" s="28"/>
      <c r="AJ1678" s="28"/>
      <c r="AK1678" s="28"/>
      <c r="AL1678" s="28"/>
      <c r="AM1678" s="28"/>
      <c r="AN1678" s="28"/>
      <c r="AO1678" s="28"/>
      <c r="AP1678" s="28"/>
      <c r="AQ1678" s="28"/>
      <c r="AR1678" s="28"/>
      <c r="AS1678" s="28"/>
      <c r="AT1678" s="28"/>
      <c r="AU1678" s="28"/>
      <c r="AV1678" s="28"/>
      <c r="AW1678" s="28"/>
      <c r="AX1678" s="28"/>
      <c r="AY1678" s="28"/>
      <c r="AZ1678" s="28"/>
      <c r="BA1678" s="28"/>
      <c r="BB1678" s="28"/>
      <c r="BC1678" s="28"/>
      <c r="BD1678" s="28"/>
      <c r="BE1678" s="28"/>
      <c r="BF1678" s="28"/>
      <c r="BG1678" s="28"/>
      <c r="BH1678" s="28"/>
      <c r="BI1678" s="28"/>
      <c r="BJ1678" s="28"/>
      <c r="BK1678" s="28"/>
      <c r="BL1678" s="28"/>
      <c r="BM1678" s="28"/>
      <c r="BN1678" s="28"/>
      <c r="BO1678" s="28"/>
      <c r="BP1678" s="28"/>
      <c r="BQ1678" s="28"/>
      <c r="BR1678" s="28"/>
      <c r="BS1678" s="28"/>
      <c r="BT1678" s="28"/>
      <c r="BU1678" s="28"/>
      <c r="BV1678" s="28"/>
      <c r="BW1678" s="28"/>
      <c r="BX1678" s="28"/>
      <c r="BY1678" s="28"/>
      <c r="BZ1678" s="28"/>
      <c r="CA1678" s="28"/>
      <c r="CB1678" s="28"/>
      <c r="CC1678" s="28"/>
      <c r="CD1678" s="28"/>
      <c r="CE1678" s="28"/>
      <c r="CF1678" s="28"/>
      <c r="CG1678" s="28"/>
      <c r="CH1678" s="28"/>
      <c r="CI1678" s="28"/>
      <c r="CJ1678" s="28"/>
      <c r="CK1678" s="28"/>
      <c r="CL1678" s="28"/>
      <c r="CM1678" s="28"/>
      <c r="CN1678" s="28"/>
    </row>
    <row r="1679" spans="3:92" x14ac:dyDescent="0.3">
      <c r="C1679" s="28"/>
      <c r="D1679" s="28"/>
      <c r="E1679" s="28"/>
      <c r="F1679" s="28"/>
      <c r="G1679" s="28"/>
      <c r="H1679" s="28"/>
      <c r="I1679" s="28"/>
      <c r="J1679" s="28"/>
      <c r="K1679" s="28"/>
      <c r="L1679" s="28"/>
      <c r="M1679" s="28"/>
      <c r="N1679" s="28"/>
      <c r="O1679" s="28"/>
      <c r="P1679" s="28"/>
      <c r="Q1679" s="28"/>
      <c r="R1679" s="28"/>
      <c r="S1679" s="28"/>
      <c r="T1679" s="28"/>
      <c r="U1679" s="28"/>
      <c r="V1679" s="28"/>
      <c r="W1679" s="28"/>
      <c r="X1679" s="28"/>
      <c r="Y1679" s="28"/>
      <c r="Z1679" s="28"/>
      <c r="AA1679" s="28"/>
      <c r="AB1679" s="28"/>
      <c r="AC1679" s="28"/>
      <c r="AD1679" s="28"/>
      <c r="AE1679" s="28"/>
      <c r="AF1679" s="28"/>
      <c r="AG1679" s="28"/>
      <c r="AH1679" s="28"/>
      <c r="AI1679" s="28"/>
      <c r="AJ1679" s="28"/>
      <c r="AK1679" s="28"/>
      <c r="AL1679" s="28"/>
      <c r="AM1679" s="28"/>
      <c r="AN1679" s="28"/>
      <c r="AO1679" s="28"/>
      <c r="AP1679" s="28"/>
      <c r="AQ1679" s="28"/>
      <c r="AR1679" s="28"/>
      <c r="AS1679" s="28"/>
      <c r="AT1679" s="28"/>
      <c r="AU1679" s="28"/>
      <c r="AV1679" s="28"/>
      <c r="AW1679" s="28"/>
      <c r="AX1679" s="28"/>
      <c r="AY1679" s="28"/>
      <c r="AZ1679" s="28"/>
      <c r="BA1679" s="28"/>
      <c r="BB1679" s="28"/>
      <c r="BC1679" s="28"/>
      <c r="BD1679" s="28"/>
      <c r="BE1679" s="28"/>
      <c r="BF1679" s="28"/>
      <c r="BG1679" s="28"/>
      <c r="BH1679" s="28"/>
      <c r="BI1679" s="28"/>
      <c r="BJ1679" s="28"/>
      <c r="BK1679" s="28"/>
      <c r="BL1679" s="28"/>
      <c r="BM1679" s="28"/>
      <c r="BN1679" s="28"/>
      <c r="BO1679" s="28"/>
      <c r="BP1679" s="28"/>
      <c r="BQ1679" s="28"/>
      <c r="BR1679" s="28"/>
      <c r="BS1679" s="28"/>
      <c r="BT1679" s="28"/>
      <c r="BU1679" s="28"/>
      <c r="BV1679" s="28"/>
      <c r="BW1679" s="28"/>
      <c r="BX1679" s="28"/>
      <c r="BY1679" s="28"/>
      <c r="BZ1679" s="28"/>
      <c r="CA1679" s="28"/>
      <c r="CB1679" s="28"/>
      <c r="CC1679" s="28"/>
      <c r="CD1679" s="28"/>
      <c r="CE1679" s="28"/>
      <c r="CF1679" s="28"/>
      <c r="CG1679" s="28"/>
      <c r="CH1679" s="28"/>
      <c r="CI1679" s="28"/>
      <c r="CJ1679" s="28"/>
      <c r="CK1679" s="28"/>
      <c r="CL1679" s="28"/>
      <c r="CM1679" s="28"/>
      <c r="CN1679" s="28"/>
    </row>
    <row r="1680" spans="3:92" x14ac:dyDescent="0.3">
      <c r="C1680" s="28"/>
      <c r="D1680" s="28"/>
      <c r="E1680" s="28"/>
      <c r="F1680" s="28"/>
      <c r="G1680" s="28"/>
      <c r="H1680" s="28"/>
      <c r="I1680" s="28"/>
      <c r="J1680" s="28"/>
      <c r="K1680" s="28"/>
      <c r="L1680" s="28"/>
      <c r="M1680" s="28"/>
      <c r="N1680" s="28"/>
      <c r="O1680" s="28"/>
      <c r="P1680" s="28"/>
      <c r="Q1680" s="28"/>
      <c r="R1680" s="28"/>
      <c r="S1680" s="28"/>
      <c r="T1680" s="28"/>
      <c r="U1680" s="28"/>
      <c r="V1680" s="28"/>
      <c r="W1680" s="28"/>
      <c r="X1680" s="28"/>
      <c r="Y1680" s="28"/>
      <c r="Z1680" s="28"/>
      <c r="AA1680" s="28"/>
      <c r="AB1680" s="28"/>
      <c r="AC1680" s="28"/>
      <c r="AD1680" s="28"/>
      <c r="AE1680" s="28"/>
      <c r="AF1680" s="28"/>
      <c r="AG1680" s="28"/>
      <c r="AH1680" s="28"/>
      <c r="AI1680" s="28"/>
      <c r="AJ1680" s="28"/>
      <c r="AK1680" s="28"/>
      <c r="AL1680" s="28"/>
      <c r="AM1680" s="28"/>
      <c r="AN1680" s="28"/>
      <c r="AO1680" s="28"/>
      <c r="AP1680" s="28"/>
      <c r="AQ1680" s="28"/>
      <c r="AR1680" s="28"/>
      <c r="AS1680" s="28"/>
      <c r="AT1680" s="28"/>
      <c r="AU1680" s="28"/>
      <c r="AV1680" s="28"/>
      <c r="AW1680" s="28"/>
      <c r="AX1680" s="28"/>
      <c r="AY1680" s="28"/>
      <c r="AZ1680" s="28"/>
      <c r="BA1680" s="28"/>
      <c r="BB1680" s="28"/>
      <c r="BC1680" s="28"/>
      <c r="BD1680" s="28"/>
      <c r="BE1680" s="28"/>
      <c r="BF1680" s="28"/>
      <c r="BG1680" s="28"/>
      <c r="BH1680" s="28"/>
      <c r="BI1680" s="28"/>
      <c r="BJ1680" s="28"/>
      <c r="BK1680" s="28"/>
      <c r="BL1680" s="28"/>
      <c r="BM1680" s="28"/>
      <c r="BN1680" s="28"/>
      <c r="BO1680" s="28"/>
      <c r="BP1680" s="28"/>
      <c r="BQ1680" s="28"/>
      <c r="BR1680" s="28"/>
      <c r="BS1680" s="28"/>
      <c r="BT1680" s="28"/>
      <c r="BU1680" s="28"/>
      <c r="BV1680" s="28"/>
      <c r="BW1680" s="28"/>
      <c r="BX1680" s="28"/>
      <c r="BY1680" s="28"/>
      <c r="BZ1680" s="28"/>
      <c r="CA1680" s="28"/>
      <c r="CB1680" s="28"/>
      <c r="CC1680" s="28"/>
      <c r="CD1680" s="28"/>
      <c r="CE1680" s="28"/>
      <c r="CF1680" s="28"/>
      <c r="CG1680" s="28"/>
      <c r="CH1680" s="28"/>
      <c r="CI1680" s="28"/>
      <c r="CJ1680" s="28"/>
      <c r="CK1680" s="28"/>
      <c r="CL1680" s="28"/>
      <c r="CM1680" s="28"/>
      <c r="CN1680" s="28"/>
    </row>
    <row r="1681" spans="3:92" x14ac:dyDescent="0.3">
      <c r="C1681" s="28"/>
      <c r="D1681" s="28"/>
      <c r="E1681" s="28"/>
      <c r="F1681" s="28"/>
      <c r="G1681" s="28"/>
      <c r="H1681" s="28"/>
      <c r="I1681" s="28"/>
      <c r="J1681" s="28"/>
      <c r="K1681" s="28"/>
      <c r="L1681" s="28"/>
      <c r="M1681" s="28"/>
      <c r="N1681" s="28"/>
      <c r="O1681" s="28"/>
      <c r="P1681" s="28"/>
      <c r="Q1681" s="28"/>
      <c r="R1681" s="28"/>
      <c r="S1681" s="28"/>
      <c r="T1681" s="28"/>
      <c r="U1681" s="28"/>
      <c r="V1681" s="28"/>
      <c r="W1681" s="28"/>
      <c r="X1681" s="28"/>
      <c r="Y1681" s="28"/>
      <c r="Z1681" s="28"/>
      <c r="AA1681" s="28"/>
      <c r="AB1681" s="28"/>
      <c r="AC1681" s="28"/>
      <c r="AD1681" s="28"/>
      <c r="AE1681" s="28"/>
      <c r="AF1681" s="28"/>
      <c r="AG1681" s="28"/>
      <c r="AH1681" s="28"/>
      <c r="AI1681" s="28"/>
      <c r="AJ1681" s="28"/>
      <c r="AK1681" s="28"/>
      <c r="AL1681" s="28"/>
      <c r="AM1681" s="28"/>
      <c r="AN1681" s="28"/>
      <c r="AO1681" s="28"/>
      <c r="AP1681" s="28"/>
      <c r="AQ1681" s="28"/>
      <c r="AR1681" s="28"/>
      <c r="AS1681" s="28"/>
      <c r="AT1681" s="28"/>
      <c r="AU1681" s="28"/>
      <c r="AV1681" s="28"/>
      <c r="AW1681" s="28"/>
      <c r="AX1681" s="28"/>
      <c r="AY1681" s="28"/>
      <c r="AZ1681" s="28"/>
      <c r="BA1681" s="28"/>
      <c r="BB1681" s="28"/>
      <c r="BC1681" s="28"/>
      <c r="BD1681" s="28"/>
      <c r="BE1681" s="28"/>
      <c r="BF1681" s="28"/>
      <c r="BG1681" s="28"/>
      <c r="BH1681" s="28"/>
      <c r="BI1681" s="28"/>
      <c r="BJ1681" s="28"/>
      <c r="BK1681" s="28"/>
      <c r="BL1681" s="28"/>
      <c r="BM1681" s="28"/>
      <c r="BN1681" s="28"/>
      <c r="BO1681" s="28"/>
      <c r="BP1681" s="28"/>
      <c r="BQ1681" s="28"/>
      <c r="BR1681" s="28"/>
      <c r="BS1681" s="28"/>
      <c r="BT1681" s="28"/>
      <c r="BU1681" s="28"/>
      <c r="BV1681" s="28"/>
      <c r="BW1681" s="28"/>
      <c r="BX1681" s="28"/>
      <c r="BY1681" s="28"/>
      <c r="BZ1681" s="28"/>
      <c r="CA1681" s="28"/>
      <c r="CB1681" s="28"/>
      <c r="CC1681" s="28"/>
      <c r="CD1681" s="28"/>
      <c r="CE1681" s="28"/>
      <c r="CF1681" s="28"/>
      <c r="CG1681" s="28"/>
      <c r="CH1681" s="28"/>
      <c r="CI1681" s="28"/>
      <c r="CJ1681" s="28"/>
      <c r="CK1681" s="28"/>
      <c r="CL1681" s="28"/>
      <c r="CM1681" s="28"/>
      <c r="CN1681" s="28"/>
    </row>
    <row r="1682" spans="3:92" x14ac:dyDescent="0.3">
      <c r="C1682" s="28"/>
      <c r="D1682" s="28"/>
      <c r="E1682" s="28"/>
      <c r="F1682" s="28"/>
      <c r="G1682" s="28"/>
      <c r="H1682" s="28"/>
      <c r="I1682" s="28"/>
      <c r="J1682" s="28"/>
      <c r="K1682" s="28"/>
      <c r="L1682" s="28"/>
      <c r="M1682" s="28"/>
      <c r="N1682" s="28"/>
      <c r="O1682" s="28"/>
      <c r="P1682" s="28"/>
      <c r="Q1682" s="28"/>
      <c r="R1682" s="28"/>
      <c r="S1682" s="28"/>
      <c r="T1682" s="28"/>
      <c r="U1682" s="28"/>
      <c r="V1682" s="28"/>
      <c r="W1682" s="28"/>
      <c r="X1682" s="28"/>
      <c r="Y1682" s="28"/>
      <c r="Z1682" s="28"/>
      <c r="AA1682" s="28"/>
      <c r="AB1682" s="28"/>
      <c r="AC1682" s="28"/>
      <c r="AD1682" s="28"/>
      <c r="AE1682" s="28"/>
      <c r="AF1682" s="28"/>
      <c r="AG1682" s="28"/>
      <c r="AH1682" s="28"/>
      <c r="AI1682" s="28"/>
      <c r="AJ1682" s="28"/>
      <c r="AK1682" s="28"/>
      <c r="AL1682" s="28"/>
      <c r="AM1682" s="28"/>
      <c r="AN1682" s="28"/>
      <c r="AO1682" s="28"/>
      <c r="AP1682" s="28"/>
      <c r="AQ1682" s="28"/>
      <c r="AR1682" s="28"/>
      <c r="AS1682" s="28"/>
      <c r="AT1682" s="28"/>
      <c r="AU1682" s="28"/>
      <c r="AV1682" s="28"/>
      <c r="AW1682" s="28"/>
      <c r="AX1682" s="28"/>
      <c r="AY1682" s="28"/>
      <c r="AZ1682" s="28"/>
      <c r="BA1682" s="28"/>
      <c r="BB1682" s="28"/>
      <c r="BC1682" s="28"/>
      <c r="BD1682" s="28"/>
      <c r="BE1682" s="28"/>
      <c r="BF1682" s="28"/>
      <c r="BG1682" s="28"/>
      <c r="BH1682" s="28"/>
      <c r="BI1682" s="28"/>
      <c r="BJ1682" s="28"/>
      <c r="BK1682" s="28"/>
      <c r="BL1682" s="28"/>
      <c r="BM1682" s="28"/>
      <c r="BN1682" s="28"/>
      <c r="BO1682" s="28"/>
      <c r="BP1682" s="28"/>
      <c r="BQ1682" s="28"/>
      <c r="BR1682" s="28"/>
      <c r="BS1682" s="28"/>
      <c r="BT1682" s="28"/>
      <c r="BU1682" s="28"/>
      <c r="BV1682" s="28"/>
      <c r="BW1682" s="28"/>
      <c r="BX1682" s="28"/>
      <c r="BY1682" s="28"/>
      <c r="BZ1682" s="28"/>
      <c r="CA1682" s="28"/>
      <c r="CB1682" s="28"/>
      <c r="CC1682" s="28"/>
      <c r="CD1682" s="28"/>
      <c r="CE1682" s="28"/>
      <c r="CF1682" s="28"/>
      <c r="CG1682" s="28"/>
      <c r="CH1682" s="28"/>
      <c r="CI1682" s="28"/>
      <c r="CJ1682" s="28"/>
      <c r="CK1682" s="28"/>
      <c r="CL1682" s="28"/>
      <c r="CM1682" s="28"/>
      <c r="CN1682" s="28"/>
    </row>
    <row r="1683" spans="3:92" x14ac:dyDescent="0.3">
      <c r="C1683" s="28"/>
      <c r="D1683" s="28"/>
      <c r="E1683" s="28"/>
      <c r="F1683" s="28"/>
      <c r="G1683" s="28"/>
      <c r="H1683" s="28"/>
      <c r="I1683" s="28"/>
      <c r="J1683" s="28"/>
      <c r="K1683" s="28"/>
      <c r="L1683" s="28"/>
      <c r="M1683" s="28"/>
      <c r="N1683" s="28"/>
      <c r="O1683" s="28"/>
      <c r="P1683" s="28"/>
      <c r="Q1683" s="28"/>
      <c r="R1683" s="28"/>
      <c r="S1683" s="28"/>
      <c r="T1683" s="28"/>
      <c r="U1683" s="28"/>
      <c r="V1683" s="28"/>
      <c r="W1683" s="28"/>
      <c r="X1683" s="28"/>
      <c r="Y1683" s="28"/>
      <c r="Z1683" s="28"/>
      <c r="AA1683" s="28"/>
      <c r="AB1683" s="28"/>
      <c r="AC1683" s="28"/>
      <c r="AD1683" s="28"/>
      <c r="AE1683" s="28"/>
      <c r="AF1683" s="28"/>
      <c r="AG1683" s="28"/>
      <c r="AH1683" s="28"/>
      <c r="AI1683" s="28"/>
      <c r="AJ1683" s="28"/>
      <c r="AK1683" s="28"/>
      <c r="AL1683" s="28"/>
      <c r="AM1683" s="28"/>
      <c r="AN1683" s="28"/>
      <c r="AO1683" s="28"/>
      <c r="AP1683" s="28"/>
      <c r="AQ1683" s="28"/>
      <c r="AR1683" s="28"/>
      <c r="AS1683" s="28"/>
      <c r="AT1683" s="28"/>
      <c r="AU1683" s="28"/>
      <c r="AV1683" s="28"/>
      <c r="AW1683" s="28"/>
      <c r="AX1683" s="28"/>
      <c r="AY1683" s="28"/>
      <c r="AZ1683" s="28"/>
      <c r="BA1683" s="28"/>
      <c r="BB1683" s="28"/>
      <c r="BC1683" s="28"/>
      <c r="BD1683" s="28"/>
      <c r="BE1683" s="28"/>
      <c r="BF1683" s="28"/>
      <c r="BG1683" s="28"/>
      <c r="BH1683" s="28"/>
      <c r="BI1683" s="28"/>
      <c r="BJ1683" s="28"/>
      <c r="BK1683" s="28"/>
      <c r="BL1683" s="28"/>
      <c r="BM1683" s="28"/>
      <c r="BN1683" s="28"/>
      <c r="BO1683" s="28"/>
      <c r="BP1683" s="28"/>
      <c r="BQ1683" s="28"/>
      <c r="BR1683" s="28"/>
      <c r="BS1683" s="28"/>
      <c r="BT1683" s="28"/>
      <c r="BU1683" s="28"/>
      <c r="BV1683" s="28"/>
      <c r="BW1683" s="28"/>
      <c r="BX1683" s="28"/>
      <c r="BY1683" s="28"/>
      <c r="BZ1683" s="28"/>
      <c r="CA1683" s="28"/>
      <c r="CB1683" s="28"/>
      <c r="CC1683" s="28"/>
      <c r="CD1683" s="28"/>
      <c r="CE1683" s="28"/>
      <c r="CF1683" s="28"/>
      <c r="CG1683" s="28"/>
      <c r="CH1683" s="28"/>
      <c r="CI1683" s="28"/>
      <c r="CJ1683" s="28"/>
      <c r="CK1683" s="28"/>
      <c r="CL1683" s="28"/>
      <c r="CM1683" s="28"/>
      <c r="CN1683" s="28"/>
    </row>
    <row r="1684" spans="3:92" x14ac:dyDescent="0.3">
      <c r="C1684" s="28"/>
      <c r="D1684" s="28"/>
      <c r="E1684" s="28"/>
      <c r="F1684" s="28"/>
      <c r="G1684" s="28"/>
      <c r="H1684" s="28"/>
      <c r="I1684" s="28"/>
      <c r="J1684" s="28"/>
      <c r="K1684" s="28"/>
      <c r="L1684" s="28"/>
      <c r="M1684" s="28"/>
      <c r="N1684" s="28"/>
      <c r="O1684" s="28"/>
      <c r="P1684" s="28"/>
      <c r="Q1684" s="28"/>
      <c r="R1684" s="28"/>
      <c r="S1684" s="28"/>
      <c r="T1684" s="28"/>
      <c r="U1684" s="28"/>
      <c r="V1684" s="28"/>
      <c r="W1684" s="28"/>
      <c r="X1684" s="28"/>
      <c r="Y1684" s="28"/>
      <c r="Z1684" s="28"/>
      <c r="AA1684" s="28"/>
      <c r="AB1684" s="28"/>
      <c r="AC1684" s="28"/>
      <c r="AD1684" s="28"/>
      <c r="AE1684" s="28"/>
      <c r="AF1684" s="28"/>
      <c r="AG1684" s="28"/>
      <c r="AH1684" s="28"/>
      <c r="AI1684" s="28"/>
      <c r="AJ1684" s="28"/>
      <c r="AK1684" s="28"/>
      <c r="AL1684" s="28"/>
      <c r="AM1684" s="28"/>
      <c r="AN1684" s="28"/>
      <c r="AO1684" s="28"/>
      <c r="AP1684" s="28"/>
      <c r="AQ1684" s="28"/>
      <c r="AR1684" s="28"/>
      <c r="AS1684" s="28"/>
      <c r="AT1684" s="28"/>
      <c r="AU1684" s="28"/>
      <c r="AV1684" s="28"/>
      <c r="AW1684" s="28"/>
      <c r="AX1684" s="28"/>
      <c r="AY1684" s="28"/>
      <c r="AZ1684" s="28"/>
      <c r="BA1684" s="28"/>
      <c r="BB1684" s="28"/>
      <c r="BC1684" s="28"/>
      <c r="BD1684" s="28"/>
      <c r="BE1684" s="28"/>
      <c r="BF1684" s="28"/>
      <c r="BG1684" s="28"/>
      <c r="BH1684" s="28"/>
      <c r="BI1684" s="28"/>
      <c r="BJ1684" s="28"/>
      <c r="BK1684" s="28"/>
      <c r="BL1684" s="28"/>
      <c r="BM1684" s="28"/>
      <c r="BN1684" s="28"/>
      <c r="BO1684" s="28"/>
      <c r="BP1684" s="28"/>
      <c r="BQ1684" s="28"/>
      <c r="BR1684" s="28"/>
      <c r="BS1684" s="28"/>
      <c r="BT1684" s="28"/>
      <c r="BU1684" s="28"/>
      <c r="BV1684" s="28"/>
      <c r="BW1684" s="28"/>
      <c r="BX1684" s="28"/>
      <c r="BY1684" s="28"/>
      <c r="BZ1684" s="28"/>
      <c r="CA1684" s="28"/>
      <c r="CB1684" s="28"/>
      <c r="CC1684" s="28"/>
      <c r="CD1684" s="28"/>
      <c r="CE1684" s="28"/>
      <c r="CF1684" s="28"/>
      <c r="CG1684" s="28"/>
      <c r="CH1684" s="28"/>
      <c r="CI1684" s="28"/>
      <c r="CJ1684" s="28"/>
      <c r="CK1684" s="28"/>
      <c r="CL1684" s="28"/>
      <c r="CM1684" s="28"/>
      <c r="CN1684" s="28"/>
    </row>
    <row r="1685" spans="3:92" x14ac:dyDescent="0.3">
      <c r="C1685" s="28"/>
      <c r="D1685" s="28"/>
      <c r="E1685" s="28"/>
      <c r="F1685" s="28"/>
      <c r="G1685" s="28"/>
      <c r="H1685" s="28"/>
      <c r="I1685" s="28"/>
      <c r="J1685" s="28"/>
      <c r="K1685" s="28"/>
      <c r="L1685" s="28"/>
      <c r="M1685" s="28"/>
      <c r="N1685" s="28"/>
      <c r="O1685" s="28"/>
      <c r="P1685" s="28"/>
      <c r="Q1685" s="28"/>
      <c r="R1685" s="28"/>
      <c r="S1685" s="28"/>
      <c r="T1685" s="28"/>
      <c r="U1685" s="28"/>
      <c r="V1685" s="28"/>
      <c r="W1685" s="28"/>
      <c r="X1685" s="28"/>
      <c r="Y1685" s="28"/>
      <c r="Z1685" s="28"/>
      <c r="AA1685" s="28"/>
      <c r="AB1685" s="28"/>
      <c r="AC1685" s="28"/>
      <c r="AD1685" s="28"/>
      <c r="AE1685" s="28"/>
      <c r="AF1685" s="28"/>
      <c r="AG1685" s="28"/>
      <c r="AH1685" s="28"/>
      <c r="AI1685" s="28"/>
      <c r="AJ1685" s="28"/>
      <c r="AK1685" s="28"/>
      <c r="AL1685" s="28"/>
      <c r="AM1685" s="28"/>
      <c r="AN1685" s="28"/>
      <c r="AO1685" s="28"/>
      <c r="AP1685" s="28"/>
      <c r="AQ1685" s="28"/>
      <c r="AR1685" s="28"/>
      <c r="AS1685" s="28"/>
      <c r="AT1685" s="28"/>
      <c r="AU1685" s="28"/>
      <c r="AV1685" s="28"/>
      <c r="AW1685" s="28"/>
      <c r="AX1685" s="28"/>
      <c r="AY1685" s="28"/>
      <c r="AZ1685" s="28"/>
      <c r="BA1685" s="28"/>
      <c r="BB1685" s="28"/>
      <c r="BC1685" s="28"/>
      <c r="BD1685" s="28"/>
      <c r="BE1685" s="28"/>
      <c r="BF1685" s="28"/>
      <c r="BG1685" s="28"/>
      <c r="BH1685" s="28"/>
      <c r="BI1685" s="28"/>
      <c r="BJ1685" s="28"/>
      <c r="BK1685" s="28"/>
      <c r="BL1685" s="28"/>
      <c r="BM1685" s="28"/>
      <c r="BN1685" s="28"/>
      <c r="BO1685" s="28"/>
      <c r="BP1685" s="28"/>
      <c r="BQ1685" s="28"/>
      <c r="BR1685" s="28"/>
      <c r="BS1685" s="28"/>
      <c r="BT1685" s="28"/>
      <c r="BU1685" s="28"/>
      <c r="BV1685" s="28"/>
      <c r="BW1685" s="28"/>
      <c r="BX1685" s="28"/>
      <c r="BY1685" s="28"/>
      <c r="BZ1685" s="28"/>
      <c r="CA1685" s="28"/>
      <c r="CB1685" s="28"/>
      <c r="CC1685" s="28"/>
      <c r="CD1685" s="28"/>
      <c r="CE1685" s="28"/>
      <c r="CF1685" s="28"/>
      <c r="CG1685" s="28"/>
      <c r="CH1685" s="28"/>
      <c r="CI1685" s="28"/>
      <c r="CJ1685" s="28"/>
      <c r="CK1685" s="28"/>
      <c r="CL1685" s="28"/>
      <c r="CM1685" s="28"/>
      <c r="CN1685" s="28"/>
    </row>
    <row r="1686" spans="3:92" x14ac:dyDescent="0.3">
      <c r="C1686" s="28"/>
      <c r="D1686" s="28"/>
      <c r="E1686" s="28"/>
      <c r="F1686" s="28"/>
      <c r="G1686" s="28"/>
      <c r="H1686" s="28"/>
      <c r="I1686" s="28"/>
      <c r="J1686" s="28"/>
      <c r="K1686" s="28"/>
      <c r="L1686" s="28"/>
      <c r="M1686" s="28"/>
      <c r="N1686" s="28"/>
      <c r="O1686" s="28"/>
      <c r="P1686" s="28"/>
      <c r="Q1686" s="28"/>
      <c r="R1686" s="28"/>
      <c r="S1686" s="28"/>
      <c r="T1686" s="28"/>
      <c r="U1686" s="28"/>
      <c r="V1686" s="28"/>
      <c r="W1686" s="28"/>
      <c r="X1686" s="28"/>
      <c r="Y1686" s="28"/>
      <c r="Z1686" s="28"/>
      <c r="AA1686" s="28"/>
      <c r="AB1686" s="28"/>
      <c r="AC1686" s="28"/>
      <c r="AD1686" s="28"/>
      <c r="AE1686" s="28"/>
      <c r="AF1686" s="28"/>
      <c r="AG1686" s="28"/>
      <c r="AH1686" s="28"/>
      <c r="AI1686" s="28"/>
      <c r="AJ1686" s="28"/>
      <c r="AK1686" s="28"/>
      <c r="AL1686" s="28"/>
      <c r="AM1686" s="28"/>
      <c r="AN1686" s="28"/>
      <c r="AO1686" s="28"/>
      <c r="AP1686" s="28"/>
      <c r="AQ1686" s="28"/>
      <c r="AR1686" s="28"/>
      <c r="AS1686" s="28"/>
      <c r="AT1686" s="28"/>
      <c r="AU1686" s="28"/>
      <c r="AV1686" s="28"/>
      <c r="AW1686" s="28"/>
      <c r="AX1686" s="28"/>
      <c r="AY1686" s="28"/>
      <c r="AZ1686" s="28"/>
      <c r="BA1686" s="28"/>
      <c r="BB1686" s="28"/>
      <c r="BC1686" s="28"/>
      <c r="BD1686" s="28"/>
      <c r="BE1686" s="28"/>
      <c r="BF1686" s="28"/>
      <c r="BG1686" s="28"/>
      <c r="BH1686" s="28"/>
      <c r="BI1686" s="28"/>
      <c r="BJ1686" s="28"/>
      <c r="BK1686" s="28"/>
      <c r="BL1686" s="28"/>
      <c r="BM1686" s="28"/>
      <c r="BN1686" s="28"/>
      <c r="BO1686" s="28"/>
      <c r="BP1686" s="28"/>
      <c r="BQ1686" s="28"/>
      <c r="BR1686" s="28"/>
      <c r="BS1686" s="28"/>
      <c r="BT1686" s="28"/>
      <c r="BU1686" s="28"/>
      <c r="BV1686" s="28"/>
      <c r="BW1686" s="28"/>
      <c r="BX1686" s="28"/>
      <c r="BY1686" s="28"/>
      <c r="BZ1686" s="28"/>
      <c r="CA1686" s="28"/>
      <c r="CB1686" s="28"/>
      <c r="CC1686" s="28"/>
      <c r="CD1686" s="28"/>
      <c r="CE1686" s="28"/>
      <c r="CF1686" s="28"/>
      <c r="CG1686" s="28"/>
      <c r="CH1686" s="28"/>
      <c r="CI1686" s="28"/>
      <c r="CJ1686" s="28"/>
      <c r="CK1686" s="28"/>
      <c r="CL1686" s="28"/>
      <c r="CM1686" s="28"/>
      <c r="CN1686" s="28"/>
    </row>
    <row r="1687" spans="3:92" x14ac:dyDescent="0.3">
      <c r="C1687" s="28"/>
      <c r="D1687" s="28"/>
      <c r="E1687" s="28"/>
      <c r="F1687" s="28"/>
      <c r="G1687" s="28"/>
      <c r="H1687" s="28"/>
      <c r="I1687" s="28"/>
      <c r="J1687" s="28"/>
      <c r="K1687" s="28"/>
      <c r="L1687" s="28"/>
      <c r="M1687" s="28"/>
      <c r="N1687" s="28"/>
      <c r="O1687" s="28"/>
      <c r="P1687" s="28"/>
      <c r="Q1687" s="28"/>
      <c r="R1687" s="28"/>
      <c r="S1687" s="28"/>
      <c r="T1687" s="28"/>
      <c r="U1687" s="28"/>
      <c r="V1687" s="28"/>
      <c r="W1687" s="28"/>
      <c r="X1687" s="28"/>
      <c r="Y1687" s="28"/>
      <c r="Z1687" s="28"/>
      <c r="AA1687" s="28"/>
      <c r="AB1687" s="28"/>
      <c r="AC1687" s="28"/>
      <c r="AD1687" s="28"/>
      <c r="AE1687" s="28"/>
      <c r="AF1687" s="28"/>
      <c r="AG1687" s="28"/>
      <c r="AH1687" s="28"/>
      <c r="AI1687" s="28"/>
      <c r="AJ1687" s="28"/>
      <c r="AK1687" s="28"/>
      <c r="AL1687" s="28"/>
      <c r="AM1687" s="28"/>
      <c r="AN1687" s="28"/>
      <c r="AO1687" s="28"/>
      <c r="AP1687" s="28"/>
      <c r="AQ1687" s="28"/>
      <c r="AR1687" s="28"/>
      <c r="AS1687" s="28"/>
      <c r="AT1687" s="28"/>
      <c r="AU1687" s="28"/>
      <c r="AV1687" s="28"/>
      <c r="AW1687" s="28"/>
      <c r="AX1687" s="28"/>
      <c r="AY1687" s="28"/>
      <c r="AZ1687" s="28"/>
      <c r="BA1687" s="28"/>
      <c r="BB1687" s="28"/>
      <c r="BC1687" s="28"/>
      <c r="BD1687" s="28"/>
      <c r="BE1687" s="28"/>
      <c r="BF1687" s="28"/>
      <c r="BG1687" s="28"/>
      <c r="BH1687" s="28"/>
      <c r="BI1687" s="28"/>
      <c r="BJ1687" s="28"/>
      <c r="BK1687" s="28"/>
      <c r="BL1687" s="28"/>
      <c r="BM1687" s="28"/>
      <c r="BN1687" s="28"/>
      <c r="BO1687" s="28"/>
      <c r="BP1687" s="28"/>
      <c r="BQ1687" s="28"/>
      <c r="BR1687" s="28"/>
      <c r="BS1687" s="28"/>
      <c r="BT1687" s="28"/>
      <c r="BU1687" s="28"/>
      <c r="BV1687" s="28"/>
      <c r="BW1687" s="28"/>
      <c r="BX1687" s="28"/>
      <c r="BY1687" s="28"/>
      <c r="BZ1687" s="28"/>
      <c r="CA1687" s="28"/>
      <c r="CB1687" s="28"/>
      <c r="CC1687" s="28"/>
      <c r="CD1687" s="28"/>
      <c r="CE1687" s="28"/>
      <c r="CF1687" s="28"/>
      <c r="CG1687" s="28"/>
      <c r="CH1687" s="28"/>
      <c r="CI1687" s="28"/>
      <c r="CJ1687" s="28"/>
      <c r="CK1687" s="28"/>
      <c r="CL1687" s="28"/>
      <c r="CM1687" s="28"/>
      <c r="CN1687" s="28"/>
    </row>
    <row r="1688" spans="3:92" x14ac:dyDescent="0.3">
      <c r="C1688" s="28"/>
      <c r="D1688" s="28"/>
      <c r="E1688" s="28"/>
      <c r="F1688" s="28"/>
      <c r="G1688" s="28"/>
      <c r="H1688" s="28"/>
      <c r="I1688" s="28"/>
      <c r="J1688" s="28"/>
      <c r="K1688" s="28"/>
      <c r="L1688" s="28"/>
      <c r="M1688" s="28"/>
      <c r="N1688" s="28"/>
      <c r="O1688" s="28"/>
      <c r="P1688" s="28"/>
      <c r="Q1688" s="28"/>
      <c r="R1688" s="28"/>
      <c r="S1688" s="28"/>
      <c r="T1688" s="28"/>
      <c r="U1688" s="28"/>
      <c r="V1688" s="28"/>
      <c r="W1688" s="28"/>
      <c r="X1688" s="28"/>
      <c r="Y1688" s="28"/>
      <c r="Z1688" s="28"/>
      <c r="AA1688" s="28"/>
      <c r="AB1688" s="28"/>
      <c r="AC1688" s="28"/>
      <c r="AD1688" s="28"/>
      <c r="AE1688" s="28"/>
      <c r="AF1688" s="28"/>
      <c r="AG1688" s="28"/>
      <c r="AH1688" s="28"/>
      <c r="AI1688" s="28"/>
      <c r="AJ1688" s="28"/>
      <c r="AK1688" s="28"/>
      <c r="AL1688" s="28"/>
      <c r="AM1688" s="28"/>
      <c r="AN1688" s="28"/>
      <c r="AO1688" s="28"/>
      <c r="AP1688" s="28"/>
      <c r="AQ1688" s="28"/>
      <c r="AR1688" s="28"/>
      <c r="AS1688" s="28"/>
      <c r="AT1688" s="28"/>
      <c r="AU1688" s="28"/>
      <c r="AV1688" s="28"/>
      <c r="AW1688" s="28"/>
      <c r="AX1688" s="28"/>
      <c r="AY1688" s="28"/>
      <c r="AZ1688" s="28"/>
      <c r="BA1688" s="28"/>
      <c r="BB1688" s="28"/>
      <c r="BC1688" s="28"/>
      <c r="BD1688" s="28"/>
      <c r="BE1688" s="28"/>
      <c r="BF1688" s="28"/>
      <c r="BG1688" s="28"/>
      <c r="BH1688" s="28"/>
      <c r="BI1688" s="28"/>
      <c r="BJ1688" s="28"/>
      <c r="BK1688" s="28"/>
      <c r="BL1688" s="28"/>
      <c r="BM1688" s="28"/>
      <c r="BN1688" s="28"/>
      <c r="BO1688" s="28"/>
      <c r="BP1688" s="28"/>
      <c r="BQ1688" s="28"/>
      <c r="BR1688" s="28"/>
      <c r="BS1688" s="28"/>
      <c r="BT1688" s="28"/>
      <c r="BU1688" s="28"/>
      <c r="BV1688" s="28"/>
      <c r="BW1688" s="28"/>
      <c r="BX1688" s="28"/>
      <c r="BY1688" s="28"/>
      <c r="BZ1688" s="28"/>
      <c r="CA1688" s="28"/>
      <c r="CB1688" s="28"/>
      <c r="CC1688" s="28"/>
      <c r="CD1688" s="28"/>
      <c r="CE1688" s="28"/>
      <c r="CF1688" s="28"/>
      <c r="CG1688" s="28"/>
      <c r="CH1688" s="28"/>
      <c r="CI1688" s="28"/>
      <c r="CJ1688" s="28"/>
      <c r="CK1688" s="28"/>
      <c r="CL1688" s="28"/>
      <c r="CM1688" s="28"/>
      <c r="CN1688" s="28"/>
    </row>
    <row r="1689" spans="3:92" x14ac:dyDescent="0.3">
      <c r="C1689" s="28"/>
      <c r="D1689" s="28"/>
      <c r="E1689" s="28"/>
      <c r="F1689" s="28"/>
      <c r="G1689" s="28"/>
      <c r="H1689" s="28"/>
      <c r="I1689" s="28"/>
      <c r="J1689" s="28"/>
      <c r="K1689" s="28"/>
      <c r="L1689" s="28"/>
      <c r="M1689" s="28"/>
      <c r="N1689" s="28"/>
      <c r="O1689" s="28"/>
      <c r="P1689" s="28"/>
      <c r="Q1689" s="28"/>
      <c r="R1689" s="28"/>
      <c r="S1689" s="28"/>
      <c r="T1689" s="28"/>
      <c r="U1689" s="28"/>
      <c r="V1689" s="28"/>
      <c r="W1689" s="28"/>
      <c r="X1689" s="28"/>
      <c r="Y1689" s="28"/>
      <c r="Z1689" s="28"/>
      <c r="AA1689" s="28"/>
      <c r="AB1689" s="28"/>
      <c r="AC1689" s="28"/>
      <c r="AD1689" s="28"/>
      <c r="AE1689" s="28"/>
      <c r="AF1689" s="28"/>
      <c r="AG1689" s="28"/>
      <c r="AH1689" s="28"/>
      <c r="AI1689" s="28"/>
      <c r="AJ1689" s="28"/>
      <c r="AK1689" s="28"/>
      <c r="AL1689" s="28"/>
      <c r="AM1689" s="28"/>
      <c r="AN1689" s="28"/>
      <c r="AO1689" s="28"/>
      <c r="AP1689" s="28"/>
      <c r="AQ1689" s="28"/>
      <c r="AR1689" s="28"/>
      <c r="AS1689" s="28"/>
      <c r="AT1689" s="28"/>
      <c r="AU1689" s="28"/>
      <c r="AV1689" s="28"/>
      <c r="AW1689" s="28"/>
      <c r="AX1689" s="28"/>
      <c r="AY1689" s="28"/>
      <c r="AZ1689" s="28"/>
      <c r="BA1689" s="28"/>
      <c r="BB1689" s="28"/>
      <c r="BC1689" s="28"/>
      <c r="BD1689" s="28"/>
      <c r="BE1689" s="28"/>
      <c r="BF1689" s="28"/>
      <c r="BG1689" s="28"/>
      <c r="BH1689" s="28"/>
      <c r="BI1689" s="28"/>
      <c r="BJ1689" s="28"/>
      <c r="BK1689" s="28"/>
      <c r="BL1689" s="28"/>
      <c r="BM1689" s="28"/>
      <c r="BN1689" s="28"/>
      <c r="BO1689" s="28"/>
      <c r="BP1689" s="28"/>
      <c r="BQ1689" s="28"/>
      <c r="BR1689" s="28"/>
      <c r="BS1689" s="28"/>
      <c r="BT1689" s="28"/>
      <c r="BU1689" s="28"/>
      <c r="BV1689" s="28"/>
      <c r="BW1689" s="28"/>
      <c r="BX1689" s="28"/>
      <c r="BY1689" s="28"/>
      <c r="BZ1689" s="28"/>
      <c r="CA1689" s="28"/>
      <c r="CB1689" s="28"/>
      <c r="CC1689" s="28"/>
      <c r="CD1689" s="28"/>
      <c r="CE1689" s="28"/>
      <c r="CF1689" s="28"/>
      <c r="CG1689" s="28"/>
      <c r="CH1689" s="28"/>
      <c r="CI1689" s="28"/>
      <c r="CJ1689" s="28"/>
      <c r="CK1689" s="28"/>
      <c r="CL1689" s="28"/>
      <c r="CM1689" s="28"/>
      <c r="CN1689" s="28"/>
    </row>
    <row r="1690" spans="3:92" x14ac:dyDescent="0.3">
      <c r="C1690" s="28"/>
      <c r="D1690" s="28"/>
      <c r="E1690" s="28"/>
      <c r="F1690" s="28"/>
      <c r="G1690" s="28"/>
      <c r="H1690" s="28"/>
      <c r="I1690" s="28"/>
      <c r="J1690" s="28"/>
      <c r="K1690" s="28"/>
      <c r="L1690" s="28"/>
      <c r="M1690" s="28"/>
      <c r="N1690" s="28"/>
      <c r="O1690" s="28"/>
      <c r="P1690" s="28"/>
      <c r="Q1690" s="28"/>
      <c r="R1690" s="28"/>
      <c r="S1690" s="28"/>
      <c r="T1690" s="28"/>
      <c r="U1690" s="28"/>
      <c r="V1690" s="28"/>
      <c r="W1690" s="28"/>
      <c r="X1690" s="28"/>
      <c r="Y1690" s="28"/>
      <c r="Z1690" s="28"/>
      <c r="AA1690" s="28"/>
      <c r="AB1690" s="28"/>
      <c r="AC1690" s="28"/>
      <c r="AD1690" s="28"/>
      <c r="AE1690" s="28"/>
      <c r="AF1690" s="28"/>
      <c r="AG1690" s="28"/>
      <c r="AH1690" s="28"/>
      <c r="AI1690" s="28"/>
      <c r="AJ1690" s="28"/>
      <c r="AK1690" s="28"/>
      <c r="AL1690" s="28"/>
      <c r="AM1690" s="28"/>
      <c r="AN1690" s="28"/>
      <c r="AO1690" s="28"/>
      <c r="AP1690" s="28"/>
      <c r="AQ1690" s="28"/>
      <c r="AR1690" s="28"/>
      <c r="AS1690" s="28"/>
      <c r="AT1690" s="28"/>
      <c r="AU1690" s="28"/>
      <c r="AV1690" s="28"/>
      <c r="AW1690" s="28"/>
      <c r="AX1690" s="28"/>
      <c r="AY1690" s="28"/>
      <c r="AZ1690" s="28"/>
      <c r="BA1690" s="28"/>
      <c r="BB1690" s="28"/>
      <c r="BC1690" s="28"/>
      <c r="BD1690" s="28"/>
      <c r="BE1690" s="28"/>
      <c r="BF1690" s="28"/>
      <c r="BG1690" s="28"/>
      <c r="BH1690" s="28"/>
      <c r="BI1690" s="28"/>
      <c r="BJ1690" s="28"/>
      <c r="BK1690" s="28"/>
      <c r="BL1690" s="28"/>
      <c r="BM1690" s="28"/>
      <c r="BN1690" s="28"/>
      <c r="BO1690" s="28"/>
      <c r="BP1690" s="28"/>
      <c r="BQ1690" s="28"/>
      <c r="BR1690" s="28"/>
      <c r="BS1690" s="28"/>
      <c r="BT1690" s="28"/>
      <c r="BU1690" s="28"/>
      <c r="BV1690" s="28"/>
      <c r="BW1690" s="28"/>
      <c r="BX1690" s="28"/>
      <c r="BY1690" s="28"/>
      <c r="BZ1690" s="28"/>
      <c r="CA1690" s="28"/>
      <c r="CB1690" s="28"/>
      <c r="CC1690" s="28"/>
      <c r="CD1690" s="28"/>
      <c r="CE1690" s="28"/>
      <c r="CF1690" s="28"/>
      <c r="CG1690" s="28"/>
      <c r="CH1690" s="28"/>
      <c r="CI1690" s="28"/>
      <c r="CJ1690" s="28"/>
      <c r="CK1690" s="28"/>
      <c r="CL1690" s="28"/>
      <c r="CM1690" s="28"/>
      <c r="CN1690" s="28"/>
    </row>
    <row r="1691" spans="3:92" x14ac:dyDescent="0.3">
      <c r="C1691" s="28"/>
      <c r="D1691" s="28"/>
      <c r="E1691" s="28"/>
      <c r="F1691" s="28"/>
      <c r="G1691" s="28"/>
      <c r="H1691" s="28"/>
      <c r="I1691" s="28"/>
      <c r="J1691" s="28"/>
      <c r="K1691" s="28"/>
      <c r="L1691" s="28"/>
      <c r="M1691" s="28"/>
      <c r="N1691" s="28"/>
      <c r="O1691" s="28"/>
      <c r="P1691" s="28"/>
      <c r="Q1691" s="28"/>
      <c r="R1691" s="28"/>
      <c r="S1691" s="28"/>
      <c r="T1691" s="28"/>
      <c r="U1691" s="28"/>
      <c r="V1691" s="28"/>
      <c r="W1691" s="28"/>
      <c r="X1691" s="28"/>
      <c r="Y1691" s="28"/>
      <c r="Z1691" s="28"/>
      <c r="AA1691" s="28"/>
      <c r="AB1691" s="28"/>
      <c r="AC1691" s="28"/>
      <c r="AD1691" s="28"/>
      <c r="AE1691" s="28"/>
      <c r="AF1691" s="28"/>
      <c r="AG1691" s="28"/>
      <c r="AH1691" s="28"/>
      <c r="AI1691" s="28"/>
      <c r="AJ1691" s="28"/>
      <c r="AK1691" s="28"/>
      <c r="AL1691" s="28"/>
      <c r="AM1691" s="28"/>
      <c r="AN1691" s="28"/>
      <c r="AO1691" s="28"/>
      <c r="AP1691" s="28"/>
      <c r="AQ1691" s="28"/>
      <c r="AR1691" s="28"/>
      <c r="AS1691" s="28"/>
      <c r="AT1691" s="28"/>
      <c r="AU1691" s="28"/>
      <c r="AV1691" s="28"/>
      <c r="AW1691" s="28"/>
      <c r="AX1691" s="28"/>
      <c r="AY1691" s="28"/>
      <c r="AZ1691" s="28"/>
      <c r="BA1691" s="28"/>
      <c r="BB1691" s="28"/>
      <c r="BC1691" s="28"/>
      <c r="BD1691" s="28"/>
      <c r="BE1691" s="28"/>
      <c r="BF1691" s="28"/>
      <c r="BG1691" s="28"/>
      <c r="BH1691" s="28"/>
      <c r="BI1691" s="28"/>
      <c r="BJ1691" s="28"/>
      <c r="BK1691" s="28"/>
      <c r="BL1691" s="28"/>
      <c r="BM1691" s="28"/>
      <c r="BN1691" s="28"/>
      <c r="BO1691" s="28"/>
      <c r="BP1691" s="28"/>
      <c r="BQ1691" s="28"/>
      <c r="BR1691" s="28"/>
      <c r="BS1691" s="28"/>
      <c r="BT1691" s="28"/>
      <c r="BU1691" s="28"/>
      <c r="BV1691" s="28"/>
      <c r="BW1691" s="28"/>
      <c r="BX1691" s="28"/>
      <c r="BY1691" s="28"/>
      <c r="BZ1691" s="28"/>
      <c r="CA1691" s="28"/>
      <c r="CB1691" s="28"/>
      <c r="CC1691" s="28"/>
      <c r="CD1691" s="28"/>
      <c r="CE1691" s="28"/>
      <c r="CF1691" s="28"/>
      <c r="CG1691" s="28"/>
      <c r="CH1691" s="28"/>
      <c r="CI1691" s="28"/>
      <c r="CJ1691" s="28"/>
      <c r="CK1691" s="28"/>
      <c r="CL1691" s="28"/>
      <c r="CM1691" s="28"/>
      <c r="CN1691" s="28"/>
    </row>
    <row r="1692" spans="3:92" x14ac:dyDescent="0.3">
      <c r="C1692" s="28"/>
      <c r="D1692" s="28"/>
      <c r="E1692" s="28"/>
      <c r="F1692" s="28"/>
      <c r="G1692" s="28"/>
      <c r="H1692" s="28"/>
      <c r="I1692" s="28"/>
      <c r="J1692" s="28"/>
      <c r="K1692" s="28"/>
      <c r="L1692" s="28"/>
      <c r="M1692" s="28"/>
      <c r="N1692" s="28"/>
      <c r="O1692" s="28"/>
      <c r="P1692" s="28"/>
      <c r="Q1692" s="28"/>
      <c r="R1692" s="28"/>
      <c r="S1692" s="28"/>
      <c r="T1692" s="28"/>
      <c r="U1692" s="28"/>
      <c r="V1692" s="28"/>
      <c r="W1692" s="28"/>
      <c r="X1692" s="28"/>
      <c r="Y1692" s="28"/>
      <c r="Z1692" s="28"/>
      <c r="AA1692" s="28"/>
      <c r="AB1692" s="28"/>
      <c r="AC1692" s="28"/>
      <c r="AD1692" s="28"/>
      <c r="AE1692" s="28"/>
      <c r="AF1692" s="28"/>
      <c r="AG1692" s="28"/>
      <c r="AH1692" s="28"/>
      <c r="AI1692" s="28"/>
      <c r="AJ1692" s="28"/>
      <c r="AK1692" s="28"/>
      <c r="AL1692" s="28"/>
      <c r="AM1692" s="28"/>
      <c r="AN1692" s="28"/>
      <c r="AO1692" s="28"/>
      <c r="AP1692" s="28"/>
      <c r="AQ1692" s="28"/>
      <c r="AR1692" s="28"/>
      <c r="AS1692" s="28"/>
      <c r="AT1692" s="28"/>
      <c r="AU1692" s="28"/>
      <c r="AV1692" s="28"/>
      <c r="AW1692" s="28"/>
      <c r="AX1692" s="28"/>
      <c r="AY1692" s="28"/>
      <c r="AZ1692" s="28"/>
      <c r="BA1692" s="28"/>
      <c r="BB1692" s="28"/>
      <c r="BC1692" s="28"/>
      <c r="BD1692" s="28"/>
      <c r="BE1692" s="28"/>
      <c r="BF1692" s="28"/>
      <c r="BG1692" s="28"/>
      <c r="BH1692" s="28"/>
      <c r="BI1692" s="28"/>
      <c r="BJ1692" s="28"/>
      <c r="BK1692" s="28"/>
      <c r="BL1692" s="28"/>
      <c r="BM1692" s="28"/>
      <c r="BN1692" s="28"/>
      <c r="BO1692" s="28"/>
      <c r="BP1692" s="28"/>
      <c r="BQ1692" s="28"/>
      <c r="BR1692" s="28"/>
      <c r="BS1692" s="28"/>
      <c r="BT1692" s="28"/>
      <c r="BU1692" s="28"/>
      <c r="BV1692" s="28"/>
      <c r="BW1692" s="28"/>
      <c r="BX1692" s="28"/>
      <c r="BY1692" s="28"/>
      <c r="BZ1692" s="28"/>
      <c r="CA1692" s="28"/>
      <c r="CB1692" s="28"/>
      <c r="CC1692" s="28"/>
      <c r="CD1692" s="28"/>
      <c r="CE1692" s="28"/>
      <c r="CF1692" s="28"/>
      <c r="CG1692" s="28"/>
      <c r="CH1692" s="28"/>
      <c r="CI1692" s="28"/>
      <c r="CJ1692" s="28"/>
      <c r="CK1692" s="28"/>
      <c r="CL1692" s="28"/>
      <c r="CM1692" s="28"/>
      <c r="CN1692" s="28"/>
    </row>
    <row r="1693" spans="3:92" x14ac:dyDescent="0.3">
      <c r="C1693" s="28"/>
      <c r="D1693" s="28"/>
      <c r="E1693" s="28"/>
      <c r="F1693" s="28"/>
      <c r="G1693" s="28"/>
      <c r="H1693" s="28"/>
      <c r="I1693" s="28"/>
      <c r="J1693" s="28"/>
      <c r="K1693" s="28"/>
      <c r="L1693" s="28"/>
      <c r="M1693" s="28"/>
      <c r="N1693" s="28"/>
      <c r="O1693" s="28"/>
      <c r="P1693" s="28"/>
      <c r="Q1693" s="28"/>
      <c r="R1693" s="28"/>
      <c r="S1693" s="28"/>
      <c r="T1693" s="28"/>
      <c r="U1693" s="28"/>
      <c r="V1693" s="28"/>
      <c r="W1693" s="28"/>
      <c r="X1693" s="28"/>
      <c r="Y1693" s="28"/>
      <c r="Z1693" s="28"/>
      <c r="AA1693" s="28"/>
      <c r="AB1693" s="28"/>
      <c r="AC1693" s="28"/>
      <c r="AD1693" s="28"/>
      <c r="AE1693" s="28"/>
      <c r="AF1693" s="28"/>
      <c r="AG1693" s="28"/>
      <c r="AH1693" s="28"/>
      <c r="AI1693" s="28"/>
      <c r="AJ1693" s="28"/>
      <c r="AK1693" s="28"/>
      <c r="AL1693" s="28"/>
      <c r="AM1693" s="28"/>
      <c r="AN1693" s="28"/>
      <c r="AO1693" s="28"/>
      <c r="AP1693" s="28"/>
      <c r="AQ1693" s="28"/>
      <c r="AR1693" s="28"/>
      <c r="AS1693" s="28"/>
      <c r="AT1693" s="28"/>
      <c r="AU1693" s="28"/>
      <c r="AV1693" s="28"/>
      <c r="AW1693" s="28"/>
      <c r="AX1693" s="28"/>
      <c r="AY1693" s="28"/>
      <c r="AZ1693" s="28"/>
      <c r="BA1693" s="28"/>
      <c r="BB1693" s="28"/>
      <c r="BC1693" s="28"/>
      <c r="BD1693" s="28"/>
      <c r="BE1693" s="28"/>
      <c r="BF1693" s="28"/>
      <c r="BG1693" s="28"/>
      <c r="BH1693" s="28"/>
      <c r="BI1693" s="28"/>
      <c r="BJ1693" s="28"/>
      <c r="BK1693" s="28"/>
      <c r="BL1693" s="28"/>
      <c r="BM1693" s="28"/>
      <c r="BN1693" s="28"/>
      <c r="BO1693" s="28"/>
      <c r="BP1693" s="28"/>
      <c r="BQ1693" s="28"/>
      <c r="BR1693" s="28"/>
      <c r="BS1693" s="28"/>
      <c r="BT1693" s="28"/>
      <c r="BU1693" s="28"/>
      <c r="BV1693" s="28"/>
      <c r="BW1693" s="28"/>
      <c r="BX1693" s="28"/>
      <c r="BY1693" s="28"/>
      <c r="BZ1693" s="28"/>
      <c r="CA1693" s="28"/>
      <c r="CB1693" s="28"/>
      <c r="CC1693" s="28"/>
      <c r="CD1693" s="28"/>
      <c r="CE1693" s="28"/>
      <c r="CF1693" s="28"/>
      <c r="CG1693" s="28"/>
      <c r="CH1693" s="28"/>
      <c r="CI1693" s="28"/>
      <c r="CJ1693" s="28"/>
      <c r="CK1693" s="28"/>
      <c r="CL1693" s="28"/>
      <c r="CM1693" s="28"/>
      <c r="CN1693" s="28"/>
    </row>
    <row r="1694" spans="3:92" x14ac:dyDescent="0.3">
      <c r="C1694" s="28"/>
      <c r="D1694" s="28"/>
      <c r="E1694" s="28"/>
      <c r="F1694" s="28"/>
      <c r="G1694" s="28"/>
      <c r="H1694" s="28"/>
      <c r="I1694" s="28"/>
      <c r="J1694" s="28"/>
      <c r="K1694" s="28"/>
      <c r="L1694" s="28"/>
      <c r="M1694" s="28"/>
      <c r="N1694" s="28"/>
      <c r="O1694" s="28"/>
      <c r="P1694" s="28"/>
      <c r="Q1694" s="28"/>
      <c r="R1694" s="28"/>
      <c r="S1694" s="28"/>
      <c r="T1694" s="28"/>
      <c r="U1694" s="28"/>
      <c r="V1694" s="28"/>
      <c r="W1694" s="28"/>
      <c r="X1694" s="28"/>
      <c r="Y1694" s="28"/>
      <c r="Z1694" s="28"/>
      <c r="AA1694" s="28"/>
      <c r="AB1694" s="28"/>
      <c r="AC1694" s="28"/>
      <c r="AD1694" s="28"/>
      <c r="AE1694" s="28"/>
      <c r="AF1694" s="28"/>
      <c r="AG1694" s="28"/>
      <c r="AH1694" s="28"/>
      <c r="AI1694" s="28"/>
      <c r="AJ1694" s="28"/>
      <c r="AK1694" s="28"/>
      <c r="AL1694" s="28"/>
      <c r="AM1694" s="28"/>
      <c r="AN1694" s="28"/>
      <c r="AO1694" s="28"/>
      <c r="AP1694" s="28"/>
      <c r="AQ1694" s="28"/>
      <c r="AR1694" s="28"/>
      <c r="AS1694" s="28"/>
      <c r="AT1694" s="28"/>
      <c r="AU1694" s="28"/>
      <c r="AV1694" s="28"/>
      <c r="AW1694" s="28"/>
      <c r="AX1694" s="28"/>
      <c r="AY1694" s="28"/>
      <c r="AZ1694" s="28"/>
      <c r="BA1694" s="28"/>
      <c r="BB1694" s="28"/>
      <c r="BC1694" s="28"/>
      <c r="BD1694" s="28"/>
      <c r="BE1694" s="28"/>
      <c r="BF1694" s="28"/>
      <c r="BG1694" s="28"/>
      <c r="BH1694" s="28"/>
      <c r="BI1694" s="28"/>
      <c r="BJ1694" s="28"/>
      <c r="BK1694" s="28"/>
      <c r="BL1694" s="28"/>
      <c r="BM1694" s="28"/>
      <c r="BN1694" s="28"/>
      <c r="BO1694" s="28"/>
      <c r="BP1694" s="28"/>
      <c r="BQ1694" s="28"/>
      <c r="BR1694" s="28"/>
      <c r="BS1694" s="28"/>
      <c r="BT1694" s="28"/>
      <c r="BU1694" s="28"/>
      <c r="BV1694" s="28"/>
      <c r="BW1694" s="28"/>
      <c r="BX1694" s="28"/>
      <c r="BY1694" s="28"/>
      <c r="BZ1694" s="28"/>
      <c r="CA1694" s="28"/>
      <c r="CB1694" s="28"/>
      <c r="CC1694" s="28"/>
      <c r="CD1694" s="28"/>
      <c r="CE1694" s="28"/>
      <c r="CF1694" s="28"/>
      <c r="CG1694" s="28"/>
      <c r="CH1694" s="28"/>
      <c r="CI1694" s="28"/>
      <c r="CJ1694" s="28"/>
      <c r="CK1694" s="28"/>
      <c r="CL1694" s="28"/>
      <c r="CM1694" s="28"/>
      <c r="CN1694" s="28"/>
    </row>
    <row r="1695" spans="3:92" x14ac:dyDescent="0.3">
      <c r="C1695" s="28"/>
      <c r="D1695" s="28"/>
      <c r="E1695" s="28"/>
      <c r="F1695" s="28"/>
      <c r="G1695" s="28"/>
      <c r="H1695" s="28"/>
      <c r="I1695" s="28"/>
      <c r="J1695" s="28"/>
      <c r="K1695" s="28"/>
      <c r="L1695" s="28"/>
      <c r="M1695" s="28"/>
      <c r="N1695" s="28"/>
      <c r="O1695" s="28"/>
      <c r="P1695" s="28"/>
      <c r="Q1695" s="28"/>
      <c r="R1695" s="28"/>
      <c r="S1695" s="28"/>
      <c r="T1695" s="28"/>
      <c r="U1695" s="28"/>
      <c r="V1695" s="28"/>
      <c r="W1695" s="28"/>
      <c r="X1695" s="28"/>
      <c r="Y1695" s="28"/>
      <c r="Z1695" s="28"/>
      <c r="AA1695" s="28"/>
      <c r="AB1695" s="28"/>
      <c r="AC1695" s="28"/>
      <c r="AD1695" s="28"/>
      <c r="AE1695" s="28"/>
      <c r="AF1695" s="28"/>
      <c r="AG1695" s="28"/>
      <c r="AH1695" s="28"/>
      <c r="AI1695" s="28"/>
      <c r="AJ1695" s="28"/>
      <c r="AK1695" s="28"/>
      <c r="AL1695" s="28"/>
      <c r="AM1695" s="28"/>
      <c r="AN1695" s="28"/>
      <c r="AO1695" s="28"/>
      <c r="AP1695" s="28"/>
      <c r="AQ1695" s="28"/>
      <c r="AR1695" s="28"/>
      <c r="AS1695" s="28"/>
      <c r="AT1695" s="28"/>
      <c r="AU1695" s="28"/>
      <c r="AV1695" s="28"/>
      <c r="AW1695" s="28"/>
      <c r="AX1695" s="28"/>
      <c r="AY1695" s="28"/>
      <c r="AZ1695" s="28"/>
      <c r="BA1695" s="28"/>
      <c r="BB1695" s="28"/>
      <c r="BC1695" s="28"/>
      <c r="BD1695" s="28"/>
      <c r="BE1695" s="28"/>
      <c r="BF1695" s="28"/>
      <c r="BG1695" s="28"/>
      <c r="BH1695" s="28"/>
      <c r="BI1695" s="28"/>
      <c r="BJ1695" s="28"/>
      <c r="BK1695" s="28"/>
      <c r="BL1695" s="28"/>
      <c r="BM1695" s="28"/>
      <c r="BN1695" s="28"/>
      <c r="BO1695" s="28"/>
      <c r="BP1695" s="28"/>
      <c r="BQ1695" s="28"/>
      <c r="BR1695" s="28"/>
      <c r="BS1695" s="28"/>
      <c r="BT1695" s="28"/>
      <c r="BU1695" s="28"/>
      <c r="BV1695" s="28"/>
      <c r="BW1695" s="28"/>
      <c r="BX1695" s="28"/>
      <c r="BY1695" s="28"/>
      <c r="BZ1695" s="28"/>
      <c r="CA1695" s="28"/>
      <c r="CB1695" s="28"/>
      <c r="CC1695" s="28"/>
      <c r="CD1695" s="28"/>
      <c r="CE1695" s="28"/>
      <c r="CF1695" s="28"/>
      <c r="CG1695" s="28"/>
      <c r="CH1695" s="28"/>
      <c r="CI1695" s="28"/>
      <c r="CJ1695" s="28"/>
      <c r="CK1695" s="28"/>
      <c r="CL1695" s="28"/>
      <c r="CM1695" s="28"/>
      <c r="CN1695" s="28"/>
    </row>
    <row r="1696" spans="3:92" x14ac:dyDescent="0.3">
      <c r="C1696" s="28"/>
      <c r="D1696" s="28"/>
      <c r="E1696" s="28"/>
      <c r="F1696" s="28"/>
      <c r="G1696" s="28"/>
      <c r="H1696" s="28"/>
      <c r="I1696" s="28"/>
      <c r="J1696" s="28"/>
      <c r="K1696" s="28"/>
      <c r="L1696" s="28"/>
      <c r="M1696" s="28"/>
      <c r="N1696" s="28"/>
      <c r="O1696" s="28"/>
      <c r="P1696" s="28"/>
      <c r="Q1696" s="28"/>
      <c r="R1696" s="28"/>
      <c r="S1696" s="28"/>
      <c r="T1696" s="28"/>
      <c r="U1696" s="28"/>
      <c r="V1696" s="28"/>
      <c r="W1696" s="28"/>
      <c r="X1696" s="28"/>
      <c r="Y1696" s="28"/>
      <c r="Z1696" s="28"/>
      <c r="AA1696" s="28"/>
      <c r="AB1696" s="28"/>
      <c r="AC1696" s="28"/>
      <c r="AD1696" s="28"/>
      <c r="AE1696" s="28"/>
      <c r="AF1696" s="28"/>
      <c r="AG1696" s="28"/>
      <c r="AH1696" s="28"/>
      <c r="AI1696" s="28"/>
      <c r="AJ1696" s="28"/>
      <c r="AK1696" s="28"/>
      <c r="AL1696" s="28"/>
      <c r="AM1696" s="28"/>
      <c r="AN1696" s="28"/>
      <c r="AO1696" s="28"/>
      <c r="AP1696" s="28"/>
      <c r="AQ1696" s="28"/>
      <c r="AR1696" s="28"/>
      <c r="AS1696" s="28"/>
      <c r="AT1696" s="28"/>
      <c r="AU1696" s="28"/>
      <c r="AV1696" s="28"/>
      <c r="AW1696" s="28"/>
      <c r="AX1696" s="28"/>
      <c r="AY1696" s="28"/>
      <c r="AZ1696" s="28"/>
      <c r="BA1696" s="28"/>
      <c r="BB1696" s="28"/>
      <c r="BC1696" s="28"/>
      <c r="BD1696" s="28"/>
      <c r="BE1696" s="28"/>
      <c r="BF1696" s="28"/>
      <c r="BG1696" s="28"/>
      <c r="BH1696" s="28"/>
      <c r="BI1696" s="28"/>
      <c r="BJ1696" s="28"/>
      <c r="BK1696" s="28"/>
      <c r="BL1696" s="28"/>
      <c r="BM1696" s="28"/>
      <c r="BN1696" s="28"/>
      <c r="BO1696" s="28"/>
      <c r="BP1696" s="28"/>
      <c r="BQ1696" s="28"/>
      <c r="BR1696" s="28"/>
      <c r="BS1696" s="28"/>
      <c r="BT1696" s="28"/>
      <c r="BU1696" s="28"/>
      <c r="BV1696" s="28"/>
      <c r="BW1696" s="28"/>
      <c r="BX1696" s="28"/>
      <c r="BY1696" s="28"/>
      <c r="BZ1696" s="28"/>
      <c r="CA1696" s="28"/>
      <c r="CB1696" s="28"/>
      <c r="CC1696" s="28"/>
      <c r="CD1696" s="28"/>
      <c r="CE1696" s="28"/>
      <c r="CF1696" s="28"/>
      <c r="CG1696" s="28"/>
      <c r="CH1696" s="28"/>
      <c r="CI1696" s="28"/>
      <c r="CJ1696" s="28"/>
      <c r="CK1696" s="28"/>
      <c r="CL1696" s="28"/>
      <c r="CM1696" s="28"/>
      <c r="CN1696" s="28"/>
    </row>
    <row r="1697" spans="3:92" x14ac:dyDescent="0.3">
      <c r="C1697" s="28"/>
      <c r="D1697" s="28"/>
      <c r="E1697" s="28"/>
      <c r="F1697" s="28"/>
      <c r="G1697" s="28"/>
      <c r="H1697" s="28"/>
      <c r="I1697" s="28"/>
      <c r="J1697" s="28"/>
      <c r="K1697" s="28"/>
      <c r="L1697" s="28"/>
      <c r="M1697" s="28"/>
      <c r="N1697" s="28"/>
      <c r="O1697" s="28"/>
      <c r="P1697" s="28"/>
      <c r="Q1697" s="28"/>
      <c r="R1697" s="28"/>
      <c r="S1697" s="28"/>
      <c r="T1697" s="28"/>
      <c r="U1697" s="28"/>
      <c r="V1697" s="28"/>
      <c r="W1697" s="28"/>
      <c r="X1697" s="28"/>
      <c r="Y1697" s="28"/>
      <c r="Z1697" s="28"/>
      <c r="AA1697" s="28"/>
      <c r="AB1697" s="28"/>
      <c r="AC1697" s="28"/>
      <c r="AD1697" s="28"/>
      <c r="AE1697" s="28"/>
      <c r="AF1697" s="28"/>
      <c r="AG1697" s="28"/>
      <c r="AH1697" s="28"/>
      <c r="AI1697" s="28"/>
      <c r="AJ1697" s="28"/>
      <c r="AK1697" s="28"/>
      <c r="AL1697" s="28"/>
      <c r="AM1697" s="28"/>
      <c r="AN1697" s="28"/>
      <c r="AO1697" s="28"/>
      <c r="AP1697" s="28"/>
      <c r="AQ1697" s="28"/>
      <c r="AR1697" s="28"/>
      <c r="AS1697" s="28"/>
      <c r="AT1697" s="28"/>
      <c r="AU1697" s="28"/>
      <c r="AV1697" s="28"/>
      <c r="AW1697" s="28"/>
      <c r="AX1697" s="28"/>
      <c r="AY1697" s="28"/>
      <c r="AZ1697" s="28"/>
      <c r="BA1697" s="28"/>
      <c r="BB1697" s="28"/>
      <c r="BC1697" s="28"/>
      <c r="BD1697" s="28"/>
      <c r="BE1697" s="28"/>
      <c r="BF1697" s="28"/>
      <c r="BG1697" s="28"/>
      <c r="BH1697" s="28"/>
      <c r="BI1697" s="28"/>
      <c r="BJ1697" s="28"/>
      <c r="BK1697" s="28"/>
      <c r="BL1697" s="28"/>
      <c r="BM1697" s="28"/>
      <c r="BN1697" s="28"/>
      <c r="BO1697" s="28"/>
      <c r="BP1697" s="28"/>
      <c r="BQ1697" s="28"/>
      <c r="BR1697" s="28"/>
      <c r="BS1697" s="28"/>
      <c r="BT1697" s="28"/>
      <c r="BU1697" s="28"/>
      <c r="BV1697" s="28"/>
      <c r="BW1697" s="28"/>
      <c r="BX1697" s="28"/>
      <c r="BY1697" s="28"/>
      <c r="BZ1697" s="28"/>
      <c r="CA1697" s="28"/>
      <c r="CB1697" s="28"/>
      <c r="CC1697" s="28"/>
      <c r="CD1697" s="28"/>
      <c r="CE1697" s="28"/>
      <c r="CF1697" s="28"/>
      <c r="CG1697" s="28"/>
      <c r="CH1697" s="28"/>
      <c r="CI1697" s="28"/>
      <c r="CJ1697" s="28"/>
      <c r="CK1697" s="28"/>
      <c r="CL1697" s="28"/>
      <c r="CM1697" s="28"/>
      <c r="CN1697" s="28"/>
    </row>
    <row r="1698" spans="3:92" x14ac:dyDescent="0.3">
      <c r="C1698" s="28"/>
      <c r="D1698" s="28"/>
      <c r="E1698" s="28"/>
      <c r="F1698" s="28"/>
      <c r="G1698" s="28"/>
      <c r="H1698" s="28"/>
      <c r="I1698" s="28"/>
      <c r="J1698" s="28"/>
      <c r="K1698" s="28"/>
      <c r="L1698" s="28"/>
      <c r="M1698" s="28"/>
      <c r="N1698" s="28"/>
      <c r="O1698" s="28"/>
      <c r="P1698" s="28"/>
      <c r="Q1698" s="28"/>
      <c r="R1698" s="28"/>
      <c r="S1698" s="28"/>
      <c r="T1698" s="28"/>
      <c r="U1698" s="28"/>
      <c r="V1698" s="28"/>
      <c r="W1698" s="28"/>
      <c r="X1698" s="28"/>
      <c r="Y1698" s="28"/>
      <c r="Z1698" s="28"/>
      <c r="AA1698" s="28"/>
      <c r="AB1698" s="28"/>
      <c r="AC1698" s="28"/>
      <c r="AD1698" s="28"/>
      <c r="AE1698" s="28"/>
      <c r="AF1698" s="28"/>
      <c r="AG1698" s="28"/>
      <c r="AH1698" s="28"/>
      <c r="AI1698" s="28"/>
      <c r="AJ1698" s="28"/>
      <c r="AK1698" s="28"/>
      <c r="AL1698" s="28"/>
      <c r="AM1698" s="28"/>
      <c r="AN1698" s="28"/>
      <c r="AO1698" s="28"/>
      <c r="AP1698" s="28"/>
      <c r="AQ1698" s="28"/>
      <c r="AR1698" s="28"/>
      <c r="AS1698" s="28"/>
      <c r="AT1698" s="28"/>
      <c r="AU1698" s="28"/>
      <c r="AV1698" s="28"/>
      <c r="AW1698" s="28"/>
      <c r="AX1698" s="28"/>
      <c r="AY1698" s="28"/>
      <c r="AZ1698" s="28"/>
      <c r="BA1698" s="28"/>
      <c r="BB1698" s="28"/>
      <c r="BC1698" s="28"/>
      <c r="BD1698" s="28"/>
      <c r="BE1698" s="28"/>
      <c r="BF1698" s="28"/>
      <c r="BG1698" s="28"/>
      <c r="BH1698" s="28"/>
      <c r="BI1698" s="28"/>
      <c r="BJ1698" s="28"/>
      <c r="BK1698" s="28"/>
      <c r="BL1698" s="28"/>
      <c r="BM1698" s="28"/>
      <c r="BN1698" s="28"/>
      <c r="BO1698" s="28"/>
      <c r="BP1698" s="28"/>
      <c r="BQ1698" s="28"/>
      <c r="BR1698" s="28"/>
      <c r="BS1698" s="28"/>
      <c r="BT1698" s="28"/>
      <c r="BU1698" s="28"/>
      <c r="BV1698" s="28"/>
      <c r="BW1698" s="28"/>
      <c r="BX1698" s="28"/>
      <c r="BY1698" s="28"/>
      <c r="BZ1698" s="28"/>
      <c r="CA1698" s="28"/>
      <c r="CB1698" s="28"/>
      <c r="CC1698" s="28"/>
      <c r="CD1698" s="28"/>
      <c r="CE1698" s="28"/>
      <c r="CF1698" s="28"/>
      <c r="CG1698" s="28"/>
      <c r="CH1698" s="28"/>
      <c r="CI1698" s="28"/>
      <c r="CJ1698" s="28"/>
      <c r="CK1698" s="28"/>
      <c r="CL1698" s="28"/>
      <c r="CM1698" s="28"/>
      <c r="CN1698" s="28"/>
    </row>
    <row r="1699" spans="3:92" x14ac:dyDescent="0.3">
      <c r="C1699" s="28"/>
      <c r="D1699" s="28"/>
      <c r="E1699" s="28"/>
      <c r="F1699" s="28"/>
      <c r="G1699" s="28"/>
      <c r="H1699" s="28"/>
      <c r="I1699" s="28"/>
      <c r="J1699" s="28"/>
      <c r="K1699" s="28"/>
      <c r="L1699" s="28"/>
      <c r="M1699" s="28"/>
      <c r="N1699" s="28"/>
      <c r="O1699" s="28"/>
      <c r="P1699" s="28"/>
      <c r="Q1699" s="28"/>
      <c r="R1699" s="28"/>
      <c r="S1699" s="28"/>
      <c r="T1699" s="28"/>
      <c r="U1699" s="28"/>
      <c r="V1699" s="28"/>
      <c r="W1699" s="28"/>
      <c r="X1699" s="28"/>
      <c r="Y1699" s="28"/>
      <c r="Z1699" s="28"/>
      <c r="AA1699" s="28"/>
      <c r="AB1699" s="28"/>
      <c r="AC1699" s="28"/>
      <c r="AD1699" s="28"/>
      <c r="AE1699" s="28"/>
      <c r="AF1699" s="28"/>
      <c r="AG1699" s="28"/>
      <c r="AH1699" s="28"/>
      <c r="AI1699" s="28"/>
      <c r="AJ1699" s="28"/>
      <c r="AK1699" s="28"/>
      <c r="AL1699" s="28"/>
      <c r="AM1699" s="28"/>
      <c r="AN1699" s="28"/>
      <c r="AO1699" s="28"/>
      <c r="AP1699" s="28"/>
      <c r="AQ1699" s="28"/>
      <c r="AR1699" s="28"/>
      <c r="AS1699" s="28"/>
      <c r="AT1699" s="28"/>
      <c r="AU1699" s="28"/>
      <c r="AV1699" s="28"/>
      <c r="AW1699" s="28"/>
      <c r="AX1699" s="28"/>
      <c r="AY1699" s="28"/>
      <c r="AZ1699" s="28"/>
      <c r="BA1699" s="28"/>
      <c r="BB1699" s="28"/>
      <c r="BC1699" s="28"/>
      <c r="BD1699" s="28"/>
      <c r="BE1699" s="28"/>
      <c r="BF1699" s="28"/>
      <c r="BG1699" s="28"/>
      <c r="BH1699" s="28"/>
      <c r="BI1699" s="28"/>
      <c r="BJ1699" s="28"/>
      <c r="BK1699" s="28"/>
      <c r="BL1699" s="28"/>
      <c r="BM1699" s="28"/>
      <c r="BN1699" s="28"/>
      <c r="BO1699" s="28"/>
      <c r="BP1699" s="28"/>
      <c r="BQ1699" s="28"/>
      <c r="BR1699" s="28"/>
      <c r="BS1699" s="28"/>
      <c r="BT1699" s="28"/>
      <c r="BU1699" s="28"/>
      <c r="BV1699" s="28"/>
      <c r="BW1699" s="28"/>
      <c r="BX1699" s="28"/>
      <c r="BY1699" s="28"/>
      <c r="BZ1699" s="28"/>
      <c r="CA1699" s="28"/>
      <c r="CB1699" s="28"/>
      <c r="CC1699" s="28"/>
      <c r="CD1699" s="28"/>
      <c r="CE1699" s="28"/>
      <c r="CF1699" s="28"/>
      <c r="CG1699" s="28"/>
      <c r="CH1699" s="28"/>
      <c r="CI1699" s="28"/>
      <c r="CJ1699" s="28"/>
      <c r="CK1699" s="28"/>
      <c r="CL1699" s="28"/>
      <c r="CM1699" s="28"/>
      <c r="CN1699" s="28"/>
    </row>
    <row r="1700" spans="3:92" x14ac:dyDescent="0.3">
      <c r="C1700" s="28"/>
      <c r="D1700" s="28"/>
      <c r="E1700" s="28"/>
      <c r="F1700" s="28"/>
      <c r="G1700" s="28"/>
      <c r="H1700" s="28"/>
      <c r="I1700" s="28"/>
      <c r="J1700" s="28"/>
      <c r="K1700" s="28"/>
      <c r="L1700" s="28"/>
      <c r="M1700" s="28"/>
      <c r="N1700" s="28"/>
      <c r="O1700" s="28"/>
      <c r="P1700" s="28"/>
      <c r="Q1700" s="28"/>
      <c r="R1700" s="28"/>
      <c r="S1700" s="28"/>
      <c r="T1700" s="28"/>
      <c r="U1700" s="28"/>
      <c r="V1700" s="28"/>
      <c r="W1700" s="28"/>
      <c r="X1700" s="28"/>
      <c r="Y1700" s="28"/>
      <c r="Z1700" s="28"/>
      <c r="AA1700" s="28"/>
      <c r="AB1700" s="28"/>
      <c r="AC1700" s="28"/>
      <c r="AD1700" s="28"/>
      <c r="AE1700" s="28"/>
      <c r="AF1700" s="28"/>
      <c r="AG1700" s="28"/>
      <c r="AH1700" s="28"/>
      <c r="AI1700" s="28"/>
      <c r="AJ1700" s="28"/>
      <c r="AK1700" s="28"/>
      <c r="AL1700" s="28"/>
      <c r="AM1700" s="28"/>
      <c r="AN1700" s="28"/>
      <c r="AO1700" s="28"/>
      <c r="AP1700" s="28"/>
      <c r="AQ1700" s="28"/>
      <c r="AR1700" s="28"/>
      <c r="AS1700" s="28"/>
      <c r="AT1700" s="28"/>
      <c r="AU1700" s="28"/>
      <c r="AV1700" s="28"/>
      <c r="AW1700" s="28"/>
      <c r="AX1700" s="28"/>
      <c r="AY1700" s="28"/>
      <c r="AZ1700" s="28"/>
      <c r="BA1700" s="28"/>
      <c r="BB1700" s="28"/>
      <c r="BC1700" s="28"/>
      <c r="BD1700" s="28"/>
      <c r="BE1700" s="28"/>
      <c r="BF1700" s="28"/>
      <c r="BG1700" s="28"/>
      <c r="BH1700" s="28"/>
      <c r="BI1700" s="28"/>
      <c r="BJ1700" s="28"/>
      <c r="BK1700" s="28"/>
      <c r="BL1700" s="28"/>
      <c r="BM1700" s="28"/>
      <c r="BN1700" s="28"/>
      <c r="BO1700" s="28"/>
      <c r="BP1700" s="28"/>
      <c r="BQ1700" s="28"/>
      <c r="BR1700" s="28"/>
      <c r="BS1700" s="28"/>
      <c r="BT1700" s="28"/>
      <c r="BU1700" s="28"/>
      <c r="BV1700" s="28"/>
      <c r="BW1700" s="28"/>
      <c r="BX1700" s="28"/>
      <c r="BY1700" s="28"/>
      <c r="BZ1700" s="28"/>
      <c r="CA1700" s="28"/>
      <c r="CB1700" s="28"/>
      <c r="CC1700" s="28"/>
      <c r="CD1700" s="28"/>
      <c r="CE1700" s="28"/>
      <c r="CF1700" s="28"/>
      <c r="CG1700" s="28"/>
      <c r="CH1700" s="28"/>
      <c r="CI1700" s="28"/>
      <c r="CJ1700" s="28"/>
      <c r="CK1700" s="28"/>
      <c r="CL1700" s="28"/>
      <c r="CM1700" s="28"/>
      <c r="CN1700" s="28"/>
    </row>
    <row r="1701" spans="3:92" x14ac:dyDescent="0.3">
      <c r="C1701" s="28"/>
      <c r="D1701" s="28"/>
      <c r="E1701" s="28"/>
      <c r="F1701" s="28"/>
      <c r="G1701" s="28"/>
      <c r="H1701" s="28"/>
      <c r="I1701" s="28"/>
      <c r="J1701" s="28"/>
      <c r="K1701" s="28"/>
      <c r="L1701" s="28"/>
      <c r="M1701" s="28"/>
      <c r="N1701" s="28"/>
      <c r="O1701" s="28"/>
      <c r="P1701" s="28"/>
      <c r="Q1701" s="28"/>
      <c r="R1701" s="28"/>
      <c r="S1701" s="28"/>
      <c r="T1701" s="28"/>
      <c r="U1701" s="28"/>
      <c r="V1701" s="28"/>
      <c r="W1701" s="28"/>
      <c r="X1701" s="28"/>
      <c r="Y1701" s="28"/>
      <c r="Z1701" s="28"/>
      <c r="AA1701" s="28"/>
      <c r="AB1701" s="28"/>
      <c r="AC1701" s="28"/>
      <c r="AD1701" s="28"/>
      <c r="AE1701" s="28"/>
      <c r="AF1701" s="28"/>
      <c r="AG1701" s="28"/>
      <c r="AH1701" s="28"/>
      <c r="AI1701" s="28"/>
      <c r="AJ1701" s="28"/>
      <c r="AK1701" s="28"/>
      <c r="AL1701" s="28"/>
      <c r="AM1701" s="28"/>
      <c r="AN1701" s="28"/>
      <c r="AO1701" s="28"/>
      <c r="AP1701" s="28"/>
      <c r="AQ1701" s="28"/>
      <c r="AR1701" s="28"/>
      <c r="AS1701" s="28"/>
      <c r="AT1701" s="28"/>
      <c r="AU1701" s="28"/>
      <c r="AV1701" s="28"/>
      <c r="AW1701" s="28"/>
      <c r="AX1701" s="28"/>
      <c r="AY1701" s="28"/>
      <c r="AZ1701" s="28"/>
      <c r="BA1701" s="28"/>
      <c r="BB1701" s="28"/>
      <c r="BC1701" s="28"/>
      <c r="BD1701" s="28"/>
      <c r="BE1701" s="28"/>
      <c r="BF1701" s="28"/>
      <c r="BG1701" s="28"/>
      <c r="BH1701" s="28"/>
      <c r="BI1701" s="28"/>
      <c r="BJ1701" s="28"/>
      <c r="BK1701" s="28"/>
      <c r="BL1701" s="28"/>
      <c r="BM1701" s="28"/>
      <c r="BN1701" s="28"/>
      <c r="BO1701" s="28"/>
      <c r="BP1701" s="28"/>
      <c r="BQ1701" s="28"/>
      <c r="BR1701" s="28"/>
      <c r="BS1701" s="28"/>
      <c r="BT1701" s="28"/>
      <c r="BU1701" s="28"/>
      <c r="BV1701" s="28"/>
      <c r="BW1701" s="28"/>
      <c r="BX1701" s="28"/>
      <c r="BY1701" s="28"/>
      <c r="BZ1701" s="28"/>
      <c r="CA1701" s="28"/>
      <c r="CB1701" s="28"/>
      <c r="CC1701" s="28"/>
      <c r="CD1701" s="28"/>
      <c r="CE1701" s="28"/>
      <c r="CF1701" s="28"/>
      <c r="CG1701" s="28"/>
      <c r="CH1701" s="28"/>
      <c r="CI1701" s="28"/>
      <c r="CJ1701" s="28"/>
      <c r="CK1701" s="28"/>
      <c r="CL1701" s="28"/>
      <c r="CM1701" s="28"/>
      <c r="CN1701" s="28"/>
    </row>
    <row r="1702" spans="3:92" x14ac:dyDescent="0.3">
      <c r="C1702" s="28"/>
      <c r="D1702" s="28"/>
      <c r="E1702" s="28"/>
      <c r="F1702" s="28"/>
      <c r="G1702" s="28"/>
      <c r="H1702" s="28"/>
      <c r="I1702" s="28"/>
      <c r="J1702" s="28"/>
      <c r="K1702" s="28"/>
      <c r="L1702" s="28"/>
      <c r="M1702" s="28"/>
      <c r="N1702" s="28"/>
      <c r="O1702" s="28"/>
      <c r="P1702" s="28"/>
      <c r="Q1702" s="28"/>
      <c r="R1702" s="28"/>
      <c r="S1702" s="28"/>
      <c r="T1702" s="28"/>
      <c r="U1702" s="28"/>
      <c r="V1702" s="28"/>
      <c r="W1702" s="28"/>
      <c r="X1702" s="28"/>
      <c r="Y1702" s="28"/>
      <c r="Z1702" s="28"/>
      <c r="AA1702" s="28"/>
      <c r="AB1702" s="28"/>
      <c r="AC1702" s="28"/>
      <c r="AD1702" s="28"/>
      <c r="AE1702" s="28"/>
      <c r="AF1702" s="28"/>
      <c r="AG1702" s="28"/>
      <c r="AH1702" s="28"/>
      <c r="AI1702" s="28"/>
      <c r="AJ1702" s="28"/>
      <c r="AK1702" s="28"/>
      <c r="AL1702" s="28"/>
      <c r="AM1702" s="28"/>
      <c r="AN1702" s="28"/>
      <c r="AO1702" s="28"/>
      <c r="AP1702" s="28"/>
      <c r="AQ1702" s="28"/>
      <c r="AR1702" s="28"/>
      <c r="AS1702" s="28"/>
      <c r="AT1702" s="28"/>
      <c r="AU1702" s="28"/>
      <c r="AV1702" s="28"/>
      <c r="AW1702" s="28"/>
      <c r="AX1702" s="28"/>
      <c r="AY1702" s="28"/>
      <c r="AZ1702" s="28"/>
      <c r="BA1702" s="28"/>
      <c r="BB1702" s="28"/>
      <c r="BC1702" s="28"/>
      <c r="BD1702" s="28"/>
      <c r="BE1702" s="28"/>
      <c r="BF1702" s="28"/>
      <c r="BG1702" s="28"/>
      <c r="BH1702" s="28"/>
      <c r="BI1702" s="28"/>
      <c r="BJ1702" s="28"/>
      <c r="BK1702" s="28"/>
      <c r="BL1702" s="28"/>
      <c r="BM1702" s="28"/>
      <c r="BN1702" s="28"/>
      <c r="BO1702" s="28"/>
      <c r="BP1702" s="28"/>
      <c r="BQ1702" s="28"/>
      <c r="BR1702" s="28"/>
      <c r="BS1702" s="28"/>
      <c r="BT1702" s="28"/>
      <c r="BU1702" s="28"/>
      <c r="BV1702" s="28"/>
      <c r="BW1702" s="28"/>
      <c r="BX1702" s="28"/>
      <c r="BY1702" s="28"/>
      <c r="BZ1702" s="28"/>
      <c r="CA1702" s="28"/>
      <c r="CB1702" s="28"/>
      <c r="CC1702" s="28"/>
      <c r="CD1702" s="28"/>
      <c r="CE1702" s="28"/>
      <c r="CF1702" s="28"/>
      <c r="CG1702" s="28"/>
      <c r="CH1702" s="28"/>
      <c r="CI1702" s="28"/>
      <c r="CJ1702" s="28"/>
      <c r="CK1702" s="28"/>
      <c r="CL1702" s="28"/>
      <c r="CM1702" s="28"/>
      <c r="CN1702" s="28"/>
    </row>
    <row r="1703" spans="3:92" x14ac:dyDescent="0.3">
      <c r="C1703" s="28"/>
      <c r="D1703" s="28"/>
      <c r="E1703" s="28"/>
      <c r="F1703" s="28"/>
      <c r="G1703" s="28"/>
      <c r="H1703" s="28"/>
      <c r="I1703" s="28"/>
      <c r="J1703" s="28"/>
      <c r="K1703" s="28"/>
      <c r="L1703" s="28"/>
      <c r="M1703" s="28"/>
      <c r="N1703" s="28"/>
      <c r="O1703" s="28"/>
      <c r="P1703" s="28"/>
      <c r="Q1703" s="28"/>
      <c r="R1703" s="28"/>
      <c r="S1703" s="28"/>
      <c r="T1703" s="28"/>
      <c r="U1703" s="28"/>
      <c r="V1703" s="28"/>
      <c r="W1703" s="28"/>
      <c r="X1703" s="28"/>
      <c r="Y1703" s="28"/>
      <c r="Z1703" s="28"/>
      <c r="AA1703" s="28"/>
      <c r="AB1703" s="28"/>
      <c r="AC1703" s="28"/>
      <c r="AD1703" s="28"/>
      <c r="AE1703" s="28"/>
      <c r="AF1703" s="28"/>
      <c r="AG1703" s="28"/>
      <c r="AH1703" s="28"/>
      <c r="AI1703" s="28"/>
      <c r="AJ1703" s="28"/>
      <c r="AK1703" s="28"/>
      <c r="AL1703" s="28"/>
      <c r="AM1703" s="28"/>
      <c r="AN1703" s="28"/>
      <c r="AO1703" s="28"/>
      <c r="AP1703" s="28"/>
      <c r="AQ1703" s="28"/>
      <c r="AR1703" s="28"/>
      <c r="AS1703" s="28"/>
      <c r="AT1703" s="28"/>
      <c r="AU1703" s="28"/>
      <c r="AV1703" s="28"/>
      <c r="AW1703" s="28"/>
      <c r="AX1703" s="28"/>
      <c r="AY1703" s="28"/>
      <c r="AZ1703" s="28"/>
      <c r="BA1703" s="28"/>
      <c r="BB1703" s="28"/>
      <c r="BC1703" s="28"/>
      <c r="BD1703" s="28"/>
      <c r="BE1703" s="28"/>
      <c r="BF1703" s="28"/>
      <c r="BG1703" s="28"/>
      <c r="BH1703" s="28"/>
      <c r="BI1703" s="28"/>
      <c r="BJ1703" s="28"/>
      <c r="BK1703" s="28"/>
      <c r="BL1703" s="28"/>
      <c r="BM1703" s="28"/>
      <c r="BN1703" s="28"/>
      <c r="BO1703" s="28"/>
      <c r="BP1703" s="28"/>
      <c r="BQ1703" s="28"/>
      <c r="BR1703" s="28"/>
      <c r="BS1703" s="28"/>
      <c r="BT1703" s="28"/>
      <c r="BU1703" s="28"/>
      <c r="BV1703" s="28"/>
      <c r="BW1703" s="28"/>
      <c r="BX1703" s="28"/>
      <c r="BY1703" s="28"/>
      <c r="BZ1703" s="28"/>
      <c r="CA1703" s="28"/>
      <c r="CB1703" s="28"/>
      <c r="CC1703" s="28"/>
      <c r="CD1703" s="28"/>
      <c r="CE1703" s="28"/>
      <c r="CF1703" s="28"/>
      <c r="CG1703" s="28"/>
      <c r="CH1703" s="28"/>
      <c r="CI1703" s="28"/>
      <c r="CJ1703" s="28"/>
      <c r="CK1703" s="28"/>
      <c r="CL1703" s="28"/>
      <c r="CM1703" s="28"/>
      <c r="CN1703" s="28"/>
    </row>
    <row r="1704" spans="3:92" x14ac:dyDescent="0.3">
      <c r="C1704" s="28"/>
      <c r="D1704" s="28"/>
      <c r="E1704" s="28"/>
      <c r="F1704" s="28"/>
      <c r="G1704" s="28"/>
      <c r="H1704" s="28"/>
      <c r="I1704" s="28"/>
      <c r="J1704" s="28"/>
      <c r="K1704" s="28"/>
      <c r="L1704" s="28"/>
      <c r="M1704" s="28"/>
      <c r="N1704" s="28"/>
      <c r="O1704" s="28"/>
      <c r="P1704" s="28"/>
      <c r="Q1704" s="28"/>
      <c r="R1704" s="28"/>
      <c r="S1704" s="28"/>
      <c r="T1704" s="28"/>
      <c r="U1704" s="28"/>
      <c r="V1704" s="28"/>
      <c r="W1704" s="28"/>
      <c r="X1704" s="28"/>
      <c r="Y1704" s="28"/>
      <c r="Z1704" s="28"/>
      <c r="AA1704" s="28"/>
      <c r="AB1704" s="28"/>
      <c r="AC1704" s="28"/>
      <c r="AD1704" s="28"/>
      <c r="AE1704" s="28"/>
      <c r="AF1704" s="28"/>
      <c r="AG1704" s="28"/>
      <c r="AH1704" s="28"/>
      <c r="AI1704" s="28"/>
      <c r="AJ1704" s="28"/>
      <c r="AK1704" s="28"/>
      <c r="AL1704" s="28"/>
      <c r="AM1704" s="28"/>
      <c r="AN1704" s="28"/>
      <c r="AO1704" s="28"/>
      <c r="AP1704" s="28"/>
      <c r="AQ1704" s="28"/>
      <c r="AR1704" s="28"/>
      <c r="AS1704" s="28"/>
      <c r="AT1704" s="28"/>
      <c r="AU1704" s="28"/>
      <c r="AV1704" s="28"/>
      <c r="AW1704" s="28"/>
      <c r="AX1704" s="28"/>
      <c r="AY1704" s="28"/>
      <c r="AZ1704" s="28"/>
      <c r="BA1704" s="28"/>
      <c r="BB1704" s="28"/>
      <c r="BC1704" s="28"/>
      <c r="BD1704" s="28"/>
      <c r="BE1704" s="28"/>
      <c r="BF1704" s="28"/>
      <c r="BG1704" s="28"/>
      <c r="BH1704" s="28"/>
      <c r="BI1704" s="28"/>
      <c r="BJ1704" s="28"/>
      <c r="BK1704" s="28"/>
      <c r="BL1704" s="28"/>
      <c r="BM1704" s="28"/>
      <c r="BN1704" s="28"/>
      <c r="BO1704" s="28"/>
      <c r="BP1704" s="28"/>
      <c r="BQ1704" s="28"/>
      <c r="BR1704" s="28"/>
      <c r="BS1704" s="28"/>
      <c r="BT1704" s="28"/>
      <c r="BU1704" s="28"/>
      <c r="BV1704" s="28"/>
      <c r="BW1704" s="28"/>
      <c r="BX1704" s="28"/>
      <c r="BY1704" s="28"/>
      <c r="BZ1704" s="28"/>
      <c r="CA1704" s="28"/>
      <c r="CB1704" s="28"/>
      <c r="CC1704" s="28"/>
      <c r="CD1704" s="28"/>
      <c r="CE1704" s="28"/>
      <c r="CF1704" s="28"/>
      <c r="CG1704" s="28"/>
      <c r="CH1704" s="28"/>
      <c r="CI1704" s="28"/>
      <c r="CJ1704" s="28"/>
      <c r="CK1704" s="28"/>
      <c r="CL1704" s="28"/>
      <c r="CM1704" s="28"/>
      <c r="CN1704" s="28"/>
    </row>
    <row r="1705" spans="3:92" x14ac:dyDescent="0.3">
      <c r="C1705" s="28"/>
      <c r="D1705" s="28"/>
      <c r="E1705" s="28"/>
      <c r="F1705" s="28"/>
      <c r="G1705" s="28"/>
      <c r="H1705" s="28"/>
      <c r="I1705" s="28"/>
      <c r="J1705" s="28"/>
      <c r="K1705" s="28"/>
      <c r="L1705" s="28"/>
      <c r="M1705" s="28"/>
      <c r="N1705" s="28"/>
      <c r="O1705" s="28"/>
      <c r="P1705" s="28"/>
      <c r="Q1705" s="28"/>
      <c r="R1705" s="28"/>
      <c r="S1705" s="28"/>
      <c r="T1705" s="28"/>
      <c r="U1705" s="28"/>
      <c r="V1705" s="28"/>
      <c r="W1705" s="28"/>
      <c r="X1705" s="28"/>
      <c r="Y1705" s="28"/>
      <c r="Z1705" s="28"/>
      <c r="AA1705" s="28"/>
      <c r="AB1705" s="28"/>
      <c r="AC1705" s="28"/>
      <c r="AD1705" s="28"/>
      <c r="AE1705" s="28"/>
      <c r="AF1705" s="28"/>
      <c r="AG1705" s="28"/>
      <c r="AH1705" s="28"/>
      <c r="AI1705" s="28"/>
      <c r="AJ1705" s="28"/>
      <c r="AK1705" s="28"/>
      <c r="AL1705" s="28"/>
      <c r="AM1705" s="28"/>
      <c r="AN1705" s="28"/>
      <c r="AO1705" s="28"/>
      <c r="AP1705" s="28"/>
      <c r="AQ1705" s="28"/>
      <c r="AR1705" s="28"/>
      <c r="AS1705" s="28"/>
      <c r="AT1705" s="28"/>
      <c r="AU1705" s="28"/>
      <c r="AV1705" s="28"/>
      <c r="AW1705" s="28"/>
      <c r="AX1705" s="28"/>
      <c r="AY1705" s="28"/>
      <c r="AZ1705" s="28"/>
      <c r="BA1705" s="28"/>
      <c r="BB1705" s="28"/>
      <c r="BC1705" s="28"/>
      <c r="BD1705" s="28"/>
      <c r="BE1705" s="28"/>
      <c r="BF1705" s="28"/>
      <c r="BG1705" s="28"/>
      <c r="BH1705" s="28"/>
      <c r="BI1705" s="28"/>
      <c r="BJ1705" s="28"/>
      <c r="BK1705" s="28"/>
      <c r="BL1705" s="28"/>
      <c r="BM1705" s="28"/>
      <c r="BN1705" s="28"/>
      <c r="BO1705" s="28"/>
      <c r="BP1705" s="28"/>
      <c r="BQ1705" s="28"/>
      <c r="BR1705" s="28"/>
      <c r="BS1705" s="28"/>
      <c r="BT1705" s="28"/>
      <c r="BU1705" s="28"/>
      <c r="BV1705" s="28"/>
      <c r="BW1705" s="28"/>
      <c r="BX1705" s="28"/>
      <c r="BY1705" s="28"/>
      <c r="BZ1705" s="28"/>
      <c r="CA1705" s="28"/>
      <c r="CB1705" s="28"/>
      <c r="CC1705" s="28"/>
      <c r="CD1705" s="28"/>
      <c r="CE1705" s="28"/>
      <c r="CF1705" s="28"/>
      <c r="CG1705" s="28"/>
      <c r="CH1705" s="28"/>
      <c r="CI1705" s="28"/>
      <c r="CJ1705" s="28"/>
      <c r="CK1705" s="28"/>
      <c r="CL1705" s="28"/>
      <c r="CM1705" s="28"/>
      <c r="CN1705" s="28"/>
    </row>
    <row r="1706" spans="3:92" x14ac:dyDescent="0.3">
      <c r="C1706" s="28"/>
      <c r="D1706" s="28"/>
      <c r="E1706" s="28"/>
      <c r="F1706" s="28"/>
      <c r="G1706" s="28"/>
      <c r="H1706" s="28"/>
      <c r="I1706" s="28"/>
      <c r="J1706" s="28"/>
      <c r="K1706" s="28"/>
      <c r="L1706" s="28"/>
      <c r="M1706" s="28"/>
      <c r="N1706" s="28"/>
      <c r="O1706" s="28"/>
      <c r="P1706" s="28"/>
      <c r="Q1706" s="28"/>
      <c r="R1706" s="28"/>
      <c r="S1706" s="28"/>
      <c r="T1706" s="28"/>
      <c r="U1706" s="28"/>
      <c r="V1706" s="28"/>
      <c r="W1706" s="28"/>
      <c r="X1706" s="28"/>
      <c r="Y1706" s="28"/>
      <c r="Z1706" s="28"/>
      <c r="AA1706" s="28"/>
      <c r="AB1706" s="28"/>
      <c r="AC1706" s="28"/>
      <c r="AD1706" s="28"/>
      <c r="AE1706" s="28"/>
      <c r="AF1706" s="28"/>
      <c r="AG1706" s="28"/>
      <c r="AH1706" s="28"/>
      <c r="AI1706" s="28"/>
      <c r="AJ1706" s="28"/>
      <c r="AK1706" s="28"/>
      <c r="AL1706" s="28"/>
      <c r="AM1706" s="28"/>
      <c r="AN1706" s="28"/>
      <c r="AO1706" s="28"/>
      <c r="AP1706" s="28"/>
      <c r="AQ1706" s="28"/>
      <c r="AR1706" s="28"/>
      <c r="AS1706" s="28"/>
      <c r="AT1706" s="28"/>
      <c r="AU1706" s="28"/>
      <c r="AV1706" s="28"/>
      <c r="AW1706" s="28"/>
      <c r="AX1706" s="28"/>
      <c r="AY1706" s="28"/>
      <c r="AZ1706" s="28"/>
      <c r="BA1706" s="28"/>
      <c r="BB1706" s="28"/>
      <c r="BC1706" s="28"/>
      <c r="BD1706" s="28"/>
      <c r="BE1706" s="28"/>
      <c r="BF1706" s="28"/>
      <c r="BG1706" s="28"/>
      <c r="BH1706" s="28"/>
      <c r="BI1706" s="28"/>
      <c r="BJ1706" s="28"/>
      <c r="BK1706" s="28"/>
      <c r="BL1706" s="28"/>
      <c r="BM1706" s="28"/>
      <c r="BN1706" s="28"/>
      <c r="BO1706" s="28"/>
      <c r="BP1706" s="28"/>
      <c r="BQ1706" s="28"/>
      <c r="BR1706" s="28"/>
      <c r="BS1706" s="28"/>
      <c r="BT1706" s="28"/>
      <c r="BU1706" s="28"/>
      <c r="BV1706" s="28"/>
      <c r="BW1706" s="28"/>
      <c r="BX1706" s="28"/>
      <c r="BY1706" s="28"/>
      <c r="BZ1706" s="28"/>
      <c r="CA1706" s="28"/>
      <c r="CB1706" s="28"/>
      <c r="CC1706" s="28"/>
      <c r="CD1706" s="28"/>
      <c r="CE1706" s="28"/>
      <c r="CF1706" s="28"/>
      <c r="CG1706" s="28"/>
      <c r="CH1706" s="28"/>
      <c r="CI1706" s="28"/>
      <c r="CJ1706" s="28"/>
      <c r="CK1706" s="28"/>
      <c r="CL1706" s="28"/>
      <c r="CM1706" s="28"/>
      <c r="CN1706" s="28"/>
    </row>
    <row r="1707" spans="3:92" x14ac:dyDescent="0.3">
      <c r="C1707" s="28"/>
      <c r="D1707" s="28"/>
      <c r="E1707" s="28"/>
      <c r="F1707" s="28"/>
      <c r="G1707" s="28"/>
      <c r="H1707" s="28"/>
      <c r="I1707" s="28"/>
      <c r="J1707" s="28"/>
      <c r="K1707" s="28"/>
      <c r="L1707" s="28"/>
      <c r="M1707" s="28"/>
      <c r="N1707" s="28"/>
      <c r="O1707" s="28"/>
      <c r="P1707" s="28"/>
      <c r="Q1707" s="28"/>
      <c r="R1707" s="28"/>
      <c r="S1707" s="28"/>
      <c r="T1707" s="28"/>
      <c r="U1707" s="28"/>
      <c r="V1707" s="28"/>
      <c r="W1707" s="28"/>
      <c r="X1707" s="28"/>
      <c r="Y1707" s="28"/>
      <c r="Z1707" s="28"/>
      <c r="AA1707" s="28"/>
      <c r="AB1707" s="28"/>
      <c r="AC1707" s="28"/>
      <c r="AD1707" s="28"/>
      <c r="AE1707" s="28"/>
      <c r="AF1707" s="28"/>
      <c r="AG1707" s="28"/>
      <c r="AH1707" s="28"/>
      <c r="AI1707" s="28"/>
      <c r="AJ1707" s="28"/>
      <c r="AK1707" s="28"/>
      <c r="AL1707" s="28"/>
      <c r="AM1707" s="28"/>
      <c r="AN1707" s="28"/>
      <c r="AO1707" s="28"/>
      <c r="AP1707" s="28"/>
      <c r="AQ1707" s="28"/>
      <c r="AR1707" s="28"/>
      <c r="AS1707" s="28"/>
      <c r="AT1707" s="28"/>
      <c r="AU1707" s="28"/>
      <c r="AV1707" s="28"/>
      <c r="AW1707" s="28"/>
      <c r="AX1707" s="28"/>
      <c r="AY1707" s="28"/>
      <c r="AZ1707" s="28"/>
      <c r="BA1707" s="28"/>
      <c r="BB1707" s="28"/>
      <c r="BC1707" s="28"/>
      <c r="BD1707" s="28"/>
      <c r="BE1707" s="28"/>
      <c r="BF1707" s="28"/>
      <c r="BG1707" s="28"/>
      <c r="BH1707" s="28"/>
      <c r="BI1707" s="28"/>
      <c r="BJ1707" s="28"/>
      <c r="BK1707" s="28"/>
      <c r="BL1707" s="28"/>
      <c r="BM1707" s="28"/>
      <c r="BN1707" s="28"/>
      <c r="BO1707" s="28"/>
      <c r="BP1707" s="28"/>
      <c r="BQ1707" s="28"/>
      <c r="BR1707" s="28"/>
      <c r="BS1707" s="28"/>
      <c r="BT1707" s="28"/>
      <c r="BU1707" s="28"/>
      <c r="BV1707" s="28"/>
      <c r="BW1707" s="28"/>
      <c r="BX1707" s="28"/>
      <c r="BY1707" s="28"/>
      <c r="BZ1707" s="28"/>
      <c r="CA1707" s="28"/>
      <c r="CB1707" s="28"/>
      <c r="CC1707" s="28"/>
      <c r="CD1707" s="28"/>
      <c r="CE1707" s="28"/>
      <c r="CF1707" s="28"/>
      <c r="CG1707" s="28"/>
      <c r="CH1707" s="28"/>
      <c r="CI1707" s="28"/>
      <c r="CJ1707" s="28"/>
      <c r="CK1707" s="28"/>
      <c r="CL1707" s="28"/>
      <c r="CM1707" s="28"/>
      <c r="CN1707" s="28"/>
    </row>
    <row r="1708" spans="3:92" x14ac:dyDescent="0.3">
      <c r="C1708" s="28"/>
      <c r="D1708" s="28"/>
      <c r="E1708" s="28"/>
      <c r="F1708" s="28"/>
      <c r="G1708" s="28"/>
      <c r="H1708" s="28"/>
      <c r="I1708" s="28"/>
      <c r="J1708" s="28"/>
      <c r="K1708" s="28"/>
      <c r="L1708" s="28"/>
      <c r="M1708" s="28"/>
      <c r="N1708" s="28"/>
      <c r="O1708" s="28"/>
      <c r="P1708" s="28"/>
      <c r="Q1708" s="28"/>
      <c r="R1708" s="28"/>
      <c r="S1708" s="28"/>
      <c r="T1708" s="28"/>
      <c r="U1708" s="28"/>
      <c r="V1708" s="28"/>
      <c r="W1708" s="28"/>
      <c r="X1708" s="28"/>
      <c r="Y1708" s="28"/>
      <c r="Z1708" s="28"/>
      <c r="AA1708" s="28"/>
      <c r="AB1708" s="28"/>
      <c r="AC1708" s="28"/>
      <c r="AD1708" s="28"/>
      <c r="AE1708" s="28"/>
      <c r="AF1708" s="28"/>
      <c r="AG1708" s="28"/>
      <c r="AH1708" s="28"/>
      <c r="AI1708" s="28"/>
      <c r="AJ1708" s="28"/>
      <c r="AK1708" s="28"/>
      <c r="AL1708" s="28"/>
      <c r="AM1708" s="28"/>
      <c r="AN1708" s="28"/>
      <c r="AO1708" s="28"/>
      <c r="AP1708" s="28"/>
      <c r="AQ1708" s="28"/>
      <c r="AR1708" s="28"/>
      <c r="AS1708" s="28"/>
      <c r="AT1708" s="28"/>
      <c r="AU1708" s="28"/>
      <c r="AV1708" s="28"/>
      <c r="AW1708" s="28"/>
      <c r="AX1708" s="28"/>
      <c r="AY1708" s="28"/>
      <c r="AZ1708" s="28"/>
      <c r="BA1708" s="28"/>
      <c r="BB1708" s="28"/>
      <c r="BC1708" s="28"/>
      <c r="BD1708" s="28"/>
      <c r="BE1708" s="28"/>
      <c r="BF1708" s="28"/>
      <c r="BG1708" s="28"/>
      <c r="BH1708" s="28"/>
      <c r="BI1708" s="28"/>
      <c r="BJ1708" s="28"/>
      <c r="BK1708" s="28"/>
      <c r="BL1708" s="28"/>
      <c r="BM1708" s="28"/>
      <c r="BN1708" s="28"/>
      <c r="BO1708" s="28"/>
      <c r="BP1708" s="28"/>
      <c r="BQ1708" s="28"/>
      <c r="BR1708" s="28"/>
      <c r="BS1708" s="28"/>
      <c r="BT1708" s="28"/>
      <c r="BU1708" s="28"/>
      <c r="BV1708" s="28"/>
      <c r="BW1708" s="28"/>
      <c r="BX1708" s="28"/>
      <c r="BY1708" s="28"/>
      <c r="BZ1708" s="28"/>
      <c r="CA1708" s="28"/>
      <c r="CB1708" s="28"/>
      <c r="CC1708" s="28"/>
      <c r="CD1708" s="28"/>
      <c r="CE1708" s="28"/>
      <c r="CF1708" s="28"/>
      <c r="CG1708" s="28"/>
      <c r="CH1708" s="28"/>
      <c r="CI1708" s="28"/>
      <c r="CJ1708" s="28"/>
      <c r="CK1708" s="28"/>
      <c r="CL1708" s="28"/>
      <c r="CM1708" s="28"/>
      <c r="CN1708" s="28"/>
    </row>
    <row r="1709" spans="3:92" x14ac:dyDescent="0.3">
      <c r="C1709" s="28"/>
      <c r="D1709" s="28"/>
      <c r="E1709" s="28"/>
      <c r="F1709" s="28"/>
      <c r="G1709" s="28"/>
      <c r="H1709" s="28"/>
      <c r="I1709" s="28"/>
      <c r="J1709" s="28"/>
      <c r="K1709" s="28"/>
      <c r="L1709" s="28"/>
      <c r="M1709" s="28"/>
      <c r="N1709" s="28"/>
      <c r="O1709" s="28"/>
      <c r="P1709" s="28"/>
      <c r="Q1709" s="28"/>
      <c r="R1709" s="28"/>
      <c r="S1709" s="28"/>
      <c r="T1709" s="28"/>
      <c r="U1709" s="28"/>
      <c r="V1709" s="28"/>
      <c r="W1709" s="28"/>
      <c r="X1709" s="28"/>
      <c r="Y1709" s="28"/>
      <c r="Z1709" s="28"/>
      <c r="AA1709" s="28"/>
      <c r="AB1709" s="28"/>
      <c r="AC1709" s="28"/>
      <c r="AD1709" s="28"/>
      <c r="AE1709" s="28"/>
      <c r="AF1709" s="28"/>
      <c r="AG1709" s="28"/>
      <c r="AH1709" s="28"/>
      <c r="AI1709" s="28"/>
      <c r="AJ1709" s="28"/>
      <c r="AK1709" s="28"/>
      <c r="AL1709" s="28"/>
      <c r="AM1709" s="28"/>
      <c r="AN1709" s="28"/>
      <c r="AO1709" s="28"/>
      <c r="AP1709" s="28"/>
      <c r="AQ1709" s="28"/>
      <c r="AR1709" s="28"/>
      <c r="AS1709" s="28"/>
      <c r="AT1709" s="28"/>
      <c r="AU1709" s="28"/>
      <c r="AV1709" s="28"/>
      <c r="AW1709" s="28"/>
      <c r="AX1709" s="28"/>
      <c r="AY1709" s="28"/>
      <c r="AZ1709" s="28"/>
      <c r="BA1709" s="28"/>
      <c r="BB1709" s="28"/>
      <c r="BC1709" s="28"/>
      <c r="BD1709" s="28"/>
      <c r="BE1709" s="28"/>
      <c r="BF1709" s="28"/>
      <c r="BG1709" s="28"/>
      <c r="BH1709" s="28"/>
      <c r="BI1709" s="28"/>
      <c r="BJ1709" s="28"/>
      <c r="BK1709" s="28"/>
      <c r="BL1709" s="28"/>
      <c r="BM1709" s="28"/>
      <c r="BN1709" s="28"/>
      <c r="BO1709" s="28"/>
      <c r="BP1709" s="28"/>
      <c r="BQ1709" s="28"/>
      <c r="BR1709" s="28"/>
      <c r="BS1709" s="28"/>
      <c r="BT1709" s="28"/>
      <c r="BU1709" s="28"/>
      <c r="BV1709" s="28"/>
      <c r="BW1709" s="28"/>
      <c r="BX1709" s="28"/>
      <c r="BY1709" s="28"/>
      <c r="BZ1709" s="28"/>
      <c r="CA1709" s="28"/>
      <c r="CB1709" s="28"/>
      <c r="CC1709" s="28"/>
      <c r="CD1709" s="28"/>
      <c r="CE1709" s="28"/>
      <c r="CF1709" s="28"/>
      <c r="CG1709" s="28"/>
      <c r="CH1709" s="28"/>
      <c r="CI1709" s="28"/>
      <c r="CJ1709" s="28"/>
      <c r="CK1709" s="28"/>
      <c r="CL1709" s="28"/>
      <c r="CM1709" s="28"/>
      <c r="CN1709" s="28"/>
    </row>
    <row r="1710" spans="3:92" x14ac:dyDescent="0.3">
      <c r="C1710" s="28"/>
      <c r="D1710" s="28"/>
      <c r="E1710" s="28"/>
      <c r="F1710" s="28"/>
      <c r="G1710" s="28"/>
      <c r="H1710" s="28"/>
      <c r="I1710" s="28"/>
      <c r="J1710" s="28"/>
      <c r="K1710" s="28"/>
      <c r="L1710" s="28"/>
      <c r="M1710" s="28"/>
      <c r="N1710" s="28"/>
      <c r="O1710" s="28"/>
      <c r="P1710" s="28"/>
      <c r="Q1710" s="28"/>
      <c r="R1710" s="28"/>
      <c r="S1710" s="28"/>
      <c r="T1710" s="28"/>
      <c r="U1710" s="28"/>
      <c r="V1710" s="28"/>
      <c r="W1710" s="28"/>
      <c r="X1710" s="28"/>
      <c r="Y1710" s="28"/>
      <c r="Z1710" s="28"/>
      <c r="AA1710" s="28"/>
      <c r="AB1710" s="28"/>
      <c r="AC1710" s="28"/>
      <c r="AD1710" s="28"/>
      <c r="AE1710" s="28"/>
      <c r="AF1710" s="28"/>
      <c r="AG1710" s="28"/>
      <c r="AH1710" s="28"/>
      <c r="AI1710" s="28"/>
      <c r="AJ1710" s="28"/>
      <c r="AK1710" s="28"/>
      <c r="AL1710" s="28"/>
      <c r="AM1710" s="28"/>
      <c r="AN1710" s="28"/>
      <c r="AO1710" s="28"/>
      <c r="AP1710" s="28"/>
      <c r="AQ1710" s="28"/>
      <c r="AR1710" s="28"/>
      <c r="AS1710" s="28"/>
      <c r="AT1710" s="28"/>
      <c r="AU1710" s="28"/>
      <c r="AV1710" s="28"/>
      <c r="AW1710" s="28"/>
      <c r="AX1710" s="28"/>
      <c r="AY1710" s="28"/>
      <c r="AZ1710" s="28"/>
      <c r="BA1710" s="28"/>
      <c r="BB1710" s="28"/>
      <c r="BC1710" s="28"/>
      <c r="BD1710" s="28"/>
      <c r="BE1710" s="28"/>
      <c r="BF1710" s="28"/>
      <c r="BG1710" s="28"/>
      <c r="BH1710" s="28"/>
      <c r="BI1710" s="28"/>
      <c r="BJ1710" s="28"/>
      <c r="BK1710" s="28"/>
      <c r="BL1710" s="28"/>
      <c r="BM1710" s="28"/>
      <c r="BN1710" s="28"/>
      <c r="BO1710" s="28"/>
      <c r="BP1710" s="28"/>
      <c r="BQ1710" s="28"/>
      <c r="BR1710" s="28"/>
      <c r="BS1710" s="28"/>
      <c r="BT1710" s="28"/>
      <c r="BU1710" s="28"/>
      <c r="BV1710" s="28"/>
      <c r="BW1710" s="28"/>
      <c r="BX1710" s="28"/>
      <c r="BY1710" s="28"/>
      <c r="BZ1710" s="28"/>
      <c r="CA1710" s="28"/>
      <c r="CB1710" s="28"/>
      <c r="CC1710" s="28"/>
      <c r="CD1710" s="28"/>
      <c r="CE1710" s="28"/>
      <c r="CF1710" s="28"/>
      <c r="CG1710" s="28"/>
      <c r="CH1710" s="28"/>
      <c r="CI1710" s="28"/>
      <c r="CJ1710" s="28"/>
      <c r="CK1710" s="28"/>
      <c r="CL1710" s="28"/>
      <c r="CM1710" s="28"/>
      <c r="CN1710" s="28"/>
    </row>
    <row r="1711" spans="3:92" x14ac:dyDescent="0.3">
      <c r="C1711" s="28"/>
      <c r="D1711" s="28"/>
      <c r="E1711" s="28"/>
      <c r="F1711" s="28"/>
      <c r="G1711" s="28"/>
      <c r="H1711" s="28"/>
      <c r="I1711" s="28"/>
      <c r="J1711" s="28"/>
      <c r="K1711" s="28"/>
      <c r="L1711" s="28"/>
      <c r="M1711" s="28"/>
      <c r="N1711" s="28"/>
      <c r="O1711" s="28"/>
      <c r="P1711" s="28"/>
      <c r="Q1711" s="28"/>
      <c r="R1711" s="28"/>
      <c r="S1711" s="28"/>
      <c r="T1711" s="28"/>
      <c r="U1711" s="28"/>
      <c r="V1711" s="28"/>
      <c r="W1711" s="28"/>
      <c r="X1711" s="28"/>
      <c r="Y1711" s="28"/>
      <c r="Z1711" s="28"/>
      <c r="AA1711" s="28"/>
      <c r="AB1711" s="28"/>
      <c r="AC1711" s="28"/>
      <c r="AD1711" s="28"/>
      <c r="AE1711" s="28"/>
      <c r="AF1711" s="28"/>
      <c r="AG1711" s="28"/>
      <c r="AH1711" s="28"/>
      <c r="AI1711" s="28"/>
      <c r="AJ1711" s="28"/>
      <c r="AK1711" s="28"/>
      <c r="AL1711" s="28"/>
      <c r="AM1711" s="28"/>
      <c r="AN1711" s="28"/>
      <c r="AO1711" s="28"/>
      <c r="AP1711" s="28"/>
      <c r="AQ1711" s="28"/>
      <c r="AR1711" s="28"/>
      <c r="AS1711" s="28"/>
      <c r="AT1711" s="28"/>
      <c r="AU1711" s="28"/>
      <c r="AV1711" s="28"/>
      <c r="AW1711" s="28"/>
      <c r="AX1711" s="28"/>
      <c r="AY1711" s="28"/>
      <c r="AZ1711" s="28"/>
      <c r="BA1711" s="28"/>
      <c r="BB1711" s="28"/>
      <c r="BC1711" s="28"/>
      <c r="BD1711" s="28"/>
      <c r="BE1711" s="28"/>
      <c r="BF1711" s="28"/>
      <c r="BG1711" s="28"/>
      <c r="BH1711" s="28"/>
      <c r="BI1711" s="28"/>
      <c r="BJ1711" s="28"/>
      <c r="BK1711" s="28"/>
      <c r="BL1711" s="28"/>
      <c r="BM1711" s="28"/>
      <c r="BN1711" s="28"/>
      <c r="BO1711" s="28"/>
      <c r="BP1711" s="28"/>
      <c r="BQ1711" s="28"/>
      <c r="BR1711" s="28"/>
      <c r="BS1711" s="28"/>
      <c r="BT1711" s="28"/>
      <c r="BU1711" s="28"/>
      <c r="BV1711" s="28"/>
      <c r="BW1711" s="28"/>
      <c r="BX1711" s="28"/>
      <c r="BY1711" s="28"/>
      <c r="BZ1711" s="28"/>
      <c r="CA1711" s="28"/>
      <c r="CB1711" s="28"/>
      <c r="CC1711" s="28"/>
      <c r="CD1711" s="28"/>
      <c r="CE1711" s="28"/>
      <c r="CF1711" s="28"/>
      <c r="CG1711" s="28"/>
      <c r="CH1711" s="28"/>
      <c r="CI1711" s="28"/>
      <c r="CJ1711" s="28"/>
      <c r="CK1711" s="28"/>
      <c r="CL1711" s="28"/>
      <c r="CM1711" s="28"/>
      <c r="CN1711" s="28"/>
    </row>
    <row r="1712" spans="3:92" x14ac:dyDescent="0.3">
      <c r="C1712" s="28"/>
      <c r="D1712" s="28"/>
      <c r="E1712" s="28"/>
      <c r="F1712" s="28"/>
      <c r="G1712" s="28"/>
      <c r="H1712" s="28"/>
      <c r="I1712" s="28"/>
      <c r="J1712" s="28"/>
      <c r="K1712" s="28"/>
      <c r="L1712" s="28"/>
      <c r="M1712" s="28"/>
      <c r="N1712" s="28"/>
      <c r="O1712" s="28"/>
      <c r="P1712" s="28"/>
      <c r="Q1712" s="28"/>
      <c r="R1712" s="28"/>
      <c r="S1712" s="28"/>
      <c r="T1712" s="28"/>
      <c r="U1712" s="28"/>
      <c r="V1712" s="28"/>
      <c r="W1712" s="28"/>
      <c r="X1712" s="28"/>
      <c r="Y1712" s="28"/>
      <c r="Z1712" s="28"/>
      <c r="AA1712" s="28"/>
      <c r="AB1712" s="28"/>
      <c r="AC1712" s="28"/>
      <c r="AD1712" s="28"/>
      <c r="AE1712" s="28"/>
      <c r="AF1712" s="28"/>
      <c r="AG1712" s="28"/>
      <c r="AH1712" s="28"/>
      <c r="AI1712" s="28"/>
      <c r="AJ1712" s="28"/>
      <c r="AK1712" s="28"/>
      <c r="AL1712" s="28"/>
      <c r="AM1712" s="28"/>
      <c r="AN1712" s="28"/>
      <c r="AO1712" s="28"/>
      <c r="AP1712" s="28"/>
      <c r="AQ1712" s="28"/>
      <c r="AR1712" s="28"/>
      <c r="AS1712" s="28"/>
      <c r="AT1712" s="28"/>
      <c r="AU1712" s="28"/>
      <c r="AV1712" s="28"/>
      <c r="AW1712" s="28"/>
      <c r="AX1712" s="28"/>
      <c r="AY1712" s="28"/>
      <c r="AZ1712" s="28"/>
      <c r="BA1712" s="28"/>
      <c r="BB1712" s="28"/>
      <c r="BC1712" s="28"/>
      <c r="BD1712" s="28"/>
      <c r="BE1712" s="28"/>
      <c r="BF1712" s="28"/>
      <c r="BG1712" s="28"/>
      <c r="BH1712" s="28"/>
      <c r="BI1712" s="28"/>
      <c r="BJ1712" s="28"/>
      <c r="BK1712" s="28"/>
      <c r="BL1712" s="28"/>
      <c r="BM1712" s="28"/>
      <c r="BN1712" s="28"/>
      <c r="BO1712" s="28"/>
      <c r="BP1712" s="28"/>
      <c r="BQ1712" s="28"/>
      <c r="BR1712" s="28"/>
      <c r="BS1712" s="28"/>
      <c r="BT1712" s="28"/>
      <c r="BU1712" s="28"/>
      <c r="BV1712" s="28"/>
      <c r="BW1712" s="28"/>
      <c r="BX1712" s="28"/>
      <c r="BY1712" s="28"/>
      <c r="BZ1712" s="28"/>
      <c r="CA1712" s="28"/>
      <c r="CB1712" s="28"/>
      <c r="CC1712" s="28"/>
      <c r="CD1712" s="28"/>
      <c r="CE1712" s="28"/>
      <c r="CF1712" s="28"/>
      <c r="CG1712" s="28"/>
      <c r="CH1712" s="28"/>
      <c r="CI1712" s="28"/>
      <c r="CJ1712" s="28"/>
      <c r="CK1712" s="28"/>
      <c r="CL1712" s="28"/>
      <c r="CM1712" s="28"/>
      <c r="CN1712" s="28"/>
    </row>
    <row r="1713" spans="3:92" x14ac:dyDescent="0.3">
      <c r="C1713" s="28"/>
      <c r="D1713" s="28"/>
      <c r="E1713" s="28"/>
      <c r="F1713" s="28"/>
      <c r="G1713" s="28"/>
      <c r="H1713" s="28"/>
      <c r="I1713" s="28"/>
      <c r="J1713" s="28"/>
      <c r="K1713" s="28"/>
      <c r="L1713" s="28"/>
      <c r="M1713" s="28"/>
      <c r="N1713" s="28"/>
      <c r="O1713" s="28"/>
      <c r="P1713" s="28"/>
      <c r="Q1713" s="28"/>
      <c r="R1713" s="28"/>
      <c r="S1713" s="28"/>
      <c r="T1713" s="28"/>
      <c r="U1713" s="28"/>
      <c r="V1713" s="28"/>
      <c r="W1713" s="28"/>
      <c r="X1713" s="28"/>
      <c r="Y1713" s="28"/>
      <c r="Z1713" s="28"/>
      <c r="AA1713" s="28"/>
      <c r="AB1713" s="28"/>
      <c r="AC1713" s="28"/>
      <c r="AD1713" s="28"/>
      <c r="AE1713" s="28"/>
      <c r="AF1713" s="28"/>
      <c r="AG1713" s="28"/>
      <c r="AH1713" s="28"/>
      <c r="AI1713" s="28"/>
      <c r="AJ1713" s="28"/>
      <c r="AK1713" s="28"/>
      <c r="AL1713" s="28"/>
      <c r="AM1713" s="28"/>
      <c r="AN1713" s="28"/>
      <c r="AO1713" s="28"/>
      <c r="AP1713" s="28"/>
      <c r="AQ1713" s="28"/>
      <c r="AR1713" s="28"/>
      <c r="AS1713" s="28"/>
      <c r="AT1713" s="28"/>
      <c r="AU1713" s="28"/>
      <c r="AV1713" s="28"/>
      <c r="AW1713" s="28"/>
      <c r="AX1713" s="28"/>
      <c r="AY1713" s="28"/>
      <c r="AZ1713" s="28"/>
      <c r="BA1713" s="28"/>
      <c r="BB1713" s="28"/>
      <c r="BC1713" s="28"/>
      <c r="BD1713" s="28"/>
      <c r="BE1713" s="28"/>
      <c r="BF1713" s="28"/>
      <c r="BG1713" s="28"/>
      <c r="BH1713" s="28"/>
      <c r="BI1713" s="28"/>
      <c r="BJ1713" s="28"/>
      <c r="BK1713" s="28"/>
      <c r="BL1713" s="28"/>
      <c r="BM1713" s="28"/>
      <c r="BN1713" s="28"/>
      <c r="BO1713" s="28"/>
      <c r="BP1713" s="28"/>
      <c r="BQ1713" s="28"/>
      <c r="BR1713" s="28"/>
      <c r="BS1713" s="28"/>
      <c r="BT1713" s="28"/>
      <c r="BU1713" s="28"/>
      <c r="BV1713" s="28"/>
      <c r="BW1713" s="28"/>
      <c r="BX1713" s="28"/>
      <c r="BY1713" s="28"/>
      <c r="BZ1713" s="28"/>
      <c r="CA1713" s="28"/>
      <c r="CB1713" s="28"/>
      <c r="CC1713" s="28"/>
      <c r="CD1713" s="28"/>
      <c r="CE1713" s="28"/>
      <c r="CF1713" s="28"/>
      <c r="CG1713" s="28"/>
      <c r="CH1713" s="28"/>
      <c r="CI1713" s="28"/>
      <c r="CJ1713" s="28"/>
      <c r="CK1713" s="28"/>
      <c r="CL1713" s="28"/>
      <c r="CM1713" s="28"/>
      <c r="CN1713" s="28"/>
    </row>
    <row r="1714" spans="3:92" x14ac:dyDescent="0.3">
      <c r="C1714" s="28"/>
      <c r="D1714" s="28"/>
      <c r="E1714" s="28"/>
      <c r="F1714" s="28"/>
      <c r="G1714" s="28"/>
      <c r="H1714" s="28"/>
      <c r="I1714" s="28"/>
      <c r="J1714" s="28"/>
      <c r="K1714" s="28"/>
      <c r="L1714" s="28"/>
      <c r="M1714" s="28"/>
      <c r="N1714" s="28"/>
      <c r="O1714" s="28"/>
      <c r="P1714" s="28"/>
      <c r="Q1714" s="28"/>
      <c r="R1714" s="28"/>
      <c r="S1714" s="28"/>
      <c r="T1714" s="28"/>
      <c r="U1714" s="28"/>
      <c r="V1714" s="28"/>
      <c r="W1714" s="28"/>
      <c r="X1714" s="28"/>
      <c r="Y1714" s="28"/>
      <c r="Z1714" s="28"/>
      <c r="AA1714" s="28"/>
      <c r="AB1714" s="28"/>
      <c r="AC1714" s="28"/>
      <c r="AD1714" s="28"/>
      <c r="AE1714" s="28"/>
      <c r="AF1714" s="28"/>
      <c r="AG1714" s="28"/>
      <c r="AH1714" s="28"/>
      <c r="AI1714" s="28"/>
      <c r="AJ1714" s="28"/>
      <c r="AK1714" s="28"/>
      <c r="AL1714" s="28"/>
      <c r="AM1714" s="28"/>
      <c r="AN1714" s="28"/>
      <c r="AO1714" s="28"/>
      <c r="AP1714" s="28"/>
      <c r="AQ1714" s="28"/>
      <c r="AR1714" s="28"/>
      <c r="AS1714" s="28"/>
      <c r="AT1714" s="28"/>
      <c r="AU1714" s="28"/>
      <c r="AV1714" s="28"/>
      <c r="AW1714" s="28"/>
      <c r="AX1714" s="28"/>
      <c r="AY1714" s="28"/>
      <c r="AZ1714" s="28"/>
      <c r="BA1714" s="28"/>
      <c r="BB1714" s="28"/>
      <c r="BC1714" s="28"/>
      <c r="BD1714" s="28"/>
      <c r="BE1714" s="28"/>
      <c r="BF1714" s="28"/>
      <c r="BG1714" s="28"/>
      <c r="BH1714" s="28"/>
      <c r="BI1714" s="28"/>
      <c r="BJ1714" s="28"/>
      <c r="BK1714" s="28"/>
      <c r="BL1714" s="28"/>
      <c r="BM1714" s="28"/>
      <c r="BN1714" s="28"/>
      <c r="BO1714" s="28"/>
      <c r="BP1714" s="28"/>
      <c r="BQ1714" s="28"/>
      <c r="BR1714" s="28"/>
      <c r="BS1714" s="28"/>
      <c r="BT1714" s="28"/>
      <c r="BU1714" s="28"/>
      <c r="BV1714" s="28"/>
      <c r="BW1714" s="28"/>
      <c r="BX1714" s="28"/>
      <c r="BY1714" s="28"/>
      <c r="BZ1714" s="28"/>
      <c r="CA1714" s="28"/>
      <c r="CB1714" s="28"/>
      <c r="CC1714" s="28"/>
      <c r="CD1714" s="28"/>
      <c r="CE1714" s="28"/>
      <c r="CF1714" s="28"/>
      <c r="CG1714" s="28"/>
      <c r="CH1714" s="28"/>
      <c r="CI1714" s="28"/>
      <c r="CJ1714" s="28"/>
      <c r="CK1714" s="28"/>
      <c r="CL1714" s="28"/>
      <c r="CM1714" s="28"/>
      <c r="CN1714" s="28"/>
    </row>
    <row r="1715" spans="3:92" x14ac:dyDescent="0.3">
      <c r="C1715" s="28"/>
      <c r="D1715" s="28"/>
      <c r="E1715" s="28"/>
      <c r="F1715" s="28"/>
      <c r="G1715" s="28"/>
      <c r="H1715" s="28"/>
      <c r="I1715" s="28"/>
      <c r="J1715" s="28"/>
      <c r="K1715" s="28"/>
      <c r="L1715" s="28"/>
      <c r="M1715" s="28"/>
      <c r="N1715" s="28"/>
      <c r="O1715" s="28"/>
      <c r="P1715" s="28"/>
      <c r="Q1715" s="28"/>
      <c r="R1715" s="28"/>
      <c r="S1715" s="28"/>
      <c r="T1715" s="28"/>
      <c r="U1715" s="28"/>
      <c r="V1715" s="28"/>
      <c r="W1715" s="28"/>
      <c r="X1715" s="28"/>
      <c r="Y1715" s="28"/>
      <c r="Z1715" s="28"/>
      <c r="AA1715" s="28"/>
      <c r="AB1715" s="28"/>
      <c r="AC1715" s="28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/>
      <c r="AP1715" s="28"/>
      <c r="AQ1715" s="28"/>
      <c r="AR1715" s="28"/>
      <c r="AS1715" s="28"/>
      <c r="AT1715" s="28"/>
      <c r="AU1715" s="28"/>
      <c r="AV1715" s="28"/>
      <c r="AW1715" s="28"/>
      <c r="AX1715" s="28"/>
      <c r="AY1715" s="28"/>
      <c r="AZ1715" s="28"/>
      <c r="BA1715" s="28"/>
      <c r="BB1715" s="28"/>
      <c r="BC1715" s="28"/>
      <c r="BD1715" s="28"/>
      <c r="BE1715" s="28"/>
      <c r="BF1715" s="28"/>
      <c r="BG1715" s="28"/>
      <c r="BH1715" s="28"/>
      <c r="BI1715" s="28"/>
      <c r="BJ1715" s="28"/>
      <c r="BK1715" s="28"/>
      <c r="BL1715" s="28"/>
      <c r="BM1715" s="28"/>
      <c r="BN1715" s="28"/>
      <c r="BO1715" s="28"/>
      <c r="BP1715" s="28"/>
      <c r="BQ1715" s="28"/>
      <c r="BR1715" s="28"/>
      <c r="BS1715" s="28"/>
      <c r="BT1715" s="28"/>
      <c r="BU1715" s="28"/>
      <c r="BV1715" s="28"/>
      <c r="BW1715" s="28"/>
      <c r="BX1715" s="28"/>
      <c r="BY1715" s="28"/>
      <c r="BZ1715" s="28"/>
      <c r="CA1715" s="28"/>
      <c r="CB1715" s="28"/>
      <c r="CC1715" s="28"/>
      <c r="CD1715" s="28"/>
      <c r="CE1715" s="28"/>
      <c r="CF1715" s="28"/>
      <c r="CG1715" s="28"/>
      <c r="CH1715" s="28"/>
      <c r="CI1715" s="28"/>
      <c r="CJ1715" s="28"/>
      <c r="CK1715" s="28"/>
      <c r="CL1715" s="28"/>
      <c r="CM1715" s="28"/>
      <c r="CN1715" s="28"/>
    </row>
    <row r="1716" spans="3:92" x14ac:dyDescent="0.3">
      <c r="C1716" s="28"/>
      <c r="D1716" s="28"/>
      <c r="E1716" s="28"/>
      <c r="F1716" s="28"/>
      <c r="G1716" s="28"/>
      <c r="H1716" s="28"/>
      <c r="I1716" s="28"/>
      <c r="J1716" s="28"/>
      <c r="K1716" s="28"/>
      <c r="L1716" s="28"/>
      <c r="M1716" s="28"/>
      <c r="N1716" s="28"/>
      <c r="O1716" s="28"/>
      <c r="P1716" s="28"/>
      <c r="Q1716" s="28"/>
      <c r="R1716" s="28"/>
      <c r="S1716" s="28"/>
      <c r="T1716" s="28"/>
      <c r="U1716" s="28"/>
      <c r="V1716" s="28"/>
      <c r="W1716" s="28"/>
      <c r="X1716" s="28"/>
      <c r="Y1716" s="28"/>
      <c r="Z1716" s="28"/>
      <c r="AA1716" s="28"/>
      <c r="AB1716" s="28"/>
      <c r="AC1716" s="28"/>
      <c r="AD1716" s="28"/>
      <c r="AE1716" s="28"/>
      <c r="AF1716" s="28"/>
      <c r="AG1716" s="28"/>
      <c r="AH1716" s="28"/>
      <c r="AI1716" s="28"/>
      <c r="AJ1716" s="28"/>
      <c r="AK1716" s="28"/>
      <c r="AL1716" s="28"/>
      <c r="AM1716" s="28"/>
      <c r="AN1716" s="28"/>
      <c r="AO1716" s="28"/>
      <c r="AP1716" s="28"/>
      <c r="AQ1716" s="28"/>
      <c r="AR1716" s="28"/>
      <c r="AS1716" s="28"/>
      <c r="AT1716" s="28"/>
      <c r="AU1716" s="28"/>
      <c r="AV1716" s="28"/>
      <c r="AW1716" s="28"/>
      <c r="AX1716" s="28"/>
      <c r="AY1716" s="28"/>
      <c r="AZ1716" s="28"/>
      <c r="BA1716" s="28"/>
      <c r="BB1716" s="28"/>
      <c r="BC1716" s="28"/>
      <c r="BD1716" s="28"/>
      <c r="BE1716" s="28"/>
      <c r="BF1716" s="28"/>
      <c r="BG1716" s="28"/>
      <c r="BH1716" s="28"/>
      <c r="BI1716" s="28"/>
      <c r="BJ1716" s="28"/>
      <c r="BK1716" s="28"/>
      <c r="BL1716" s="28"/>
      <c r="BM1716" s="28"/>
      <c r="BN1716" s="28"/>
      <c r="BO1716" s="28"/>
      <c r="BP1716" s="28"/>
      <c r="BQ1716" s="28"/>
      <c r="BR1716" s="28"/>
      <c r="BS1716" s="28"/>
      <c r="BT1716" s="28"/>
      <c r="BU1716" s="28"/>
      <c r="BV1716" s="28"/>
      <c r="BW1716" s="28"/>
      <c r="BX1716" s="28"/>
      <c r="BY1716" s="28"/>
      <c r="BZ1716" s="28"/>
      <c r="CA1716" s="28"/>
      <c r="CB1716" s="28"/>
      <c r="CC1716" s="28"/>
      <c r="CD1716" s="28"/>
      <c r="CE1716" s="28"/>
      <c r="CF1716" s="28"/>
      <c r="CG1716" s="28"/>
      <c r="CH1716" s="28"/>
      <c r="CI1716" s="28"/>
      <c r="CJ1716" s="28"/>
      <c r="CK1716" s="28"/>
      <c r="CL1716" s="28"/>
      <c r="CM1716" s="28"/>
      <c r="CN1716" s="28"/>
    </row>
    <row r="1717" spans="3:92" x14ac:dyDescent="0.3">
      <c r="C1717" s="28"/>
      <c r="D1717" s="28"/>
      <c r="E1717" s="28"/>
      <c r="F1717" s="28"/>
      <c r="G1717" s="28"/>
      <c r="H1717" s="28"/>
      <c r="I1717" s="28"/>
      <c r="J1717" s="28"/>
      <c r="K1717" s="28"/>
      <c r="L1717" s="28"/>
      <c r="M1717" s="28"/>
      <c r="N1717" s="28"/>
      <c r="O1717" s="28"/>
      <c r="P1717" s="28"/>
      <c r="Q1717" s="28"/>
      <c r="R1717" s="28"/>
      <c r="S1717" s="28"/>
      <c r="T1717" s="28"/>
      <c r="U1717" s="28"/>
      <c r="V1717" s="28"/>
      <c r="W1717" s="28"/>
      <c r="X1717" s="28"/>
      <c r="Y1717" s="28"/>
      <c r="Z1717" s="28"/>
      <c r="AA1717" s="28"/>
      <c r="AB1717" s="28"/>
      <c r="AC1717" s="28"/>
      <c r="AD1717" s="28"/>
      <c r="AE1717" s="28"/>
      <c r="AF1717" s="28"/>
      <c r="AG1717" s="28"/>
      <c r="AH1717" s="28"/>
      <c r="AI1717" s="28"/>
      <c r="AJ1717" s="28"/>
      <c r="AK1717" s="28"/>
      <c r="AL1717" s="28"/>
      <c r="AM1717" s="28"/>
      <c r="AN1717" s="28"/>
      <c r="AO1717" s="28"/>
      <c r="AP1717" s="28"/>
      <c r="AQ1717" s="28"/>
      <c r="AR1717" s="28"/>
      <c r="AS1717" s="28"/>
      <c r="AT1717" s="28"/>
      <c r="AU1717" s="28"/>
      <c r="AV1717" s="28"/>
      <c r="AW1717" s="28"/>
      <c r="AX1717" s="28"/>
      <c r="AY1717" s="28"/>
      <c r="AZ1717" s="28"/>
      <c r="BA1717" s="28"/>
      <c r="BB1717" s="28"/>
      <c r="BC1717" s="28"/>
      <c r="BD1717" s="28"/>
      <c r="BE1717" s="28"/>
      <c r="BF1717" s="28"/>
      <c r="BG1717" s="28"/>
      <c r="BH1717" s="28"/>
      <c r="BI1717" s="28"/>
      <c r="BJ1717" s="28"/>
      <c r="BK1717" s="28"/>
      <c r="BL1717" s="28"/>
      <c r="BM1717" s="28"/>
      <c r="BN1717" s="28"/>
      <c r="BO1717" s="28"/>
      <c r="BP1717" s="28"/>
      <c r="BQ1717" s="28"/>
      <c r="BR1717" s="28"/>
      <c r="BS1717" s="28"/>
      <c r="BT1717" s="28"/>
      <c r="BU1717" s="28"/>
      <c r="BV1717" s="28"/>
      <c r="BW1717" s="28"/>
      <c r="BX1717" s="28"/>
      <c r="BY1717" s="28"/>
      <c r="BZ1717" s="28"/>
      <c r="CA1717" s="28"/>
      <c r="CB1717" s="28"/>
      <c r="CC1717" s="28"/>
      <c r="CD1717" s="28"/>
      <c r="CE1717" s="28"/>
      <c r="CF1717" s="28"/>
      <c r="CG1717" s="28"/>
      <c r="CH1717" s="28"/>
      <c r="CI1717" s="28"/>
      <c r="CJ1717" s="28"/>
      <c r="CK1717" s="28"/>
      <c r="CL1717" s="28"/>
      <c r="CM1717" s="28"/>
      <c r="CN1717" s="28"/>
    </row>
    <row r="1718" spans="3:92" x14ac:dyDescent="0.3">
      <c r="C1718" s="28"/>
      <c r="D1718" s="28"/>
      <c r="E1718" s="28"/>
      <c r="F1718" s="28"/>
      <c r="G1718" s="28"/>
      <c r="H1718" s="28"/>
      <c r="I1718" s="28"/>
      <c r="J1718" s="28"/>
      <c r="K1718" s="28"/>
      <c r="L1718" s="28"/>
      <c r="M1718" s="28"/>
      <c r="N1718" s="28"/>
      <c r="O1718" s="28"/>
      <c r="P1718" s="28"/>
      <c r="Q1718" s="28"/>
      <c r="R1718" s="28"/>
      <c r="S1718" s="28"/>
      <c r="T1718" s="28"/>
      <c r="U1718" s="28"/>
      <c r="V1718" s="28"/>
      <c r="W1718" s="28"/>
      <c r="X1718" s="28"/>
      <c r="Y1718" s="28"/>
      <c r="Z1718" s="28"/>
      <c r="AA1718" s="28"/>
      <c r="AB1718" s="28"/>
      <c r="AC1718" s="28"/>
      <c r="AD1718" s="28"/>
      <c r="AE1718" s="28"/>
      <c r="AF1718" s="28"/>
      <c r="AG1718" s="28"/>
      <c r="AH1718" s="28"/>
      <c r="AI1718" s="28"/>
      <c r="AJ1718" s="28"/>
      <c r="AK1718" s="28"/>
      <c r="AL1718" s="28"/>
      <c r="AM1718" s="28"/>
      <c r="AN1718" s="28"/>
      <c r="AO1718" s="28"/>
      <c r="AP1718" s="28"/>
      <c r="AQ1718" s="28"/>
      <c r="AR1718" s="28"/>
      <c r="AS1718" s="28"/>
      <c r="AT1718" s="28"/>
      <c r="AU1718" s="28"/>
      <c r="AV1718" s="28"/>
      <c r="AW1718" s="28"/>
      <c r="AX1718" s="28"/>
      <c r="AY1718" s="28"/>
      <c r="AZ1718" s="28"/>
      <c r="BA1718" s="28"/>
      <c r="BB1718" s="28"/>
      <c r="BC1718" s="28"/>
      <c r="BD1718" s="28"/>
      <c r="BE1718" s="28"/>
      <c r="BF1718" s="28"/>
      <c r="BG1718" s="28"/>
      <c r="BH1718" s="28"/>
      <c r="BI1718" s="28"/>
      <c r="BJ1718" s="28"/>
      <c r="BK1718" s="28"/>
      <c r="BL1718" s="28"/>
      <c r="BM1718" s="28"/>
      <c r="BN1718" s="28"/>
      <c r="BO1718" s="28"/>
      <c r="BP1718" s="28"/>
      <c r="BQ1718" s="28"/>
      <c r="BR1718" s="28"/>
      <c r="BS1718" s="28"/>
      <c r="BT1718" s="28"/>
      <c r="BU1718" s="28"/>
      <c r="BV1718" s="28"/>
      <c r="BW1718" s="28"/>
      <c r="BX1718" s="28"/>
      <c r="BY1718" s="28"/>
      <c r="BZ1718" s="28"/>
      <c r="CA1718" s="28"/>
      <c r="CB1718" s="28"/>
      <c r="CC1718" s="28"/>
      <c r="CD1718" s="28"/>
      <c r="CE1718" s="28"/>
      <c r="CF1718" s="28"/>
      <c r="CG1718" s="28"/>
      <c r="CH1718" s="28"/>
      <c r="CI1718" s="28"/>
      <c r="CJ1718" s="28"/>
      <c r="CK1718" s="28"/>
      <c r="CL1718" s="28"/>
      <c r="CM1718" s="28"/>
      <c r="CN1718" s="28"/>
    </row>
    <row r="1719" spans="3:92" x14ac:dyDescent="0.3">
      <c r="C1719" s="28"/>
      <c r="D1719" s="28"/>
      <c r="E1719" s="28"/>
      <c r="F1719" s="28"/>
      <c r="G1719" s="28"/>
      <c r="H1719" s="28"/>
      <c r="I1719" s="28"/>
      <c r="J1719" s="28"/>
      <c r="K1719" s="28"/>
      <c r="L1719" s="28"/>
      <c r="M1719" s="28"/>
      <c r="N1719" s="28"/>
      <c r="O1719" s="28"/>
      <c r="P1719" s="28"/>
      <c r="Q1719" s="28"/>
      <c r="R1719" s="28"/>
      <c r="S1719" s="28"/>
      <c r="T1719" s="28"/>
      <c r="U1719" s="28"/>
      <c r="V1719" s="28"/>
      <c r="W1719" s="28"/>
      <c r="X1719" s="28"/>
      <c r="Y1719" s="28"/>
      <c r="Z1719" s="28"/>
      <c r="AA1719" s="28"/>
      <c r="AB1719" s="28"/>
      <c r="AC1719" s="28"/>
      <c r="AD1719" s="28"/>
      <c r="AE1719" s="28"/>
      <c r="AF1719" s="28"/>
      <c r="AG1719" s="28"/>
      <c r="AH1719" s="28"/>
      <c r="AI1719" s="28"/>
      <c r="AJ1719" s="28"/>
      <c r="AK1719" s="28"/>
      <c r="AL1719" s="28"/>
      <c r="AM1719" s="28"/>
      <c r="AN1719" s="28"/>
      <c r="AO1719" s="28"/>
      <c r="AP1719" s="28"/>
      <c r="AQ1719" s="28"/>
      <c r="AR1719" s="28"/>
      <c r="AS1719" s="28"/>
      <c r="AT1719" s="28"/>
      <c r="AU1719" s="28"/>
      <c r="AV1719" s="28"/>
      <c r="AW1719" s="28"/>
      <c r="AX1719" s="28"/>
      <c r="AY1719" s="28"/>
      <c r="AZ1719" s="28"/>
      <c r="BA1719" s="28"/>
      <c r="BB1719" s="28"/>
      <c r="BC1719" s="28"/>
      <c r="BD1719" s="28"/>
      <c r="BE1719" s="28"/>
      <c r="BF1719" s="28"/>
      <c r="BG1719" s="28"/>
      <c r="BH1719" s="28"/>
      <c r="BI1719" s="28"/>
      <c r="BJ1719" s="28"/>
      <c r="BK1719" s="28"/>
      <c r="BL1719" s="28"/>
      <c r="BM1719" s="28"/>
      <c r="BN1719" s="28"/>
      <c r="BO1719" s="28"/>
      <c r="BP1719" s="28"/>
      <c r="BQ1719" s="28"/>
      <c r="BR1719" s="28"/>
      <c r="BS1719" s="28"/>
      <c r="BT1719" s="28"/>
      <c r="BU1719" s="28"/>
      <c r="BV1719" s="28"/>
      <c r="BW1719" s="28"/>
      <c r="BX1719" s="28"/>
      <c r="BY1719" s="28"/>
      <c r="BZ1719" s="28"/>
      <c r="CA1719" s="28"/>
      <c r="CB1719" s="28"/>
      <c r="CC1719" s="28"/>
      <c r="CD1719" s="28"/>
      <c r="CE1719" s="28"/>
      <c r="CF1719" s="28"/>
      <c r="CG1719" s="28"/>
      <c r="CH1719" s="28"/>
      <c r="CI1719" s="28"/>
      <c r="CJ1719" s="28"/>
      <c r="CK1719" s="28"/>
      <c r="CL1719" s="28"/>
      <c r="CM1719" s="28"/>
      <c r="CN1719" s="28"/>
    </row>
    <row r="1720" spans="3:92" x14ac:dyDescent="0.3">
      <c r="C1720" s="28"/>
      <c r="D1720" s="28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28"/>
      <c r="P1720" s="28"/>
      <c r="Q1720" s="28"/>
      <c r="R1720" s="28"/>
      <c r="S1720" s="28"/>
      <c r="T1720" s="28"/>
      <c r="U1720" s="28"/>
      <c r="V1720" s="28"/>
      <c r="W1720" s="28"/>
      <c r="X1720" s="28"/>
      <c r="Y1720" s="28"/>
      <c r="Z1720" s="28"/>
      <c r="AA1720" s="28"/>
      <c r="AB1720" s="28"/>
      <c r="AC1720" s="28"/>
      <c r="AD1720" s="28"/>
      <c r="AE1720" s="28"/>
      <c r="AF1720" s="28"/>
      <c r="AG1720" s="28"/>
      <c r="AH1720" s="28"/>
      <c r="AI1720" s="28"/>
      <c r="AJ1720" s="28"/>
      <c r="AK1720" s="28"/>
      <c r="AL1720" s="28"/>
      <c r="AM1720" s="28"/>
      <c r="AN1720" s="28"/>
      <c r="AO1720" s="28"/>
      <c r="AP1720" s="28"/>
      <c r="AQ1720" s="28"/>
      <c r="AR1720" s="28"/>
      <c r="AS1720" s="28"/>
      <c r="AT1720" s="28"/>
      <c r="AU1720" s="28"/>
      <c r="AV1720" s="28"/>
      <c r="AW1720" s="28"/>
      <c r="AX1720" s="28"/>
      <c r="AY1720" s="28"/>
      <c r="AZ1720" s="28"/>
      <c r="BA1720" s="28"/>
      <c r="BB1720" s="28"/>
      <c r="BC1720" s="28"/>
      <c r="BD1720" s="28"/>
      <c r="BE1720" s="28"/>
      <c r="BF1720" s="28"/>
      <c r="BG1720" s="28"/>
      <c r="BH1720" s="28"/>
      <c r="BI1720" s="28"/>
      <c r="BJ1720" s="28"/>
      <c r="BK1720" s="28"/>
      <c r="BL1720" s="28"/>
      <c r="BM1720" s="28"/>
      <c r="BN1720" s="28"/>
      <c r="BO1720" s="28"/>
      <c r="BP1720" s="28"/>
      <c r="BQ1720" s="28"/>
      <c r="BR1720" s="28"/>
      <c r="BS1720" s="28"/>
      <c r="BT1720" s="28"/>
      <c r="BU1720" s="28"/>
      <c r="BV1720" s="28"/>
      <c r="BW1720" s="28"/>
      <c r="BX1720" s="28"/>
      <c r="BY1720" s="28"/>
      <c r="BZ1720" s="28"/>
      <c r="CA1720" s="28"/>
      <c r="CB1720" s="28"/>
      <c r="CC1720" s="28"/>
      <c r="CD1720" s="28"/>
      <c r="CE1720" s="28"/>
      <c r="CF1720" s="28"/>
      <c r="CG1720" s="28"/>
      <c r="CH1720" s="28"/>
      <c r="CI1720" s="28"/>
      <c r="CJ1720" s="28"/>
      <c r="CK1720" s="28"/>
      <c r="CL1720" s="28"/>
      <c r="CM1720" s="28"/>
      <c r="CN1720" s="28"/>
    </row>
    <row r="1721" spans="3:92" x14ac:dyDescent="0.3">
      <c r="C1721" s="28"/>
      <c r="D1721" s="28"/>
      <c r="E1721" s="28"/>
      <c r="F1721" s="28"/>
      <c r="G1721" s="28"/>
      <c r="H1721" s="28"/>
      <c r="I1721" s="28"/>
      <c r="J1721" s="28"/>
      <c r="K1721" s="28"/>
      <c r="L1721" s="28"/>
      <c r="M1721" s="28"/>
      <c r="N1721" s="28"/>
      <c r="O1721" s="28"/>
      <c r="P1721" s="28"/>
      <c r="Q1721" s="28"/>
      <c r="R1721" s="28"/>
      <c r="S1721" s="28"/>
      <c r="T1721" s="28"/>
      <c r="U1721" s="28"/>
      <c r="V1721" s="28"/>
      <c r="W1721" s="28"/>
      <c r="X1721" s="28"/>
      <c r="Y1721" s="28"/>
      <c r="Z1721" s="28"/>
      <c r="AA1721" s="28"/>
      <c r="AB1721" s="28"/>
      <c r="AC1721" s="28"/>
      <c r="AD1721" s="28"/>
      <c r="AE1721" s="28"/>
      <c r="AF1721" s="28"/>
      <c r="AG1721" s="28"/>
      <c r="AH1721" s="28"/>
      <c r="AI1721" s="28"/>
      <c r="AJ1721" s="28"/>
      <c r="AK1721" s="28"/>
      <c r="AL1721" s="28"/>
      <c r="AM1721" s="28"/>
      <c r="AN1721" s="28"/>
      <c r="AO1721" s="28"/>
      <c r="AP1721" s="28"/>
      <c r="AQ1721" s="28"/>
      <c r="AR1721" s="28"/>
      <c r="AS1721" s="28"/>
      <c r="AT1721" s="28"/>
      <c r="AU1721" s="28"/>
      <c r="AV1721" s="28"/>
      <c r="AW1721" s="28"/>
      <c r="AX1721" s="28"/>
      <c r="AY1721" s="28"/>
      <c r="AZ1721" s="28"/>
      <c r="BA1721" s="28"/>
      <c r="BB1721" s="28"/>
      <c r="BC1721" s="28"/>
      <c r="BD1721" s="28"/>
      <c r="BE1721" s="28"/>
      <c r="BF1721" s="28"/>
      <c r="BG1721" s="28"/>
      <c r="BH1721" s="28"/>
      <c r="BI1721" s="28"/>
      <c r="BJ1721" s="28"/>
      <c r="BK1721" s="28"/>
      <c r="BL1721" s="28"/>
      <c r="BM1721" s="28"/>
      <c r="BN1721" s="28"/>
      <c r="BO1721" s="28"/>
      <c r="BP1721" s="28"/>
      <c r="BQ1721" s="28"/>
      <c r="BR1721" s="28"/>
      <c r="BS1721" s="28"/>
      <c r="BT1721" s="28"/>
      <c r="BU1721" s="28"/>
      <c r="BV1721" s="28"/>
      <c r="BW1721" s="28"/>
      <c r="BX1721" s="28"/>
      <c r="BY1721" s="28"/>
      <c r="BZ1721" s="28"/>
      <c r="CA1721" s="28"/>
      <c r="CB1721" s="28"/>
      <c r="CC1721" s="28"/>
      <c r="CD1721" s="28"/>
      <c r="CE1721" s="28"/>
      <c r="CF1721" s="28"/>
      <c r="CG1721" s="28"/>
      <c r="CH1721" s="28"/>
      <c r="CI1721" s="28"/>
      <c r="CJ1721" s="28"/>
      <c r="CK1721" s="28"/>
      <c r="CL1721" s="28"/>
      <c r="CM1721" s="28"/>
      <c r="CN1721" s="28"/>
    </row>
    <row r="1722" spans="3:92" x14ac:dyDescent="0.3">
      <c r="C1722" s="28"/>
      <c r="D1722" s="28"/>
      <c r="E1722" s="28"/>
      <c r="F1722" s="28"/>
      <c r="G1722" s="28"/>
      <c r="H1722" s="28"/>
      <c r="I1722" s="28"/>
      <c r="J1722" s="28"/>
      <c r="K1722" s="28"/>
      <c r="L1722" s="28"/>
      <c r="M1722" s="28"/>
      <c r="N1722" s="28"/>
      <c r="O1722" s="28"/>
      <c r="P1722" s="28"/>
      <c r="Q1722" s="28"/>
      <c r="R1722" s="28"/>
      <c r="S1722" s="28"/>
      <c r="T1722" s="28"/>
      <c r="U1722" s="28"/>
      <c r="V1722" s="28"/>
      <c r="W1722" s="28"/>
      <c r="X1722" s="28"/>
      <c r="Y1722" s="28"/>
      <c r="Z1722" s="28"/>
      <c r="AA1722" s="28"/>
      <c r="AB1722" s="28"/>
      <c r="AC1722" s="28"/>
      <c r="AD1722" s="28"/>
      <c r="AE1722" s="28"/>
      <c r="AF1722" s="28"/>
      <c r="AG1722" s="28"/>
      <c r="AH1722" s="28"/>
      <c r="AI1722" s="28"/>
      <c r="AJ1722" s="28"/>
      <c r="AK1722" s="28"/>
      <c r="AL1722" s="28"/>
      <c r="AM1722" s="28"/>
      <c r="AN1722" s="28"/>
      <c r="AO1722" s="28"/>
      <c r="AP1722" s="28"/>
      <c r="AQ1722" s="28"/>
      <c r="AR1722" s="28"/>
      <c r="AS1722" s="28"/>
      <c r="AT1722" s="28"/>
      <c r="AU1722" s="28"/>
      <c r="AV1722" s="28"/>
      <c r="AW1722" s="28"/>
      <c r="AX1722" s="28"/>
      <c r="AY1722" s="28"/>
      <c r="AZ1722" s="28"/>
      <c r="BA1722" s="28"/>
      <c r="BB1722" s="28"/>
      <c r="BC1722" s="28"/>
      <c r="BD1722" s="28"/>
      <c r="BE1722" s="28"/>
      <c r="BF1722" s="28"/>
      <c r="BG1722" s="28"/>
      <c r="BH1722" s="28"/>
      <c r="BI1722" s="28"/>
      <c r="BJ1722" s="28"/>
      <c r="BK1722" s="28"/>
      <c r="BL1722" s="28"/>
      <c r="BM1722" s="28"/>
      <c r="BN1722" s="28"/>
      <c r="BO1722" s="28"/>
      <c r="BP1722" s="28"/>
      <c r="BQ1722" s="28"/>
      <c r="BR1722" s="28"/>
      <c r="BS1722" s="28"/>
      <c r="BT1722" s="28"/>
      <c r="BU1722" s="28"/>
      <c r="BV1722" s="28"/>
      <c r="BW1722" s="28"/>
      <c r="BX1722" s="28"/>
      <c r="BY1722" s="28"/>
      <c r="BZ1722" s="28"/>
      <c r="CA1722" s="28"/>
      <c r="CB1722" s="28"/>
      <c r="CC1722" s="28"/>
      <c r="CD1722" s="28"/>
      <c r="CE1722" s="28"/>
      <c r="CF1722" s="28"/>
      <c r="CG1722" s="28"/>
      <c r="CH1722" s="28"/>
      <c r="CI1722" s="28"/>
      <c r="CJ1722" s="28"/>
      <c r="CK1722" s="28"/>
      <c r="CL1722" s="28"/>
      <c r="CM1722" s="28"/>
      <c r="CN1722" s="28"/>
    </row>
    <row r="1723" spans="3:92" x14ac:dyDescent="0.3">
      <c r="C1723" s="28"/>
      <c r="D1723" s="28"/>
      <c r="E1723" s="28"/>
      <c r="F1723" s="28"/>
      <c r="G1723" s="28"/>
      <c r="H1723" s="28"/>
      <c r="I1723" s="28"/>
      <c r="J1723" s="28"/>
      <c r="K1723" s="28"/>
      <c r="L1723" s="28"/>
      <c r="M1723" s="28"/>
      <c r="N1723" s="28"/>
      <c r="O1723" s="28"/>
      <c r="P1723" s="28"/>
      <c r="Q1723" s="28"/>
      <c r="R1723" s="28"/>
      <c r="S1723" s="28"/>
      <c r="T1723" s="28"/>
      <c r="U1723" s="28"/>
      <c r="V1723" s="28"/>
      <c r="W1723" s="28"/>
      <c r="X1723" s="28"/>
      <c r="Y1723" s="28"/>
      <c r="Z1723" s="28"/>
      <c r="AA1723" s="28"/>
      <c r="AB1723" s="28"/>
      <c r="AC1723" s="28"/>
      <c r="AD1723" s="28"/>
      <c r="AE1723" s="28"/>
      <c r="AF1723" s="28"/>
      <c r="AG1723" s="28"/>
      <c r="AH1723" s="28"/>
      <c r="AI1723" s="28"/>
      <c r="AJ1723" s="28"/>
      <c r="AK1723" s="28"/>
      <c r="AL1723" s="28"/>
      <c r="AM1723" s="28"/>
      <c r="AN1723" s="28"/>
      <c r="AO1723" s="28"/>
      <c r="AP1723" s="28"/>
      <c r="AQ1723" s="28"/>
      <c r="AR1723" s="28"/>
      <c r="AS1723" s="28"/>
      <c r="AT1723" s="28"/>
      <c r="AU1723" s="28"/>
      <c r="AV1723" s="28"/>
      <c r="AW1723" s="28"/>
      <c r="AX1723" s="28"/>
      <c r="AY1723" s="28"/>
      <c r="AZ1723" s="28"/>
      <c r="BA1723" s="28"/>
      <c r="BB1723" s="28"/>
      <c r="BC1723" s="28"/>
      <c r="BD1723" s="28"/>
      <c r="BE1723" s="28"/>
      <c r="BF1723" s="28"/>
      <c r="BG1723" s="28"/>
      <c r="BH1723" s="28"/>
      <c r="BI1723" s="28"/>
      <c r="BJ1723" s="28"/>
      <c r="BK1723" s="28"/>
      <c r="BL1723" s="28"/>
      <c r="BM1723" s="28"/>
      <c r="BN1723" s="28"/>
      <c r="BO1723" s="28"/>
      <c r="BP1723" s="28"/>
      <c r="BQ1723" s="28"/>
      <c r="BR1723" s="28"/>
      <c r="BS1723" s="28"/>
      <c r="BT1723" s="28"/>
      <c r="BU1723" s="28"/>
      <c r="BV1723" s="28"/>
      <c r="BW1723" s="28"/>
      <c r="BX1723" s="28"/>
      <c r="BY1723" s="28"/>
      <c r="BZ1723" s="28"/>
      <c r="CA1723" s="28"/>
      <c r="CB1723" s="28"/>
      <c r="CC1723" s="28"/>
      <c r="CD1723" s="28"/>
      <c r="CE1723" s="28"/>
      <c r="CF1723" s="28"/>
      <c r="CG1723" s="28"/>
      <c r="CH1723" s="28"/>
      <c r="CI1723" s="28"/>
      <c r="CJ1723" s="28"/>
      <c r="CK1723" s="28"/>
      <c r="CL1723" s="28"/>
      <c r="CM1723" s="28"/>
      <c r="CN1723" s="28"/>
    </row>
    <row r="1724" spans="3:92" x14ac:dyDescent="0.3">
      <c r="C1724" s="28"/>
      <c r="D1724" s="28"/>
      <c r="E1724" s="28"/>
      <c r="F1724" s="28"/>
      <c r="G1724" s="28"/>
      <c r="H1724" s="28"/>
      <c r="I1724" s="28"/>
      <c r="J1724" s="28"/>
      <c r="K1724" s="28"/>
      <c r="L1724" s="28"/>
      <c r="M1724" s="28"/>
      <c r="N1724" s="28"/>
      <c r="O1724" s="28"/>
      <c r="P1724" s="28"/>
      <c r="Q1724" s="28"/>
      <c r="R1724" s="28"/>
      <c r="S1724" s="28"/>
      <c r="T1724" s="28"/>
      <c r="U1724" s="28"/>
      <c r="V1724" s="28"/>
      <c r="W1724" s="28"/>
      <c r="X1724" s="28"/>
      <c r="Y1724" s="28"/>
      <c r="Z1724" s="28"/>
      <c r="AA1724" s="28"/>
      <c r="AB1724" s="28"/>
      <c r="AC1724" s="28"/>
      <c r="AD1724" s="28"/>
      <c r="AE1724" s="28"/>
      <c r="AF1724" s="28"/>
      <c r="AG1724" s="28"/>
      <c r="AH1724" s="28"/>
      <c r="AI1724" s="28"/>
      <c r="AJ1724" s="28"/>
      <c r="AK1724" s="28"/>
      <c r="AL1724" s="28"/>
      <c r="AM1724" s="28"/>
      <c r="AN1724" s="28"/>
      <c r="AO1724" s="28"/>
      <c r="AP1724" s="28"/>
      <c r="AQ1724" s="28"/>
      <c r="AR1724" s="28"/>
      <c r="AS1724" s="28"/>
      <c r="AT1724" s="28"/>
      <c r="AU1724" s="28"/>
      <c r="AV1724" s="28"/>
      <c r="AW1724" s="28"/>
      <c r="AX1724" s="28"/>
      <c r="AY1724" s="28"/>
      <c r="AZ1724" s="28"/>
      <c r="BA1724" s="28"/>
      <c r="BB1724" s="28"/>
      <c r="BC1724" s="28"/>
      <c r="BD1724" s="28"/>
      <c r="BE1724" s="28"/>
      <c r="BF1724" s="28"/>
      <c r="BG1724" s="28"/>
      <c r="BH1724" s="28"/>
      <c r="BI1724" s="28"/>
      <c r="BJ1724" s="28"/>
      <c r="BK1724" s="28"/>
      <c r="BL1724" s="28"/>
      <c r="BM1724" s="28"/>
      <c r="BN1724" s="28"/>
      <c r="BO1724" s="28"/>
      <c r="BP1724" s="28"/>
      <c r="BQ1724" s="28"/>
      <c r="BR1724" s="28"/>
      <c r="BS1724" s="28"/>
      <c r="BT1724" s="28"/>
      <c r="BU1724" s="28"/>
      <c r="BV1724" s="28"/>
      <c r="BW1724" s="28"/>
      <c r="BX1724" s="28"/>
      <c r="BY1724" s="28"/>
      <c r="BZ1724" s="28"/>
      <c r="CA1724" s="28"/>
      <c r="CB1724" s="28"/>
      <c r="CC1724" s="28"/>
      <c r="CD1724" s="28"/>
      <c r="CE1724" s="28"/>
      <c r="CF1724" s="28"/>
      <c r="CG1724" s="28"/>
      <c r="CH1724" s="28"/>
      <c r="CI1724" s="28"/>
      <c r="CJ1724" s="28"/>
      <c r="CK1724" s="28"/>
      <c r="CL1724" s="28"/>
      <c r="CM1724" s="28"/>
      <c r="CN1724" s="28"/>
    </row>
    <row r="1725" spans="3:92" x14ac:dyDescent="0.3">
      <c r="C1725" s="28"/>
      <c r="D1725" s="28"/>
      <c r="E1725" s="28"/>
      <c r="F1725" s="28"/>
      <c r="G1725" s="28"/>
      <c r="H1725" s="28"/>
      <c r="I1725" s="28"/>
      <c r="J1725" s="28"/>
      <c r="K1725" s="28"/>
      <c r="L1725" s="28"/>
      <c r="M1725" s="28"/>
      <c r="N1725" s="28"/>
      <c r="O1725" s="28"/>
      <c r="P1725" s="28"/>
      <c r="Q1725" s="28"/>
      <c r="R1725" s="28"/>
      <c r="S1725" s="28"/>
      <c r="T1725" s="28"/>
      <c r="U1725" s="28"/>
      <c r="V1725" s="28"/>
      <c r="W1725" s="28"/>
      <c r="X1725" s="28"/>
      <c r="Y1725" s="28"/>
      <c r="Z1725" s="28"/>
      <c r="AA1725" s="28"/>
      <c r="AB1725" s="28"/>
      <c r="AC1725" s="28"/>
      <c r="AD1725" s="28"/>
      <c r="AE1725" s="28"/>
      <c r="AF1725" s="28"/>
      <c r="AG1725" s="28"/>
      <c r="AH1725" s="28"/>
      <c r="AI1725" s="28"/>
      <c r="AJ1725" s="28"/>
      <c r="AK1725" s="28"/>
      <c r="AL1725" s="28"/>
      <c r="AM1725" s="28"/>
      <c r="AN1725" s="28"/>
      <c r="AO1725" s="28"/>
      <c r="AP1725" s="28"/>
      <c r="AQ1725" s="28"/>
      <c r="AR1725" s="28"/>
      <c r="AS1725" s="28"/>
      <c r="AT1725" s="28"/>
      <c r="AU1725" s="28"/>
      <c r="AV1725" s="28"/>
      <c r="AW1725" s="28"/>
      <c r="AX1725" s="28"/>
      <c r="AY1725" s="28"/>
      <c r="AZ1725" s="28"/>
      <c r="BA1725" s="28"/>
      <c r="BB1725" s="28"/>
      <c r="BC1725" s="28"/>
      <c r="BD1725" s="28"/>
      <c r="BE1725" s="28"/>
      <c r="BF1725" s="28"/>
      <c r="BG1725" s="28"/>
      <c r="BH1725" s="28"/>
      <c r="BI1725" s="28"/>
      <c r="BJ1725" s="28"/>
      <c r="BK1725" s="28"/>
      <c r="BL1725" s="28"/>
      <c r="BM1725" s="28"/>
      <c r="BN1725" s="28"/>
      <c r="BO1725" s="28"/>
      <c r="BP1725" s="28"/>
      <c r="BQ1725" s="28"/>
      <c r="BR1725" s="28"/>
      <c r="BS1725" s="28"/>
      <c r="BT1725" s="28"/>
      <c r="BU1725" s="28"/>
      <c r="BV1725" s="28"/>
      <c r="BW1725" s="28"/>
      <c r="BX1725" s="28"/>
      <c r="BY1725" s="28"/>
      <c r="BZ1725" s="28"/>
      <c r="CA1725" s="28"/>
      <c r="CB1725" s="28"/>
      <c r="CC1725" s="28"/>
      <c r="CD1725" s="28"/>
      <c r="CE1725" s="28"/>
      <c r="CF1725" s="28"/>
      <c r="CG1725" s="28"/>
      <c r="CH1725" s="28"/>
      <c r="CI1725" s="28"/>
      <c r="CJ1725" s="28"/>
      <c r="CK1725" s="28"/>
      <c r="CL1725" s="28"/>
      <c r="CM1725" s="28"/>
      <c r="CN1725" s="28"/>
    </row>
    <row r="1726" spans="3:92" x14ac:dyDescent="0.3">
      <c r="C1726" s="28"/>
      <c r="D1726" s="28"/>
      <c r="E1726" s="28"/>
      <c r="F1726" s="28"/>
      <c r="G1726" s="28"/>
      <c r="H1726" s="28"/>
      <c r="I1726" s="28"/>
      <c r="J1726" s="28"/>
      <c r="K1726" s="28"/>
      <c r="L1726" s="28"/>
      <c r="M1726" s="28"/>
      <c r="N1726" s="28"/>
      <c r="O1726" s="28"/>
      <c r="P1726" s="28"/>
      <c r="Q1726" s="28"/>
      <c r="R1726" s="28"/>
      <c r="S1726" s="28"/>
      <c r="T1726" s="28"/>
      <c r="U1726" s="28"/>
      <c r="V1726" s="28"/>
      <c r="W1726" s="28"/>
      <c r="X1726" s="28"/>
      <c r="Y1726" s="28"/>
      <c r="Z1726" s="28"/>
      <c r="AA1726" s="28"/>
      <c r="AB1726" s="28"/>
      <c r="AC1726" s="28"/>
      <c r="AD1726" s="28"/>
      <c r="AE1726" s="28"/>
      <c r="AF1726" s="28"/>
      <c r="AG1726" s="28"/>
      <c r="AH1726" s="28"/>
      <c r="AI1726" s="28"/>
      <c r="AJ1726" s="28"/>
      <c r="AK1726" s="28"/>
      <c r="AL1726" s="28"/>
      <c r="AM1726" s="28"/>
      <c r="AN1726" s="28"/>
      <c r="AO1726" s="28"/>
      <c r="AP1726" s="28"/>
      <c r="AQ1726" s="28"/>
      <c r="AR1726" s="28"/>
      <c r="AS1726" s="28"/>
      <c r="AT1726" s="28"/>
      <c r="AU1726" s="28"/>
      <c r="AV1726" s="28"/>
      <c r="AW1726" s="28"/>
      <c r="AX1726" s="28"/>
      <c r="AY1726" s="28"/>
      <c r="AZ1726" s="28"/>
      <c r="BA1726" s="28"/>
      <c r="BB1726" s="28"/>
      <c r="BC1726" s="28"/>
      <c r="BD1726" s="28"/>
      <c r="BE1726" s="28"/>
      <c r="BF1726" s="28"/>
      <c r="BG1726" s="28"/>
      <c r="BH1726" s="28"/>
      <c r="BI1726" s="28"/>
      <c r="BJ1726" s="28"/>
      <c r="BK1726" s="28"/>
      <c r="BL1726" s="28"/>
      <c r="BM1726" s="28"/>
      <c r="BN1726" s="28"/>
      <c r="BO1726" s="28"/>
      <c r="BP1726" s="28"/>
      <c r="BQ1726" s="28"/>
      <c r="BR1726" s="28"/>
      <c r="BS1726" s="28"/>
      <c r="BT1726" s="28"/>
      <c r="BU1726" s="28"/>
      <c r="BV1726" s="28"/>
      <c r="BW1726" s="28"/>
      <c r="BX1726" s="28"/>
      <c r="BY1726" s="28"/>
      <c r="BZ1726" s="28"/>
      <c r="CA1726" s="28"/>
      <c r="CB1726" s="28"/>
      <c r="CC1726" s="28"/>
      <c r="CD1726" s="28"/>
      <c r="CE1726" s="28"/>
      <c r="CF1726" s="28"/>
      <c r="CG1726" s="28"/>
      <c r="CH1726" s="28"/>
      <c r="CI1726" s="28"/>
      <c r="CJ1726" s="28"/>
      <c r="CK1726" s="28"/>
      <c r="CL1726" s="28"/>
      <c r="CM1726" s="28"/>
      <c r="CN1726" s="28"/>
    </row>
    <row r="1727" spans="3:92" x14ac:dyDescent="0.3">
      <c r="C1727" s="28"/>
      <c r="D1727" s="28"/>
      <c r="E1727" s="28"/>
      <c r="F1727" s="28"/>
      <c r="G1727" s="28"/>
      <c r="H1727" s="28"/>
      <c r="I1727" s="28"/>
      <c r="J1727" s="28"/>
      <c r="K1727" s="28"/>
      <c r="L1727" s="28"/>
      <c r="M1727" s="28"/>
      <c r="N1727" s="28"/>
      <c r="O1727" s="28"/>
      <c r="P1727" s="28"/>
      <c r="Q1727" s="28"/>
      <c r="R1727" s="28"/>
      <c r="S1727" s="28"/>
      <c r="T1727" s="28"/>
      <c r="U1727" s="28"/>
      <c r="V1727" s="28"/>
      <c r="W1727" s="28"/>
      <c r="X1727" s="28"/>
      <c r="Y1727" s="28"/>
      <c r="Z1727" s="28"/>
      <c r="AA1727" s="28"/>
      <c r="AB1727" s="28"/>
      <c r="AC1727" s="28"/>
      <c r="AD1727" s="28"/>
      <c r="AE1727" s="28"/>
      <c r="AF1727" s="28"/>
      <c r="AG1727" s="28"/>
      <c r="AH1727" s="28"/>
      <c r="AI1727" s="28"/>
      <c r="AJ1727" s="28"/>
      <c r="AK1727" s="28"/>
      <c r="AL1727" s="28"/>
      <c r="AM1727" s="28"/>
      <c r="AN1727" s="28"/>
      <c r="AO1727" s="28"/>
      <c r="AP1727" s="28"/>
      <c r="AQ1727" s="28"/>
      <c r="AR1727" s="28"/>
      <c r="AS1727" s="28"/>
      <c r="AT1727" s="28"/>
      <c r="AU1727" s="28"/>
      <c r="AV1727" s="28"/>
      <c r="AW1727" s="28"/>
      <c r="AX1727" s="28"/>
      <c r="AY1727" s="28"/>
      <c r="AZ1727" s="28"/>
      <c r="BA1727" s="28"/>
      <c r="BB1727" s="28"/>
      <c r="BC1727" s="28"/>
      <c r="BD1727" s="28"/>
      <c r="BE1727" s="28"/>
      <c r="BF1727" s="28"/>
      <c r="BG1727" s="28"/>
      <c r="BH1727" s="28"/>
      <c r="BI1727" s="28"/>
      <c r="BJ1727" s="28"/>
      <c r="BK1727" s="28"/>
      <c r="BL1727" s="28"/>
      <c r="BM1727" s="28"/>
      <c r="BN1727" s="28"/>
      <c r="BO1727" s="28"/>
      <c r="BP1727" s="28"/>
      <c r="BQ1727" s="28"/>
      <c r="BR1727" s="28"/>
      <c r="BS1727" s="28"/>
      <c r="BT1727" s="28"/>
      <c r="BU1727" s="28"/>
      <c r="BV1727" s="28"/>
      <c r="BW1727" s="28"/>
      <c r="BX1727" s="28"/>
      <c r="BY1727" s="28"/>
      <c r="BZ1727" s="28"/>
      <c r="CA1727" s="28"/>
      <c r="CB1727" s="28"/>
      <c r="CC1727" s="28"/>
      <c r="CD1727" s="28"/>
      <c r="CE1727" s="28"/>
      <c r="CF1727" s="28"/>
      <c r="CG1727" s="28"/>
      <c r="CH1727" s="28"/>
      <c r="CI1727" s="28"/>
      <c r="CJ1727" s="28"/>
      <c r="CK1727" s="28"/>
      <c r="CL1727" s="28"/>
      <c r="CM1727" s="28"/>
      <c r="CN1727" s="28"/>
    </row>
    <row r="1728" spans="3:92" x14ac:dyDescent="0.3">
      <c r="C1728" s="28"/>
      <c r="D1728" s="28"/>
      <c r="E1728" s="28"/>
      <c r="F1728" s="28"/>
      <c r="G1728" s="28"/>
      <c r="H1728" s="28"/>
      <c r="I1728" s="28"/>
      <c r="J1728" s="28"/>
      <c r="K1728" s="28"/>
      <c r="L1728" s="28"/>
      <c r="M1728" s="28"/>
      <c r="N1728" s="28"/>
      <c r="O1728" s="28"/>
      <c r="P1728" s="28"/>
      <c r="Q1728" s="28"/>
      <c r="R1728" s="28"/>
      <c r="S1728" s="28"/>
      <c r="T1728" s="28"/>
      <c r="U1728" s="28"/>
      <c r="V1728" s="28"/>
      <c r="W1728" s="28"/>
      <c r="X1728" s="28"/>
      <c r="Y1728" s="28"/>
      <c r="Z1728" s="28"/>
      <c r="AA1728" s="28"/>
      <c r="AB1728" s="28"/>
      <c r="AC1728" s="28"/>
      <c r="AD1728" s="28"/>
      <c r="AE1728" s="28"/>
      <c r="AF1728" s="28"/>
      <c r="AG1728" s="28"/>
      <c r="AH1728" s="28"/>
      <c r="AI1728" s="28"/>
      <c r="AJ1728" s="28"/>
      <c r="AK1728" s="28"/>
      <c r="AL1728" s="28"/>
      <c r="AM1728" s="28"/>
      <c r="AN1728" s="28"/>
      <c r="AO1728" s="28"/>
      <c r="AP1728" s="28"/>
      <c r="AQ1728" s="28"/>
      <c r="AR1728" s="28"/>
      <c r="AS1728" s="28"/>
      <c r="AT1728" s="28"/>
      <c r="AU1728" s="28"/>
      <c r="AV1728" s="28"/>
      <c r="AW1728" s="28"/>
      <c r="AX1728" s="28"/>
      <c r="AY1728" s="28"/>
      <c r="AZ1728" s="28"/>
      <c r="BA1728" s="28"/>
      <c r="BB1728" s="28"/>
      <c r="BC1728" s="28"/>
      <c r="BD1728" s="28"/>
      <c r="BE1728" s="28"/>
      <c r="BF1728" s="28"/>
      <c r="BG1728" s="28"/>
      <c r="BH1728" s="28"/>
      <c r="BI1728" s="28"/>
      <c r="BJ1728" s="28"/>
      <c r="BK1728" s="28"/>
      <c r="BL1728" s="28"/>
      <c r="BM1728" s="28"/>
      <c r="BN1728" s="28"/>
      <c r="BO1728" s="28"/>
      <c r="BP1728" s="28"/>
      <c r="BQ1728" s="28"/>
      <c r="BR1728" s="28"/>
      <c r="BS1728" s="28"/>
      <c r="BT1728" s="28"/>
      <c r="BU1728" s="28"/>
      <c r="BV1728" s="28"/>
      <c r="BW1728" s="28"/>
      <c r="BX1728" s="28"/>
      <c r="BY1728" s="28"/>
      <c r="BZ1728" s="28"/>
      <c r="CA1728" s="28"/>
      <c r="CB1728" s="28"/>
      <c r="CC1728" s="28"/>
      <c r="CD1728" s="28"/>
      <c r="CE1728" s="28"/>
      <c r="CF1728" s="28"/>
      <c r="CG1728" s="28"/>
      <c r="CH1728" s="28"/>
      <c r="CI1728" s="28"/>
      <c r="CJ1728" s="28"/>
      <c r="CK1728" s="28"/>
      <c r="CL1728" s="28"/>
      <c r="CM1728" s="28"/>
      <c r="CN1728" s="28"/>
    </row>
    <row r="1729" spans="3:92" x14ac:dyDescent="0.3">
      <c r="C1729" s="28"/>
      <c r="D1729" s="28"/>
      <c r="E1729" s="28"/>
      <c r="F1729" s="28"/>
      <c r="G1729" s="28"/>
      <c r="H1729" s="28"/>
      <c r="I1729" s="28"/>
      <c r="J1729" s="28"/>
      <c r="K1729" s="28"/>
      <c r="L1729" s="28"/>
      <c r="M1729" s="28"/>
      <c r="N1729" s="28"/>
      <c r="O1729" s="28"/>
      <c r="P1729" s="28"/>
      <c r="Q1729" s="28"/>
      <c r="R1729" s="28"/>
      <c r="S1729" s="28"/>
      <c r="T1729" s="28"/>
      <c r="U1729" s="28"/>
      <c r="V1729" s="28"/>
      <c r="W1729" s="28"/>
      <c r="X1729" s="28"/>
      <c r="Y1729" s="28"/>
      <c r="Z1729" s="28"/>
      <c r="AA1729" s="28"/>
      <c r="AB1729" s="28"/>
      <c r="AC1729" s="28"/>
      <c r="AD1729" s="28"/>
      <c r="AE1729" s="28"/>
      <c r="AF1729" s="28"/>
      <c r="AG1729" s="28"/>
      <c r="AH1729" s="28"/>
      <c r="AI1729" s="28"/>
      <c r="AJ1729" s="28"/>
      <c r="AK1729" s="28"/>
      <c r="AL1729" s="28"/>
      <c r="AM1729" s="28"/>
      <c r="AN1729" s="28"/>
      <c r="AO1729" s="28"/>
      <c r="AP1729" s="28"/>
      <c r="AQ1729" s="28"/>
      <c r="AR1729" s="28"/>
      <c r="AS1729" s="28"/>
      <c r="AT1729" s="28"/>
      <c r="AU1729" s="28"/>
      <c r="AV1729" s="28"/>
      <c r="AW1729" s="28"/>
      <c r="AX1729" s="28"/>
      <c r="AY1729" s="28"/>
      <c r="AZ1729" s="28"/>
      <c r="BA1729" s="28"/>
      <c r="BB1729" s="28"/>
      <c r="BC1729" s="28"/>
      <c r="BD1729" s="28"/>
      <c r="BE1729" s="28"/>
      <c r="BF1729" s="28"/>
      <c r="BG1729" s="28"/>
      <c r="BH1729" s="28"/>
      <c r="BI1729" s="28"/>
      <c r="BJ1729" s="28"/>
      <c r="BK1729" s="28"/>
      <c r="BL1729" s="28"/>
      <c r="BM1729" s="28"/>
      <c r="BN1729" s="28"/>
      <c r="BO1729" s="28"/>
      <c r="BP1729" s="28"/>
      <c r="BQ1729" s="28"/>
      <c r="BR1729" s="28"/>
      <c r="BS1729" s="28"/>
      <c r="BT1729" s="28"/>
      <c r="BU1729" s="28"/>
      <c r="BV1729" s="28"/>
      <c r="BW1729" s="28"/>
      <c r="BX1729" s="28"/>
      <c r="BY1729" s="28"/>
      <c r="BZ1729" s="28"/>
      <c r="CA1729" s="28"/>
      <c r="CB1729" s="28"/>
      <c r="CC1729" s="28"/>
      <c r="CD1729" s="28"/>
      <c r="CE1729" s="28"/>
      <c r="CF1729" s="28"/>
      <c r="CG1729" s="28"/>
      <c r="CH1729" s="28"/>
      <c r="CI1729" s="28"/>
      <c r="CJ1729" s="28"/>
      <c r="CK1729" s="28"/>
      <c r="CL1729" s="28"/>
      <c r="CM1729" s="28"/>
      <c r="CN1729" s="28"/>
    </row>
    <row r="1730" spans="3:92" x14ac:dyDescent="0.3">
      <c r="C1730" s="28"/>
      <c r="D1730" s="28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 s="28"/>
      <c r="S1730" s="28"/>
      <c r="T1730" s="28"/>
      <c r="U1730" s="28"/>
      <c r="V1730" s="28"/>
      <c r="W1730" s="28"/>
      <c r="X1730" s="28"/>
      <c r="Y1730" s="28"/>
      <c r="Z1730" s="28"/>
      <c r="AA1730" s="28"/>
      <c r="AB1730" s="28"/>
      <c r="AC1730" s="28"/>
      <c r="AD1730" s="28"/>
      <c r="AE1730" s="28"/>
      <c r="AF1730" s="28"/>
      <c r="AG1730" s="28"/>
      <c r="AH1730" s="28"/>
      <c r="AI1730" s="28"/>
      <c r="AJ1730" s="28"/>
      <c r="AK1730" s="28"/>
      <c r="AL1730" s="28"/>
      <c r="AM1730" s="28"/>
      <c r="AN1730" s="28"/>
      <c r="AO1730" s="28"/>
      <c r="AP1730" s="28"/>
      <c r="AQ1730" s="28"/>
      <c r="AR1730" s="28"/>
      <c r="AS1730" s="28"/>
      <c r="AT1730" s="28"/>
      <c r="AU1730" s="28"/>
      <c r="AV1730" s="28"/>
      <c r="AW1730" s="28"/>
      <c r="AX1730" s="28"/>
      <c r="AY1730" s="28"/>
      <c r="AZ1730" s="28"/>
      <c r="BA1730" s="28"/>
      <c r="BB1730" s="28"/>
      <c r="BC1730" s="28"/>
      <c r="BD1730" s="28"/>
      <c r="BE1730" s="28"/>
      <c r="BF1730" s="28"/>
      <c r="BG1730" s="28"/>
      <c r="BH1730" s="28"/>
      <c r="BI1730" s="28"/>
      <c r="BJ1730" s="28"/>
      <c r="BK1730" s="28"/>
      <c r="BL1730" s="28"/>
      <c r="BM1730" s="28"/>
      <c r="BN1730" s="28"/>
      <c r="BO1730" s="28"/>
      <c r="BP1730" s="28"/>
      <c r="BQ1730" s="28"/>
      <c r="BR1730" s="28"/>
      <c r="BS1730" s="28"/>
      <c r="BT1730" s="28"/>
      <c r="BU1730" s="28"/>
      <c r="BV1730" s="28"/>
      <c r="BW1730" s="28"/>
      <c r="BX1730" s="28"/>
      <c r="BY1730" s="28"/>
      <c r="BZ1730" s="28"/>
      <c r="CA1730" s="28"/>
      <c r="CB1730" s="28"/>
      <c r="CC1730" s="28"/>
      <c r="CD1730" s="28"/>
      <c r="CE1730" s="28"/>
      <c r="CF1730" s="28"/>
      <c r="CG1730" s="28"/>
      <c r="CH1730" s="28"/>
      <c r="CI1730" s="28"/>
      <c r="CJ1730" s="28"/>
      <c r="CK1730" s="28"/>
      <c r="CL1730" s="28"/>
      <c r="CM1730" s="28"/>
      <c r="CN1730" s="28"/>
    </row>
    <row r="1731" spans="3:92" x14ac:dyDescent="0.3">
      <c r="C1731" s="28"/>
      <c r="D1731" s="28"/>
      <c r="E1731" s="28"/>
      <c r="F1731" s="28"/>
      <c r="G1731" s="28"/>
      <c r="H1731" s="28"/>
      <c r="I1731" s="28"/>
      <c r="J1731" s="28"/>
      <c r="K1731" s="28"/>
      <c r="L1731" s="28"/>
      <c r="M1731" s="28"/>
      <c r="N1731" s="28"/>
      <c r="O1731" s="28"/>
      <c r="P1731" s="28"/>
      <c r="Q1731" s="28"/>
      <c r="R1731" s="28"/>
      <c r="S1731" s="28"/>
      <c r="T1731" s="28"/>
      <c r="U1731" s="28"/>
      <c r="V1731" s="28"/>
      <c r="W1731" s="28"/>
      <c r="X1731" s="28"/>
      <c r="Y1731" s="28"/>
      <c r="Z1731" s="28"/>
      <c r="AA1731" s="28"/>
      <c r="AB1731" s="28"/>
      <c r="AC1731" s="28"/>
      <c r="AD1731" s="28"/>
      <c r="AE1731" s="28"/>
      <c r="AF1731" s="28"/>
      <c r="AG1731" s="28"/>
      <c r="AH1731" s="28"/>
      <c r="AI1731" s="28"/>
      <c r="AJ1731" s="28"/>
      <c r="AK1731" s="28"/>
      <c r="AL1731" s="28"/>
      <c r="AM1731" s="28"/>
      <c r="AN1731" s="28"/>
      <c r="AO1731" s="28"/>
      <c r="AP1731" s="28"/>
      <c r="AQ1731" s="28"/>
      <c r="AR1731" s="28"/>
      <c r="AS1731" s="28"/>
      <c r="AT1731" s="28"/>
      <c r="AU1731" s="28"/>
      <c r="AV1731" s="28"/>
      <c r="AW1731" s="28"/>
      <c r="AX1731" s="28"/>
      <c r="AY1731" s="28"/>
      <c r="AZ1731" s="28"/>
      <c r="BA1731" s="28"/>
      <c r="BB1731" s="28"/>
      <c r="BC1731" s="28"/>
      <c r="BD1731" s="28"/>
      <c r="BE1731" s="28"/>
      <c r="BF1731" s="28"/>
      <c r="BG1731" s="28"/>
      <c r="BH1731" s="28"/>
      <c r="BI1731" s="28"/>
      <c r="BJ1731" s="28"/>
      <c r="BK1731" s="28"/>
      <c r="BL1731" s="28"/>
      <c r="BM1731" s="28"/>
      <c r="BN1731" s="28"/>
      <c r="BO1731" s="28"/>
      <c r="BP1731" s="28"/>
      <c r="BQ1731" s="28"/>
      <c r="BR1731" s="28"/>
      <c r="BS1731" s="28"/>
      <c r="BT1731" s="28"/>
      <c r="BU1731" s="28"/>
      <c r="BV1731" s="28"/>
      <c r="BW1731" s="28"/>
      <c r="BX1731" s="28"/>
      <c r="BY1731" s="28"/>
      <c r="BZ1731" s="28"/>
      <c r="CA1731" s="28"/>
      <c r="CB1731" s="28"/>
      <c r="CC1731" s="28"/>
      <c r="CD1731" s="28"/>
      <c r="CE1731" s="28"/>
      <c r="CF1731" s="28"/>
      <c r="CG1731" s="28"/>
      <c r="CH1731" s="28"/>
      <c r="CI1731" s="28"/>
      <c r="CJ1731" s="28"/>
      <c r="CK1731" s="28"/>
      <c r="CL1731" s="28"/>
      <c r="CM1731" s="28"/>
      <c r="CN1731" s="28"/>
    </row>
    <row r="1732" spans="3:92" x14ac:dyDescent="0.3">
      <c r="C1732" s="28"/>
      <c r="D1732" s="28"/>
      <c r="E1732" s="28"/>
      <c r="F1732" s="28"/>
      <c r="G1732" s="28"/>
      <c r="H1732" s="28"/>
      <c r="I1732" s="28"/>
      <c r="J1732" s="28"/>
      <c r="K1732" s="28"/>
      <c r="L1732" s="28"/>
      <c r="M1732" s="28"/>
      <c r="N1732" s="28"/>
      <c r="O1732" s="28"/>
      <c r="P1732" s="28"/>
      <c r="Q1732" s="28"/>
      <c r="R1732" s="28"/>
      <c r="S1732" s="28"/>
      <c r="T1732" s="28"/>
      <c r="U1732" s="28"/>
      <c r="V1732" s="28"/>
      <c r="W1732" s="28"/>
      <c r="X1732" s="28"/>
      <c r="Y1732" s="28"/>
      <c r="Z1732" s="28"/>
      <c r="AA1732" s="28"/>
      <c r="AB1732" s="28"/>
      <c r="AC1732" s="28"/>
      <c r="AD1732" s="28"/>
      <c r="AE1732" s="28"/>
      <c r="AF1732" s="28"/>
      <c r="AG1732" s="28"/>
      <c r="AH1732" s="28"/>
      <c r="AI1732" s="28"/>
      <c r="AJ1732" s="28"/>
      <c r="AK1732" s="28"/>
      <c r="AL1732" s="28"/>
      <c r="AM1732" s="28"/>
      <c r="AN1732" s="28"/>
      <c r="AO1732" s="28"/>
      <c r="AP1732" s="28"/>
      <c r="AQ1732" s="28"/>
      <c r="AR1732" s="28"/>
      <c r="AS1732" s="28"/>
      <c r="AT1732" s="28"/>
      <c r="AU1732" s="28"/>
      <c r="AV1732" s="28"/>
      <c r="AW1732" s="28"/>
      <c r="AX1732" s="28"/>
      <c r="AY1732" s="28"/>
      <c r="AZ1732" s="28"/>
      <c r="BA1732" s="28"/>
      <c r="BB1732" s="28"/>
      <c r="BC1732" s="28"/>
      <c r="BD1732" s="28"/>
      <c r="BE1732" s="28"/>
      <c r="BF1732" s="28"/>
      <c r="BG1732" s="28"/>
      <c r="BH1732" s="28"/>
      <c r="BI1732" s="28"/>
      <c r="BJ1732" s="28"/>
      <c r="BK1732" s="28"/>
      <c r="BL1732" s="28"/>
      <c r="BM1732" s="28"/>
      <c r="BN1732" s="28"/>
      <c r="BO1732" s="28"/>
      <c r="BP1732" s="28"/>
      <c r="BQ1732" s="28"/>
      <c r="BR1732" s="28"/>
      <c r="BS1732" s="28"/>
      <c r="BT1732" s="28"/>
      <c r="BU1732" s="28"/>
      <c r="BV1732" s="28"/>
      <c r="BW1732" s="28"/>
      <c r="BX1732" s="28"/>
      <c r="BY1732" s="28"/>
      <c r="BZ1732" s="28"/>
      <c r="CA1732" s="28"/>
      <c r="CB1732" s="28"/>
      <c r="CC1732" s="28"/>
      <c r="CD1732" s="28"/>
      <c r="CE1732" s="28"/>
      <c r="CF1732" s="28"/>
      <c r="CG1732" s="28"/>
      <c r="CH1732" s="28"/>
      <c r="CI1732" s="28"/>
      <c r="CJ1732" s="28"/>
      <c r="CK1732" s="28"/>
      <c r="CL1732" s="28"/>
      <c r="CM1732" s="28"/>
      <c r="CN1732" s="28"/>
    </row>
    <row r="1733" spans="3:92" x14ac:dyDescent="0.3">
      <c r="C1733" s="28"/>
      <c r="D1733" s="28"/>
      <c r="E1733" s="28"/>
      <c r="F1733" s="28"/>
      <c r="G1733" s="28"/>
      <c r="H1733" s="28"/>
      <c r="I1733" s="28"/>
      <c r="J1733" s="28"/>
      <c r="K1733" s="28"/>
      <c r="L1733" s="28"/>
      <c r="M1733" s="28"/>
      <c r="N1733" s="28"/>
      <c r="O1733" s="28"/>
      <c r="P1733" s="28"/>
      <c r="Q1733" s="28"/>
      <c r="R1733" s="28"/>
      <c r="S1733" s="28"/>
      <c r="T1733" s="28"/>
      <c r="U1733" s="28"/>
      <c r="V1733" s="28"/>
      <c r="W1733" s="28"/>
      <c r="X1733" s="28"/>
      <c r="Y1733" s="28"/>
      <c r="Z1733" s="28"/>
      <c r="AA1733" s="28"/>
      <c r="AB1733" s="28"/>
      <c r="AC1733" s="28"/>
      <c r="AD1733" s="28"/>
      <c r="AE1733" s="28"/>
      <c r="AF1733" s="28"/>
      <c r="AG1733" s="28"/>
      <c r="AH1733" s="28"/>
      <c r="AI1733" s="28"/>
      <c r="AJ1733" s="28"/>
      <c r="AK1733" s="28"/>
      <c r="AL1733" s="28"/>
      <c r="AM1733" s="28"/>
      <c r="AN1733" s="28"/>
      <c r="AO1733" s="28"/>
      <c r="AP1733" s="28"/>
      <c r="AQ1733" s="28"/>
      <c r="AR1733" s="28"/>
      <c r="AS1733" s="28"/>
      <c r="AT1733" s="28"/>
      <c r="AU1733" s="28"/>
      <c r="AV1733" s="28"/>
      <c r="AW1733" s="28"/>
      <c r="AX1733" s="28"/>
      <c r="AY1733" s="28"/>
      <c r="AZ1733" s="28"/>
      <c r="BA1733" s="28"/>
      <c r="BB1733" s="28"/>
      <c r="BC1733" s="28"/>
      <c r="BD1733" s="28"/>
      <c r="BE1733" s="28"/>
      <c r="BF1733" s="28"/>
      <c r="BG1733" s="28"/>
      <c r="BH1733" s="28"/>
      <c r="BI1733" s="28"/>
      <c r="BJ1733" s="28"/>
      <c r="BK1733" s="28"/>
      <c r="BL1733" s="28"/>
      <c r="BM1733" s="28"/>
      <c r="BN1733" s="28"/>
      <c r="BO1733" s="28"/>
      <c r="BP1733" s="28"/>
      <c r="BQ1733" s="28"/>
      <c r="BR1733" s="28"/>
      <c r="BS1733" s="28"/>
      <c r="BT1733" s="28"/>
      <c r="BU1733" s="28"/>
      <c r="BV1733" s="28"/>
      <c r="BW1733" s="28"/>
      <c r="BX1733" s="28"/>
      <c r="BY1733" s="28"/>
      <c r="BZ1733" s="28"/>
      <c r="CA1733" s="28"/>
      <c r="CB1733" s="28"/>
      <c r="CC1733" s="28"/>
      <c r="CD1733" s="28"/>
      <c r="CE1733" s="28"/>
      <c r="CF1733" s="28"/>
      <c r="CG1733" s="28"/>
      <c r="CH1733" s="28"/>
      <c r="CI1733" s="28"/>
      <c r="CJ1733" s="28"/>
      <c r="CK1733" s="28"/>
      <c r="CL1733" s="28"/>
      <c r="CM1733" s="28"/>
      <c r="CN1733" s="28"/>
    </row>
    <row r="1734" spans="3:92" x14ac:dyDescent="0.3">
      <c r="C1734" s="28"/>
      <c r="D1734" s="28"/>
      <c r="E1734" s="28"/>
      <c r="F1734" s="28"/>
      <c r="G1734" s="28"/>
      <c r="H1734" s="28"/>
      <c r="I1734" s="28"/>
      <c r="J1734" s="28"/>
      <c r="K1734" s="28"/>
      <c r="L1734" s="28"/>
      <c r="M1734" s="28"/>
      <c r="N1734" s="28"/>
      <c r="O1734" s="28"/>
      <c r="P1734" s="28"/>
      <c r="Q1734" s="28"/>
      <c r="R1734" s="28"/>
      <c r="S1734" s="28"/>
      <c r="T1734" s="28"/>
      <c r="U1734" s="28"/>
      <c r="V1734" s="28"/>
      <c r="W1734" s="28"/>
      <c r="X1734" s="28"/>
      <c r="Y1734" s="28"/>
      <c r="Z1734" s="28"/>
      <c r="AA1734" s="28"/>
      <c r="AB1734" s="28"/>
      <c r="AC1734" s="28"/>
      <c r="AD1734" s="28"/>
      <c r="AE1734" s="28"/>
      <c r="AF1734" s="28"/>
      <c r="AG1734" s="28"/>
      <c r="AH1734" s="28"/>
      <c r="AI1734" s="28"/>
      <c r="AJ1734" s="28"/>
      <c r="AK1734" s="28"/>
      <c r="AL1734" s="28"/>
      <c r="AM1734" s="28"/>
      <c r="AN1734" s="28"/>
      <c r="AO1734" s="28"/>
      <c r="AP1734" s="28"/>
      <c r="AQ1734" s="28"/>
      <c r="AR1734" s="28"/>
      <c r="AS1734" s="28"/>
      <c r="AT1734" s="28"/>
      <c r="AU1734" s="28"/>
      <c r="AV1734" s="28"/>
      <c r="AW1734" s="28"/>
      <c r="AX1734" s="28"/>
      <c r="AY1734" s="28"/>
      <c r="AZ1734" s="28"/>
      <c r="BA1734" s="28"/>
      <c r="BB1734" s="28"/>
      <c r="BC1734" s="28"/>
      <c r="BD1734" s="28"/>
      <c r="BE1734" s="28"/>
      <c r="BF1734" s="28"/>
      <c r="BG1734" s="28"/>
      <c r="BH1734" s="28"/>
      <c r="BI1734" s="28"/>
      <c r="BJ1734" s="28"/>
      <c r="BK1734" s="28"/>
      <c r="BL1734" s="28"/>
      <c r="BM1734" s="28"/>
      <c r="BN1734" s="28"/>
      <c r="BO1734" s="28"/>
      <c r="BP1734" s="28"/>
      <c r="BQ1734" s="28"/>
      <c r="BR1734" s="28"/>
      <c r="BS1734" s="28"/>
      <c r="BT1734" s="28"/>
      <c r="BU1734" s="28"/>
      <c r="BV1734" s="28"/>
      <c r="BW1734" s="28"/>
      <c r="BX1734" s="28"/>
      <c r="BY1734" s="28"/>
      <c r="BZ1734" s="28"/>
      <c r="CA1734" s="28"/>
      <c r="CB1734" s="28"/>
      <c r="CC1734" s="28"/>
      <c r="CD1734" s="28"/>
      <c r="CE1734" s="28"/>
      <c r="CF1734" s="28"/>
      <c r="CG1734" s="28"/>
      <c r="CH1734" s="28"/>
      <c r="CI1734" s="28"/>
      <c r="CJ1734" s="28"/>
      <c r="CK1734" s="28"/>
      <c r="CL1734" s="28"/>
      <c r="CM1734" s="28"/>
      <c r="CN1734" s="28"/>
    </row>
    <row r="1735" spans="3:92" x14ac:dyDescent="0.3">
      <c r="C1735" s="28"/>
      <c r="D1735" s="28"/>
      <c r="E1735" s="28"/>
      <c r="F1735" s="28"/>
      <c r="G1735" s="28"/>
      <c r="H1735" s="28"/>
      <c r="I1735" s="28"/>
      <c r="J1735" s="28"/>
      <c r="K1735" s="28"/>
      <c r="L1735" s="28"/>
      <c r="M1735" s="28"/>
      <c r="N1735" s="28"/>
      <c r="O1735" s="28"/>
      <c r="P1735" s="28"/>
      <c r="Q1735" s="28"/>
      <c r="R1735" s="28"/>
      <c r="S1735" s="28"/>
      <c r="T1735" s="28"/>
      <c r="U1735" s="28"/>
      <c r="V1735" s="28"/>
      <c r="W1735" s="28"/>
      <c r="X1735" s="28"/>
      <c r="Y1735" s="28"/>
      <c r="Z1735" s="28"/>
      <c r="AA1735" s="28"/>
      <c r="AB1735" s="28"/>
      <c r="AC1735" s="28"/>
      <c r="AD1735" s="28"/>
      <c r="AE1735" s="28"/>
      <c r="AF1735" s="28"/>
      <c r="AG1735" s="28"/>
      <c r="AH1735" s="28"/>
      <c r="AI1735" s="28"/>
      <c r="AJ1735" s="28"/>
      <c r="AK1735" s="28"/>
      <c r="AL1735" s="28"/>
      <c r="AM1735" s="28"/>
      <c r="AN1735" s="28"/>
      <c r="AO1735" s="28"/>
      <c r="AP1735" s="28"/>
      <c r="AQ1735" s="28"/>
      <c r="AR1735" s="28"/>
      <c r="AS1735" s="28"/>
      <c r="AT1735" s="28"/>
      <c r="AU1735" s="28"/>
      <c r="AV1735" s="28"/>
      <c r="AW1735" s="28"/>
      <c r="AX1735" s="28"/>
      <c r="AY1735" s="28"/>
      <c r="AZ1735" s="28"/>
      <c r="BA1735" s="28"/>
      <c r="BB1735" s="28"/>
      <c r="BC1735" s="28"/>
      <c r="BD1735" s="28"/>
      <c r="BE1735" s="28"/>
      <c r="BF1735" s="28"/>
      <c r="BG1735" s="28"/>
      <c r="BH1735" s="28"/>
      <c r="BI1735" s="28"/>
      <c r="BJ1735" s="28"/>
      <c r="BK1735" s="28"/>
      <c r="BL1735" s="28"/>
      <c r="BM1735" s="28"/>
      <c r="BN1735" s="28"/>
      <c r="BO1735" s="28"/>
      <c r="BP1735" s="28"/>
      <c r="BQ1735" s="28"/>
      <c r="BR1735" s="28"/>
      <c r="BS1735" s="28"/>
      <c r="BT1735" s="28"/>
      <c r="BU1735" s="28"/>
      <c r="BV1735" s="28"/>
      <c r="BW1735" s="28"/>
      <c r="BX1735" s="28"/>
      <c r="BY1735" s="28"/>
      <c r="BZ1735" s="28"/>
      <c r="CA1735" s="28"/>
      <c r="CB1735" s="28"/>
      <c r="CC1735" s="28"/>
      <c r="CD1735" s="28"/>
      <c r="CE1735" s="28"/>
      <c r="CF1735" s="28"/>
      <c r="CG1735" s="28"/>
      <c r="CH1735" s="28"/>
      <c r="CI1735" s="28"/>
      <c r="CJ1735" s="28"/>
      <c r="CK1735" s="28"/>
      <c r="CL1735" s="28"/>
      <c r="CM1735" s="28"/>
      <c r="CN1735" s="28"/>
    </row>
    <row r="1736" spans="3:92" x14ac:dyDescent="0.3">
      <c r="C1736" s="28"/>
      <c r="D1736" s="28"/>
      <c r="E1736" s="28"/>
      <c r="F1736" s="28"/>
      <c r="G1736" s="28"/>
      <c r="H1736" s="28"/>
      <c r="I1736" s="28"/>
      <c r="J1736" s="28"/>
      <c r="K1736" s="28"/>
      <c r="L1736" s="28"/>
      <c r="M1736" s="28"/>
      <c r="N1736" s="28"/>
      <c r="O1736" s="28"/>
      <c r="P1736" s="28"/>
      <c r="Q1736" s="28"/>
      <c r="R1736" s="28"/>
      <c r="S1736" s="28"/>
      <c r="T1736" s="28"/>
      <c r="U1736" s="28"/>
      <c r="V1736" s="28"/>
      <c r="W1736" s="28"/>
      <c r="X1736" s="28"/>
      <c r="Y1736" s="28"/>
      <c r="Z1736" s="28"/>
      <c r="AA1736" s="28"/>
      <c r="AB1736" s="28"/>
      <c r="AC1736" s="28"/>
      <c r="AD1736" s="28"/>
      <c r="AE1736" s="28"/>
      <c r="AF1736" s="28"/>
      <c r="AG1736" s="28"/>
      <c r="AH1736" s="28"/>
      <c r="AI1736" s="28"/>
      <c r="AJ1736" s="28"/>
      <c r="AK1736" s="28"/>
      <c r="AL1736" s="28"/>
      <c r="AM1736" s="28"/>
      <c r="AN1736" s="28"/>
      <c r="AO1736" s="28"/>
      <c r="AP1736" s="28"/>
      <c r="AQ1736" s="28"/>
      <c r="AR1736" s="28"/>
      <c r="AS1736" s="28"/>
      <c r="AT1736" s="28"/>
      <c r="AU1736" s="28"/>
      <c r="AV1736" s="28"/>
      <c r="AW1736" s="28"/>
      <c r="AX1736" s="28"/>
      <c r="AY1736" s="28"/>
      <c r="AZ1736" s="28"/>
      <c r="BA1736" s="28"/>
      <c r="BB1736" s="28"/>
      <c r="BC1736" s="28"/>
      <c r="BD1736" s="28"/>
      <c r="BE1736" s="28"/>
      <c r="BF1736" s="28"/>
      <c r="BG1736" s="28"/>
      <c r="BH1736" s="28"/>
      <c r="BI1736" s="28"/>
      <c r="BJ1736" s="28"/>
      <c r="BK1736" s="28"/>
      <c r="BL1736" s="28"/>
      <c r="BM1736" s="28"/>
      <c r="BN1736" s="28"/>
      <c r="BO1736" s="28"/>
      <c r="BP1736" s="28"/>
      <c r="BQ1736" s="28"/>
      <c r="BR1736" s="28"/>
      <c r="BS1736" s="28"/>
      <c r="BT1736" s="28"/>
      <c r="BU1736" s="28"/>
      <c r="BV1736" s="28"/>
      <c r="BW1736" s="28"/>
      <c r="BX1736" s="28"/>
      <c r="BY1736" s="28"/>
      <c r="BZ1736" s="28"/>
      <c r="CA1736" s="28"/>
      <c r="CB1736" s="28"/>
      <c r="CC1736" s="28"/>
      <c r="CD1736" s="28"/>
      <c r="CE1736" s="28"/>
      <c r="CF1736" s="28"/>
      <c r="CG1736" s="28"/>
      <c r="CH1736" s="28"/>
      <c r="CI1736" s="28"/>
      <c r="CJ1736" s="28"/>
      <c r="CK1736" s="28"/>
      <c r="CL1736" s="28"/>
      <c r="CM1736" s="28"/>
      <c r="CN1736" s="28"/>
    </row>
    <row r="1737" spans="3:92" x14ac:dyDescent="0.3">
      <c r="C1737" s="28"/>
      <c r="D1737" s="28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28"/>
      <c r="P1737" s="28"/>
      <c r="Q1737" s="28"/>
      <c r="R1737" s="28"/>
      <c r="S1737" s="28"/>
      <c r="T1737" s="28"/>
      <c r="U1737" s="28"/>
      <c r="V1737" s="28"/>
      <c r="W1737" s="28"/>
      <c r="X1737" s="28"/>
      <c r="Y1737" s="28"/>
      <c r="Z1737" s="28"/>
      <c r="AA1737" s="28"/>
      <c r="AB1737" s="28"/>
      <c r="AC1737" s="28"/>
      <c r="AD1737" s="28"/>
      <c r="AE1737" s="28"/>
      <c r="AF1737" s="28"/>
      <c r="AG1737" s="28"/>
      <c r="AH1737" s="28"/>
      <c r="AI1737" s="28"/>
      <c r="AJ1737" s="28"/>
      <c r="AK1737" s="28"/>
      <c r="AL1737" s="28"/>
      <c r="AM1737" s="28"/>
      <c r="AN1737" s="28"/>
      <c r="AO1737" s="28"/>
      <c r="AP1737" s="28"/>
      <c r="AQ1737" s="28"/>
      <c r="AR1737" s="28"/>
      <c r="AS1737" s="28"/>
      <c r="AT1737" s="28"/>
      <c r="AU1737" s="28"/>
      <c r="AV1737" s="28"/>
      <c r="AW1737" s="28"/>
      <c r="AX1737" s="28"/>
      <c r="AY1737" s="28"/>
      <c r="AZ1737" s="28"/>
      <c r="BA1737" s="28"/>
      <c r="BB1737" s="28"/>
      <c r="BC1737" s="28"/>
      <c r="BD1737" s="28"/>
      <c r="BE1737" s="28"/>
      <c r="BF1737" s="28"/>
      <c r="BG1737" s="28"/>
      <c r="BH1737" s="28"/>
      <c r="BI1737" s="28"/>
      <c r="BJ1737" s="28"/>
      <c r="BK1737" s="28"/>
      <c r="BL1737" s="28"/>
      <c r="BM1737" s="28"/>
      <c r="BN1737" s="28"/>
      <c r="BO1737" s="28"/>
      <c r="BP1737" s="28"/>
      <c r="BQ1737" s="28"/>
      <c r="BR1737" s="28"/>
      <c r="BS1737" s="28"/>
      <c r="BT1737" s="28"/>
      <c r="BU1737" s="28"/>
      <c r="BV1737" s="28"/>
      <c r="BW1737" s="28"/>
      <c r="BX1737" s="28"/>
      <c r="BY1737" s="28"/>
      <c r="BZ1737" s="28"/>
      <c r="CA1737" s="28"/>
      <c r="CB1737" s="28"/>
      <c r="CC1737" s="28"/>
      <c r="CD1737" s="28"/>
      <c r="CE1737" s="28"/>
      <c r="CF1737" s="28"/>
      <c r="CG1737" s="28"/>
      <c r="CH1737" s="28"/>
      <c r="CI1737" s="28"/>
      <c r="CJ1737" s="28"/>
      <c r="CK1737" s="28"/>
      <c r="CL1737" s="28"/>
      <c r="CM1737" s="28"/>
      <c r="CN1737" s="28"/>
    </row>
    <row r="1738" spans="3:92" x14ac:dyDescent="0.3">
      <c r="C1738" s="28"/>
      <c r="D1738" s="28"/>
      <c r="E1738" s="28"/>
      <c r="F1738" s="28"/>
      <c r="G1738" s="28"/>
      <c r="H1738" s="28"/>
      <c r="I1738" s="28"/>
      <c r="J1738" s="28"/>
      <c r="K1738" s="28"/>
      <c r="L1738" s="28"/>
      <c r="M1738" s="28"/>
      <c r="N1738" s="28"/>
      <c r="O1738" s="28"/>
      <c r="P1738" s="28"/>
      <c r="Q1738" s="28"/>
      <c r="R1738" s="28"/>
      <c r="S1738" s="28"/>
      <c r="T1738" s="28"/>
      <c r="U1738" s="28"/>
      <c r="V1738" s="28"/>
      <c r="W1738" s="28"/>
      <c r="X1738" s="28"/>
      <c r="Y1738" s="28"/>
      <c r="Z1738" s="28"/>
      <c r="AA1738" s="28"/>
      <c r="AB1738" s="28"/>
      <c r="AC1738" s="28"/>
      <c r="AD1738" s="28"/>
      <c r="AE1738" s="28"/>
      <c r="AF1738" s="28"/>
      <c r="AG1738" s="28"/>
      <c r="AH1738" s="28"/>
      <c r="AI1738" s="28"/>
      <c r="AJ1738" s="28"/>
      <c r="AK1738" s="28"/>
      <c r="AL1738" s="28"/>
      <c r="AM1738" s="28"/>
      <c r="AN1738" s="28"/>
      <c r="AO1738" s="28"/>
      <c r="AP1738" s="28"/>
      <c r="AQ1738" s="28"/>
      <c r="AR1738" s="28"/>
      <c r="AS1738" s="28"/>
      <c r="AT1738" s="28"/>
      <c r="AU1738" s="28"/>
      <c r="AV1738" s="28"/>
      <c r="AW1738" s="28"/>
      <c r="AX1738" s="28"/>
      <c r="AY1738" s="28"/>
      <c r="AZ1738" s="28"/>
      <c r="BA1738" s="28"/>
      <c r="BB1738" s="28"/>
      <c r="BC1738" s="28"/>
      <c r="BD1738" s="28"/>
      <c r="BE1738" s="28"/>
      <c r="BF1738" s="28"/>
      <c r="BG1738" s="28"/>
      <c r="BH1738" s="28"/>
      <c r="BI1738" s="28"/>
      <c r="BJ1738" s="28"/>
      <c r="BK1738" s="28"/>
      <c r="BL1738" s="28"/>
      <c r="BM1738" s="28"/>
      <c r="BN1738" s="28"/>
      <c r="BO1738" s="28"/>
      <c r="BP1738" s="28"/>
      <c r="BQ1738" s="28"/>
      <c r="BR1738" s="28"/>
      <c r="BS1738" s="28"/>
      <c r="BT1738" s="28"/>
      <c r="BU1738" s="28"/>
      <c r="BV1738" s="28"/>
      <c r="BW1738" s="28"/>
      <c r="BX1738" s="28"/>
      <c r="BY1738" s="28"/>
      <c r="BZ1738" s="28"/>
      <c r="CA1738" s="28"/>
      <c r="CB1738" s="28"/>
      <c r="CC1738" s="28"/>
      <c r="CD1738" s="28"/>
      <c r="CE1738" s="28"/>
      <c r="CF1738" s="28"/>
      <c r="CG1738" s="28"/>
      <c r="CH1738" s="28"/>
      <c r="CI1738" s="28"/>
      <c r="CJ1738" s="28"/>
      <c r="CK1738" s="28"/>
      <c r="CL1738" s="28"/>
      <c r="CM1738" s="28"/>
      <c r="CN1738" s="28"/>
    </row>
    <row r="1739" spans="3:92" x14ac:dyDescent="0.3">
      <c r="C1739" s="28"/>
      <c r="D1739" s="28"/>
      <c r="E1739" s="28"/>
      <c r="F1739" s="28"/>
      <c r="G1739" s="28"/>
      <c r="H1739" s="28"/>
      <c r="I1739" s="28"/>
      <c r="J1739" s="28"/>
      <c r="K1739" s="28"/>
      <c r="L1739" s="28"/>
      <c r="M1739" s="28"/>
      <c r="N1739" s="28"/>
      <c r="O1739" s="28"/>
      <c r="P1739" s="28"/>
      <c r="Q1739" s="28"/>
      <c r="R1739" s="28"/>
      <c r="S1739" s="28"/>
      <c r="T1739" s="28"/>
      <c r="U1739" s="28"/>
      <c r="V1739" s="28"/>
      <c r="W1739" s="28"/>
      <c r="X1739" s="28"/>
      <c r="Y1739" s="28"/>
      <c r="Z1739" s="28"/>
      <c r="AA1739" s="28"/>
      <c r="AB1739" s="28"/>
      <c r="AC1739" s="28"/>
      <c r="AD1739" s="28"/>
      <c r="AE1739" s="28"/>
      <c r="AF1739" s="28"/>
      <c r="AG1739" s="28"/>
      <c r="AH1739" s="28"/>
      <c r="AI1739" s="28"/>
      <c r="AJ1739" s="28"/>
      <c r="AK1739" s="28"/>
      <c r="AL1739" s="28"/>
      <c r="AM1739" s="28"/>
      <c r="AN1739" s="28"/>
      <c r="AO1739" s="28"/>
      <c r="AP1739" s="28"/>
      <c r="AQ1739" s="28"/>
      <c r="AR1739" s="28"/>
      <c r="AS1739" s="28"/>
      <c r="AT1739" s="28"/>
      <c r="AU1739" s="28"/>
      <c r="AV1739" s="28"/>
      <c r="AW1739" s="28"/>
      <c r="AX1739" s="28"/>
      <c r="AY1739" s="28"/>
      <c r="AZ1739" s="28"/>
      <c r="BA1739" s="28"/>
      <c r="BB1739" s="28"/>
      <c r="BC1739" s="28"/>
      <c r="BD1739" s="28"/>
      <c r="BE1739" s="28"/>
      <c r="BF1739" s="28"/>
      <c r="BG1739" s="28"/>
      <c r="BH1739" s="28"/>
      <c r="BI1739" s="28"/>
      <c r="BJ1739" s="28"/>
      <c r="BK1739" s="28"/>
      <c r="BL1739" s="28"/>
      <c r="BM1739" s="28"/>
      <c r="BN1739" s="28"/>
      <c r="BO1739" s="28"/>
      <c r="BP1739" s="28"/>
      <c r="BQ1739" s="28"/>
      <c r="BR1739" s="28"/>
      <c r="BS1739" s="28"/>
      <c r="BT1739" s="28"/>
      <c r="BU1739" s="28"/>
      <c r="BV1739" s="28"/>
      <c r="BW1739" s="28"/>
      <c r="BX1739" s="28"/>
      <c r="BY1739" s="28"/>
      <c r="BZ1739" s="28"/>
      <c r="CA1739" s="28"/>
      <c r="CB1739" s="28"/>
      <c r="CC1739" s="28"/>
      <c r="CD1739" s="28"/>
      <c r="CE1739" s="28"/>
      <c r="CF1739" s="28"/>
      <c r="CG1739" s="28"/>
      <c r="CH1739" s="28"/>
      <c r="CI1739" s="28"/>
      <c r="CJ1739" s="28"/>
      <c r="CK1739" s="28"/>
      <c r="CL1739" s="28"/>
      <c r="CM1739" s="28"/>
      <c r="CN1739" s="28"/>
    </row>
    <row r="1740" spans="3:92" x14ac:dyDescent="0.3">
      <c r="C1740" s="28"/>
      <c r="D1740" s="28"/>
      <c r="E1740" s="28"/>
      <c r="F1740" s="28"/>
      <c r="G1740" s="28"/>
      <c r="H1740" s="28"/>
      <c r="I1740" s="28"/>
      <c r="J1740" s="28"/>
      <c r="K1740" s="28"/>
      <c r="L1740" s="28"/>
      <c r="M1740" s="28"/>
      <c r="N1740" s="28"/>
      <c r="O1740" s="28"/>
      <c r="P1740" s="28"/>
      <c r="Q1740" s="28"/>
      <c r="R1740" s="28"/>
      <c r="S1740" s="28"/>
      <c r="T1740" s="28"/>
      <c r="U1740" s="28"/>
      <c r="V1740" s="28"/>
      <c r="W1740" s="28"/>
      <c r="X1740" s="28"/>
      <c r="Y1740" s="28"/>
      <c r="Z1740" s="28"/>
      <c r="AA1740" s="28"/>
      <c r="AB1740" s="28"/>
      <c r="AC1740" s="28"/>
      <c r="AD1740" s="28"/>
      <c r="AE1740" s="28"/>
      <c r="AF1740" s="28"/>
      <c r="AG1740" s="28"/>
      <c r="AH1740" s="28"/>
      <c r="AI1740" s="28"/>
      <c r="AJ1740" s="28"/>
      <c r="AK1740" s="28"/>
      <c r="AL1740" s="28"/>
      <c r="AM1740" s="28"/>
      <c r="AN1740" s="28"/>
      <c r="AO1740" s="28"/>
      <c r="AP1740" s="28"/>
      <c r="AQ1740" s="28"/>
      <c r="AR1740" s="28"/>
      <c r="AS1740" s="28"/>
      <c r="AT1740" s="28"/>
      <c r="AU1740" s="28"/>
      <c r="AV1740" s="28"/>
      <c r="AW1740" s="28"/>
      <c r="AX1740" s="28"/>
      <c r="AY1740" s="28"/>
      <c r="AZ1740" s="28"/>
      <c r="BA1740" s="28"/>
      <c r="BB1740" s="28"/>
      <c r="BC1740" s="28"/>
      <c r="BD1740" s="28"/>
      <c r="BE1740" s="28"/>
      <c r="BF1740" s="28"/>
      <c r="BG1740" s="28"/>
      <c r="BH1740" s="28"/>
      <c r="BI1740" s="28"/>
      <c r="BJ1740" s="28"/>
      <c r="BK1740" s="28"/>
      <c r="BL1740" s="28"/>
      <c r="BM1740" s="28"/>
      <c r="BN1740" s="28"/>
      <c r="BO1740" s="28"/>
      <c r="BP1740" s="28"/>
      <c r="BQ1740" s="28"/>
      <c r="BR1740" s="28"/>
      <c r="BS1740" s="28"/>
      <c r="BT1740" s="28"/>
      <c r="BU1740" s="28"/>
      <c r="BV1740" s="28"/>
      <c r="BW1740" s="28"/>
      <c r="BX1740" s="28"/>
      <c r="BY1740" s="28"/>
      <c r="BZ1740" s="28"/>
      <c r="CA1740" s="28"/>
      <c r="CB1740" s="28"/>
      <c r="CC1740" s="28"/>
      <c r="CD1740" s="28"/>
      <c r="CE1740" s="28"/>
      <c r="CF1740" s="28"/>
      <c r="CG1740" s="28"/>
      <c r="CH1740" s="28"/>
      <c r="CI1740" s="28"/>
      <c r="CJ1740" s="28"/>
      <c r="CK1740" s="28"/>
      <c r="CL1740" s="28"/>
      <c r="CM1740" s="28"/>
      <c r="CN1740" s="28"/>
    </row>
    <row r="1741" spans="3:92" x14ac:dyDescent="0.3">
      <c r="C1741" s="28"/>
      <c r="D1741" s="28"/>
      <c r="E1741" s="28"/>
      <c r="F1741" s="28"/>
      <c r="G1741" s="28"/>
      <c r="H1741" s="28"/>
      <c r="I1741" s="28"/>
      <c r="J1741" s="28"/>
      <c r="K1741" s="28"/>
      <c r="L1741" s="28"/>
      <c r="M1741" s="28"/>
      <c r="N1741" s="28"/>
      <c r="O1741" s="28"/>
      <c r="P1741" s="28"/>
      <c r="Q1741" s="28"/>
      <c r="R1741" s="28"/>
      <c r="S1741" s="28"/>
      <c r="T1741" s="28"/>
      <c r="U1741" s="28"/>
      <c r="V1741" s="28"/>
      <c r="W1741" s="28"/>
      <c r="X1741" s="28"/>
      <c r="Y1741" s="28"/>
      <c r="Z1741" s="28"/>
      <c r="AA1741" s="28"/>
      <c r="AB1741" s="28"/>
      <c r="AC1741" s="28"/>
      <c r="AD1741" s="28"/>
      <c r="AE1741" s="28"/>
      <c r="AF1741" s="28"/>
      <c r="AG1741" s="28"/>
      <c r="AH1741" s="28"/>
      <c r="AI1741" s="28"/>
      <c r="AJ1741" s="28"/>
      <c r="AK1741" s="28"/>
      <c r="AL1741" s="28"/>
      <c r="AM1741" s="28"/>
      <c r="AN1741" s="28"/>
      <c r="AO1741" s="28"/>
      <c r="AP1741" s="28"/>
      <c r="AQ1741" s="28"/>
      <c r="AR1741" s="28"/>
      <c r="AS1741" s="28"/>
      <c r="AT1741" s="28"/>
      <c r="AU1741" s="28"/>
      <c r="AV1741" s="28"/>
      <c r="AW1741" s="28"/>
      <c r="AX1741" s="28"/>
      <c r="AY1741" s="28"/>
      <c r="AZ1741" s="28"/>
      <c r="BA1741" s="28"/>
      <c r="BB1741" s="28"/>
      <c r="BC1741" s="28"/>
      <c r="BD1741" s="28"/>
      <c r="BE1741" s="28"/>
      <c r="BF1741" s="28"/>
      <c r="BG1741" s="28"/>
      <c r="BH1741" s="28"/>
      <c r="BI1741" s="28"/>
      <c r="BJ1741" s="28"/>
      <c r="BK1741" s="28"/>
      <c r="BL1741" s="28"/>
      <c r="BM1741" s="28"/>
      <c r="BN1741" s="28"/>
      <c r="BO1741" s="28"/>
      <c r="BP1741" s="28"/>
      <c r="BQ1741" s="28"/>
      <c r="BR1741" s="28"/>
      <c r="BS1741" s="28"/>
      <c r="BT1741" s="28"/>
      <c r="BU1741" s="28"/>
      <c r="BV1741" s="28"/>
      <c r="BW1741" s="28"/>
      <c r="BX1741" s="28"/>
      <c r="BY1741" s="28"/>
      <c r="BZ1741" s="28"/>
      <c r="CA1741" s="28"/>
      <c r="CB1741" s="28"/>
      <c r="CC1741" s="28"/>
      <c r="CD1741" s="28"/>
      <c r="CE1741" s="28"/>
      <c r="CF1741" s="28"/>
      <c r="CG1741" s="28"/>
      <c r="CH1741" s="28"/>
      <c r="CI1741" s="28"/>
      <c r="CJ1741" s="28"/>
      <c r="CK1741" s="28"/>
      <c r="CL1741" s="28"/>
      <c r="CM1741" s="28"/>
      <c r="CN1741" s="28"/>
    </row>
    <row r="1742" spans="3:92" x14ac:dyDescent="0.3">
      <c r="C1742" s="28"/>
      <c r="D1742" s="28"/>
      <c r="E1742" s="28"/>
      <c r="F1742" s="28"/>
      <c r="G1742" s="28"/>
      <c r="H1742" s="28"/>
      <c r="I1742" s="28"/>
      <c r="J1742" s="28"/>
      <c r="K1742" s="28"/>
      <c r="L1742" s="28"/>
      <c r="M1742" s="28"/>
      <c r="N1742" s="28"/>
      <c r="O1742" s="28"/>
      <c r="P1742" s="28"/>
      <c r="Q1742" s="28"/>
      <c r="R1742" s="28"/>
      <c r="S1742" s="28"/>
      <c r="T1742" s="28"/>
      <c r="U1742" s="28"/>
      <c r="V1742" s="28"/>
      <c r="W1742" s="28"/>
      <c r="X1742" s="28"/>
      <c r="Y1742" s="28"/>
      <c r="Z1742" s="28"/>
      <c r="AA1742" s="28"/>
      <c r="AB1742" s="28"/>
      <c r="AC1742" s="28"/>
      <c r="AD1742" s="28"/>
      <c r="AE1742" s="28"/>
      <c r="AF1742" s="28"/>
      <c r="AG1742" s="28"/>
      <c r="AH1742" s="28"/>
      <c r="AI1742" s="28"/>
      <c r="AJ1742" s="28"/>
      <c r="AK1742" s="28"/>
      <c r="AL1742" s="28"/>
      <c r="AM1742" s="28"/>
      <c r="AN1742" s="28"/>
      <c r="AO1742" s="28"/>
      <c r="AP1742" s="28"/>
      <c r="AQ1742" s="28"/>
      <c r="AR1742" s="28"/>
      <c r="AS1742" s="28"/>
      <c r="AT1742" s="28"/>
      <c r="AU1742" s="28"/>
      <c r="AV1742" s="28"/>
      <c r="AW1742" s="28"/>
      <c r="AX1742" s="28"/>
      <c r="AY1742" s="28"/>
      <c r="AZ1742" s="28"/>
      <c r="BA1742" s="28"/>
      <c r="BB1742" s="28"/>
      <c r="BC1742" s="28"/>
      <c r="BD1742" s="28"/>
      <c r="BE1742" s="28"/>
      <c r="BF1742" s="28"/>
      <c r="BG1742" s="28"/>
      <c r="BH1742" s="28"/>
      <c r="BI1742" s="28"/>
      <c r="BJ1742" s="28"/>
      <c r="BK1742" s="28"/>
      <c r="BL1742" s="28"/>
      <c r="BM1742" s="28"/>
      <c r="BN1742" s="28"/>
      <c r="BO1742" s="28"/>
      <c r="BP1742" s="28"/>
      <c r="BQ1742" s="28"/>
      <c r="BR1742" s="28"/>
      <c r="BS1742" s="28"/>
      <c r="BT1742" s="28"/>
      <c r="BU1742" s="28"/>
      <c r="BV1742" s="28"/>
      <c r="BW1742" s="28"/>
      <c r="BX1742" s="28"/>
      <c r="BY1742" s="28"/>
      <c r="BZ1742" s="28"/>
      <c r="CA1742" s="28"/>
      <c r="CB1742" s="28"/>
      <c r="CC1742" s="28"/>
      <c r="CD1742" s="28"/>
      <c r="CE1742" s="28"/>
      <c r="CF1742" s="28"/>
      <c r="CG1742" s="28"/>
      <c r="CH1742" s="28"/>
      <c r="CI1742" s="28"/>
      <c r="CJ1742" s="28"/>
      <c r="CK1742" s="28"/>
      <c r="CL1742" s="28"/>
      <c r="CM1742" s="28"/>
      <c r="CN1742" s="28"/>
    </row>
    <row r="1743" spans="3:92" x14ac:dyDescent="0.3">
      <c r="C1743" s="28"/>
      <c r="D1743" s="28"/>
      <c r="E1743" s="28"/>
      <c r="F1743" s="28"/>
      <c r="G1743" s="28"/>
      <c r="H1743" s="28"/>
      <c r="I1743" s="28"/>
      <c r="J1743" s="28"/>
      <c r="K1743" s="28"/>
      <c r="L1743" s="28"/>
      <c r="M1743" s="28"/>
      <c r="N1743" s="28"/>
      <c r="O1743" s="28"/>
      <c r="P1743" s="28"/>
      <c r="Q1743" s="28"/>
      <c r="R1743" s="28"/>
      <c r="S1743" s="28"/>
      <c r="T1743" s="28"/>
      <c r="U1743" s="28"/>
      <c r="V1743" s="28"/>
      <c r="W1743" s="28"/>
      <c r="X1743" s="28"/>
      <c r="Y1743" s="28"/>
      <c r="Z1743" s="28"/>
      <c r="AA1743" s="28"/>
      <c r="AB1743" s="28"/>
      <c r="AC1743" s="28"/>
      <c r="AD1743" s="28"/>
      <c r="AE1743" s="28"/>
      <c r="AF1743" s="28"/>
      <c r="AG1743" s="28"/>
      <c r="AH1743" s="28"/>
      <c r="AI1743" s="28"/>
      <c r="AJ1743" s="28"/>
      <c r="AK1743" s="28"/>
      <c r="AL1743" s="28"/>
      <c r="AM1743" s="28"/>
      <c r="AN1743" s="28"/>
      <c r="AO1743" s="28"/>
      <c r="AP1743" s="28"/>
      <c r="AQ1743" s="28"/>
      <c r="AR1743" s="28"/>
      <c r="AS1743" s="28"/>
      <c r="AT1743" s="28"/>
      <c r="AU1743" s="28"/>
      <c r="AV1743" s="28"/>
      <c r="AW1743" s="28"/>
      <c r="AX1743" s="28"/>
      <c r="AY1743" s="28"/>
      <c r="AZ1743" s="28"/>
      <c r="BA1743" s="28"/>
      <c r="BB1743" s="28"/>
      <c r="BC1743" s="28"/>
      <c r="BD1743" s="28"/>
      <c r="BE1743" s="28"/>
      <c r="BF1743" s="28"/>
      <c r="BG1743" s="28"/>
      <c r="BH1743" s="28"/>
      <c r="BI1743" s="28"/>
      <c r="BJ1743" s="28"/>
      <c r="BK1743" s="28"/>
      <c r="BL1743" s="28"/>
      <c r="BM1743" s="28"/>
      <c r="BN1743" s="28"/>
      <c r="BO1743" s="28"/>
      <c r="BP1743" s="28"/>
      <c r="BQ1743" s="28"/>
      <c r="BR1743" s="28"/>
      <c r="BS1743" s="28"/>
      <c r="BT1743" s="28"/>
      <c r="BU1743" s="28"/>
      <c r="BV1743" s="28"/>
      <c r="BW1743" s="28"/>
      <c r="BX1743" s="28"/>
      <c r="BY1743" s="28"/>
      <c r="BZ1743" s="28"/>
      <c r="CA1743" s="28"/>
      <c r="CB1743" s="28"/>
      <c r="CC1743" s="28"/>
      <c r="CD1743" s="28"/>
      <c r="CE1743" s="28"/>
      <c r="CF1743" s="28"/>
      <c r="CG1743" s="28"/>
      <c r="CH1743" s="28"/>
      <c r="CI1743" s="28"/>
      <c r="CJ1743" s="28"/>
      <c r="CK1743" s="28"/>
      <c r="CL1743" s="28"/>
      <c r="CM1743" s="28"/>
      <c r="CN1743" s="28"/>
    </row>
    <row r="1744" spans="3:92" x14ac:dyDescent="0.3">
      <c r="C1744" s="28"/>
      <c r="D1744" s="28"/>
      <c r="E1744" s="28"/>
      <c r="F1744" s="28"/>
      <c r="G1744" s="28"/>
      <c r="H1744" s="28"/>
      <c r="I1744" s="28"/>
      <c r="J1744" s="28"/>
      <c r="K1744" s="28"/>
      <c r="L1744" s="28"/>
      <c r="M1744" s="28"/>
      <c r="N1744" s="28"/>
      <c r="O1744" s="28"/>
      <c r="P1744" s="28"/>
      <c r="Q1744" s="28"/>
      <c r="R1744" s="28"/>
      <c r="S1744" s="28"/>
      <c r="T1744" s="28"/>
      <c r="U1744" s="28"/>
      <c r="V1744" s="28"/>
      <c r="W1744" s="28"/>
      <c r="X1744" s="28"/>
      <c r="Y1744" s="28"/>
      <c r="Z1744" s="28"/>
      <c r="AA1744" s="28"/>
      <c r="AB1744" s="28"/>
      <c r="AC1744" s="28"/>
      <c r="AD1744" s="28"/>
      <c r="AE1744" s="28"/>
      <c r="AF1744" s="28"/>
      <c r="AG1744" s="28"/>
      <c r="AH1744" s="28"/>
      <c r="AI1744" s="28"/>
      <c r="AJ1744" s="28"/>
      <c r="AK1744" s="28"/>
      <c r="AL1744" s="28"/>
      <c r="AM1744" s="28"/>
      <c r="AN1744" s="28"/>
      <c r="AO1744" s="28"/>
      <c r="AP1744" s="28"/>
      <c r="AQ1744" s="28"/>
      <c r="AR1744" s="28"/>
      <c r="AS1744" s="28"/>
      <c r="AT1744" s="28"/>
      <c r="AU1744" s="28"/>
      <c r="AV1744" s="28"/>
      <c r="AW1744" s="28"/>
      <c r="AX1744" s="28"/>
      <c r="AY1744" s="28"/>
      <c r="AZ1744" s="28"/>
      <c r="BA1744" s="28"/>
      <c r="BB1744" s="28"/>
      <c r="BC1744" s="28"/>
      <c r="BD1744" s="28"/>
      <c r="BE1744" s="28"/>
      <c r="BF1744" s="28"/>
      <c r="BG1744" s="28"/>
      <c r="BH1744" s="28"/>
      <c r="BI1744" s="28"/>
      <c r="BJ1744" s="28"/>
      <c r="BK1744" s="28"/>
      <c r="BL1744" s="28"/>
      <c r="BM1744" s="28"/>
      <c r="BN1744" s="28"/>
      <c r="BO1744" s="28"/>
      <c r="BP1744" s="28"/>
      <c r="BQ1744" s="28"/>
      <c r="BR1744" s="28"/>
      <c r="BS1744" s="28"/>
      <c r="BT1744" s="28"/>
      <c r="BU1744" s="28"/>
      <c r="BV1744" s="28"/>
      <c r="BW1744" s="28"/>
      <c r="BX1744" s="28"/>
      <c r="BY1744" s="28"/>
      <c r="BZ1744" s="28"/>
      <c r="CA1744" s="28"/>
      <c r="CB1744" s="28"/>
      <c r="CC1744" s="28"/>
      <c r="CD1744" s="28"/>
      <c r="CE1744" s="28"/>
      <c r="CF1744" s="28"/>
      <c r="CG1744" s="28"/>
      <c r="CH1744" s="28"/>
      <c r="CI1744" s="28"/>
      <c r="CJ1744" s="28"/>
      <c r="CK1744" s="28"/>
      <c r="CL1744" s="28"/>
      <c r="CM1744" s="28"/>
      <c r="CN1744" s="28"/>
    </row>
    <row r="1745" spans="3:92" x14ac:dyDescent="0.3">
      <c r="C1745" s="28"/>
      <c r="D1745" s="28"/>
      <c r="E1745" s="28"/>
      <c r="F1745" s="28"/>
      <c r="G1745" s="28"/>
      <c r="H1745" s="28"/>
      <c r="I1745" s="28"/>
      <c r="J1745" s="28"/>
      <c r="K1745" s="28"/>
      <c r="L1745" s="28"/>
      <c r="M1745" s="28"/>
      <c r="N1745" s="28"/>
      <c r="O1745" s="28"/>
      <c r="P1745" s="28"/>
      <c r="Q1745" s="28"/>
      <c r="R1745" s="28"/>
      <c r="S1745" s="28"/>
      <c r="T1745" s="28"/>
      <c r="U1745" s="28"/>
      <c r="V1745" s="28"/>
      <c r="W1745" s="28"/>
      <c r="X1745" s="28"/>
      <c r="Y1745" s="28"/>
      <c r="Z1745" s="28"/>
      <c r="AA1745" s="28"/>
      <c r="AB1745" s="28"/>
      <c r="AC1745" s="28"/>
      <c r="AD1745" s="28"/>
      <c r="AE1745" s="28"/>
      <c r="AF1745" s="28"/>
      <c r="AG1745" s="28"/>
      <c r="AH1745" s="28"/>
      <c r="AI1745" s="28"/>
      <c r="AJ1745" s="28"/>
      <c r="AK1745" s="28"/>
      <c r="AL1745" s="28"/>
      <c r="AM1745" s="28"/>
      <c r="AN1745" s="28"/>
      <c r="AO1745" s="28"/>
      <c r="AP1745" s="28"/>
      <c r="AQ1745" s="28"/>
      <c r="AR1745" s="28"/>
      <c r="AS1745" s="28"/>
      <c r="AT1745" s="28"/>
      <c r="AU1745" s="28"/>
      <c r="AV1745" s="28"/>
      <c r="AW1745" s="28"/>
      <c r="AX1745" s="28"/>
      <c r="AY1745" s="28"/>
      <c r="AZ1745" s="28"/>
      <c r="BA1745" s="28"/>
      <c r="BB1745" s="28"/>
      <c r="BC1745" s="28"/>
      <c r="BD1745" s="28"/>
      <c r="BE1745" s="28"/>
      <c r="BF1745" s="28"/>
      <c r="BG1745" s="28"/>
      <c r="BH1745" s="28"/>
      <c r="BI1745" s="28"/>
      <c r="BJ1745" s="28"/>
      <c r="BK1745" s="28"/>
      <c r="BL1745" s="28"/>
      <c r="BM1745" s="28"/>
      <c r="BN1745" s="28"/>
      <c r="BO1745" s="28"/>
      <c r="BP1745" s="28"/>
      <c r="BQ1745" s="28"/>
      <c r="BR1745" s="28"/>
      <c r="BS1745" s="28"/>
      <c r="BT1745" s="28"/>
      <c r="BU1745" s="28"/>
      <c r="BV1745" s="28"/>
      <c r="BW1745" s="28"/>
      <c r="BX1745" s="28"/>
      <c r="BY1745" s="28"/>
      <c r="BZ1745" s="28"/>
      <c r="CA1745" s="28"/>
      <c r="CB1745" s="28"/>
      <c r="CC1745" s="28"/>
      <c r="CD1745" s="28"/>
      <c r="CE1745" s="28"/>
      <c r="CF1745" s="28"/>
      <c r="CG1745" s="28"/>
      <c r="CH1745" s="28"/>
      <c r="CI1745" s="28"/>
      <c r="CJ1745" s="28"/>
      <c r="CK1745" s="28"/>
      <c r="CL1745" s="28"/>
      <c r="CM1745" s="28"/>
      <c r="CN1745" s="28"/>
    </row>
    <row r="1746" spans="3:92" x14ac:dyDescent="0.3">
      <c r="C1746" s="28"/>
      <c r="D1746" s="28"/>
      <c r="E1746" s="28"/>
      <c r="F1746" s="28"/>
      <c r="G1746" s="28"/>
      <c r="H1746" s="28"/>
      <c r="I1746" s="28"/>
      <c r="J1746" s="28"/>
      <c r="K1746" s="28"/>
      <c r="L1746" s="28"/>
      <c r="M1746" s="28"/>
      <c r="N1746" s="28"/>
      <c r="O1746" s="28"/>
      <c r="P1746" s="28"/>
      <c r="Q1746" s="28"/>
      <c r="R1746" s="28"/>
      <c r="S1746" s="28"/>
      <c r="T1746" s="28"/>
      <c r="U1746" s="28"/>
      <c r="V1746" s="28"/>
      <c r="W1746" s="28"/>
      <c r="X1746" s="28"/>
      <c r="Y1746" s="28"/>
      <c r="Z1746" s="28"/>
      <c r="AA1746" s="28"/>
      <c r="AB1746" s="28"/>
      <c r="AC1746" s="28"/>
      <c r="AD1746" s="28"/>
      <c r="AE1746" s="28"/>
      <c r="AF1746" s="28"/>
      <c r="AG1746" s="28"/>
      <c r="AH1746" s="28"/>
      <c r="AI1746" s="28"/>
      <c r="AJ1746" s="28"/>
      <c r="AK1746" s="28"/>
      <c r="AL1746" s="28"/>
      <c r="AM1746" s="28"/>
      <c r="AN1746" s="28"/>
      <c r="AO1746" s="28"/>
      <c r="AP1746" s="28"/>
      <c r="AQ1746" s="28"/>
      <c r="AR1746" s="28"/>
      <c r="AS1746" s="28"/>
      <c r="AT1746" s="28"/>
      <c r="AU1746" s="28"/>
      <c r="AV1746" s="28"/>
      <c r="AW1746" s="28"/>
      <c r="AX1746" s="28"/>
      <c r="AY1746" s="28"/>
      <c r="AZ1746" s="28"/>
      <c r="BA1746" s="28"/>
      <c r="BB1746" s="28"/>
      <c r="BC1746" s="28"/>
      <c r="BD1746" s="28"/>
      <c r="BE1746" s="28"/>
      <c r="BF1746" s="28"/>
      <c r="BG1746" s="28"/>
      <c r="BH1746" s="28"/>
      <c r="BI1746" s="28"/>
      <c r="BJ1746" s="28"/>
      <c r="BK1746" s="28"/>
      <c r="BL1746" s="28"/>
      <c r="BM1746" s="28"/>
      <c r="BN1746" s="28"/>
      <c r="BO1746" s="28"/>
      <c r="BP1746" s="28"/>
      <c r="BQ1746" s="28"/>
      <c r="BR1746" s="28"/>
      <c r="BS1746" s="28"/>
      <c r="BT1746" s="28"/>
      <c r="BU1746" s="28"/>
      <c r="BV1746" s="28"/>
      <c r="BW1746" s="28"/>
      <c r="BX1746" s="28"/>
      <c r="BY1746" s="28"/>
      <c r="BZ1746" s="28"/>
      <c r="CA1746" s="28"/>
      <c r="CB1746" s="28"/>
      <c r="CC1746" s="28"/>
      <c r="CD1746" s="28"/>
      <c r="CE1746" s="28"/>
      <c r="CF1746" s="28"/>
      <c r="CG1746" s="28"/>
      <c r="CH1746" s="28"/>
      <c r="CI1746" s="28"/>
      <c r="CJ1746" s="28"/>
      <c r="CK1746" s="28"/>
      <c r="CL1746" s="28"/>
      <c r="CM1746" s="28"/>
      <c r="CN1746" s="28"/>
    </row>
    <row r="1747" spans="3:92" x14ac:dyDescent="0.3">
      <c r="C1747" s="28"/>
      <c r="D1747" s="28"/>
      <c r="E1747" s="28"/>
      <c r="F1747" s="28"/>
      <c r="G1747" s="28"/>
      <c r="H1747" s="28"/>
      <c r="I1747" s="28"/>
      <c r="J1747" s="28"/>
      <c r="K1747" s="28"/>
      <c r="L1747" s="28"/>
      <c r="M1747" s="28"/>
      <c r="N1747" s="28"/>
      <c r="O1747" s="28"/>
      <c r="P1747" s="28"/>
      <c r="Q1747" s="28"/>
      <c r="R1747" s="28"/>
      <c r="S1747" s="28"/>
      <c r="T1747" s="28"/>
      <c r="U1747" s="28"/>
      <c r="V1747" s="28"/>
      <c r="W1747" s="28"/>
      <c r="X1747" s="28"/>
      <c r="Y1747" s="28"/>
      <c r="Z1747" s="28"/>
      <c r="AA1747" s="28"/>
      <c r="AB1747" s="28"/>
      <c r="AC1747" s="28"/>
      <c r="AD1747" s="28"/>
      <c r="AE1747" s="28"/>
      <c r="AF1747" s="28"/>
      <c r="AG1747" s="28"/>
      <c r="AH1747" s="28"/>
      <c r="AI1747" s="28"/>
      <c r="AJ1747" s="28"/>
      <c r="AK1747" s="28"/>
      <c r="AL1747" s="28"/>
      <c r="AM1747" s="28"/>
      <c r="AN1747" s="28"/>
      <c r="AO1747" s="28"/>
      <c r="AP1747" s="28"/>
      <c r="AQ1747" s="28"/>
      <c r="AR1747" s="28"/>
      <c r="AS1747" s="28"/>
      <c r="AT1747" s="28"/>
      <c r="AU1747" s="28"/>
      <c r="AV1747" s="28"/>
      <c r="AW1747" s="28"/>
      <c r="AX1747" s="28"/>
      <c r="AY1747" s="28"/>
      <c r="AZ1747" s="28"/>
      <c r="BA1747" s="28"/>
      <c r="BB1747" s="28"/>
      <c r="BC1747" s="28"/>
      <c r="BD1747" s="28"/>
      <c r="BE1747" s="28"/>
      <c r="BF1747" s="28"/>
      <c r="BG1747" s="28"/>
      <c r="BH1747" s="28"/>
      <c r="BI1747" s="28"/>
      <c r="BJ1747" s="28"/>
      <c r="BK1747" s="28"/>
      <c r="BL1747" s="28"/>
      <c r="BM1747" s="28"/>
      <c r="BN1747" s="28"/>
      <c r="BO1747" s="28"/>
      <c r="BP1747" s="28"/>
      <c r="BQ1747" s="28"/>
      <c r="BR1747" s="28"/>
      <c r="BS1747" s="28"/>
      <c r="BT1747" s="28"/>
      <c r="BU1747" s="28"/>
      <c r="BV1747" s="28"/>
      <c r="BW1747" s="28"/>
      <c r="BX1747" s="28"/>
      <c r="BY1747" s="28"/>
      <c r="BZ1747" s="28"/>
      <c r="CA1747" s="28"/>
      <c r="CB1747" s="28"/>
      <c r="CC1747" s="28"/>
      <c r="CD1747" s="28"/>
      <c r="CE1747" s="28"/>
      <c r="CF1747" s="28"/>
      <c r="CG1747" s="28"/>
      <c r="CH1747" s="28"/>
      <c r="CI1747" s="28"/>
      <c r="CJ1747" s="28"/>
      <c r="CK1747" s="28"/>
      <c r="CL1747" s="28"/>
      <c r="CM1747" s="28"/>
      <c r="CN1747" s="28"/>
    </row>
    <row r="1748" spans="3:92" x14ac:dyDescent="0.3">
      <c r="C1748" s="28"/>
      <c r="D1748" s="28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28"/>
      <c r="P1748" s="28"/>
      <c r="Q1748" s="28"/>
      <c r="R1748" s="28"/>
      <c r="S1748" s="28"/>
      <c r="T1748" s="28"/>
      <c r="U1748" s="28"/>
      <c r="V1748" s="28"/>
      <c r="W1748" s="28"/>
      <c r="X1748" s="28"/>
      <c r="Y1748" s="28"/>
      <c r="Z1748" s="28"/>
      <c r="AA1748" s="28"/>
      <c r="AB1748" s="28"/>
      <c r="AC1748" s="28"/>
      <c r="AD1748" s="28"/>
      <c r="AE1748" s="28"/>
      <c r="AF1748" s="28"/>
      <c r="AG1748" s="28"/>
      <c r="AH1748" s="28"/>
      <c r="AI1748" s="28"/>
      <c r="AJ1748" s="28"/>
      <c r="AK1748" s="28"/>
      <c r="AL1748" s="28"/>
      <c r="AM1748" s="28"/>
      <c r="AN1748" s="28"/>
      <c r="AO1748" s="28"/>
      <c r="AP1748" s="28"/>
      <c r="AQ1748" s="28"/>
      <c r="AR1748" s="28"/>
      <c r="AS1748" s="28"/>
      <c r="AT1748" s="28"/>
      <c r="AU1748" s="28"/>
      <c r="AV1748" s="28"/>
      <c r="AW1748" s="28"/>
      <c r="AX1748" s="28"/>
      <c r="AY1748" s="28"/>
      <c r="AZ1748" s="28"/>
      <c r="BA1748" s="28"/>
      <c r="BB1748" s="28"/>
      <c r="BC1748" s="28"/>
      <c r="BD1748" s="28"/>
      <c r="BE1748" s="28"/>
      <c r="BF1748" s="28"/>
      <c r="BG1748" s="28"/>
      <c r="BH1748" s="28"/>
      <c r="BI1748" s="28"/>
      <c r="BJ1748" s="28"/>
      <c r="BK1748" s="28"/>
      <c r="BL1748" s="28"/>
      <c r="BM1748" s="28"/>
      <c r="BN1748" s="28"/>
      <c r="BO1748" s="28"/>
      <c r="BP1748" s="28"/>
      <c r="BQ1748" s="28"/>
      <c r="BR1748" s="28"/>
      <c r="BS1748" s="28"/>
      <c r="BT1748" s="28"/>
      <c r="BU1748" s="28"/>
      <c r="BV1748" s="28"/>
      <c r="BW1748" s="28"/>
      <c r="BX1748" s="28"/>
      <c r="BY1748" s="28"/>
      <c r="BZ1748" s="28"/>
      <c r="CA1748" s="28"/>
      <c r="CB1748" s="28"/>
      <c r="CC1748" s="28"/>
      <c r="CD1748" s="28"/>
      <c r="CE1748" s="28"/>
      <c r="CF1748" s="28"/>
      <c r="CG1748" s="28"/>
      <c r="CH1748" s="28"/>
      <c r="CI1748" s="28"/>
      <c r="CJ1748" s="28"/>
      <c r="CK1748" s="28"/>
      <c r="CL1748" s="28"/>
      <c r="CM1748" s="28"/>
      <c r="CN1748" s="28"/>
    </row>
    <row r="1749" spans="3:92" x14ac:dyDescent="0.3">
      <c r="C1749" s="28"/>
      <c r="D1749" s="28"/>
      <c r="E1749" s="28"/>
      <c r="F1749" s="28"/>
      <c r="G1749" s="28"/>
      <c r="H1749" s="28"/>
      <c r="I1749" s="28"/>
      <c r="J1749" s="28"/>
      <c r="K1749" s="28"/>
      <c r="L1749" s="28"/>
      <c r="M1749" s="28"/>
      <c r="N1749" s="28"/>
      <c r="O1749" s="28"/>
      <c r="P1749" s="28"/>
      <c r="Q1749" s="28"/>
      <c r="R1749" s="28"/>
      <c r="S1749" s="28"/>
      <c r="T1749" s="28"/>
      <c r="U1749" s="28"/>
      <c r="V1749" s="28"/>
      <c r="W1749" s="28"/>
      <c r="X1749" s="28"/>
      <c r="Y1749" s="28"/>
      <c r="Z1749" s="28"/>
      <c r="AA1749" s="28"/>
      <c r="AB1749" s="28"/>
      <c r="AC1749" s="28"/>
      <c r="AD1749" s="28"/>
      <c r="AE1749" s="28"/>
      <c r="AF1749" s="28"/>
      <c r="AG1749" s="28"/>
      <c r="AH1749" s="28"/>
      <c r="AI1749" s="28"/>
      <c r="AJ1749" s="28"/>
      <c r="AK1749" s="28"/>
      <c r="AL1749" s="28"/>
      <c r="AM1749" s="28"/>
      <c r="AN1749" s="28"/>
      <c r="AO1749" s="28"/>
      <c r="AP1749" s="28"/>
      <c r="AQ1749" s="28"/>
      <c r="AR1749" s="28"/>
      <c r="AS1749" s="28"/>
      <c r="AT1749" s="28"/>
      <c r="AU1749" s="28"/>
      <c r="AV1749" s="28"/>
      <c r="AW1749" s="28"/>
      <c r="AX1749" s="28"/>
      <c r="AY1749" s="28"/>
      <c r="AZ1749" s="28"/>
      <c r="BA1749" s="28"/>
      <c r="BB1749" s="28"/>
      <c r="BC1749" s="28"/>
      <c r="BD1749" s="28"/>
      <c r="BE1749" s="28"/>
      <c r="BF1749" s="28"/>
      <c r="BG1749" s="28"/>
      <c r="BH1749" s="28"/>
      <c r="BI1749" s="28"/>
      <c r="BJ1749" s="28"/>
      <c r="BK1749" s="28"/>
      <c r="BL1749" s="28"/>
      <c r="BM1749" s="28"/>
      <c r="BN1749" s="28"/>
      <c r="BO1749" s="28"/>
      <c r="BP1749" s="28"/>
      <c r="BQ1749" s="28"/>
      <c r="BR1749" s="28"/>
      <c r="BS1749" s="28"/>
      <c r="BT1749" s="28"/>
      <c r="BU1749" s="28"/>
      <c r="BV1749" s="28"/>
      <c r="BW1749" s="28"/>
      <c r="BX1749" s="28"/>
      <c r="BY1749" s="28"/>
      <c r="BZ1749" s="28"/>
      <c r="CA1749" s="28"/>
      <c r="CB1749" s="28"/>
      <c r="CC1749" s="28"/>
      <c r="CD1749" s="28"/>
      <c r="CE1749" s="28"/>
      <c r="CF1749" s="28"/>
      <c r="CG1749" s="28"/>
      <c r="CH1749" s="28"/>
      <c r="CI1749" s="28"/>
      <c r="CJ1749" s="28"/>
      <c r="CK1749" s="28"/>
      <c r="CL1749" s="28"/>
      <c r="CM1749" s="28"/>
      <c r="CN1749" s="28"/>
    </row>
    <row r="1750" spans="3:92" x14ac:dyDescent="0.3">
      <c r="C1750" s="28"/>
      <c r="D1750" s="28"/>
      <c r="E1750" s="28"/>
      <c r="F1750" s="28"/>
      <c r="G1750" s="28"/>
      <c r="H1750" s="28"/>
      <c r="I1750" s="28"/>
      <c r="J1750" s="28"/>
      <c r="K1750" s="28"/>
      <c r="L1750" s="28"/>
      <c r="M1750" s="28"/>
      <c r="N1750" s="28"/>
      <c r="O1750" s="28"/>
      <c r="P1750" s="28"/>
      <c r="Q1750" s="28"/>
      <c r="R1750" s="28"/>
      <c r="S1750" s="28"/>
      <c r="T1750" s="28"/>
      <c r="U1750" s="28"/>
      <c r="V1750" s="28"/>
      <c r="W1750" s="28"/>
      <c r="X1750" s="28"/>
      <c r="Y1750" s="28"/>
      <c r="Z1750" s="28"/>
      <c r="AA1750" s="28"/>
      <c r="AB1750" s="28"/>
      <c r="AC1750" s="28"/>
      <c r="AD1750" s="28"/>
      <c r="AE1750" s="28"/>
      <c r="AF1750" s="28"/>
      <c r="AG1750" s="28"/>
      <c r="AH1750" s="28"/>
      <c r="AI1750" s="28"/>
      <c r="AJ1750" s="28"/>
      <c r="AK1750" s="28"/>
      <c r="AL1750" s="28"/>
      <c r="AM1750" s="28"/>
      <c r="AN1750" s="28"/>
      <c r="AO1750" s="28"/>
      <c r="AP1750" s="28"/>
      <c r="AQ1750" s="28"/>
      <c r="AR1750" s="28"/>
      <c r="AS1750" s="28"/>
      <c r="AT1750" s="28"/>
      <c r="AU1750" s="28"/>
      <c r="AV1750" s="28"/>
      <c r="AW1750" s="28"/>
      <c r="AX1750" s="28"/>
      <c r="AY1750" s="28"/>
      <c r="AZ1750" s="28"/>
      <c r="BA1750" s="28"/>
      <c r="BB1750" s="28"/>
      <c r="BC1750" s="28"/>
      <c r="BD1750" s="28"/>
      <c r="BE1750" s="28"/>
      <c r="BF1750" s="28"/>
      <c r="BG1750" s="28"/>
      <c r="BH1750" s="28"/>
      <c r="BI1750" s="28"/>
      <c r="BJ1750" s="28"/>
      <c r="BK1750" s="28"/>
      <c r="BL1750" s="28"/>
      <c r="BM1750" s="28"/>
      <c r="BN1750" s="28"/>
      <c r="BO1750" s="28"/>
      <c r="BP1750" s="28"/>
      <c r="BQ1750" s="28"/>
      <c r="BR1750" s="28"/>
      <c r="BS1750" s="28"/>
      <c r="BT1750" s="28"/>
      <c r="BU1750" s="28"/>
      <c r="BV1750" s="28"/>
      <c r="BW1750" s="28"/>
      <c r="BX1750" s="28"/>
      <c r="BY1750" s="28"/>
      <c r="BZ1750" s="28"/>
      <c r="CA1750" s="28"/>
      <c r="CB1750" s="28"/>
      <c r="CC1750" s="28"/>
      <c r="CD1750" s="28"/>
      <c r="CE1750" s="28"/>
      <c r="CF1750" s="28"/>
      <c r="CG1750" s="28"/>
      <c r="CH1750" s="28"/>
      <c r="CI1750" s="28"/>
      <c r="CJ1750" s="28"/>
      <c r="CK1750" s="28"/>
      <c r="CL1750" s="28"/>
      <c r="CM1750" s="28"/>
      <c r="CN1750" s="28"/>
    </row>
    <row r="1751" spans="3:92" x14ac:dyDescent="0.3">
      <c r="C1751" s="28"/>
      <c r="D1751" s="28"/>
      <c r="E1751" s="28"/>
      <c r="F1751" s="28"/>
      <c r="G1751" s="28"/>
      <c r="H1751" s="28"/>
      <c r="I1751" s="28"/>
      <c r="J1751" s="28"/>
      <c r="K1751" s="28"/>
      <c r="L1751" s="28"/>
      <c r="M1751" s="28"/>
      <c r="N1751" s="28"/>
      <c r="O1751" s="28"/>
      <c r="P1751" s="28"/>
      <c r="Q1751" s="28"/>
      <c r="R1751" s="28"/>
      <c r="S1751" s="28"/>
      <c r="T1751" s="28"/>
      <c r="U1751" s="28"/>
      <c r="V1751" s="28"/>
      <c r="W1751" s="28"/>
      <c r="X1751" s="28"/>
      <c r="Y1751" s="28"/>
      <c r="Z1751" s="28"/>
      <c r="AA1751" s="28"/>
      <c r="AB1751" s="28"/>
      <c r="AC1751" s="28"/>
      <c r="AD1751" s="28"/>
      <c r="AE1751" s="28"/>
      <c r="AF1751" s="28"/>
      <c r="AG1751" s="28"/>
      <c r="AH1751" s="28"/>
      <c r="AI1751" s="28"/>
      <c r="AJ1751" s="28"/>
      <c r="AK1751" s="28"/>
      <c r="AL1751" s="28"/>
      <c r="AM1751" s="28"/>
      <c r="AN1751" s="28"/>
      <c r="AO1751" s="28"/>
      <c r="AP1751" s="28"/>
      <c r="AQ1751" s="28"/>
      <c r="AR1751" s="28"/>
      <c r="AS1751" s="28"/>
      <c r="AT1751" s="28"/>
      <c r="AU1751" s="28"/>
      <c r="AV1751" s="28"/>
      <c r="AW1751" s="28"/>
      <c r="AX1751" s="28"/>
      <c r="AY1751" s="28"/>
      <c r="AZ1751" s="28"/>
      <c r="BA1751" s="28"/>
      <c r="BB1751" s="28"/>
      <c r="BC1751" s="28"/>
      <c r="BD1751" s="28"/>
      <c r="BE1751" s="28"/>
      <c r="BF1751" s="28"/>
      <c r="BG1751" s="28"/>
      <c r="BH1751" s="28"/>
      <c r="BI1751" s="28"/>
      <c r="BJ1751" s="28"/>
      <c r="BK1751" s="28"/>
      <c r="BL1751" s="28"/>
      <c r="BM1751" s="28"/>
      <c r="BN1751" s="28"/>
      <c r="BO1751" s="28"/>
      <c r="BP1751" s="28"/>
      <c r="BQ1751" s="28"/>
      <c r="BR1751" s="28"/>
      <c r="BS1751" s="28"/>
      <c r="BT1751" s="28"/>
      <c r="BU1751" s="28"/>
      <c r="BV1751" s="28"/>
      <c r="BW1751" s="28"/>
      <c r="BX1751" s="28"/>
      <c r="BY1751" s="28"/>
      <c r="BZ1751" s="28"/>
      <c r="CA1751" s="28"/>
      <c r="CB1751" s="28"/>
      <c r="CC1751" s="28"/>
      <c r="CD1751" s="28"/>
      <c r="CE1751" s="28"/>
      <c r="CF1751" s="28"/>
      <c r="CG1751" s="28"/>
      <c r="CH1751" s="28"/>
      <c r="CI1751" s="28"/>
      <c r="CJ1751" s="28"/>
      <c r="CK1751" s="28"/>
      <c r="CL1751" s="28"/>
      <c r="CM1751" s="28"/>
      <c r="CN1751" s="28"/>
    </row>
    <row r="1752" spans="3:92" x14ac:dyDescent="0.3">
      <c r="C1752" s="28"/>
      <c r="D1752" s="28"/>
      <c r="E1752" s="28"/>
      <c r="F1752" s="28"/>
      <c r="G1752" s="28"/>
      <c r="H1752" s="28"/>
      <c r="I1752" s="28"/>
      <c r="J1752" s="28"/>
      <c r="K1752" s="28"/>
      <c r="L1752" s="28"/>
      <c r="M1752" s="28"/>
      <c r="N1752" s="28"/>
      <c r="O1752" s="28"/>
      <c r="P1752" s="28"/>
      <c r="Q1752" s="28"/>
      <c r="R1752" s="28"/>
      <c r="S1752" s="28"/>
      <c r="T1752" s="28"/>
      <c r="U1752" s="28"/>
      <c r="V1752" s="28"/>
      <c r="W1752" s="28"/>
      <c r="X1752" s="28"/>
      <c r="Y1752" s="28"/>
      <c r="Z1752" s="28"/>
      <c r="AA1752" s="28"/>
      <c r="AB1752" s="28"/>
      <c r="AC1752" s="28"/>
      <c r="AD1752" s="28"/>
      <c r="AE1752" s="28"/>
      <c r="AF1752" s="28"/>
      <c r="AG1752" s="28"/>
      <c r="AH1752" s="28"/>
      <c r="AI1752" s="28"/>
      <c r="AJ1752" s="28"/>
      <c r="AK1752" s="28"/>
      <c r="AL1752" s="28"/>
      <c r="AM1752" s="28"/>
      <c r="AN1752" s="28"/>
      <c r="AO1752" s="28"/>
      <c r="AP1752" s="28"/>
      <c r="AQ1752" s="28"/>
      <c r="AR1752" s="28"/>
      <c r="AS1752" s="28"/>
      <c r="AT1752" s="28"/>
      <c r="AU1752" s="28"/>
      <c r="AV1752" s="28"/>
      <c r="AW1752" s="28"/>
      <c r="AX1752" s="28"/>
      <c r="AY1752" s="28"/>
      <c r="AZ1752" s="28"/>
      <c r="BA1752" s="28"/>
      <c r="BB1752" s="28"/>
      <c r="BC1752" s="28"/>
      <c r="BD1752" s="28"/>
      <c r="BE1752" s="28"/>
      <c r="BF1752" s="28"/>
      <c r="BG1752" s="28"/>
      <c r="BH1752" s="28"/>
      <c r="BI1752" s="28"/>
      <c r="BJ1752" s="28"/>
      <c r="BK1752" s="28"/>
      <c r="BL1752" s="28"/>
      <c r="BM1752" s="28"/>
      <c r="BN1752" s="28"/>
      <c r="BO1752" s="28"/>
      <c r="BP1752" s="28"/>
      <c r="BQ1752" s="28"/>
      <c r="BR1752" s="28"/>
      <c r="BS1752" s="28"/>
      <c r="BT1752" s="28"/>
      <c r="BU1752" s="28"/>
      <c r="BV1752" s="28"/>
      <c r="BW1752" s="28"/>
      <c r="BX1752" s="28"/>
      <c r="BY1752" s="28"/>
      <c r="BZ1752" s="28"/>
      <c r="CA1752" s="28"/>
      <c r="CB1752" s="28"/>
      <c r="CC1752" s="28"/>
      <c r="CD1752" s="28"/>
      <c r="CE1752" s="28"/>
      <c r="CF1752" s="28"/>
      <c r="CG1752" s="28"/>
      <c r="CH1752" s="28"/>
      <c r="CI1752" s="28"/>
      <c r="CJ1752" s="28"/>
      <c r="CK1752" s="28"/>
      <c r="CL1752" s="28"/>
      <c r="CM1752" s="28"/>
      <c r="CN1752" s="28"/>
    </row>
    <row r="1753" spans="3:92" x14ac:dyDescent="0.3">
      <c r="C1753" s="28"/>
      <c r="D1753" s="28"/>
      <c r="E1753" s="28"/>
      <c r="F1753" s="28"/>
      <c r="G1753" s="28"/>
      <c r="H1753" s="28"/>
      <c r="I1753" s="28"/>
      <c r="J1753" s="28"/>
      <c r="K1753" s="28"/>
      <c r="L1753" s="28"/>
      <c r="M1753" s="28"/>
      <c r="N1753" s="28"/>
      <c r="O1753" s="28"/>
      <c r="P1753" s="28"/>
      <c r="Q1753" s="28"/>
      <c r="R1753" s="28"/>
      <c r="S1753" s="28"/>
      <c r="T1753" s="28"/>
      <c r="U1753" s="28"/>
      <c r="V1753" s="28"/>
      <c r="W1753" s="28"/>
      <c r="X1753" s="28"/>
      <c r="Y1753" s="28"/>
      <c r="Z1753" s="28"/>
      <c r="AA1753" s="28"/>
      <c r="AB1753" s="28"/>
      <c r="AC1753" s="28"/>
      <c r="AD1753" s="28"/>
      <c r="AE1753" s="28"/>
      <c r="AF1753" s="28"/>
      <c r="AG1753" s="28"/>
      <c r="AH1753" s="28"/>
      <c r="AI1753" s="28"/>
      <c r="AJ1753" s="28"/>
      <c r="AK1753" s="28"/>
      <c r="AL1753" s="28"/>
      <c r="AM1753" s="28"/>
      <c r="AN1753" s="28"/>
      <c r="AO1753" s="28"/>
      <c r="AP1753" s="28"/>
      <c r="AQ1753" s="28"/>
      <c r="AR1753" s="28"/>
      <c r="AS1753" s="28"/>
      <c r="AT1753" s="28"/>
      <c r="AU1753" s="28"/>
      <c r="AV1753" s="28"/>
      <c r="AW1753" s="28"/>
      <c r="AX1753" s="28"/>
      <c r="AY1753" s="28"/>
      <c r="AZ1753" s="28"/>
      <c r="BA1753" s="28"/>
      <c r="BB1753" s="28"/>
      <c r="BC1753" s="28"/>
      <c r="BD1753" s="28"/>
      <c r="BE1753" s="28"/>
      <c r="BF1753" s="28"/>
      <c r="BG1753" s="28"/>
      <c r="BH1753" s="28"/>
      <c r="BI1753" s="28"/>
      <c r="BJ1753" s="28"/>
      <c r="BK1753" s="28"/>
      <c r="BL1753" s="28"/>
      <c r="BM1753" s="28"/>
      <c r="BN1753" s="28"/>
      <c r="BO1753" s="28"/>
      <c r="BP1753" s="28"/>
      <c r="BQ1753" s="28"/>
      <c r="BR1753" s="28"/>
      <c r="BS1753" s="28"/>
      <c r="BT1753" s="28"/>
      <c r="BU1753" s="28"/>
      <c r="BV1753" s="28"/>
      <c r="BW1753" s="28"/>
      <c r="BX1753" s="28"/>
      <c r="BY1753" s="28"/>
      <c r="BZ1753" s="28"/>
      <c r="CA1753" s="28"/>
      <c r="CB1753" s="28"/>
      <c r="CC1753" s="28"/>
      <c r="CD1753" s="28"/>
      <c r="CE1753" s="28"/>
      <c r="CF1753" s="28"/>
      <c r="CG1753" s="28"/>
      <c r="CH1753" s="28"/>
      <c r="CI1753" s="28"/>
      <c r="CJ1753" s="28"/>
      <c r="CK1753" s="28"/>
      <c r="CL1753" s="28"/>
      <c r="CM1753" s="28"/>
      <c r="CN1753" s="28"/>
    </row>
    <row r="1754" spans="3:92" x14ac:dyDescent="0.3">
      <c r="C1754" s="28"/>
      <c r="D1754" s="28"/>
      <c r="E1754" s="28"/>
      <c r="F1754" s="28"/>
      <c r="G1754" s="28"/>
      <c r="H1754" s="28"/>
      <c r="I1754" s="28"/>
      <c r="J1754" s="28"/>
      <c r="K1754" s="28"/>
      <c r="L1754" s="28"/>
      <c r="M1754" s="28"/>
      <c r="N1754" s="28"/>
      <c r="O1754" s="28"/>
      <c r="P1754" s="28"/>
      <c r="Q1754" s="28"/>
      <c r="R1754" s="28"/>
      <c r="S1754" s="28"/>
      <c r="T1754" s="28"/>
      <c r="U1754" s="28"/>
      <c r="V1754" s="28"/>
      <c r="W1754" s="28"/>
      <c r="X1754" s="28"/>
      <c r="Y1754" s="28"/>
      <c r="Z1754" s="28"/>
      <c r="AA1754" s="28"/>
      <c r="AB1754" s="28"/>
      <c r="AC1754" s="28"/>
      <c r="AD1754" s="28"/>
      <c r="AE1754" s="28"/>
      <c r="AF1754" s="28"/>
      <c r="AG1754" s="28"/>
      <c r="AH1754" s="28"/>
      <c r="AI1754" s="28"/>
      <c r="AJ1754" s="28"/>
      <c r="AK1754" s="28"/>
      <c r="AL1754" s="28"/>
      <c r="AM1754" s="28"/>
      <c r="AN1754" s="28"/>
      <c r="AO1754" s="28"/>
      <c r="AP1754" s="28"/>
      <c r="AQ1754" s="28"/>
      <c r="AR1754" s="28"/>
      <c r="AS1754" s="28"/>
      <c r="AT1754" s="28"/>
      <c r="AU1754" s="28"/>
      <c r="AV1754" s="28"/>
      <c r="AW1754" s="28"/>
      <c r="AX1754" s="28"/>
      <c r="AY1754" s="28"/>
      <c r="AZ1754" s="28"/>
      <c r="BA1754" s="28"/>
      <c r="BB1754" s="28"/>
      <c r="BC1754" s="28"/>
      <c r="BD1754" s="28"/>
      <c r="BE1754" s="28"/>
      <c r="BF1754" s="28"/>
      <c r="BG1754" s="28"/>
      <c r="BH1754" s="28"/>
      <c r="BI1754" s="28"/>
      <c r="BJ1754" s="28"/>
      <c r="BK1754" s="28"/>
      <c r="BL1754" s="28"/>
      <c r="BM1754" s="28"/>
      <c r="BN1754" s="28"/>
      <c r="BO1754" s="28"/>
      <c r="BP1754" s="28"/>
      <c r="BQ1754" s="28"/>
      <c r="BR1754" s="28"/>
      <c r="BS1754" s="28"/>
      <c r="BT1754" s="28"/>
      <c r="BU1754" s="28"/>
      <c r="BV1754" s="28"/>
      <c r="BW1754" s="28"/>
      <c r="BX1754" s="28"/>
      <c r="BY1754" s="28"/>
      <c r="BZ1754" s="28"/>
      <c r="CA1754" s="28"/>
      <c r="CB1754" s="28"/>
      <c r="CC1754" s="28"/>
      <c r="CD1754" s="28"/>
      <c r="CE1754" s="28"/>
      <c r="CF1754" s="28"/>
      <c r="CG1754" s="28"/>
      <c r="CH1754" s="28"/>
      <c r="CI1754" s="28"/>
      <c r="CJ1754" s="28"/>
      <c r="CK1754" s="28"/>
      <c r="CL1754" s="28"/>
      <c r="CM1754" s="28"/>
      <c r="CN1754" s="28"/>
    </row>
    <row r="1755" spans="3:92" x14ac:dyDescent="0.3">
      <c r="C1755" s="28"/>
      <c r="D1755" s="28"/>
      <c r="E1755" s="28"/>
      <c r="F1755" s="28"/>
      <c r="G1755" s="28"/>
      <c r="H1755" s="28"/>
      <c r="I1755" s="28"/>
      <c r="J1755" s="28"/>
      <c r="K1755" s="28"/>
      <c r="L1755" s="28"/>
      <c r="M1755" s="28"/>
      <c r="N1755" s="28"/>
      <c r="O1755" s="28"/>
      <c r="P1755" s="28"/>
      <c r="Q1755" s="28"/>
      <c r="R1755" s="28"/>
      <c r="S1755" s="28"/>
      <c r="T1755" s="28"/>
      <c r="U1755" s="28"/>
      <c r="V1755" s="28"/>
      <c r="W1755" s="28"/>
      <c r="X1755" s="28"/>
      <c r="Y1755" s="28"/>
      <c r="Z1755" s="28"/>
      <c r="AA1755" s="28"/>
      <c r="AB1755" s="28"/>
      <c r="AC1755" s="28"/>
      <c r="AD1755" s="28"/>
      <c r="AE1755" s="28"/>
      <c r="AF1755" s="28"/>
      <c r="AG1755" s="28"/>
      <c r="AH1755" s="28"/>
      <c r="AI1755" s="28"/>
      <c r="AJ1755" s="28"/>
      <c r="AK1755" s="28"/>
      <c r="AL1755" s="28"/>
      <c r="AM1755" s="28"/>
      <c r="AN1755" s="28"/>
      <c r="AO1755" s="28"/>
      <c r="AP1755" s="28"/>
      <c r="AQ1755" s="28"/>
      <c r="AR1755" s="28"/>
      <c r="AS1755" s="28"/>
      <c r="AT1755" s="28"/>
      <c r="AU1755" s="28"/>
      <c r="AV1755" s="28"/>
      <c r="AW1755" s="28"/>
      <c r="AX1755" s="28"/>
      <c r="AY1755" s="28"/>
      <c r="AZ1755" s="28"/>
      <c r="BA1755" s="28"/>
      <c r="BB1755" s="28"/>
      <c r="BC1755" s="28"/>
      <c r="BD1755" s="28"/>
      <c r="BE1755" s="28"/>
      <c r="BF1755" s="28"/>
      <c r="BG1755" s="28"/>
      <c r="BH1755" s="28"/>
      <c r="BI1755" s="28"/>
      <c r="BJ1755" s="28"/>
      <c r="BK1755" s="28"/>
      <c r="BL1755" s="28"/>
      <c r="BM1755" s="28"/>
      <c r="BN1755" s="28"/>
      <c r="BO1755" s="28"/>
      <c r="BP1755" s="28"/>
      <c r="BQ1755" s="28"/>
      <c r="BR1755" s="28"/>
      <c r="BS1755" s="28"/>
      <c r="BT1755" s="28"/>
      <c r="BU1755" s="28"/>
      <c r="BV1755" s="28"/>
      <c r="BW1755" s="28"/>
      <c r="BX1755" s="28"/>
      <c r="BY1755" s="28"/>
      <c r="BZ1755" s="28"/>
      <c r="CA1755" s="28"/>
      <c r="CB1755" s="28"/>
      <c r="CC1755" s="28"/>
      <c r="CD1755" s="28"/>
      <c r="CE1755" s="28"/>
      <c r="CF1755" s="28"/>
      <c r="CG1755" s="28"/>
      <c r="CH1755" s="28"/>
      <c r="CI1755" s="28"/>
      <c r="CJ1755" s="28"/>
      <c r="CK1755" s="28"/>
      <c r="CL1755" s="28"/>
      <c r="CM1755" s="28"/>
      <c r="CN1755" s="28"/>
    </row>
    <row r="1756" spans="3:92" x14ac:dyDescent="0.3">
      <c r="C1756" s="28"/>
      <c r="D1756" s="28"/>
      <c r="E1756" s="28"/>
      <c r="F1756" s="28"/>
      <c r="G1756" s="28"/>
      <c r="H1756" s="28"/>
      <c r="I1756" s="28"/>
      <c r="J1756" s="28"/>
      <c r="K1756" s="28"/>
      <c r="L1756" s="28"/>
      <c r="M1756" s="28"/>
      <c r="N1756" s="28"/>
      <c r="O1756" s="28"/>
      <c r="P1756" s="28"/>
      <c r="Q1756" s="28"/>
      <c r="R1756" s="28"/>
      <c r="S1756" s="28"/>
      <c r="T1756" s="28"/>
      <c r="U1756" s="28"/>
      <c r="V1756" s="28"/>
      <c r="W1756" s="28"/>
      <c r="X1756" s="28"/>
      <c r="Y1756" s="28"/>
      <c r="Z1756" s="28"/>
      <c r="AA1756" s="28"/>
      <c r="AB1756" s="28"/>
      <c r="AC1756" s="28"/>
      <c r="AD1756" s="28"/>
      <c r="AE1756" s="28"/>
      <c r="AF1756" s="28"/>
      <c r="AG1756" s="28"/>
      <c r="AH1756" s="28"/>
      <c r="AI1756" s="28"/>
      <c r="AJ1756" s="28"/>
      <c r="AK1756" s="28"/>
      <c r="AL1756" s="28"/>
      <c r="AM1756" s="28"/>
      <c r="AN1756" s="28"/>
      <c r="AO1756" s="28"/>
      <c r="AP1756" s="28"/>
      <c r="AQ1756" s="28"/>
      <c r="AR1756" s="28"/>
      <c r="AS1756" s="28"/>
      <c r="AT1756" s="28"/>
      <c r="AU1756" s="28"/>
      <c r="AV1756" s="28"/>
      <c r="AW1756" s="28"/>
      <c r="AX1756" s="28"/>
      <c r="AY1756" s="28"/>
      <c r="AZ1756" s="28"/>
      <c r="BA1756" s="28"/>
      <c r="BB1756" s="28"/>
      <c r="BC1756" s="28"/>
      <c r="BD1756" s="28"/>
      <c r="BE1756" s="28"/>
      <c r="BF1756" s="28"/>
      <c r="BG1756" s="28"/>
      <c r="BH1756" s="28"/>
      <c r="BI1756" s="28"/>
      <c r="BJ1756" s="28"/>
      <c r="BK1756" s="28"/>
      <c r="BL1756" s="28"/>
      <c r="BM1756" s="28"/>
      <c r="BN1756" s="28"/>
      <c r="BO1756" s="28"/>
      <c r="BP1756" s="28"/>
      <c r="BQ1756" s="28"/>
      <c r="BR1756" s="28"/>
      <c r="BS1756" s="28"/>
      <c r="BT1756" s="28"/>
      <c r="BU1756" s="28"/>
      <c r="BV1756" s="28"/>
      <c r="BW1756" s="28"/>
      <c r="BX1756" s="28"/>
      <c r="BY1756" s="28"/>
      <c r="BZ1756" s="28"/>
      <c r="CA1756" s="28"/>
      <c r="CB1756" s="28"/>
      <c r="CC1756" s="28"/>
      <c r="CD1756" s="28"/>
      <c r="CE1756" s="28"/>
      <c r="CF1756" s="28"/>
      <c r="CG1756" s="28"/>
      <c r="CH1756" s="28"/>
      <c r="CI1756" s="28"/>
      <c r="CJ1756" s="28"/>
      <c r="CK1756" s="28"/>
      <c r="CL1756" s="28"/>
      <c r="CM1756" s="28"/>
      <c r="CN1756" s="28"/>
    </row>
    <row r="1757" spans="3:92" x14ac:dyDescent="0.3">
      <c r="C1757" s="28"/>
      <c r="D1757" s="28"/>
      <c r="E1757" s="28"/>
      <c r="F1757" s="28"/>
      <c r="G1757" s="28"/>
      <c r="H1757" s="28"/>
      <c r="I1757" s="28"/>
      <c r="J1757" s="28"/>
      <c r="K1757" s="28"/>
      <c r="L1757" s="28"/>
      <c r="M1757" s="28"/>
      <c r="N1757" s="28"/>
      <c r="O1757" s="28"/>
      <c r="P1757" s="28"/>
      <c r="Q1757" s="28"/>
      <c r="R1757" s="28"/>
      <c r="S1757" s="28"/>
      <c r="T1757" s="28"/>
      <c r="U1757" s="28"/>
      <c r="V1757" s="28"/>
      <c r="W1757" s="28"/>
      <c r="X1757" s="28"/>
      <c r="Y1757" s="28"/>
      <c r="Z1757" s="28"/>
      <c r="AA1757" s="28"/>
      <c r="AB1757" s="28"/>
      <c r="AC1757" s="28"/>
      <c r="AD1757" s="28"/>
      <c r="AE1757" s="28"/>
      <c r="AF1757" s="28"/>
      <c r="AG1757" s="28"/>
      <c r="AH1757" s="28"/>
      <c r="AI1757" s="28"/>
      <c r="AJ1757" s="28"/>
      <c r="AK1757" s="28"/>
      <c r="AL1757" s="28"/>
      <c r="AM1757" s="28"/>
      <c r="AN1757" s="28"/>
      <c r="AO1757" s="28"/>
      <c r="AP1757" s="28"/>
      <c r="AQ1757" s="28"/>
      <c r="AR1757" s="28"/>
      <c r="AS1757" s="28"/>
      <c r="AT1757" s="28"/>
      <c r="AU1757" s="28"/>
      <c r="AV1757" s="28"/>
      <c r="AW1757" s="28"/>
      <c r="AX1757" s="28"/>
      <c r="AY1757" s="28"/>
      <c r="AZ1757" s="28"/>
      <c r="BA1757" s="28"/>
      <c r="BB1757" s="28"/>
      <c r="BC1757" s="28"/>
      <c r="BD1757" s="28"/>
      <c r="BE1757" s="28"/>
      <c r="BF1757" s="28"/>
      <c r="BG1757" s="28"/>
      <c r="BH1757" s="28"/>
      <c r="BI1757" s="28"/>
      <c r="BJ1757" s="28"/>
      <c r="BK1757" s="28"/>
      <c r="BL1757" s="28"/>
      <c r="BM1757" s="28"/>
      <c r="BN1757" s="28"/>
      <c r="BO1757" s="28"/>
      <c r="BP1757" s="28"/>
      <c r="BQ1757" s="28"/>
      <c r="BR1757" s="28"/>
      <c r="BS1757" s="28"/>
      <c r="BT1757" s="28"/>
      <c r="BU1757" s="28"/>
      <c r="BV1757" s="28"/>
      <c r="BW1757" s="28"/>
      <c r="BX1757" s="28"/>
      <c r="BY1757" s="28"/>
      <c r="BZ1757" s="28"/>
      <c r="CA1757" s="28"/>
      <c r="CB1757" s="28"/>
      <c r="CC1757" s="28"/>
      <c r="CD1757" s="28"/>
      <c r="CE1757" s="28"/>
      <c r="CF1757" s="28"/>
      <c r="CG1757" s="28"/>
      <c r="CH1757" s="28"/>
      <c r="CI1757" s="28"/>
      <c r="CJ1757" s="28"/>
      <c r="CK1757" s="28"/>
      <c r="CL1757" s="28"/>
      <c r="CM1757" s="28"/>
      <c r="CN1757" s="28"/>
    </row>
    <row r="1758" spans="3:92" x14ac:dyDescent="0.3">
      <c r="C1758" s="28"/>
      <c r="D1758" s="28"/>
      <c r="E1758" s="28"/>
      <c r="F1758" s="28"/>
      <c r="G1758" s="28"/>
      <c r="H1758" s="28"/>
      <c r="I1758" s="28"/>
      <c r="J1758" s="28"/>
      <c r="K1758" s="28"/>
      <c r="L1758" s="28"/>
      <c r="M1758" s="28"/>
      <c r="N1758" s="28"/>
      <c r="O1758" s="28"/>
      <c r="P1758" s="28"/>
      <c r="Q1758" s="28"/>
      <c r="R1758" s="28"/>
      <c r="S1758" s="28"/>
      <c r="T1758" s="28"/>
      <c r="U1758" s="28"/>
      <c r="V1758" s="28"/>
      <c r="W1758" s="28"/>
      <c r="X1758" s="28"/>
      <c r="Y1758" s="28"/>
      <c r="Z1758" s="28"/>
      <c r="AA1758" s="28"/>
      <c r="AB1758" s="28"/>
      <c r="AC1758" s="28"/>
      <c r="AD1758" s="28"/>
      <c r="AE1758" s="28"/>
      <c r="AF1758" s="28"/>
      <c r="AG1758" s="28"/>
      <c r="AH1758" s="28"/>
      <c r="AI1758" s="28"/>
      <c r="AJ1758" s="28"/>
      <c r="AK1758" s="28"/>
      <c r="AL1758" s="28"/>
      <c r="AM1758" s="28"/>
      <c r="AN1758" s="28"/>
      <c r="AO1758" s="28"/>
      <c r="AP1758" s="28"/>
      <c r="AQ1758" s="28"/>
      <c r="AR1758" s="28"/>
      <c r="AS1758" s="28"/>
      <c r="AT1758" s="28"/>
      <c r="AU1758" s="28"/>
      <c r="AV1758" s="28"/>
      <c r="AW1758" s="28"/>
      <c r="AX1758" s="28"/>
      <c r="AY1758" s="28"/>
      <c r="AZ1758" s="28"/>
      <c r="BA1758" s="28"/>
      <c r="BB1758" s="28"/>
      <c r="BC1758" s="28"/>
      <c r="BD1758" s="28"/>
      <c r="BE1758" s="28"/>
      <c r="BF1758" s="28"/>
      <c r="BG1758" s="28"/>
      <c r="BH1758" s="28"/>
      <c r="BI1758" s="28"/>
      <c r="BJ1758" s="28"/>
      <c r="BK1758" s="28"/>
      <c r="BL1758" s="28"/>
      <c r="BM1758" s="28"/>
      <c r="BN1758" s="28"/>
      <c r="BO1758" s="28"/>
      <c r="BP1758" s="28"/>
      <c r="BQ1758" s="28"/>
      <c r="BR1758" s="28"/>
      <c r="BS1758" s="28"/>
      <c r="BT1758" s="28"/>
      <c r="BU1758" s="28"/>
      <c r="BV1758" s="28"/>
      <c r="BW1758" s="28"/>
      <c r="BX1758" s="28"/>
      <c r="BY1758" s="28"/>
      <c r="BZ1758" s="28"/>
      <c r="CA1758" s="28"/>
      <c r="CB1758" s="28"/>
      <c r="CC1758" s="28"/>
      <c r="CD1758" s="28"/>
      <c r="CE1758" s="28"/>
      <c r="CF1758" s="28"/>
      <c r="CG1758" s="28"/>
      <c r="CH1758" s="28"/>
      <c r="CI1758" s="28"/>
      <c r="CJ1758" s="28"/>
      <c r="CK1758" s="28"/>
      <c r="CL1758" s="28"/>
      <c r="CM1758" s="28"/>
      <c r="CN1758" s="28"/>
    </row>
    <row r="1759" spans="3:92" x14ac:dyDescent="0.3">
      <c r="C1759" s="28"/>
      <c r="D1759" s="28"/>
      <c r="E1759" s="28"/>
      <c r="F1759" s="28"/>
      <c r="G1759" s="28"/>
      <c r="H1759" s="28"/>
      <c r="I1759" s="28"/>
      <c r="J1759" s="28"/>
      <c r="K1759" s="28"/>
      <c r="L1759" s="28"/>
      <c r="M1759" s="28"/>
      <c r="N1759" s="28"/>
      <c r="O1759" s="28"/>
      <c r="P1759" s="28"/>
      <c r="Q1759" s="28"/>
      <c r="R1759" s="28"/>
      <c r="S1759" s="28"/>
      <c r="T1759" s="28"/>
      <c r="U1759" s="28"/>
      <c r="V1759" s="28"/>
      <c r="W1759" s="28"/>
      <c r="X1759" s="28"/>
      <c r="Y1759" s="28"/>
      <c r="Z1759" s="28"/>
      <c r="AA1759" s="28"/>
      <c r="AB1759" s="28"/>
      <c r="AC1759" s="28"/>
      <c r="AD1759" s="28"/>
      <c r="AE1759" s="28"/>
      <c r="AF1759" s="28"/>
      <c r="AG1759" s="28"/>
      <c r="AH1759" s="28"/>
      <c r="AI1759" s="28"/>
      <c r="AJ1759" s="28"/>
      <c r="AK1759" s="28"/>
      <c r="AL1759" s="28"/>
      <c r="AM1759" s="28"/>
      <c r="AN1759" s="28"/>
      <c r="AO1759" s="28"/>
      <c r="AP1759" s="28"/>
      <c r="AQ1759" s="28"/>
      <c r="AR1759" s="28"/>
      <c r="AS1759" s="28"/>
      <c r="AT1759" s="28"/>
      <c r="AU1759" s="28"/>
      <c r="AV1759" s="28"/>
      <c r="AW1759" s="28"/>
      <c r="AX1759" s="28"/>
      <c r="AY1759" s="28"/>
      <c r="AZ1759" s="28"/>
      <c r="BA1759" s="28"/>
      <c r="BB1759" s="28"/>
      <c r="BC1759" s="28"/>
      <c r="BD1759" s="28"/>
      <c r="BE1759" s="28"/>
      <c r="BF1759" s="28"/>
      <c r="BG1759" s="28"/>
      <c r="BH1759" s="28"/>
      <c r="BI1759" s="28"/>
      <c r="BJ1759" s="28"/>
      <c r="BK1759" s="28"/>
      <c r="BL1759" s="28"/>
      <c r="BM1759" s="28"/>
      <c r="BN1759" s="28"/>
      <c r="BO1759" s="28"/>
      <c r="BP1759" s="28"/>
      <c r="BQ1759" s="28"/>
      <c r="BR1759" s="28"/>
      <c r="BS1759" s="28"/>
      <c r="BT1759" s="28"/>
      <c r="BU1759" s="28"/>
      <c r="BV1759" s="28"/>
      <c r="BW1759" s="28"/>
      <c r="BX1759" s="28"/>
      <c r="BY1759" s="28"/>
      <c r="BZ1759" s="28"/>
      <c r="CA1759" s="28"/>
      <c r="CB1759" s="28"/>
      <c r="CC1759" s="28"/>
      <c r="CD1759" s="28"/>
      <c r="CE1759" s="28"/>
      <c r="CF1759" s="28"/>
      <c r="CG1759" s="28"/>
      <c r="CH1759" s="28"/>
      <c r="CI1759" s="28"/>
      <c r="CJ1759" s="28"/>
      <c r="CK1759" s="28"/>
      <c r="CL1759" s="28"/>
      <c r="CM1759" s="28"/>
      <c r="CN1759" s="28"/>
    </row>
    <row r="1760" spans="3:92" x14ac:dyDescent="0.3">
      <c r="C1760" s="28"/>
      <c r="D1760" s="28"/>
      <c r="E1760" s="28"/>
      <c r="F1760" s="28"/>
      <c r="G1760" s="28"/>
      <c r="H1760" s="28"/>
      <c r="I1760" s="28"/>
      <c r="J1760" s="28"/>
      <c r="K1760" s="28"/>
      <c r="L1760" s="28"/>
      <c r="M1760" s="28"/>
      <c r="N1760" s="28"/>
      <c r="O1760" s="28"/>
      <c r="P1760" s="28"/>
      <c r="Q1760" s="28"/>
      <c r="R1760" s="28"/>
      <c r="S1760" s="28"/>
      <c r="T1760" s="28"/>
      <c r="U1760" s="28"/>
      <c r="V1760" s="28"/>
      <c r="W1760" s="28"/>
      <c r="X1760" s="28"/>
      <c r="Y1760" s="28"/>
      <c r="Z1760" s="28"/>
      <c r="AA1760" s="28"/>
      <c r="AB1760" s="28"/>
      <c r="AC1760" s="28"/>
      <c r="AD1760" s="28"/>
      <c r="AE1760" s="28"/>
      <c r="AF1760" s="28"/>
      <c r="AG1760" s="28"/>
      <c r="AH1760" s="28"/>
      <c r="AI1760" s="28"/>
      <c r="AJ1760" s="28"/>
      <c r="AK1760" s="28"/>
      <c r="AL1760" s="28"/>
      <c r="AM1760" s="28"/>
      <c r="AN1760" s="28"/>
      <c r="AO1760" s="28"/>
      <c r="AP1760" s="28"/>
      <c r="AQ1760" s="28"/>
      <c r="AR1760" s="28"/>
      <c r="AS1760" s="28"/>
      <c r="AT1760" s="28"/>
      <c r="AU1760" s="28"/>
      <c r="AV1760" s="28"/>
      <c r="AW1760" s="28"/>
      <c r="AX1760" s="28"/>
      <c r="AY1760" s="28"/>
      <c r="AZ1760" s="28"/>
      <c r="BA1760" s="28"/>
      <c r="BB1760" s="28"/>
      <c r="BC1760" s="28"/>
      <c r="BD1760" s="28"/>
      <c r="BE1760" s="28"/>
      <c r="BF1760" s="28"/>
      <c r="BG1760" s="28"/>
      <c r="BH1760" s="28"/>
      <c r="BI1760" s="28"/>
      <c r="BJ1760" s="28"/>
      <c r="BK1760" s="28"/>
      <c r="BL1760" s="28"/>
      <c r="BM1760" s="28"/>
      <c r="BN1760" s="28"/>
      <c r="BO1760" s="28"/>
      <c r="BP1760" s="28"/>
      <c r="BQ1760" s="28"/>
      <c r="BR1760" s="28"/>
      <c r="BS1760" s="28"/>
      <c r="BT1760" s="28"/>
      <c r="BU1760" s="28"/>
      <c r="BV1760" s="28"/>
      <c r="BW1760" s="28"/>
      <c r="BX1760" s="28"/>
      <c r="BY1760" s="28"/>
      <c r="BZ1760" s="28"/>
      <c r="CA1760" s="28"/>
      <c r="CB1760" s="28"/>
      <c r="CC1760" s="28"/>
      <c r="CD1760" s="28"/>
      <c r="CE1760" s="28"/>
      <c r="CF1760" s="28"/>
      <c r="CG1760" s="28"/>
      <c r="CH1760" s="28"/>
      <c r="CI1760" s="28"/>
      <c r="CJ1760" s="28"/>
      <c r="CK1760" s="28"/>
      <c r="CL1760" s="28"/>
      <c r="CM1760" s="28"/>
      <c r="CN1760" s="28"/>
    </row>
    <row r="1761" spans="3:92" x14ac:dyDescent="0.3">
      <c r="C1761" s="28"/>
      <c r="D1761" s="28"/>
      <c r="E1761" s="28"/>
      <c r="F1761" s="28"/>
      <c r="G1761" s="28"/>
      <c r="H1761" s="28"/>
      <c r="I1761" s="28"/>
      <c r="J1761" s="28"/>
      <c r="K1761" s="28"/>
      <c r="L1761" s="28"/>
      <c r="M1761" s="28"/>
      <c r="N1761" s="28"/>
      <c r="O1761" s="28"/>
      <c r="P1761" s="28"/>
      <c r="Q1761" s="28"/>
      <c r="R1761" s="28"/>
      <c r="S1761" s="28"/>
      <c r="T1761" s="28"/>
      <c r="U1761" s="28"/>
      <c r="V1761" s="28"/>
      <c r="W1761" s="28"/>
      <c r="X1761" s="28"/>
      <c r="Y1761" s="28"/>
      <c r="Z1761" s="28"/>
      <c r="AA1761" s="28"/>
      <c r="AB1761" s="28"/>
      <c r="AC1761" s="28"/>
      <c r="AD1761" s="28"/>
      <c r="AE1761" s="28"/>
      <c r="AF1761" s="28"/>
      <c r="AG1761" s="28"/>
      <c r="AH1761" s="28"/>
      <c r="AI1761" s="28"/>
      <c r="AJ1761" s="28"/>
      <c r="AK1761" s="28"/>
      <c r="AL1761" s="28"/>
      <c r="AM1761" s="28"/>
      <c r="AN1761" s="28"/>
      <c r="AO1761" s="28"/>
      <c r="AP1761" s="28"/>
      <c r="AQ1761" s="28"/>
      <c r="AR1761" s="28"/>
      <c r="AS1761" s="28"/>
      <c r="AT1761" s="28"/>
      <c r="AU1761" s="28"/>
      <c r="AV1761" s="28"/>
      <c r="AW1761" s="28"/>
      <c r="AX1761" s="28"/>
      <c r="AY1761" s="28"/>
      <c r="AZ1761" s="28"/>
      <c r="BA1761" s="28"/>
      <c r="BB1761" s="28"/>
      <c r="BC1761" s="28"/>
      <c r="BD1761" s="28"/>
      <c r="BE1761" s="28"/>
      <c r="BF1761" s="28"/>
      <c r="BG1761" s="28"/>
      <c r="BH1761" s="28"/>
      <c r="BI1761" s="28"/>
      <c r="BJ1761" s="28"/>
      <c r="BK1761" s="28"/>
      <c r="BL1761" s="28"/>
      <c r="BM1761" s="28"/>
      <c r="BN1761" s="28"/>
      <c r="BO1761" s="28"/>
      <c r="BP1761" s="28"/>
      <c r="BQ1761" s="28"/>
      <c r="BR1761" s="28"/>
      <c r="BS1761" s="28"/>
      <c r="BT1761" s="28"/>
      <c r="BU1761" s="28"/>
      <c r="BV1761" s="28"/>
      <c r="BW1761" s="28"/>
      <c r="BX1761" s="28"/>
      <c r="BY1761" s="28"/>
      <c r="BZ1761" s="28"/>
      <c r="CA1761" s="28"/>
      <c r="CB1761" s="28"/>
      <c r="CC1761" s="28"/>
      <c r="CD1761" s="28"/>
      <c r="CE1761" s="28"/>
      <c r="CF1761" s="28"/>
      <c r="CG1761" s="28"/>
      <c r="CH1761" s="28"/>
      <c r="CI1761" s="28"/>
      <c r="CJ1761" s="28"/>
      <c r="CK1761" s="28"/>
      <c r="CL1761" s="28"/>
      <c r="CM1761" s="28"/>
      <c r="CN1761" s="28"/>
    </row>
    <row r="1762" spans="3:92" x14ac:dyDescent="0.3">
      <c r="C1762" s="28"/>
      <c r="D1762" s="28"/>
      <c r="E1762" s="28"/>
      <c r="F1762" s="28"/>
      <c r="G1762" s="28"/>
      <c r="H1762" s="28"/>
      <c r="I1762" s="28"/>
      <c r="J1762" s="28"/>
      <c r="K1762" s="28"/>
      <c r="L1762" s="28"/>
      <c r="M1762" s="28"/>
      <c r="N1762" s="28"/>
      <c r="O1762" s="28"/>
      <c r="P1762" s="28"/>
      <c r="Q1762" s="28"/>
      <c r="R1762" s="28"/>
      <c r="S1762" s="28"/>
      <c r="T1762" s="28"/>
      <c r="U1762" s="28"/>
      <c r="V1762" s="28"/>
      <c r="W1762" s="28"/>
      <c r="X1762" s="28"/>
      <c r="Y1762" s="28"/>
      <c r="Z1762" s="28"/>
      <c r="AA1762" s="28"/>
      <c r="AB1762" s="28"/>
      <c r="AC1762" s="28"/>
      <c r="AD1762" s="28"/>
      <c r="AE1762" s="28"/>
      <c r="AF1762" s="28"/>
      <c r="AG1762" s="28"/>
      <c r="AH1762" s="28"/>
      <c r="AI1762" s="28"/>
      <c r="AJ1762" s="28"/>
      <c r="AK1762" s="28"/>
      <c r="AL1762" s="28"/>
      <c r="AM1762" s="28"/>
      <c r="AN1762" s="28"/>
      <c r="AO1762" s="28"/>
      <c r="AP1762" s="28"/>
      <c r="AQ1762" s="28"/>
      <c r="AR1762" s="28"/>
      <c r="AS1762" s="28"/>
      <c r="AT1762" s="28"/>
      <c r="AU1762" s="28"/>
      <c r="AV1762" s="28"/>
      <c r="AW1762" s="28"/>
      <c r="AX1762" s="28"/>
      <c r="AY1762" s="28"/>
      <c r="AZ1762" s="28"/>
      <c r="BA1762" s="28"/>
      <c r="BB1762" s="28"/>
      <c r="BC1762" s="28"/>
      <c r="BD1762" s="28"/>
      <c r="BE1762" s="28"/>
      <c r="BF1762" s="28"/>
      <c r="BG1762" s="28"/>
      <c r="BH1762" s="28"/>
      <c r="BI1762" s="28"/>
      <c r="BJ1762" s="28"/>
      <c r="BK1762" s="28"/>
      <c r="BL1762" s="28"/>
      <c r="BM1762" s="28"/>
      <c r="BN1762" s="28"/>
      <c r="BO1762" s="28"/>
      <c r="BP1762" s="28"/>
      <c r="BQ1762" s="28"/>
      <c r="BR1762" s="28"/>
      <c r="BS1762" s="28"/>
      <c r="BT1762" s="28"/>
      <c r="BU1762" s="28"/>
      <c r="BV1762" s="28"/>
      <c r="BW1762" s="28"/>
      <c r="BX1762" s="28"/>
      <c r="BY1762" s="28"/>
      <c r="BZ1762" s="28"/>
      <c r="CA1762" s="28"/>
      <c r="CB1762" s="28"/>
      <c r="CC1762" s="28"/>
      <c r="CD1762" s="28"/>
      <c r="CE1762" s="28"/>
      <c r="CF1762" s="28"/>
      <c r="CG1762" s="28"/>
      <c r="CH1762" s="28"/>
      <c r="CI1762" s="28"/>
      <c r="CJ1762" s="28"/>
      <c r="CK1762" s="28"/>
      <c r="CL1762" s="28"/>
      <c r="CM1762" s="28"/>
      <c r="CN1762" s="28"/>
    </row>
    <row r="1763" spans="3:92" x14ac:dyDescent="0.3">
      <c r="C1763" s="28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28"/>
      <c r="O1763" s="28"/>
      <c r="P1763" s="28"/>
      <c r="Q1763" s="28"/>
      <c r="R1763" s="28"/>
      <c r="S1763" s="28"/>
      <c r="T1763" s="28"/>
      <c r="U1763" s="28"/>
      <c r="V1763" s="28"/>
      <c r="W1763" s="28"/>
      <c r="X1763" s="28"/>
      <c r="Y1763" s="28"/>
      <c r="Z1763" s="28"/>
      <c r="AA1763" s="28"/>
      <c r="AB1763" s="28"/>
      <c r="AC1763" s="28"/>
      <c r="AD1763" s="28"/>
      <c r="AE1763" s="28"/>
      <c r="AF1763" s="28"/>
      <c r="AG1763" s="28"/>
      <c r="AH1763" s="28"/>
      <c r="AI1763" s="28"/>
      <c r="AJ1763" s="28"/>
      <c r="AK1763" s="28"/>
      <c r="AL1763" s="28"/>
      <c r="AM1763" s="28"/>
      <c r="AN1763" s="28"/>
      <c r="AO1763" s="28"/>
      <c r="AP1763" s="28"/>
      <c r="AQ1763" s="28"/>
      <c r="AR1763" s="28"/>
      <c r="AS1763" s="28"/>
      <c r="AT1763" s="28"/>
      <c r="AU1763" s="28"/>
      <c r="AV1763" s="28"/>
      <c r="AW1763" s="28"/>
      <c r="AX1763" s="28"/>
      <c r="AY1763" s="28"/>
      <c r="AZ1763" s="28"/>
      <c r="BA1763" s="28"/>
      <c r="BB1763" s="28"/>
      <c r="BC1763" s="28"/>
      <c r="BD1763" s="28"/>
      <c r="BE1763" s="28"/>
      <c r="BF1763" s="28"/>
      <c r="BG1763" s="28"/>
      <c r="BH1763" s="28"/>
      <c r="BI1763" s="28"/>
      <c r="BJ1763" s="28"/>
      <c r="BK1763" s="28"/>
      <c r="BL1763" s="28"/>
      <c r="BM1763" s="28"/>
      <c r="BN1763" s="28"/>
      <c r="BO1763" s="28"/>
      <c r="BP1763" s="28"/>
      <c r="BQ1763" s="28"/>
      <c r="BR1763" s="28"/>
      <c r="BS1763" s="28"/>
      <c r="BT1763" s="28"/>
      <c r="BU1763" s="28"/>
      <c r="BV1763" s="28"/>
      <c r="BW1763" s="28"/>
      <c r="BX1763" s="28"/>
      <c r="BY1763" s="28"/>
      <c r="BZ1763" s="28"/>
      <c r="CA1763" s="28"/>
      <c r="CB1763" s="28"/>
      <c r="CC1763" s="28"/>
      <c r="CD1763" s="28"/>
      <c r="CE1763" s="28"/>
      <c r="CF1763" s="28"/>
      <c r="CG1763" s="28"/>
      <c r="CH1763" s="28"/>
      <c r="CI1763" s="28"/>
      <c r="CJ1763" s="28"/>
      <c r="CK1763" s="28"/>
      <c r="CL1763" s="28"/>
      <c r="CM1763" s="28"/>
      <c r="CN1763" s="28"/>
    </row>
    <row r="1764" spans="3:92" x14ac:dyDescent="0.3">
      <c r="C1764" s="28"/>
      <c r="D1764" s="28"/>
      <c r="E1764" s="28"/>
      <c r="F1764" s="28"/>
      <c r="G1764" s="28"/>
      <c r="H1764" s="28"/>
      <c r="I1764" s="28"/>
      <c r="J1764" s="28"/>
      <c r="K1764" s="28"/>
      <c r="L1764" s="28"/>
      <c r="M1764" s="28"/>
      <c r="N1764" s="28"/>
      <c r="O1764" s="28"/>
      <c r="P1764" s="28"/>
      <c r="Q1764" s="28"/>
      <c r="R1764" s="28"/>
      <c r="S1764" s="28"/>
      <c r="T1764" s="28"/>
      <c r="U1764" s="28"/>
      <c r="V1764" s="28"/>
      <c r="W1764" s="28"/>
      <c r="X1764" s="28"/>
      <c r="Y1764" s="28"/>
      <c r="Z1764" s="28"/>
      <c r="AA1764" s="28"/>
      <c r="AB1764" s="28"/>
      <c r="AC1764" s="28"/>
      <c r="AD1764" s="28"/>
      <c r="AE1764" s="28"/>
      <c r="AF1764" s="28"/>
      <c r="AG1764" s="28"/>
      <c r="AH1764" s="28"/>
      <c r="AI1764" s="28"/>
      <c r="AJ1764" s="28"/>
      <c r="AK1764" s="28"/>
      <c r="AL1764" s="28"/>
      <c r="AM1764" s="28"/>
      <c r="AN1764" s="28"/>
      <c r="AO1764" s="28"/>
      <c r="AP1764" s="28"/>
      <c r="AQ1764" s="28"/>
      <c r="AR1764" s="28"/>
      <c r="AS1764" s="28"/>
      <c r="AT1764" s="28"/>
      <c r="AU1764" s="28"/>
      <c r="AV1764" s="28"/>
      <c r="AW1764" s="28"/>
      <c r="AX1764" s="28"/>
      <c r="AY1764" s="28"/>
      <c r="AZ1764" s="28"/>
      <c r="BA1764" s="28"/>
      <c r="BB1764" s="28"/>
      <c r="BC1764" s="28"/>
      <c r="BD1764" s="28"/>
      <c r="BE1764" s="28"/>
      <c r="BF1764" s="28"/>
      <c r="BG1764" s="28"/>
      <c r="BH1764" s="28"/>
      <c r="BI1764" s="28"/>
      <c r="BJ1764" s="28"/>
      <c r="BK1764" s="28"/>
      <c r="BL1764" s="28"/>
      <c r="BM1764" s="28"/>
      <c r="BN1764" s="28"/>
      <c r="BO1764" s="28"/>
      <c r="BP1764" s="28"/>
      <c r="BQ1764" s="28"/>
      <c r="BR1764" s="28"/>
      <c r="BS1764" s="28"/>
      <c r="BT1764" s="28"/>
      <c r="BU1764" s="28"/>
      <c r="BV1764" s="28"/>
      <c r="BW1764" s="28"/>
      <c r="BX1764" s="28"/>
      <c r="BY1764" s="28"/>
      <c r="BZ1764" s="28"/>
      <c r="CA1764" s="28"/>
      <c r="CB1764" s="28"/>
      <c r="CC1764" s="28"/>
      <c r="CD1764" s="28"/>
      <c r="CE1764" s="28"/>
      <c r="CF1764" s="28"/>
      <c r="CG1764" s="28"/>
      <c r="CH1764" s="28"/>
      <c r="CI1764" s="28"/>
      <c r="CJ1764" s="28"/>
      <c r="CK1764" s="28"/>
      <c r="CL1764" s="28"/>
      <c r="CM1764" s="28"/>
      <c r="CN1764" s="28"/>
    </row>
    <row r="1765" spans="3:92" x14ac:dyDescent="0.3">
      <c r="C1765" s="28"/>
      <c r="D1765" s="28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28"/>
      <c r="P1765" s="28"/>
      <c r="Q1765" s="28"/>
      <c r="R1765" s="28"/>
      <c r="S1765" s="28"/>
      <c r="T1765" s="28"/>
      <c r="U1765" s="28"/>
      <c r="V1765" s="28"/>
      <c r="W1765" s="28"/>
      <c r="X1765" s="28"/>
      <c r="Y1765" s="28"/>
      <c r="Z1765" s="28"/>
      <c r="AA1765" s="28"/>
      <c r="AB1765" s="28"/>
      <c r="AC1765" s="28"/>
      <c r="AD1765" s="28"/>
      <c r="AE1765" s="28"/>
      <c r="AF1765" s="28"/>
      <c r="AG1765" s="28"/>
      <c r="AH1765" s="28"/>
      <c r="AI1765" s="28"/>
      <c r="AJ1765" s="28"/>
      <c r="AK1765" s="28"/>
      <c r="AL1765" s="28"/>
      <c r="AM1765" s="28"/>
      <c r="AN1765" s="28"/>
      <c r="AO1765" s="28"/>
      <c r="AP1765" s="28"/>
      <c r="AQ1765" s="28"/>
      <c r="AR1765" s="28"/>
      <c r="AS1765" s="28"/>
      <c r="AT1765" s="28"/>
      <c r="AU1765" s="28"/>
      <c r="AV1765" s="28"/>
      <c r="AW1765" s="28"/>
      <c r="AX1765" s="28"/>
      <c r="AY1765" s="28"/>
      <c r="AZ1765" s="28"/>
      <c r="BA1765" s="28"/>
      <c r="BB1765" s="28"/>
      <c r="BC1765" s="28"/>
      <c r="BD1765" s="28"/>
      <c r="BE1765" s="28"/>
      <c r="BF1765" s="28"/>
      <c r="BG1765" s="28"/>
      <c r="BH1765" s="28"/>
      <c r="BI1765" s="28"/>
      <c r="BJ1765" s="28"/>
      <c r="BK1765" s="28"/>
      <c r="BL1765" s="28"/>
      <c r="BM1765" s="28"/>
      <c r="BN1765" s="28"/>
      <c r="BO1765" s="28"/>
      <c r="BP1765" s="28"/>
      <c r="BQ1765" s="28"/>
      <c r="BR1765" s="28"/>
      <c r="BS1765" s="28"/>
      <c r="BT1765" s="28"/>
      <c r="BU1765" s="28"/>
      <c r="BV1765" s="28"/>
      <c r="BW1765" s="28"/>
      <c r="BX1765" s="28"/>
      <c r="BY1765" s="28"/>
      <c r="BZ1765" s="28"/>
      <c r="CA1765" s="28"/>
      <c r="CB1765" s="28"/>
      <c r="CC1765" s="28"/>
      <c r="CD1765" s="28"/>
      <c r="CE1765" s="28"/>
      <c r="CF1765" s="28"/>
      <c r="CG1765" s="28"/>
      <c r="CH1765" s="28"/>
      <c r="CI1765" s="28"/>
      <c r="CJ1765" s="28"/>
      <c r="CK1765" s="28"/>
      <c r="CL1765" s="28"/>
      <c r="CM1765" s="28"/>
      <c r="CN1765" s="28"/>
    </row>
    <row r="1766" spans="3:92" x14ac:dyDescent="0.3">
      <c r="C1766" s="28"/>
      <c r="D1766" s="28"/>
      <c r="E1766" s="28"/>
      <c r="F1766" s="28"/>
      <c r="G1766" s="28"/>
      <c r="H1766" s="28"/>
      <c r="I1766" s="28"/>
      <c r="J1766" s="28"/>
      <c r="K1766" s="28"/>
      <c r="L1766" s="28"/>
      <c r="M1766" s="28"/>
      <c r="N1766" s="28"/>
      <c r="O1766" s="28"/>
      <c r="P1766" s="28"/>
      <c r="Q1766" s="28"/>
      <c r="R1766" s="28"/>
      <c r="S1766" s="28"/>
      <c r="T1766" s="28"/>
      <c r="U1766" s="28"/>
      <c r="V1766" s="28"/>
      <c r="W1766" s="28"/>
      <c r="X1766" s="28"/>
      <c r="Y1766" s="28"/>
      <c r="Z1766" s="28"/>
      <c r="AA1766" s="28"/>
      <c r="AB1766" s="28"/>
      <c r="AC1766" s="28"/>
      <c r="AD1766" s="28"/>
      <c r="AE1766" s="28"/>
      <c r="AF1766" s="28"/>
      <c r="AG1766" s="28"/>
      <c r="AH1766" s="28"/>
      <c r="AI1766" s="28"/>
      <c r="AJ1766" s="28"/>
      <c r="AK1766" s="28"/>
      <c r="AL1766" s="28"/>
      <c r="AM1766" s="28"/>
      <c r="AN1766" s="28"/>
      <c r="AO1766" s="28"/>
      <c r="AP1766" s="28"/>
      <c r="AQ1766" s="28"/>
      <c r="AR1766" s="28"/>
      <c r="AS1766" s="28"/>
      <c r="AT1766" s="28"/>
      <c r="AU1766" s="28"/>
      <c r="AV1766" s="28"/>
      <c r="AW1766" s="28"/>
      <c r="AX1766" s="28"/>
      <c r="AY1766" s="28"/>
      <c r="AZ1766" s="28"/>
      <c r="BA1766" s="28"/>
      <c r="BB1766" s="28"/>
      <c r="BC1766" s="28"/>
      <c r="BD1766" s="28"/>
      <c r="BE1766" s="28"/>
      <c r="BF1766" s="28"/>
      <c r="BG1766" s="28"/>
      <c r="BH1766" s="28"/>
      <c r="BI1766" s="28"/>
      <c r="BJ1766" s="28"/>
      <c r="BK1766" s="28"/>
      <c r="BL1766" s="28"/>
      <c r="BM1766" s="28"/>
      <c r="BN1766" s="28"/>
      <c r="BO1766" s="28"/>
      <c r="BP1766" s="28"/>
      <c r="BQ1766" s="28"/>
      <c r="BR1766" s="28"/>
      <c r="BS1766" s="28"/>
      <c r="BT1766" s="28"/>
      <c r="BU1766" s="28"/>
      <c r="BV1766" s="28"/>
      <c r="BW1766" s="28"/>
      <c r="BX1766" s="28"/>
      <c r="BY1766" s="28"/>
      <c r="BZ1766" s="28"/>
      <c r="CA1766" s="28"/>
      <c r="CB1766" s="28"/>
      <c r="CC1766" s="28"/>
      <c r="CD1766" s="28"/>
      <c r="CE1766" s="28"/>
      <c r="CF1766" s="28"/>
      <c r="CG1766" s="28"/>
      <c r="CH1766" s="28"/>
      <c r="CI1766" s="28"/>
      <c r="CJ1766" s="28"/>
      <c r="CK1766" s="28"/>
      <c r="CL1766" s="28"/>
      <c r="CM1766" s="28"/>
      <c r="CN1766" s="28"/>
    </row>
    <row r="1767" spans="3:92" x14ac:dyDescent="0.3">
      <c r="C1767" s="28"/>
      <c r="D1767" s="28"/>
      <c r="E1767" s="28"/>
      <c r="F1767" s="28"/>
      <c r="G1767" s="28"/>
      <c r="H1767" s="28"/>
      <c r="I1767" s="28"/>
      <c r="J1767" s="28"/>
      <c r="K1767" s="28"/>
      <c r="L1767" s="28"/>
      <c r="M1767" s="28"/>
      <c r="N1767" s="28"/>
      <c r="O1767" s="28"/>
      <c r="P1767" s="28"/>
      <c r="Q1767" s="28"/>
      <c r="R1767" s="28"/>
      <c r="S1767" s="28"/>
      <c r="T1767" s="28"/>
      <c r="U1767" s="28"/>
      <c r="V1767" s="28"/>
      <c r="W1767" s="28"/>
      <c r="X1767" s="28"/>
      <c r="Y1767" s="28"/>
      <c r="Z1767" s="28"/>
      <c r="AA1767" s="28"/>
      <c r="AB1767" s="28"/>
      <c r="AC1767" s="28"/>
      <c r="AD1767" s="28"/>
      <c r="AE1767" s="28"/>
      <c r="AF1767" s="28"/>
      <c r="AG1767" s="28"/>
      <c r="AH1767" s="28"/>
      <c r="AI1767" s="28"/>
      <c r="AJ1767" s="28"/>
      <c r="AK1767" s="28"/>
      <c r="AL1767" s="28"/>
      <c r="AM1767" s="28"/>
      <c r="AN1767" s="28"/>
      <c r="AO1767" s="28"/>
      <c r="AP1767" s="28"/>
      <c r="AQ1767" s="28"/>
      <c r="AR1767" s="28"/>
      <c r="AS1767" s="28"/>
      <c r="AT1767" s="28"/>
      <c r="AU1767" s="28"/>
      <c r="AV1767" s="28"/>
      <c r="AW1767" s="28"/>
      <c r="AX1767" s="28"/>
      <c r="AY1767" s="28"/>
      <c r="AZ1767" s="28"/>
      <c r="BA1767" s="28"/>
      <c r="BB1767" s="28"/>
      <c r="BC1767" s="28"/>
      <c r="BD1767" s="28"/>
      <c r="BE1767" s="28"/>
      <c r="BF1767" s="28"/>
      <c r="BG1767" s="28"/>
      <c r="BH1767" s="28"/>
      <c r="BI1767" s="28"/>
      <c r="BJ1767" s="28"/>
      <c r="BK1767" s="28"/>
      <c r="BL1767" s="28"/>
      <c r="BM1767" s="28"/>
      <c r="BN1767" s="28"/>
      <c r="BO1767" s="28"/>
      <c r="BP1767" s="28"/>
      <c r="BQ1767" s="28"/>
      <c r="BR1767" s="28"/>
      <c r="BS1767" s="28"/>
      <c r="BT1767" s="28"/>
      <c r="BU1767" s="28"/>
      <c r="BV1767" s="28"/>
      <c r="BW1767" s="28"/>
      <c r="BX1767" s="28"/>
      <c r="BY1767" s="28"/>
      <c r="BZ1767" s="28"/>
      <c r="CA1767" s="28"/>
      <c r="CB1767" s="28"/>
      <c r="CC1767" s="28"/>
      <c r="CD1767" s="28"/>
      <c r="CE1767" s="28"/>
      <c r="CF1767" s="28"/>
      <c r="CG1767" s="28"/>
      <c r="CH1767" s="28"/>
      <c r="CI1767" s="28"/>
      <c r="CJ1767" s="28"/>
      <c r="CK1767" s="28"/>
      <c r="CL1767" s="28"/>
      <c r="CM1767" s="28"/>
      <c r="CN1767" s="28"/>
    </row>
    <row r="1768" spans="3:92" x14ac:dyDescent="0.3">
      <c r="C1768" s="28"/>
      <c r="D1768" s="28"/>
      <c r="E1768" s="28"/>
      <c r="F1768" s="28"/>
      <c r="G1768" s="28"/>
      <c r="H1768" s="28"/>
      <c r="I1768" s="28"/>
      <c r="J1768" s="28"/>
      <c r="K1768" s="28"/>
      <c r="L1768" s="28"/>
      <c r="M1768" s="28"/>
      <c r="N1768" s="28"/>
      <c r="O1768" s="28"/>
      <c r="P1768" s="28"/>
      <c r="Q1768" s="28"/>
      <c r="R1768" s="28"/>
      <c r="S1768" s="28"/>
      <c r="T1768" s="28"/>
      <c r="U1768" s="28"/>
      <c r="V1768" s="28"/>
      <c r="W1768" s="28"/>
      <c r="X1768" s="28"/>
      <c r="Y1768" s="28"/>
      <c r="Z1768" s="28"/>
      <c r="AA1768" s="28"/>
      <c r="AB1768" s="28"/>
      <c r="AC1768" s="28"/>
      <c r="AD1768" s="28"/>
      <c r="AE1768" s="28"/>
      <c r="AF1768" s="28"/>
      <c r="AG1768" s="28"/>
      <c r="AH1768" s="28"/>
      <c r="AI1768" s="28"/>
      <c r="AJ1768" s="28"/>
      <c r="AK1768" s="28"/>
      <c r="AL1768" s="28"/>
      <c r="AM1768" s="28"/>
      <c r="AN1768" s="28"/>
      <c r="AO1768" s="28"/>
      <c r="AP1768" s="28"/>
      <c r="AQ1768" s="28"/>
      <c r="AR1768" s="28"/>
      <c r="AS1768" s="28"/>
      <c r="AT1768" s="28"/>
      <c r="AU1768" s="28"/>
      <c r="AV1768" s="28"/>
      <c r="AW1768" s="28"/>
      <c r="AX1768" s="28"/>
      <c r="AY1768" s="28"/>
      <c r="AZ1768" s="28"/>
      <c r="BA1768" s="28"/>
      <c r="BB1768" s="28"/>
      <c r="BC1768" s="28"/>
      <c r="BD1768" s="28"/>
      <c r="BE1768" s="28"/>
      <c r="BF1768" s="28"/>
      <c r="BG1768" s="28"/>
      <c r="BH1768" s="28"/>
      <c r="BI1768" s="28"/>
      <c r="BJ1768" s="28"/>
      <c r="BK1768" s="28"/>
      <c r="BL1768" s="28"/>
      <c r="BM1768" s="28"/>
      <c r="BN1768" s="28"/>
      <c r="BO1768" s="28"/>
      <c r="BP1768" s="28"/>
      <c r="BQ1768" s="28"/>
      <c r="BR1768" s="28"/>
      <c r="BS1768" s="28"/>
      <c r="BT1768" s="28"/>
      <c r="BU1768" s="28"/>
      <c r="BV1768" s="28"/>
      <c r="BW1768" s="28"/>
      <c r="BX1768" s="28"/>
      <c r="BY1768" s="28"/>
      <c r="BZ1768" s="28"/>
      <c r="CA1768" s="28"/>
      <c r="CB1768" s="28"/>
      <c r="CC1768" s="28"/>
      <c r="CD1768" s="28"/>
      <c r="CE1768" s="28"/>
      <c r="CF1768" s="28"/>
      <c r="CG1768" s="28"/>
      <c r="CH1768" s="28"/>
      <c r="CI1768" s="28"/>
      <c r="CJ1768" s="28"/>
      <c r="CK1768" s="28"/>
      <c r="CL1768" s="28"/>
      <c r="CM1768" s="28"/>
      <c r="CN1768" s="28"/>
    </row>
    <row r="1769" spans="3:92" x14ac:dyDescent="0.3">
      <c r="C1769" s="28"/>
      <c r="D1769" s="28"/>
      <c r="E1769" s="28"/>
      <c r="F1769" s="28"/>
      <c r="G1769" s="28"/>
      <c r="H1769" s="28"/>
      <c r="I1769" s="28"/>
      <c r="J1769" s="28"/>
      <c r="K1769" s="28"/>
      <c r="L1769" s="28"/>
      <c r="M1769" s="28"/>
      <c r="N1769" s="28"/>
      <c r="O1769" s="28"/>
      <c r="P1769" s="28"/>
      <c r="Q1769" s="28"/>
      <c r="R1769" s="28"/>
      <c r="S1769" s="28"/>
      <c r="T1769" s="28"/>
      <c r="U1769" s="28"/>
      <c r="V1769" s="28"/>
      <c r="W1769" s="28"/>
      <c r="X1769" s="28"/>
      <c r="Y1769" s="28"/>
      <c r="Z1769" s="28"/>
      <c r="AA1769" s="28"/>
      <c r="AB1769" s="28"/>
      <c r="AC1769" s="28"/>
      <c r="AD1769" s="28"/>
      <c r="AE1769" s="28"/>
      <c r="AF1769" s="28"/>
      <c r="AG1769" s="28"/>
      <c r="AH1769" s="28"/>
      <c r="AI1769" s="28"/>
      <c r="AJ1769" s="28"/>
      <c r="AK1769" s="28"/>
      <c r="AL1769" s="28"/>
      <c r="AM1769" s="28"/>
      <c r="AN1769" s="28"/>
      <c r="AO1769" s="28"/>
      <c r="AP1769" s="28"/>
      <c r="AQ1769" s="28"/>
      <c r="AR1769" s="28"/>
      <c r="AS1769" s="28"/>
      <c r="AT1769" s="28"/>
      <c r="AU1769" s="28"/>
      <c r="AV1769" s="28"/>
      <c r="AW1769" s="28"/>
      <c r="AX1769" s="28"/>
      <c r="AY1769" s="28"/>
      <c r="AZ1769" s="28"/>
      <c r="BA1769" s="28"/>
      <c r="BB1769" s="28"/>
      <c r="BC1769" s="28"/>
      <c r="BD1769" s="28"/>
      <c r="BE1769" s="28"/>
      <c r="BF1769" s="28"/>
      <c r="BG1769" s="28"/>
      <c r="BH1769" s="28"/>
      <c r="BI1769" s="28"/>
      <c r="BJ1769" s="28"/>
      <c r="BK1769" s="28"/>
      <c r="BL1769" s="28"/>
      <c r="BM1769" s="28"/>
      <c r="BN1769" s="28"/>
      <c r="BO1769" s="28"/>
      <c r="BP1769" s="28"/>
      <c r="BQ1769" s="28"/>
      <c r="BR1769" s="28"/>
      <c r="BS1769" s="28"/>
      <c r="BT1769" s="28"/>
      <c r="BU1769" s="28"/>
      <c r="BV1769" s="28"/>
      <c r="BW1769" s="28"/>
      <c r="BX1769" s="28"/>
      <c r="BY1769" s="28"/>
      <c r="BZ1769" s="28"/>
      <c r="CA1769" s="28"/>
      <c r="CB1769" s="28"/>
      <c r="CC1769" s="28"/>
      <c r="CD1769" s="28"/>
      <c r="CE1769" s="28"/>
      <c r="CF1769" s="28"/>
      <c r="CG1769" s="28"/>
      <c r="CH1769" s="28"/>
      <c r="CI1769" s="28"/>
      <c r="CJ1769" s="28"/>
      <c r="CK1769" s="28"/>
      <c r="CL1769" s="28"/>
      <c r="CM1769" s="28"/>
      <c r="CN1769" s="28"/>
    </row>
    <row r="1770" spans="3:92" x14ac:dyDescent="0.3">
      <c r="C1770" s="28"/>
      <c r="D1770" s="28"/>
      <c r="E1770" s="28"/>
      <c r="F1770" s="28"/>
      <c r="G1770" s="28"/>
      <c r="H1770" s="28"/>
      <c r="I1770" s="28"/>
      <c r="J1770" s="28"/>
      <c r="K1770" s="28"/>
      <c r="L1770" s="28"/>
      <c r="M1770" s="28"/>
      <c r="N1770" s="28"/>
      <c r="O1770" s="28"/>
      <c r="P1770" s="28"/>
      <c r="Q1770" s="28"/>
      <c r="R1770" s="28"/>
      <c r="S1770" s="28"/>
      <c r="T1770" s="28"/>
      <c r="U1770" s="28"/>
      <c r="V1770" s="28"/>
      <c r="W1770" s="28"/>
      <c r="X1770" s="28"/>
      <c r="Y1770" s="28"/>
      <c r="Z1770" s="28"/>
      <c r="AA1770" s="28"/>
      <c r="AB1770" s="28"/>
      <c r="AC1770" s="28"/>
      <c r="AD1770" s="28"/>
      <c r="AE1770" s="28"/>
      <c r="AF1770" s="28"/>
      <c r="AG1770" s="28"/>
      <c r="AH1770" s="28"/>
      <c r="AI1770" s="28"/>
      <c r="AJ1770" s="28"/>
      <c r="AK1770" s="28"/>
      <c r="AL1770" s="28"/>
      <c r="AM1770" s="28"/>
      <c r="AN1770" s="28"/>
      <c r="AO1770" s="28"/>
      <c r="AP1770" s="28"/>
      <c r="AQ1770" s="28"/>
      <c r="AR1770" s="28"/>
      <c r="AS1770" s="28"/>
      <c r="AT1770" s="28"/>
      <c r="AU1770" s="28"/>
      <c r="AV1770" s="28"/>
      <c r="AW1770" s="28"/>
      <c r="AX1770" s="28"/>
      <c r="AY1770" s="28"/>
      <c r="AZ1770" s="28"/>
      <c r="BA1770" s="28"/>
      <c r="BB1770" s="28"/>
      <c r="BC1770" s="28"/>
      <c r="BD1770" s="28"/>
      <c r="BE1770" s="28"/>
      <c r="BF1770" s="28"/>
      <c r="BG1770" s="28"/>
      <c r="BH1770" s="28"/>
      <c r="BI1770" s="28"/>
      <c r="BJ1770" s="28"/>
      <c r="BK1770" s="28"/>
      <c r="BL1770" s="28"/>
      <c r="BM1770" s="28"/>
      <c r="BN1770" s="28"/>
      <c r="BO1770" s="28"/>
      <c r="BP1770" s="28"/>
      <c r="BQ1770" s="28"/>
      <c r="BR1770" s="28"/>
      <c r="BS1770" s="28"/>
      <c r="BT1770" s="28"/>
      <c r="BU1770" s="28"/>
      <c r="BV1770" s="28"/>
      <c r="BW1770" s="28"/>
      <c r="BX1770" s="28"/>
      <c r="BY1770" s="28"/>
      <c r="BZ1770" s="28"/>
      <c r="CA1770" s="28"/>
      <c r="CB1770" s="28"/>
      <c r="CC1770" s="28"/>
      <c r="CD1770" s="28"/>
      <c r="CE1770" s="28"/>
      <c r="CF1770" s="28"/>
      <c r="CG1770" s="28"/>
      <c r="CH1770" s="28"/>
      <c r="CI1770" s="28"/>
      <c r="CJ1770" s="28"/>
      <c r="CK1770" s="28"/>
      <c r="CL1770" s="28"/>
      <c r="CM1770" s="28"/>
      <c r="CN1770" s="28"/>
    </row>
    <row r="1771" spans="3:92" x14ac:dyDescent="0.3">
      <c r="C1771" s="28"/>
      <c r="D1771" s="28"/>
      <c r="E1771" s="28"/>
      <c r="F1771" s="28"/>
      <c r="G1771" s="28"/>
      <c r="H1771" s="28"/>
      <c r="I1771" s="28"/>
      <c r="J1771" s="28"/>
      <c r="K1771" s="28"/>
      <c r="L1771" s="28"/>
      <c r="M1771" s="28"/>
      <c r="N1771" s="28"/>
      <c r="O1771" s="28"/>
      <c r="P1771" s="28"/>
      <c r="Q1771" s="28"/>
      <c r="R1771" s="28"/>
      <c r="S1771" s="28"/>
      <c r="T1771" s="28"/>
      <c r="U1771" s="28"/>
      <c r="V1771" s="28"/>
      <c r="W1771" s="28"/>
      <c r="X1771" s="28"/>
      <c r="Y1771" s="28"/>
      <c r="Z1771" s="28"/>
      <c r="AA1771" s="28"/>
      <c r="AB1771" s="28"/>
      <c r="AC1771" s="28"/>
      <c r="AD1771" s="28"/>
      <c r="AE1771" s="28"/>
      <c r="AF1771" s="28"/>
      <c r="AG1771" s="28"/>
      <c r="AH1771" s="28"/>
      <c r="AI1771" s="28"/>
      <c r="AJ1771" s="28"/>
      <c r="AK1771" s="28"/>
      <c r="AL1771" s="28"/>
      <c r="AM1771" s="28"/>
      <c r="AN1771" s="28"/>
      <c r="AO1771" s="28"/>
      <c r="AP1771" s="28"/>
      <c r="AQ1771" s="28"/>
      <c r="AR1771" s="28"/>
      <c r="AS1771" s="28"/>
      <c r="AT1771" s="28"/>
      <c r="AU1771" s="28"/>
      <c r="AV1771" s="28"/>
      <c r="AW1771" s="28"/>
      <c r="AX1771" s="28"/>
      <c r="AY1771" s="28"/>
      <c r="AZ1771" s="28"/>
      <c r="BA1771" s="28"/>
      <c r="BB1771" s="28"/>
      <c r="BC1771" s="28"/>
      <c r="BD1771" s="28"/>
      <c r="BE1771" s="28"/>
      <c r="BF1771" s="28"/>
      <c r="BG1771" s="28"/>
      <c r="BH1771" s="28"/>
      <c r="BI1771" s="28"/>
      <c r="BJ1771" s="28"/>
      <c r="BK1771" s="28"/>
      <c r="BL1771" s="28"/>
      <c r="BM1771" s="28"/>
      <c r="BN1771" s="28"/>
      <c r="BO1771" s="28"/>
      <c r="BP1771" s="28"/>
      <c r="BQ1771" s="28"/>
      <c r="BR1771" s="28"/>
      <c r="BS1771" s="28"/>
      <c r="BT1771" s="28"/>
      <c r="BU1771" s="28"/>
      <c r="BV1771" s="28"/>
      <c r="BW1771" s="28"/>
      <c r="BX1771" s="28"/>
      <c r="BY1771" s="28"/>
      <c r="BZ1771" s="28"/>
      <c r="CA1771" s="28"/>
      <c r="CB1771" s="28"/>
      <c r="CC1771" s="28"/>
      <c r="CD1771" s="28"/>
      <c r="CE1771" s="28"/>
      <c r="CF1771" s="28"/>
      <c r="CG1771" s="28"/>
      <c r="CH1771" s="28"/>
      <c r="CI1771" s="28"/>
      <c r="CJ1771" s="28"/>
      <c r="CK1771" s="28"/>
      <c r="CL1771" s="28"/>
      <c r="CM1771" s="28"/>
      <c r="CN1771" s="28"/>
    </row>
    <row r="1772" spans="3:92" x14ac:dyDescent="0.3">
      <c r="C1772" s="28"/>
      <c r="D1772" s="28"/>
      <c r="E1772" s="28"/>
      <c r="F1772" s="28"/>
      <c r="G1772" s="28"/>
      <c r="H1772" s="28"/>
      <c r="I1772" s="28"/>
      <c r="J1772" s="28"/>
      <c r="K1772" s="28"/>
      <c r="L1772" s="28"/>
      <c r="M1772" s="28"/>
      <c r="N1772" s="28"/>
      <c r="O1772" s="28"/>
      <c r="P1772" s="28"/>
      <c r="Q1772" s="28"/>
      <c r="R1772" s="28"/>
      <c r="S1772" s="28"/>
      <c r="T1772" s="28"/>
      <c r="U1772" s="28"/>
      <c r="V1772" s="28"/>
      <c r="W1772" s="28"/>
      <c r="X1772" s="28"/>
      <c r="Y1772" s="28"/>
      <c r="Z1772" s="28"/>
      <c r="AA1772" s="28"/>
      <c r="AB1772" s="28"/>
      <c r="AC1772" s="28"/>
      <c r="AD1772" s="28"/>
      <c r="AE1772" s="28"/>
      <c r="AF1772" s="28"/>
      <c r="AG1772" s="28"/>
      <c r="AH1772" s="28"/>
      <c r="AI1772" s="28"/>
      <c r="AJ1772" s="28"/>
      <c r="AK1772" s="28"/>
      <c r="AL1772" s="28"/>
      <c r="AM1772" s="28"/>
      <c r="AN1772" s="28"/>
      <c r="AO1772" s="28"/>
      <c r="AP1772" s="28"/>
      <c r="AQ1772" s="28"/>
      <c r="AR1772" s="28"/>
      <c r="AS1772" s="28"/>
      <c r="AT1772" s="28"/>
      <c r="AU1772" s="28"/>
      <c r="AV1772" s="28"/>
      <c r="AW1772" s="28"/>
      <c r="AX1772" s="28"/>
      <c r="AY1772" s="28"/>
      <c r="AZ1772" s="28"/>
      <c r="BA1772" s="28"/>
      <c r="BB1772" s="28"/>
      <c r="BC1772" s="28"/>
      <c r="BD1772" s="28"/>
      <c r="BE1772" s="28"/>
      <c r="BF1772" s="28"/>
      <c r="BG1772" s="28"/>
      <c r="BH1772" s="28"/>
      <c r="BI1772" s="28"/>
      <c r="BJ1772" s="28"/>
      <c r="BK1772" s="28"/>
      <c r="BL1772" s="28"/>
      <c r="BM1772" s="28"/>
      <c r="BN1772" s="28"/>
      <c r="BO1772" s="28"/>
      <c r="BP1772" s="28"/>
      <c r="BQ1772" s="28"/>
      <c r="BR1772" s="28"/>
      <c r="BS1772" s="28"/>
      <c r="BT1772" s="28"/>
      <c r="BU1772" s="28"/>
      <c r="BV1772" s="28"/>
      <c r="BW1772" s="28"/>
      <c r="BX1772" s="28"/>
      <c r="BY1772" s="28"/>
      <c r="BZ1772" s="28"/>
      <c r="CA1772" s="28"/>
      <c r="CB1772" s="28"/>
      <c r="CC1772" s="28"/>
      <c r="CD1772" s="28"/>
      <c r="CE1772" s="28"/>
      <c r="CF1772" s="28"/>
      <c r="CG1772" s="28"/>
      <c r="CH1772" s="28"/>
      <c r="CI1772" s="28"/>
      <c r="CJ1772" s="28"/>
      <c r="CK1772" s="28"/>
      <c r="CL1772" s="28"/>
      <c r="CM1772" s="28"/>
      <c r="CN1772" s="28"/>
    </row>
    <row r="1773" spans="3:92" x14ac:dyDescent="0.3">
      <c r="C1773" s="28"/>
      <c r="D1773" s="28"/>
      <c r="E1773" s="28"/>
      <c r="F1773" s="28"/>
      <c r="G1773" s="28"/>
      <c r="H1773" s="28"/>
      <c r="I1773" s="28"/>
      <c r="J1773" s="28"/>
      <c r="K1773" s="28"/>
      <c r="L1773" s="28"/>
      <c r="M1773" s="28"/>
      <c r="N1773" s="28"/>
      <c r="O1773" s="28"/>
      <c r="P1773" s="28"/>
      <c r="Q1773" s="28"/>
      <c r="R1773" s="28"/>
      <c r="S1773" s="28"/>
      <c r="T1773" s="28"/>
      <c r="U1773" s="28"/>
      <c r="V1773" s="28"/>
      <c r="W1773" s="28"/>
      <c r="X1773" s="28"/>
      <c r="Y1773" s="28"/>
      <c r="Z1773" s="28"/>
      <c r="AA1773" s="28"/>
      <c r="AB1773" s="28"/>
      <c r="AC1773" s="28"/>
      <c r="AD1773" s="28"/>
      <c r="AE1773" s="28"/>
      <c r="AF1773" s="28"/>
      <c r="AG1773" s="28"/>
      <c r="AH1773" s="28"/>
      <c r="AI1773" s="28"/>
      <c r="AJ1773" s="28"/>
      <c r="AK1773" s="28"/>
      <c r="AL1773" s="28"/>
      <c r="AM1773" s="28"/>
      <c r="AN1773" s="28"/>
      <c r="AO1773" s="28"/>
      <c r="AP1773" s="28"/>
      <c r="AQ1773" s="28"/>
      <c r="AR1773" s="28"/>
      <c r="AS1773" s="28"/>
      <c r="AT1773" s="28"/>
      <c r="AU1773" s="28"/>
      <c r="AV1773" s="28"/>
      <c r="AW1773" s="28"/>
      <c r="AX1773" s="28"/>
      <c r="AY1773" s="28"/>
      <c r="AZ1773" s="28"/>
      <c r="BA1773" s="28"/>
      <c r="BB1773" s="28"/>
      <c r="BC1773" s="28"/>
      <c r="BD1773" s="28"/>
      <c r="BE1773" s="28"/>
      <c r="BF1773" s="28"/>
      <c r="BG1773" s="28"/>
      <c r="BH1773" s="28"/>
      <c r="BI1773" s="28"/>
      <c r="BJ1773" s="28"/>
      <c r="BK1773" s="28"/>
      <c r="BL1773" s="28"/>
      <c r="BM1773" s="28"/>
      <c r="BN1773" s="28"/>
      <c r="BO1773" s="28"/>
      <c r="BP1773" s="28"/>
      <c r="BQ1773" s="28"/>
      <c r="BR1773" s="28"/>
      <c r="BS1773" s="28"/>
      <c r="BT1773" s="28"/>
      <c r="BU1773" s="28"/>
      <c r="BV1773" s="28"/>
      <c r="BW1773" s="28"/>
      <c r="BX1773" s="28"/>
      <c r="BY1773" s="28"/>
      <c r="BZ1773" s="28"/>
      <c r="CA1773" s="28"/>
      <c r="CB1773" s="28"/>
      <c r="CC1773" s="28"/>
      <c r="CD1773" s="28"/>
      <c r="CE1773" s="28"/>
      <c r="CF1773" s="28"/>
      <c r="CG1773" s="28"/>
      <c r="CH1773" s="28"/>
      <c r="CI1773" s="28"/>
      <c r="CJ1773" s="28"/>
      <c r="CK1773" s="28"/>
      <c r="CL1773" s="28"/>
      <c r="CM1773" s="28"/>
      <c r="CN1773" s="28"/>
    </row>
    <row r="1774" spans="3:92" x14ac:dyDescent="0.3">
      <c r="C1774" s="28"/>
      <c r="D1774" s="28"/>
      <c r="E1774" s="28"/>
      <c r="F1774" s="28"/>
      <c r="G1774" s="28"/>
      <c r="H1774" s="28"/>
      <c r="I1774" s="28"/>
      <c r="J1774" s="28"/>
      <c r="K1774" s="28"/>
      <c r="L1774" s="28"/>
      <c r="M1774" s="28"/>
      <c r="N1774" s="28"/>
      <c r="O1774" s="28"/>
      <c r="P1774" s="28"/>
      <c r="Q1774" s="28"/>
      <c r="R1774" s="28"/>
      <c r="S1774" s="28"/>
      <c r="T1774" s="28"/>
      <c r="U1774" s="28"/>
      <c r="V1774" s="28"/>
      <c r="W1774" s="28"/>
      <c r="X1774" s="28"/>
      <c r="Y1774" s="28"/>
      <c r="Z1774" s="28"/>
      <c r="AA1774" s="28"/>
      <c r="AB1774" s="28"/>
      <c r="AC1774" s="28"/>
      <c r="AD1774" s="28"/>
      <c r="AE1774" s="28"/>
      <c r="AF1774" s="28"/>
      <c r="AG1774" s="28"/>
      <c r="AH1774" s="28"/>
      <c r="AI1774" s="28"/>
      <c r="AJ1774" s="28"/>
      <c r="AK1774" s="28"/>
      <c r="AL1774" s="28"/>
      <c r="AM1774" s="28"/>
      <c r="AN1774" s="28"/>
      <c r="AO1774" s="28"/>
      <c r="AP1774" s="28"/>
      <c r="AQ1774" s="28"/>
      <c r="AR1774" s="28"/>
      <c r="AS1774" s="28"/>
      <c r="AT1774" s="28"/>
      <c r="AU1774" s="28"/>
      <c r="AV1774" s="28"/>
      <c r="AW1774" s="28"/>
      <c r="AX1774" s="28"/>
      <c r="AY1774" s="28"/>
      <c r="AZ1774" s="28"/>
      <c r="BA1774" s="28"/>
      <c r="BB1774" s="28"/>
      <c r="BC1774" s="28"/>
      <c r="BD1774" s="28"/>
      <c r="BE1774" s="28"/>
      <c r="BF1774" s="28"/>
      <c r="BG1774" s="28"/>
      <c r="BH1774" s="28"/>
      <c r="BI1774" s="28"/>
      <c r="BJ1774" s="28"/>
      <c r="BK1774" s="28"/>
      <c r="BL1774" s="28"/>
      <c r="BM1774" s="28"/>
      <c r="BN1774" s="28"/>
      <c r="BO1774" s="28"/>
      <c r="BP1774" s="28"/>
      <c r="BQ1774" s="28"/>
      <c r="BR1774" s="28"/>
      <c r="BS1774" s="28"/>
      <c r="BT1774" s="28"/>
      <c r="BU1774" s="28"/>
      <c r="BV1774" s="28"/>
      <c r="BW1774" s="28"/>
      <c r="BX1774" s="28"/>
      <c r="BY1774" s="28"/>
      <c r="BZ1774" s="28"/>
      <c r="CA1774" s="28"/>
      <c r="CB1774" s="28"/>
      <c r="CC1774" s="28"/>
      <c r="CD1774" s="28"/>
      <c r="CE1774" s="28"/>
      <c r="CF1774" s="28"/>
      <c r="CG1774" s="28"/>
      <c r="CH1774" s="28"/>
      <c r="CI1774" s="28"/>
      <c r="CJ1774" s="28"/>
      <c r="CK1774" s="28"/>
      <c r="CL1774" s="28"/>
      <c r="CM1774" s="28"/>
      <c r="CN1774" s="28"/>
    </row>
    <row r="1775" spans="3:92" x14ac:dyDescent="0.3">
      <c r="C1775" s="28"/>
      <c r="D1775" s="28"/>
      <c r="E1775" s="28"/>
      <c r="F1775" s="28"/>
      <c r="G1775" s="28"/>
      <c r="H1775" s="28"/>
      <c r="I1775" s="28"/>
      <c r="J1775" s="28"/>
      <c r="K1775" s="28"/>
      <c r="L1775" s="28"/>
      <c r="M1775" s="28"/>
      <c r="N1775" s="28"/>
      <c r="O1775" s="28"/>
      <c r="P1775" s="28"/>
      <c r="Q1775" s="28"/>
      <c r="R1775" s="28"/>
      <c r="S1775" s="28"/>
      <c r="T1775" s="28"/>
      <c r="U1775" s="28"/>
      <c r="V1775" s="28"/>
      <c r="W1775" s="28"/>
      <c r="X1775" s="28"/>
      <c r="Y1775" s="28"/>
      <c r="Z1775" s="28"/>
      <c r="AA1775" s="28"/>
      <c r="AB1775" s="28"/>
      <c r="AC1775" s="28"/>
      <c r="AD1775" s="28"/>
      <c r="AE1775" s="28"/>
      <c r="AF1775" s="28"/>
      <c r="AG1775" s="28"/>
      <c r="AH1775" s="28"/>
      <c r="AI1775" s="28"/>
      <c r="AJ1775" s="28"/>
      <c r="AK1775" s="28"/>
      <c r="AL1775" s="28"/>
      <c r="AM1775" s="28"/>
      <c r="AN1775" s="28"/>
      <c r="AO1775" s="28"/>
      <c r="AP1775" s="28"/>
      <c r="AQ1775" s="28"/>
      <c r="AR1775" s="28"/>
      <c r="AS1775" s="28"/>
      <c r="AT1775" s="28"/>
      <c r="AU1775" s="28"/>
      <c r="AV1775" s="28"/>
      <c r="AW1775" s="28"/>
      <c r="AX1775" s="28"/>
      <c r="AY1775" s="28"/>
      <c r="AZ1775" s="28"/>
      <c r="BA1775" s="28"/>
      <c r="BB1775" s="28"/>
      <c r="BC1775" s="28"/>
      <c r="BD1775" s="28"/>
      <c r="BE1775" s="28"/>
      <c r="BF1775" s="28"/>
      <c r="BG1775" s="28"/>
      <c r="BH1775" s="28"/>
      <c r="BI1775" s="28"/>
      <c r="BJ1775" s="28"/>
      <c r="BK1775" s="28"/>
      <c r="BL1775" s="28"/>
      <c r="BM1775" s="28"/>
      <c r="BN1775" s="28"/>
      <c r="BO1775" s="28"/>
      <c r="BP1775" s="28"/>
      <c r="BQ1775" s="28"/>
      <c r="BR1775" s="28"/>
      <c r="BS1775" s="28"/>
      <c r="BT1775" s="28"/>
      <c r="BU1775" s="28"/>
      <c r="BV1775" s="28"/>
      <c r="BW1775" s="28"/>
      <c r="BX1775" s="28"/>
      <c r="BY1775" s="28"/>
      <c r="BZ1775" s="28"/>
      <c r="CA1775" s="28"/>
      <c r="CB1775" s="28"/>
      <c r="CC1775" s="28"/>
      <c r="CD1775" s="28"/>
      <c r="CE1775" s="28"/>
      <c r="CF1775" s="28"/>
      <c r="CG1775" s="28"/>
      <c r="CH1775" s="28"/>
      <c r="CI1775" s="28"/>
      <c r="CJ1775" s="28"/>
      <c r="CK1775" s="28"/>
      <c r="CL1775" s="28"/>
      <c r="CM1775" s="28"/>
      <c r="CN1775" s="28"/>
    </row>
    <row r="1776" spans="3:92" x14ac:dyDescent="0.3">
      <c r="C1776" s="28"/>
      <c r="D1776" s="28"/>
      <c r="E1776" s="28"/>
      <c r="F1776" s="28"/>
      <c r="G1776" s="28"/>
      <c r="H1776" s="28"/>
      <c r="I1776" s="28"/>
      <c r="J1776" s="28"/>
      <c r="K1776" s="28"/>
      <c r="L1776" s="28"/>
      <c r="M1776" s="28"/>
      <c r="N1776" s="28"/>
      <c r="O1776" s="28"/>
      <c r="P1776" s="28"/>
      <c r="Q1776" s="28"/>
      <c r="R1776" s="28"/>
      <c r="S1776" s="28"/>
      <c r="T1776" s="28"/>
      <c r="U1776" s="28"/>
      <c r="V1776" s="28"/>
      <c r="W1776" s="28"/>
      <c r="X1776" s="28"/>
      <c r="Y1776" s="28"/>
      <c r="Z1776" s="28"/>
      <c r="AA1776" s="28"/>
      <c r="AB1776" s="28"/>
      <c r="AC1776" s="28"/>
      <c r="AD1776" s="28"/>
      <c r="AE1776" s="28"/>
      <c r="AF1776" s="28"/>
      <c r="AG1776" s="28"/>
      <c r="AH1776" s="28"/>
      <c r="AI1776" s="28"/>
      <c r="AJ1776" s="28"/>
      <c r="AK1776" s="28"/>
      <c r="AL1776" s="28"/>
      <c r="AM1776" s="28"/>
      <c r="AN1776" s="28"/>
      <c r="AO1776" s="28"/>
      <c r="AP1776" s="28"/>
      <c r="AQ1776" s="28"/>
      <c r="AR1776" s="28"/>
      <c r="AS1776" s="28"/>
      <c r="AT1776" s="28"/>
      <c r="AU1776" s="28"/>
      <c r="AV1776" s="28"/>
      <c r="AW1776" s="28"/>
      <c r="AX1776" s="28"/>
      <c r="AY1776" s="28"/>
      <c r="AZ1776" s="28"/>
      <c r="BA1776" s="28"/>
      <c r="BB1776" s="28"/>
      <c r="BC1776" s="28"/>
      <c r="BD1776" s="28"/>
      <c r="BE1776" s="28"/>
      <c r="BF1776" s="28"/>
      <c r="BG1776" s="28"/>
      <c r="BH1776" s="28"/>
      <c r="BI1776" s="28"/>
      <c r="BJ1776" s="28"/>
      <c r="BK1776" s="28"/>
      <c r="BL1776" s="28"/>
      <c r="BM1776" s="28"/>
      <c r="BN1776" s="28"/>
      <c r="BO1776" s="28"/>
      <c r="BP1776" s="28"/>
      <c r="BQ1776" s="28"/>
      <c r="BR1776" s="28"/>
      <c r="BS1776" s="28"/>
      <c r="BT1776" s="28"/>
      <c r="BU1776" s="28"/>
      <c r="BV1776" s="28"/>
      <c r="BW1776" s="28"/>
      <c r="BX1776" s="28"/>
      <c r="BY1776" s="28"/>
      <c r="BZ1776" s="28"/>
      <c r="CA1776" s="28"/>
      <c r="CB1776" s="28"/>
      <c r="CC1776" s="28"/>
      <c r="CD1776" s="28"/>
      <c r="CE1776" s="28"/>
      <c r="CF1776" s="28"/>
      <c r="CG1776" s="28"/>
      <c r="CH1776" s="28"/>
      <c r="CI1776" s="28"/>
      <c r="CJ1776" s="28"/>
      <c r="CK1776" s="28"/>
      <c r="CL1776" s="28"/>
      <c r="CM1776" s="28"/>
      <c r="CN1776" s="28"/>
    </row>
    <row r="1777" spans="3:92" x14ac:dyDescent="0.3">
      <c r="C1777" s="28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28"/>
      <c r="O1777" s="28"/>
      <c r="P1777" s="28"/>
      <c r="Q1777" s="28"/>
      <c r="R1777" s="28"/>
      <c r="S1777" s="28"/>
      <c r="T1777" s="28"/>
      <c r="U1777" s="28"/>
      <c r="V1777" s="28"/>
      <c r="W1777" s="28"/>
      <c r="X1777" s="28"/>
      <c r="Y1777" s="28"/>
      <c r="Z1777" s="28"/>
      <c r="AA1777" s="28"/>
      <c r="AB1777" s="28"/>
      <c r="AC1777" s="28"/>
      <c r="AD1777" s="28"/>
      <c r="AE1777" s="28"/>
      <c r="AF1777" s="28"/>
      <c r="AG1777" s="28"/>
      <c r="AH1777" s="28"/>
      <c r="AI1777" s="28"/>
      <c r="AJ1777" s="28"/>
      <c r="AK1777" s="28"/>
      <c r="AL1777" s="28"/>
      <c r="AM1777" s="28"/>
      <c r="AN1777" s="28"/>
      <c r="AO1777" s="28"/>
      <c r="AP1777" s="28"/>
      <c r="AQ1777" s="28"/>
      <c r="AR1777" s="28"/>
      <c r="AS1777" s="28"/>
      <c r="AT1777" s="28"/>
      <c r="AU1777" s="28"/>
      <c r="AV1777" s="28"/>
      <c r="AW1777" s="28"/>
      <c r="AX1777" s="28"/>
      <c r="AY1777" s="28"/>
      <c r="AZ1777" s="28"/>
      <c r="BA1777" s="28"/>
      <c r="BB1777" s="28"/>
      <c r="BC1777" s="28"/>
      <c r="BD1777" s="28"/>
      <c r="BE1777" s="28"/>
      <c r="BF1777" s="28"/>
      <c r="BG1777" s="28"/>
      <c r="BH1777" s="28"/>
      <c r="BI1777" s="28"/>
      <c r="BJ1777" s="28"/>
      <c r="BK1777" s="28"/>
      <c r="BL1777" s="28"/>
      <c r="BM1777" s="28"/>
      <c r="BN1777" s="28"/>
      <c r="BO1777" s="28"/>
      <c r="BP1777" s="28"/>
      <c r="BQ1777" s="28"/>
      <c r="BR1777" s="28"/>
      <c r="BS1777" s="28"/>
      <c r="BT1777" s="28"/>
      <c r="BU1777" s="28"/>
      <c r="BV1777" s="28"/>
      <c r="BW1777" s="28"/>
      <c r="BX1777" s="28"/>
      <c r="BY1777" s="28"/>
      <c r="BZ1777" s="28"/>
      <c r="CA1777" s="28"/>
      <c r="CB1777" s="28"/>
      <c r="CC1777" s="28"/>
      <c r="CD1777" s="28"/>
      <c r="CE1777" s="28"/>
      <c r="CF1777" s="28"/>
      <c r="CG1777" s="28"/>
      <c r="CH1777" s="28"/>
      <c r="CI1777" s="28"/>
      <c r="CJ1777" s="28"/>
      <c r="CK1777" s="28"/>
      <c r="CL1777" s="28"/>
      <c r="CM1777" s="28"/>
      <c r="CN1777" s="28"/>
    </row>
    <row r="1778" spans="3:92" x14ac:dyDescent="0.3">
      <c r="C1778" s="28"/>
      <c r="D1778" s="28"/>
      <c r="E1778" s="28"/>
      <c r="F1778" s="28"/>
      <c r="G1778" s="28"/>
      <c r="H1778" s="28"/>
      <c r="I1778" s="28"/>
      <c r="J1778" s="28"/>
      <c r="K1778" s="28"/>
      <c r="L1778" s="28"/>
      <c r="M1778" s="28"/>
      <c r="N1778" s="28"/>
      <c r="O1778" s="28"/>
      <c r="P1778" s="28"/>
      <c r="Q1778" s="28"/>
      <c r="R1778" s="28"/>
      <c r="S1778" s="28"/>
      <c r="T1778" s="28"/>
      <c r="U1778" s="28"/>
      <c r="V1778" s="28"/>
      <c r="W1778" s="28"/>
      <c r="X1778" s="28"/>
      <c r="Y1778" s="28"/>
      <c r="Z1778" s="28"/>
      <c r="AA1778" s="28"/>
      <c r="AB1778" s="28"/>
      <c r="AC1778" s="28"/>
      <c r="AD1778" s="28"/>
      <c r="AE1778" s="28"/>
      <c r="AF1778" s="28"/>
      <c r="AG1778" s="28"/>
      <c r="AH1778" s="28"/>
      <c r="AI1778" s="28"/>
      <c r="AJ1778" s="28"/>
      <c r="AK1778" s="28"/>
      <c r="AL1778" s="28"/>
      <c r="AM1778" s="28"/>
      <c r="AN1778" s="28"/>
      <c r="AO1778" s="28"/>
      <c r="AP1778" s="28"/>
      <c r="AQ1778" s="28"/>
      <c r="AR1778" s="28"/>
      <c r="AS1778" s="28"/>
      <c r="AT1778" s="28"/>
      <c r="AU1778" s="28"/>
      <c r="AV1778" s="28"/>
      <c r="AW1778" s="28"/>
      <c r="AX1778" s="28"/>
      <c r="AY1778" s="28"/>
      <c r="AZ1778" s="28"/>
      <c r="BA1778" s="28"/>
      <c r="BB1778" s="28"/>
      <c r="BC1778" s="28"/>
      <c r="BD1778" s="28"/>
      <c r="BE1778" s="28"/>
      <c r="BF1778" s="28"/>
      <c r="BG1778" s="28"/>
      <c r="BH1778" s="28"/>
      <c r="BI1778" s="28"/>
      <c r="BJ1778" s="28"/>
      <c r="BK1778" s="28"/>
      <c r="BL1778" s="28"/>
      <c r="BM1778" s="28"/>
      <c r="BN1778" s="28"/>
      <c r="BO1778" s="28"/>
      <c r="BP1778" s="28"/>
      <c r="BQ1778" s="28"/>
      <c r="BR1778" s="28"/>
      <c r="BS1778" s="28"/>
      <c r="BT1778" s="28"/>
      <c r="BU1778" s="28"/>
      <c r="BV1778" s="28"/>
      <c r="BW1778" s="28"/>
      <c r="BX1778" s="28"/>
      <c r="BY1778" s="28"/>
      <c r="BZ1778" s="28"/>
      <c r="CA1778" s="28"/>
      <c r="CB1778" s="28"/>
      <c r="CC1778" s="28"/>
      <c r="CD1778" s="28"/>
      <c r="CE1778" s="28"/>
      <c r="CF1778" s="28"/>
      <c r="CG1778" s="28"/>
      <c r="CH1778" s="28"/>
      <c r="CI1778" s="28"/>
      <c r="CJ1778" s="28"/>
      <c r="CK1778" s="28"/>
      <c r="CL1778" s="28"/>
      <c r="CM1778" s="28"/>
      <c r="CN1778" s="28"/>
    </row>
    <row r="1779" spans="3:92" x14ac:dyDescent="0.3">
      <c r="C1779" s="28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28"/>
      <c r="O1779" s="28"/>
      <c r="P1779" s="28"/>
      <c r="Q1779" s="28"/>
      <c r="R1779" s="28"/>
      <c r="S1779" s="28"/>
      <c r="T1779" s="28"/>
      <c r="U1779" s="28"/>
      <c r="V1779" s="28"/>
      <c r="W1779" s="28"/>
      <c r="X1779" s="28"/>
      <c r="Y1779" s="28"/>
      <c r="Z1779" s="28"/>
      <c r="AA1779" s="28"/>
      <c r="AB1779" s="28"/>
      <c r="AC1779" s="28"/>
      <c r="AD1779" s="28"/>
      <c r="AE1779" s="28"/>
      <c r="AF1779" s="28"/>
      <c r="AG1779" s="28"/>
      <c r="AH1779" s="28"/>
      <c r="AI1779" s="28"/>
      <c r="AJ1779" s="28"/>
      <c r="AK1779" s="28"/>
      <c r="AL1779" s="28"/>
      <c r="AM1779" s="28"/>
      <c r="AN1779" s="28"/>
      <c r="AO1779" s="28"/>
      <c r="AP1779" s="28"/>
      <c r="AQ1779" s="28"/>
      <c r="AR1779" s="28"/>
      <c r="AS1779" s="28"/>
      <c r="AT1779" s="28"/>
      <c r="AU1779" s="28"/>
      <c r="AV1779" s="28"/>
      <c r="AW1779" s="28"/>
      <c r="AX1779" s="28"/>
      <c r="AY1779" s="28"/>
      <c r="AZ1779" s="28"/>
      <c r="BA1779" s="28"/>
      <c r="BB1779" s="28"/>
      <c r="BC1779" s="28"/>
      <c r="BD1779" s="28"/>
      <c r="BE1779" s="28"/>
      <c r="BF1779" s="28"/>
      <c r="BG1779" s="28"/>
      <c r="BH1779" s="28"/>
      <c r="BI1779" s="28"/>
      <c r="BJ1779" s="28"/>
      <c r="BK1779" s="28"/>
      <c r="BL1779" s="28"/>
      <c r="BM1779" s="28"/>
      <c r="BN1779" s="28"/>
      <c r="BO1779" s="28"/>
      <c r="BP1779" s="28"/>
      <c r="BQ1779" s="28"/>
      <c r="BR1779" s="28"/>
      <c r="BS1779" s="28"/>
      <c r="BT1779" s="28"/>
      <c r="BU1779" s="28"/>
      <c r="BV1779" s="28"/>
      <c r="BW1779" s="28"/>
      <c r="BX1779" s="28"/>
      <c r="BY1779" s="28"/>
      <c r="BZ1779" s="28"/>
      <c r="CA1779" s="28"/>
      <c r="CB1779" s="28"/>
      <c r="CC1779" s="28"/>
      <c r="CD1779" s="28"/>
      <c r="CE1779" s="28"/>
      <c r="CF1779" s="28"/>
      <c r="CG1779" s="28"/>
      <c r="CH1779" s="28"/>
      <c r="CI1779" s="28"/>
      <c r="CJ1779" s="28"/>
      <c r="CK1779" s="28"/>
      <c r="CL1779" s="28"/>
      <c r="CM1779" s="28"/>
      <c r="CN1779" s="28"/>
    </row>
    <row r="1780" spans="3:92" x14ac:dyDescent="0.3">
      <c r="C1780" s="28"/>
      <c r="D1780" s="28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28"/>
      <c r="R1780" s="28"/>
      <c r="S1780" s="28"/>
      <c r="T1780" s="28"/>
      <c r="U1780" s="28"/>
      <c r="V1780" s="28"/>
      <c r="W1780" s="28"/>
      <c r="X1780" s="28"/>
      <c r="Y1780" s="28"/>
      <c r="Z1780" s="28"/>
      <c r="AA1780" s="28"/>
      <c r="AB1780" s="28"/>
      <c r="AC1780" s="28"/>
      <c r="AD1780" s="28"/>
      <c r="AE1780" s="28"/>
      <c r="AF1780" s="28"/>
      <c r="AG1780" s="28"/>
      <c r="AH1780" s="28"/>
      <c r="AI1780" s="28"/>
      <c r="AJ1780" s="28"/>
      <c r="AK1780" s="28"/>
      <c r="AL1780" s="28"/>
      <c r="AM1780" s="28"/>
      <c r="AN1780" s="28"/>
      <c r="AO1780" s="28"/>
      <c r="AP1780" s="28"/>
      <c r="AQ1780" s="28"/>
      <c r="AR1780" s="28"/>
      <c r="AS1780" s="28"/>
      <c r="AT1780" s="28"/>
      <c r="AU1780" s="28"/>
      <c r="AV1780" s="28"/>
      <c r="AW1780" s="28"/>
      <c r="AX1780" s="28"/>
      <c r="AY1780" s="28"/>
      <c r="AZ1780" s="28"/>
      <c r="BA1780" s="28"/>
      <c r="BB1780" s="28"/>
      <c r="BC1780" s="28"/>
      <c r="BD1780" s="28"/>
      <c r="BE1780" s="28"/>
      <c r="BF1780" s="28"/>
      <c r="BG1780" s="28"/>
      <c r="BH1780" s="28"/>
      <c r="BI1780" s="28"/>
      <c r="BJ1780" s="28"/>
      <c r="BK1780" s="28"/>
      <c r="BL1780" s="28"/>
      <c r="BM1780" s="28"/>
      <c r="BN1780" s="28"/>
      <c r="BO1780" s="28"/>
      <c r="BP1780" s="28"/>
      <c r="BQ1780" s="28"/>
      <c r="BR1780" s="28"/>
      <c r="BS1780" s="28"/>
      <c r="BT1780" s="28"/>
      <c r="BU1780" s="28"/>
      <c r="BV1780" s="28"/>
      <c r="BW1780" s="28"/>
      <c r="BX1780" s="28"/>
      <c r="BY1780" s="28"/>
      <c r="BZ1780" s="28"/>
      <c r="CA1780" s="28"/>
      <c r="CB1780" s="28"/>
      <c r="CC1780" s="28"/>
      <c r="CD1780" s="28"/>
      <c r="CE1780" s="28"/>
      <c r="CF1780" s="28"/>
      <c r="CG1780" s="28"/>
      <c r="CH1780" s="28"/>
      <c r="CI1780" s="28"/>
      <c r="CJ1780" s="28"/>
      <c r="CK1780" s="28"/>
      <c r="CL1780" s="28"/>
      <c r="CM1780" s="28"/>
      <c r="CN1780" s="28"/>
    </row>
    <row r="1781" spans="3:92" x14ac:dyDescent="0.3">
      <c r="C1781" s="28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28"/>
      <c r="O1781" s="28"/>
      <c r="P1781" s="28"/>
      <c r="Q1781" s="28"/>
      <c r="R1781" s="28"/>
      <c r="S1781" s="28"/>
      <c r="T1781" s="28"/>
      <c r="U1781" s="28"/>
      <c r="V1781" s="28"/>
      <c r="W1781" s="28"/>
      <c r="X1781" s="28"/>
      <c r="Y1781" s="28"/>
      <c r="Z1781" s="28"/>
      <c r="AA1781" s="28"/>
      <c r="AB1781" s="28"/>
      <c r="AC1781" s="28"/>
      <c r="AD1781" s="28"/>
      <c r="AE1781" s="28"/>
      <c r="AF1781" s="28"/>
      <c r="AG1781" s="28"/>
      <c r="AH1781" s="28"/>
      <c r="AI1781" s="28"/>
      <c r="AJ1781" s="28"/>
      <c r="AK1781" s="28"/>
      <c r="AL1781" s="28"/>
      <c r="AM1781" s="28"/>
      <c r="AN1781" s="28"/>
      <c r="AO1781" s="28"/>
      <c r="AP1781" s="28"/>
      <c r="AQ1781" s="28"/>
      <c r="AR1781" s="28"/>
      <c r="AS1781" s="28"/>
      <c r="AT1781" s="28"/>
      <c r="AU1781" s="28"/>
      <c r="AV1781" s="28"/>
      <c r="AW1781" s="28"/>
      <c r="AX1781" s="28"/>
      <c r="AY1781" s="28"/>
      <c r="AZ1781" s="28"/>
      <c r="BA1781" s="28"/>
      <c r="BB1781" s="28"/>
      <c r="BC1781" s="28"/>
      <c r="BD1781" s="28"/>
      <c r="BE1781" s="28"/>
      <c r="BF1781" s="28"/>
      <c r="BG1781" s="28"/>
      <c r="BH1781" s="28"/>
      <c r="BI1781" s="28"/>
      <c r="BJ1781" s="28"/>
      <c r="BK1781" s="28"/>
      <c r="BL1781" s="28"/>
      <c r="BM1781" s="28"/>
      <c r="BN1781" s="28"/>
      <c r="BO1781" s="28"/>
      <c r="BP1781" s="28"/>
      <c r="BQ1781" s="28"/>
      <c r="BR1781" s="28"/>
      <c r="BS1781" s="28"/>
      <c r="BT1781" s="28"/>
      <c r="BU1781" s="28"/>
      <c r="BV1781" s="28"/>
      <c r="BW1781" s="28"/>
      <c r="BX1781" s="28"/>
      <c r="BY1781" s="28"/>
      <c r="BZ1781" s="28"/>
      <c r="CA1781" s="28"/>
      <c r="CB1781" s="28"/>
      <c r="CC1781" s="28"/>
      <c r="CD1781" s="28"/>
      <c r="CE1781" s="28"/>
      <c r="CF1781" s="28"/>
      <c r="CG1781" s="28"/>
      <c r="CH1781" s="28"/>
      <c r="CI1781" s="28"/>
      <c r="CJ1781" s="28"/>
      <c r="CK1781" s="28"/>
      <c r="CL1781" s="28"/>
      <c r="CM1781" s="28"/>
      <c r="CN1781" s="28"/>
    </row>
    <row r="1782" spans="3:92" x14ac:dyDescent="0.3">
      <c r="C1782" s="28"/>
      <c r="D1782" s="28"/>
      <c r="E1782" s="28"/>
      <c r="F1782" s="28"/>
      <c r="G1782" s="28"/>
      <c r="H1782" s="28"/>
      <c r="I1782" s="28"/>
      <c r="J1782" s="28"/>
      <c r="K1782" s="28"/>
      <c r="L1782" s="28"/>
      <c r="M1782" s="28"/>
      <c r="N1782" s="28"/>
      <c r="O1782" s="28"/>
      <c r="P1782" s="28"/>
      <c r="Q1782" s="28"/>
      <c r="R1782" s="28"/>
      <c r="S1782" s="28"/>
      <c r="T1782" s="28"/>
      <c r="U1782" s="28"/>
      <c r="V1782" s="28"/>
      <c r="W1782" s="28"/>
      <c r="X1782" s="28"/>
      <c r="Y1782" s="28"/>
      <c r="Z1782" s="28"/>
      <c r="AA1782" s="28"/>
      <c r="AB1782" s="28"/>
      <c r="AC1782" s="28"/>
      <c r="AD1782" s="28"/>
      <c r="AE1782" s="28"/>
      <c r="AF1782" s="28"/>
      <c r="AG1782" s="28"/>
      <c r="AH1782" s="28"/>
      <c r="AI1782" s="28"/>
      <c r="AJ1782" s="28"/>
      <c r="AK1782" s="28"/>
      <c r="AL1782" s="28"/>
      <c r="AM1782" s="28"/>
      <c r="AN1782" s="28"/>
      <c r="AO1782" s="28"/>
      <c r="AP1782" s="28"/>
      <c r="AQ1782" s="28"/>
      <c r="AR1782" s="28"/>
      <c r="AS1782" s="28"/>
      <c r="AT1782" s="28"/>
      <c r="AU1782" s="28"/>
      <c r="AV1782" s="28"/>
      <c r="AW1782" s="28"/>
      <c r="AX1782" s="28"/>
      <c r="AY1782" s="28"/>
      <c r="AZ1782" s="28"/>
      <c r="BA1782" s="28"/>
      <c r="BB1782" s="28"/>
      <c r="BC1782" s="28"/>
      <c r="BD1782" s="28"/>
      <c r="BE1782" s="28"/>
      <c r="BF1782" s="28"/>
      <c r="BG1782" s="28"/>
      <c r="BH1782" s="28"/>
      <c r="BI1782" s="28"/>
      <c r="BJ1782" s="28"/>
      <c r="BK1782" s="28"/>
      <c r="BL1782" s="28"/>
      <c r="BM1782" s="28"/>
      <c r="BN1782" s="28"/>
      <c r="BO1782" s="28"/>
      <c r="BP1782" s="28"/>
      <c r="BQ1782" s="28"/>
      <c r="BR1782" s="28"/>
      <c r="BS1782" s="28"/>
      <c r="BT1782" s="28"/>
      <c r="BU1782" s="28"/>
      <c r="BV1782" s="28"/>
      <c r="BW1782" s="28"/>
      <c r="BX1782" s="28"/>
      <c r="BY1782" s="28"/>
      <c r="BZ1782" s="28"/>
      <c r="CA1782" s="28"/>
      <c r="CB1782" s="28"/>
      <c r="CC1782" s="28"/>
      <c r="CD1782" s="28"/>
      <c r="CE1782" s="28"/>
      <c r="CF1782" s="28"/>
      <c r="CG1782" s="28"/>
      <c r="CH1782" s="28"/>
      <c r="CI1782" s="28"/>
      <c r="CJ1782" s="28"/>
      <c r="CK1782" s="28"/>
      <c r="CL1782" s="28"/>
      <c r="CM1782" s="28"/>
      <c r="CN1782" s="28"/>
    </row>
    <row r="1783" spans="3:92" x14ac:dyDescent="0.3">
      <c r="C1783" s="28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28"/>
      <c r="O1783" s="28"/>
      <c r="P1783" s="28"/>
      <c r="Q1783" s="28"/>
      <c r="R1783" s="28"/>
      <c r="S1783" s="28"/>
      <c r="T1783" s="28"/>
      <c r="U1783" s="28"/>
      <c r="V1783" s="28"/>
      <c r="W1783" s="28"/>
      <c r="X1783" s="28"/>
      <c r="Y1783" s="28"/>
      <c r="Z1783" s="28"/>
      <c r="AA1783" s="28"/>
      <c r="AB1783" s="28"/>
      <c r="AC1783" s="28"/>
      <c r="AD1783" s="28"/>
      <c r="AE1783" s="28"/>
      <c r="AF1783" s="28"/>
      <c r="AG1783" s="28"/>
      <c r="AH1783" s="28"/>
      <c r="AI1783" s="28"/>
      <c r="AJ1783" s="28"/>
      <c r="AK1783" s="28"/>
      <c r="AL1783" s="28"/>
      <c r="AM1783" s="28"/>
      <c r="AN1783" s="28"/>
      <c r="AO1783" s="28"/>
      <c r="AP1783" s="28"/>
      <c r="AQ1783" s="28"/>
      <c r="AR1783" s="28"/>
      <c r="AS1783" s="28"/>
      <c r="AT1783" s="28"/>
      <c r="AU1783" s="28"/>
      <c r="AV1783" s="28"/>
      <c r="AW1783" s="28"/>
      <c r="AX1783" s="28"/>
      <c r="AY1783" s="28"/>
      <c r="AZ1783" s="28"/>
      <c r="BA1783" s="28"/>
      <c r="BB1783" s="28"/>
      <c r="BC1783" s="28"/>
      <c r="BD1783" s="28"/>
      <c r="BE1783" s="28"/>
      <c r="BF1783" s="28"/>
      <c r="BG1783" s="28"/>
      <c r="BH1783" s="28"/>
      <c r="BI1783" s="28"/>
      <c r="BJ1783" s="28"/>
      <c r="BK1783" s="28"/>
      <c r="BL1783" s="28"/>
      <c r="BM1783" s="28"/>
      <c r="BN1783" s="28"/>
      <c r="BO1783" s="28"/>
      <c r="BP1783" s="28"/>
      <c r="BQ1783" s="28"/>
      <c r="BR1783" s="28"/>
      <c r="BS1783" s="28"/>
      <c r="BT1783" s="28"/>
      <c r="BU1783" s="28"/>
      <c r="BV1783" s="28"/>
      <c r="BW1783" s="28"/>
      <c r="BX1783" s="28"/>
      <c r="BY1783" s="28"/>
      <c r="BZ1783" s="28"/>
      <c r="CA1783" s="28"/>
      <c r="CB1783" s="28"/>
      <c r="CC1783" s="28"/>
      <c r="CD1783" s="28"/>
      <c r="CE1783" s="28"/>
      <c r="CF1783" s="28"/>
      <c r="CG1783" s="28"/>
      <c r="CH1783" s="28"/>
      <c r="CI1783" s="28"/>
      <c r="CJ1783" s="28"/>
      <c r="CK1783" s="28"/>
      <c r="CL1783" s="28"/>
      <c r="CM1783" s="28"/>
      <c r="CN1783" s="28"/>
    </row>
    <row r="1784" spans="3:92" x14ac:dyDescent="0.3">
      <c r="C1784" s="28"/>
      <c r="D1784" s="28"/>
      <c r="E1784" s="28"/>
      <c r="F1784" s="28"/>
      <c r="G1784" s="28"/>
      <c r="H1784" s="28"/>
      <c r="I1784" s="28"/>
      <c r="J1784" s="28"/>
      <c r="K1784" s="28"/>
      <c r="L1784" s="28"/>
      <c r="M1784" s="28"/>
      <c r="N1784" s="28"/>
      <c r="O1784" s="28"/>
      <c r="P1784" s="28"/>
      <c r="Q1784" s="28"/>
      <c r="R1784" s="28"/>
      <c r="S1784" s="28"/>
      <c r="T1784" s="28"/>
      <c r="U1784" s="28"/>
      <c r="V1784" s="28"/>
      <c r="W1784" s="28"/>
      <c r="X1784" s="28"/>
      <c r="Y1784" s="28"/>
      <c r="Z1784" s="28"/>
      <c r="AA1784" s="28"/>
      <c r="AB1784" s="28"/>
      <c r="AC1784" s="28"/>
      <c r="AD1784" s="28"/>
      <c r="AE1784" s="28"/>
      <c r="AF1784" s="28"/>
      <c r="AG1784" s="28"/>
      <c r="AH1784" s="28"/>
      <c r="AI1784" s="28"/>
      <c r="AJ1784" s="28"/>
      <c r="AK1784" s="28"/>
      <c r="AL1784" s="28"/>
      <c r="AM1784" s="28"/>
      <c r="AN1784" s="28"/>
      <c r="AO1784" s="28"/>
      <c r="AP1784" s="28"/>
      <c r="AQ1784" s="28"/>
      <c r="AR1784" s="28"/>
      <c r="AS1784" s="28"/>
      <c r="AT1784" s="28"/>
      <c r="AU1784" s="28"/>
      <c r="AV1784" s="28"/>
      <c r="AW1784" s="28"/>
      <c r="AX1784" s="28"/>
      <c r="AY1784" s="28"/>
      <c r="AZ1784" s="28"/>
      <c r="BA1784" s="28"/>
      <c r="BB1784" s="28"/>
      <c r="BC1784" s="28"/>
      <c r="BD1784" s="28"/>
      <c r="BE1784" s="28"/>
      <c r="BF1784" s="28"/>
      <c r="BG1784" s="28"/>
      <c r="BH1784" s="28"/>
      <c r="BI1784" s="28"/>
      <c r="BJ1784" s="28"/>
      <c r="BK1784" s="28"/>
      <c r="BL1784" s="28"/>
      <c r="BM1784" s="28"/>
      <c r="BN1784" s="28"/>
      <c r="BO1784" s="28"/>
      <c r="BP1784" s="28"/>
      <c r="BQ1784" s="28"/>
      <c r="BR1784" s="28"/>
      <c r="BS1784" s="28"/>
      <c r="BT1784" s="28"/>
      <c r="BU1784" s="28"/>
      <c r="BV1784" s="28"/>
      <c r="BW1784" s="28"/>
      <c r="BX1784" s="28"/>
      <c r="BY1784" s="28"/>
      <c r="BZ1784" s="28"/>
      <c r="CA1784" s="28"/>
      <c r="CB1784" s="28"/>
      <c r="CC1784" s="28"/>
      <c r="CD1784" s="28"/>
      <c r="CE1784" s="28"/>
      <c r="CF1784" s="28"/>
      <c r="CG1784" s="28"/>
      <c r="CH1784" s="28"/>
      <c r="CI1784" s="28"/>
      <c r="CJ1784" s="28"/>
      <c r="CK1784" s="28"/>
      <c r="CL1784" s="28"/>
      <c r="CM1784" s="28"/>
      <c r="CN1784" s="28"/>
    </row>
    <row r="1785" spans="3:92" x14ac:dyDescent="0.3">
      <c r="C1785" s="28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28"/>
      <c r="O1785" s="28"/>
      <c r="P1785" s="28"/>
      <c r="Q1785" s="28"/>
      <c r="R1785" s="28"/>
      <c r="S1785" s="28"/>
      <c r="T1785" s="28"/>
      <c r="U1785" s="28"/>
      <c r="V1785" s="28"/>
      <c r="W1785" s="28"/>
      <c r="X1785" s="28"/>
      <c r="Y1785" s="28"/>
      <c r="Z1785" s="28"/>
      <c r="AA1785" s="28"/>
      <c r="AB1785" s="28"/>
      <c r="AC1785" s="28"/>
      <c r="AD1785" s="28"/>
      <c r="AE1785" s="28"/>
      <c r="AF1785" s="28"/>
      <c r="AG1785" s="28"/>
      <c r="AH1785" s="28"/>
      <c r="AI1785" s="28"/>
      <c r="AJ1785" s="28"/>
      <c r="AK1785" s="28"/>
      <c r="AL1785" s="28"/>
      <c r="AM1785" s="28"/>
      <c r="AN1785" s="28"/>
      <c r="AO1785" s="28"/>
      <c r="AP1785" s="28"/>
      <c r="AQ1785" s="28"/>
      <c r="AR1785" s="28"/>
      <c r="AS1785" s="28"/>
      <c r="AT1785" s="28"/>
      <c r="AU1785" s="28"/>
      <c r="AV1785" s="28"/>
      <c r="AW1785" s="28"/>
      <c r="AX1785" s="28"/>
      <c r="AY1785" s="28"/>
      <c r="AZ1785" s="28"/>
      <c r="BA1785" s="28"/>
      <c r="BB1785" s="28"/>
      <c r="BC1785" s="28"/>
      <c r="BD1785" s="28"/>
      <c r="BE1785" s="28"/>
      <c r="BF1785" s="28"/>
      <c r="BG1785" s="28"/>
      <c r="BH1785" s="28"/>
      <c r="BI1785" s="28"/>
      <c r="BJ1785" s="28"/>
      <c r="BK1785" s="28"/>
      <c r="BL1785" s="28"/>
      <c r="BM1785" s="28"/>
      <c r="BN1785" s="28"/>
      <c r="BO1785" s="28"/>
      <c r="BP1785" s="28"/>
      <c r="BQ1785" s="28"/>
      <c r="BR1785" s="28"/>
      <c r="BS1785" s="28"/>
      <c r="BT1785" s="28"/>
      <c r="BU1785" s="28"/>
      <c r="BV1785" s="28"/>
      <c r="BW1785" s="28"/>
      <c r="BX1785" s="28"/>
      <c r="BY1785" s="28"/>
      <c r="BZ1785" s="28"/>
      <c r="CA1785" s="28"/>
      <c r="CB1785" s="28"/>
      <c r="CC1785" s="28"/>
      <c r="CD1785" s="28"/>
      <c r="CE1785" s="28"/>
      <c r="CF1785" s="28"/>
      <c r="CG1785" s="28"/>
      <c r="CH1785" s="28"/>
      <c r="CI1785" s="28"/>
      <c r="CJ1785" s="28"/>
      <c r="CK1785" s="28"/>
      <c r="CL1785" s="28"/>
      <c r="CM1785" s="28"/>
      <c r="CN1785" s="28"/>
    </row>
    <row r="1786" spans="3:92" x14ac:dyDescent="0.3">
      <c r="C1786" s="28"/>
      <c r="D1786" s="28"/>
      <c r="E1786" s="28"/>
      <c r="F1786" s="28"/>
      <c r="G1786" s="28"/>
      <c r="H1786" s="28"/>
      <c r="I1786" s="28"/>
      <c r="J1786" s="28"/>
      <c r="K1786" s="28"/>
      <c r="L1786" s="28"/>
      <c r="M1786" s="28"/>
      <c r="N1786" s="28"/>
      <c r="O1786" s="28"/>
      <c r="P1786" s="28"/>
      <c r="Q1786" s="28"/>
      <c r="R1786" s="28"/>
      <c r="S1786" s="28"/>
      <c r="T1786" s="28"/>
      <c r="U1786" s="28"/>
      <c r="V1786" s="28"/>
      <c r="W1786" s="28"/>
      <c r="X1786" s="28"/>
      <c r="Y1786" s="28"/>
      <c r="Z1786" s="28"/>
      <c r="AA1786" s="28"/>
      <c r="AB1786" s="28"/>
      <c r="AC1786" s="28"/>
      <c r="AD1786" s="28"/>
      <c r="AE1786" s="28"/>
      <c r="AF1786" s="28"/>
      <c r="AG1786" s="28"/>
      <c r="AH1786" s="28"/>
      <c r="AI1786" s="28"/>
      <c r="AJ1786" s="28"/>
      <c r="AK1786" s="28"/>
      <c r="AL1786" s="28"/>
      <c r="AM1786" s="28"/>
      <c r="AN1786" s="28"/>
      <c r="AO1786" s="28"/>
      <c r="AP1786" s="28"/>
      <c r="AQ1786" s="28"/>
      <c r="AR1786" s="28"/>
      <c r="AS1786" s="28"/>
      <c r="AT1786" s="28"/>
      <c r="AU1786" s="28"/>
      <c r="AV1786" s="28"/>
      <c r="AW1786" s="28"/>
      <c r="AX1786" s="28"/>
      <c r="AY1786" s="28"/>
      <c r="AZ1786" s="28"/>
      <c r="BA1786" s="28"/>
      <c r="BB1786" s="28"/>
      <c r="BC1786" s="28"/>
      <c r="BD1786" s="28"/>
      <c r="BE1786" s="28"/>
      <c r="BF1786" s="28"/>
      <c r="BG1786" s="28"/>
      <c r="BH1786" s="28"/>
      <c r="BI1786" s="28"/>
      <c r="BJ1786" s="28"/>
      <c r="BK1786" s="28"/>
      <c r="BL1786" s="28"/>
      <c r="BM1786" s="28"/>
      <c r="BN1786" s="28"/>
      <c r="BO1786" s="28"/>
      <c r="BP1786" s="28"/>
      <c r="BQ1786" s="28"/>
      <c r="BR1786" s="28"/>
      <c r="BS1786" s="28"/>
      <c r="BT1786" s="28"/>
      <c r="BU1786" s="28"/>
      <c r="BV1786" s="28"/>
      <c r="BW1786" s="28"/>
      <c r="BX1786" s="28"/>
      <c r="BY1786" s="28"/>
      <c r="BZ1786" s="28"/>
      <c r="CA1786" s="28"/>
      <c r="CB1786" s="28"/>
      <c r="CC1786" s="28"/>
      <c r="CD1786" s="28"/>
      <c r="CE1786" s="28"/>
      <c r="CF1786" s="28"/>
      <c r="CG1786" s="28"/>
      <c r="CH1786" s="28"/>
      <c r="CI1786" s="28"/>
      <c r="CJ1786" s="28"/>
      <c r="CK1786" s="28"/>
      <c r="CL1786" s="28"/>
      <c r="CM1786" s="28"/>
      <c r="CN1786" s="28"/>
    </row>
    <row r="1787" spans="3:92" x14ac:dyDescent="0.3">
      <c r="C1787" s="28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28"/>
      <c r="O1787" s="28"/>
      <c r="P1787" s="28"/>
      <c r="Q1787" s="28"/>
      <c r="R1787" s="28"/>
      <c r="S1787" s="28"/>
      <c r="T1787" s="28"/>
      <c r="U1787" s="28"/>
      <c r="V1787" s="28"/>
      <c r="W1787" s="28"/>
      <c r="X1787" s="28"/>
      <c r="Y1787" s="28"/>
      <c r="Z1787" s="28"/>
      <c r="AA1787" s="28"/>
      <c r="AB1787" s="28"/>
      <c r="AC1787" s="28"/>
      <c r="AD1787" s="28"/>
      <c r="AE1787" s="28"/>
      <c r="AF1787" s="28"/>
      <c r="AG1787" s="28"/>
      <c r="AH1787" s="28"/>
      <c r="AI1787" s="28"/>
      <c r="AJ1787" s="28"/>
      <c r="AK1787" s="28"/>
      <c r="AL1787" s="28"/>
      <c r="AM1787" s="28"/>
      <c r="AN1787" s="28"/>
      <c r="AO1787" s="28"/>
      <c r="AP1787" s="28"/>
      <c r="AQ1787" s="28"/>
      <c r="AR1787" s="28"/>
      <c r="AS1787" s="28"/>
      <c r="AT1787" s="28"/>
      <c r="AU1787" s="28"/>
      <c r="AV1787" s="28"/>
      <c r="AW1787" s="28"/>
      <c r="AX1787" s="28"/>
      <c r="AY1787" s="28"/>
      <c r="AZ1787" s="28"/>
      <c r="BA1787" s="28"/>
      <c r="BB1787" s="28"/>
      <c r="BC1787" s="28"/>
      <c r="BD1787" s="28"/>
      <c r="BE1787" s="28"/>
      <c r="BF1787" s="28"/>
      <c r="BG1787" s="28"/>
      <c r="BH1787" s="28"/>
      <c r="BI1787" s="28"/>
      <c r="BJ1787" s="28"/>
      <c r="BK1787" s="28"/>
      <c r="BL1787" s="28"/>
      <c r="BM1787" s="28"/>
      <c r="BN1787" s="28"/>
      <c r="BO1787" s="28"/>
      <c r="BP1787" s="28"/>
      <c r="BQ1787" s="28"/>
      <c r="BR1787" s="28"/>
      <c r="BS1787" s="28"/>
      <c r="BT1787" s="28"/>
      <c r="BU1787" s="28"/>
      <c r="BV1787" s="28"/>
      <c r="BW1787" s="28"/>
      <c r="BX1787" s="28"/>
      <c r="BY1787" s="28"/>
      <c r="BZ1787" s="28"/>
      <c r="CA1787" s="28"/>
      <c r="CB1787" s="28"/>
      <c r="CC1787" s="28"/>
      <c r="CD1787" s="28"/>
      <c r="CE1787" s="28"/>
      <c r="CF1787" s="28"/>
      <c r="CG1787" s="28"/>
      <c r="CH1787" s="28"/>
      <c r="CI1787" s="28"/>
      <c r="CJ1787" s="28"/>
      <c r="CK1787" s="28"/>
      <c r="CL1787" s="28"/>
      <c r="CM1787" s="28"/>
      <c r="CN1787" s="28"/>
    </row>
    <row r="1788" spans="3:92" x14ac:dyDescent="0.3">
      <c r="C1788" s="28"/>
      <c r="D1788" s="28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28"/>
      <c r="R1788" s="28"/>
      <c r="S1788" s="28"/>
      <c r="T1788" s="28"/>
      <c r="U1788" s="28"/>
      <c r="V1788" s="28"/>
      <c r="W1788" s="28"/>
      <c r="X1788" s="28"/>
      <c r="Y1788" s="28"/>
      <c r="Z1788" s="28"/>
      <c r="AA1788" s="28"/>
      <c r="AB1788" s="28"/>
      <c r="AC1788" s="28"/>
      <c r="AD1788" s="28"/>
      <c r="AE1788" s="28"/>
      <c r="AF1788" s="28"/>
      <c r="AG1788" s="28"/>
      <c r="AH1788" s="28"/>
      <c r="AI1788" s="28"/>
      <c r="AJ1788" s="28"/>
      <c r="AK1788" s="28"/>
      <c r="AL1788" s="28"/>
      <c r="AM1788" s="28"/>
      <c r="AN1788" s="28"/>
      <c r="AO1788" s="28"/>
      <c r="AP1788" s="28"/>
      <c r="AQ1788" s="28"/>
      <c r="AR1788" s="28"/>
      <c r="AS1788" s="28"/>
      <c r="AT1788" s="28"/>
      <c r="AU1788" s="28"/>
      <c r="AV1788" s="28"/>
      <c r="AW1788" s="28"/>
      <c r="AX1788" s="28"/>
      <c r="AY1788" s="28"/>
      <c r="AZ1788" s="28"/>
      <c r="BA1788" s="28"/>
      <c r="BB1788" s="28"/>
      <c r="BC1788" s="28"/>
      <c r="BD1788" s="28"/>
      <c r="BE1788" s="28"/>
      <c r="BF1788" s="28"/>
      <c r="BG1788" s="28"/>
      <c r="BH1788" s="28"/>
      <c r="BI1788" s="28"/>
      <c r="BJ1788" s="28"/>
      <c r="BK1788" s="28"/>
      <c r="BL1788" s="28"/>
      <c r="BM1788" s="28"/>
      <c r="BN1788" s="28"/>
      <c r="BO1788" s="28"/>
      <c r="BP1788" s="28"/>
      <c r="BQ1788" s="28"/>
      <c r="BR1788" s="28"/>
      <c r="BS1788" s="28"/>
      <c r="BT1788" s="28"/>
      <c r="BU1788" s="28"/>
      <c r="BV1788" s="28"/>
      <c r="BW1788" s="28"/>
      <c r="BX1788" s="28"/>
      <c r="BY1788" s="28"/>
      <c r="BZ1788" s="28"/>
      <c r="CA1788" s="28"/>
      <c r="CB1788" s="28"/>
      <c r="CC1788" s="28"/>
      <c r="CD1788" s="28"/>
      <c r="CE1788" s="28"/>
      <c r="CF1788" s="28"/>
      <c r="CG1788" s="28"/>
      <c r="CH1788" s="28"/>
      <c r="CI1788" s="28"/>
      <c r="CJ1788" s="28"/>
      <c r="CK1788" s="28"/>
      <c r="CL1788" s="28"/>
      <c r="CM1788" s="28"/>
      <c r="CN1788" s="28"/>
    </row>
    <row r="1789" spans="3:92" x14ac:dyDescent="0.3">
      <c r="C1789" s="28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28"/>
      <c r="O1789" s="28"/>
      <c r="P1789" s="28"/>
      <c r="Q1789" s="28"/>
      <c r="R1789" s="28"/>
      <c r="S1789" s="28"/>
      <c r="T1789" s="28"/>
      <c r="U1789" s="28"/>
      <c r="V1789" s="28"/>
      <c r="W1789" s="28"/>
      <c r="X1789" s="28"/>
      <c r="Y1789" s="28"/>
      <c r="Z1789" s="28"/>
      <c r="AA1789" s="28"/>
      <c r="AB1789" s="28"/>
      <c r="AC1789" s="28"/>
      <c r="AD1789" s="28"/>
      <c r="AE1789" s="28"/>
      <c r="AF1789" s="28"/>
      <c r="AG1789" s="28"/>
      <c r="AH1789" s="28"/>
      <c r="AI1789" s="28"/>
      <c r="AJ1789" s="28"/>
      <c r="AK1789" s="28"/>
      <c r="AL1789" s="28"/>
      <c r="AM1789" s="28"/>
      <c r="AN1789" s="28"/>
      <c r="AO1789" s="28"/>
      <c r="AP1789" s="28"/>
      <c r="AQ1789" s="28"/>
      <c r="AR1789" s="28"/>
      <c r="AS1789" s="28"/>
      <c r="AT1789" s="28"/>
      <c r="AU1789" s="28"/>
      <c r="AV1789" s="28"/>
      <c r="AW1789" s="28"/>
      <c r="AX1789" s="28"/>
      <c r="AY1789" s="28"/>
      <c r="AZ1789" s="28"/>
      <c r="BA1789" s="28"/>
      <c r="BB1789" s="28"/>
      <c r="BC1789" s="28"/>
      <c r="BD1789" s="28"/>
      <c r="BE1789" s="28"/>
      <c r="BF1789" s="28"/>
      <c r="BG1789" s="28"/>
      <c r="BH1789" s="28"/>
      <c r="BI1789" s="28"/>
      <c r="BJ1789" s="28"/>
      <c r="BK1789" s="28"/>
      <c r="BL1789" s="28"/>
      <c r="BM1789" s="28"/>
      <c r="BN1789" s="28"/>
      <c r="BO1789" s="28"/>
      <c r="BP1789" s="28"/>
      <c r="BQ1789" s="28"/>
      <c r="BR1789" s="28"/>
      <c r="BS1789" s="28"/>
      <c r="BT1789" s="28"/>
      <c r="BU1789" s="28"/>
      <c r="BV1789" s="28"/>
      <c r="BW1789" s="28"/>
      <c r="BX1789" s="28"/>
      <c r="BY1789" s="28"/>
      <c r="BZ1789" s="28"/>
      <c r="CA1789" s="28"/>
      <c r="CB1789" s="28"/>
      <c r="CC1789" s="28"/>
      <c r="CD1789" s="28"/>
      <c r="CE1789" s="28"/>
      <c r="CF1789" s="28"/>
      <c r="CG1789" s="28"/>
      <c r="CH1789" s="28"/>
      <c r="CI1789" s="28"/>
      <c r="CJ1789" s="28"/>
      <c r="CK1789" s="28"/>
      <c r="CL1789" s="28"/>
      <c r="CM1789" s="28"/>
      <c r="CN1789" s="28"/>
    </row>
    <row r="1790" spans="3:92" x14ac:dyDescent="0.3">
      <c r="C1790" s="28"/>
      <c r="D1790" s="28"/>
      <c r="E1790" s="28"/>
      <c r="F1790" s="28"/>
      <c r="G1790" s="28"/>
      <c r="H1790" s="28"/>
      <c r="I1790" s="28"/>
      <c r="J1790" s="28"/>
      <c r="K1790" s="28"/>
      <c r="L1790" s="28"/>
      <c r="M1790" s="28"/>
      <c r="N1790" s="28"/>
      <c r="O1790" s="28"/>
      <c r="P1790" s="28"/>
      <c r="Q1790" s="28"/>
      <c r="R1790" s="28"/>
      <c r="S1790" s="28"/>
      <c r="T1790" s="28"/>
      <c r="U1790" s="28"/>
      <c r="V1790" s="28"/>
      <c r="W1790" s="28"/>
      <c r="X1790" s="28"/>
      <c r="Y1790" s="28"/>
      <c r="Z1790" s="28"/>
      <c r="AA1790" s="28"/>
      <c r="AB1790" s="28"/>
      <c r="AC1790" s="28"/>
      <c r="AD1790" s="28"/>
      <c r="AE1790" s="28"/>
      <c r="AF1790" s="28"/>
      <c r="AG1790" s="28"/>
      <c r="AH1790" s="28"/>
      <c r="AI1790" s="28"/>
      <c r="AJ1790" s="28"/>
      <c r="AK1790" s="28"/>
      <c r="AL1790" s="28"/>
      <c r="AM1790" s="28"/>
      <c r="AN1790" s="28"/>
      <c r="AO1790" s="28"/>
      <c r="AP1790" s="28"/>
      <c r="AQ1790" s="28"/>
      <c r="AR1790" s="28"/>
      <c r="AS1790" s="28"/>
      <c r="AT1790" s="28"/>
      <c r="AU1790" s="28"/>
      <c r="AV1790" s="28"/>
      <c r="AW1790" s="28"/>
      <c r="AX1790" s="28"/>
      <c r="AY1790" s="28"/>
      <c r="AZ1790" s="28"/>
      <c r="BA1790" s="28"/>
      <c r="BB1790" s="28"/>
      <c r="BC1790" s="28"/>
      <c r="BD1790" s="28"/>
      <c r="BE1790" s="28"/>
      <c r="BF1790" s="28"/>
      <c r="BG1790" s="28"/>
      <c r="BH1790" s="28"/>
      <c r="BI1790" s="28"/>
      <c r="BJ1790" s="28"/>
      <c r="BK1790" s="28"/>
      <c r="BL1790" s="28"/>
      <c r="BM1790" s="28"/>
      <c r="BN1790" s="28"/>
      <c r="BO1790" s="28"/>
      <c r="BP1790" s="28"/>
      <c r="BQ1790" s="28"/>
      <c r="BR1790" s="28"/>
      <c r="BS1790" s="28"/>
      <c r="BT1790" s="28"/>
      <c r="BU1790" s="28"/>
      <c r="BV1790" s="28"/>
      <c r="BW1790" s="28"/>
      <c r="BX1790" s="28"/>
      <c r="BY1790" s="28"/>
      <c r="BZ1790" s="28"/>
      <c r="CA1790" s="28"/>
      <c r="CB1790" s="28"/>
      <c r="CC1790" s="28"/>
      <c r="CD1790" s="28"/>
      <c r="CE1790" s="28"/>
      <c r="CF1790" s="28"/>
      <c r="CG1790" s="28"/>
      <c r="CH1790" s="28"/>
      <c r="CI1790" s="28"/>
      <c r="CJ1790" s="28"/>
      <c r="CK1790" s="28"/>
      <c r="CL1790" s="28"/>
      <c r="CM1790" s="28"/>
      <c r="CN1790" s="28"/>
    </row>
    <row r="1791" spans="3:92" x14ac:dyDescent="0.3">
      <c r="C1791" s="28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28"/>
      <c r="O1791" s="28"/>
      <c r="P1791" s="28"/>
      <c r="Q1791" s="28"/>
      <c r="R1791" s="28"/>
      <c r="S1791" s="28"/>
      <c r="T1791" s="28"/>
      <c r="U1791" s="28"/>
      <c r="V1791" s="28"/>
      <c r="W1791" s="28"/>
      <c r="X1791" s="28"/>
      <c r="Y1791" s="28"/>
      <c r="Z1791" s="28"/>
      <c r="AA1791" s="28"/>
      <c r="AB1791" s="28"/>
      <c r="AC1791" s="28"/>
      <c r="AD1791" s="28"/>
      <c r="AE1791" s="28"/>
      <c r="AF1791" s="28"/>
      <c r="AG1791" s="28"/>
      <c r="AH1791" s="28"/>
      <c r="AI1791" s="28"/>
      <c r="AJ1791" s="28"/>
      <c r="AK1791" s="28"/>
      <c r="AL1791" s="28"/>
      <c r="AM1791" s="28"/>
      <c r="AN1791" s="28"/>
      <c r="AO1791" s="28"/>
      <c r="AP1791" s="28"/>
      <c r="AQ1791" s="28"/>
      <c r="AR1791" s="28"/>
      <c r="AS1791" s="28"/>
      <c r="AT1791" s="28"/>
      <c r="AU1791" s="28"/>
      <c r="AV1791" s="28"/>
      <c r="AW1791" s="28"/>
      <c r="AX1791" s="28"/>
      <c r="AY1791" s="28"/>
      <c r="AZ1791" s="28"/>
      <c r="BA1791" s="28"/>
      <c r="BB1791" s="28"/>
      <c r="BC1791" s="28"/>
      <c r="BD1791" s="28"/>
      <c r="BE1791" s="28"/>
      <c r="BF1791" s="28"/>
      <c r="BG1791" s="28"/>
      <c r="BH1791" s="28"/>
      <c r="BI1791" s="28"/>
      <c r="BJ1791" s="28"/>
      <c r="BK1791" s="28"/>
      <c r="BL1791" s="28"/>
      <c r="BM1791" s="28"/>
      <c r="BN1791" s="28"/>
      <c r="BO1791" s="28"/>
      <c r="BP1791" s="28"/>
      <c r="BQ1791" s="28"/>
      <c r="BR1791" s="28"/>
      <c r="BS1791" s="28"/>
      <c r="BT1791" s="28"/>
      <c r="BU1791" s="28"/>
      <c r="BV1791" s="28"/>
      <c r="BW1791" s="28"/>
      <c r="BX1791" s="28"/>
      <c r="BY1791" s="28"/>
      <c r="BZ1791" s="28"/>
      <c r="CA1791" s="28"/>
      <c r="CB1791" s="28"/>
      <c r="CC1791" s="28"/>
      <c r="CD1791" s="28"/>
      <c r="CE1791" s="28"/>
      <c r="CF1791" s="28"/>
      <c r="CG1791" s="28"/>
      <c r="CH1791" s="28"/>
      <c r="CI1791" s="28"/>
      <c r="CJ1791" s="28"/>
      <c r="CK1791" s="28"/>
      <c r="CL1791" s="28"/>
      <c r="CM1791" s="28"/>
      <c r="CN1791" s="28"/>
    </row>
    <row r="1792" spans="3:92" x14ac:dyDescent="0.3">
      <c r="C1792" s="28"/>
      <c r="D1792" s="28"/>
      <c r="E1792" s="28"/>
      <c r="F1792" s="28"/>
      <c r="G1792" s="28"/>
      <c r="H1792" s="28"/>
      <c r="I1792" s="28"/>
      <c r="J1792" s="28"/>
      <c r="K1792" s="28"/>
      <c r="L1792" s="28"/>
      <c r="M1792" s="28"/>
      <c r="N1792" s="28"/>
      <c r="O1792" s="28"/>
      <c r="P1792" s="28"/>
      <c r="Q1792" s="28"/>
      <c r="R1792" s="28"/>
      <c r="S1792" s="28"/>
      <c r="T1792" s="28"/>
      <c r="U1792" s="28"/>
      <c r="V1792" s="28"/>
      <c r="W1792" s="28"/>
      <c r="X1792" s="28"/>
      <c r="Y1792" s="28"/>
      <c r="Z1792" s="28"/>
      <c r="AA1792" s="28"/>
      <c r="AB1792" s="28"/>
      <c r="AC1792" s="28"/>
      <c r="AD1792" s="28"/>
      <c r="AE1792" s="28"/>
      <c r="AF1792" s="28"/>
      <c r="AG1792" s="28"/>
      <c r="AH1792" s="28"/>
      <c r="AI1792" s="28"/>
      <c r="AJ1792" s="28"/>
      <c r="AK1792" s="28"/>
      <c r="AL1792" s="28"/>
      <c r="AM1792" s="28"/>
      <c r="AN1792" s="28"/>
      <c r="AO1792" s="28"/>
      <c r="AP1792" s="28"/>
      <c r="AQ1792" s="28"/>
      <c r="AR1792" s="28"/>
      <c r="AS1792" s="28"/>
      <c r="AT1792" s="28"/>
      <c r="AU1792" s="28"/>
      <c r="AV1792" s="28"/>
      <c r="AW1792" s="28"/>
      <c r="AX1792" s="28"/>
      <c r="AY1792" s="28"/>
      <c r="AZ1792" s="28"/>
      <c r="BA1792" s="28"/>
      <c r="BB1792" s="28"/>
      <c r="BC1792" s="28"/>
      <c r="BD1792" s="28"/>
      <c r="BE1792" s="28"/>
      <c r="BF1792" s="28"/>
      <c r="BG1792" s="28"/>
      <c r="BH1792" s="28"/>
      <c r="BI1792" s="28"/>
      <c r="BJ1792" s="28"/>
      <c r="BK1792" s="28"/>
      <c r="BL1792" s="28"/>
      <c r="BM1792" s="28"/>
      <c r="BN1792" s="28"/>
      <c r="BO1792" s="28"/>
      <c r="BP1792" s="28"/>
      <c r="BQ1792" s="28"/>
      <c r="BR1792" s="28"/>
      <c r="BS1792" s="28"/>
      <c r="BT1792" s="28"/>
      <c r="BU1792" s="28"/>
      <c r="BV1792" s="28"/>
      <c r="BW1792" s="28"/>
      <c r="BX1792" s="28"/>
      <c r="BY1792" s="28"/>
      <c r="BZ1792" s="28"/>
      <c r="CA1792" s="28"/>
      <c r="CB1792" s="28"/>
      <c r="CC1792" s="28"/>
      <c r="CD1792" s="28"/>
      <c r="CE1792" s="28"/>
      <c r="CF1792" s="28"/>
      <c r="CG1792" s="28"/>
      <c r="CH1792" s="28"/>
      <c r="CI1792" s="28"/>
      <c r="CJ1792" s="28"/>
      <c r="CK1792" s="28"/>
      <c r="CL1792" s="28"/>
      <c r="CM1792" s="28"/>
      <c r="CN1792" s="28"/>
    </row>
    <row r="1793" spans="3:92" x14ac:dyDescent="0.3">
      <c r="C1793" s="28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28"/>
      <c r="O1793" s="28"/>
      <c r="P1793" s="28"/>
      <c r="Q1793" s="28"/>
      <c r="R1793" s="28"/>
      <c r="S1793" s="28"/>
      <c r="T1793" s="28"/>
      <c r="U1793" s="28"/>
      <c r="V1793" s="28"/>
      <c r="W1793" s="28"/>
      <c r="X1793" s="28"/>
      <c r="Y1793" s="28"/>
      <c r="Z1793" s="28"/>
      <c r="AA1793" s="28"/>
      <c r="AB1793" s="28"/>
      <c r="AC1793" s="28"/>
      <c r="AD1793" s="28"/>
      <c r="AE1793" s="28"/>
      <c r="AF1793" s="28"/>
      <c r="AG1793" s="28"/>
      <c r="AH1793" s="28"/>
      <c r="AI1793" s="28"/>
      <c r="AJ1793" s="28"/>
      <c r="AK1793" s="28"/>
      <c r="AL1793" s="28"/>
      <c r="AM1793" s="28"/>
      <c r="AN1793" s="28"/>
      <c r="AO1793" s="28"/>
      <c r="AP1793" s="28"/>
      <c r="AQ1793" s="28"/>
      <c r="AR1793" s="28"/>
      <c r="AS1793" s="28"/>
      <c r="AT1793" s="28"/>
      <c r="AU1793" s="28"/>
      <c r="AV1793" s="28"/>
      <c r="AW1793" s="28"/>
      <c r="AX1793" s="28"/>
      <c r="AY1793" s="28"/>
      <c r="AZ1793" s="28"/>
      <c r="BA1793" s="28"/>
      <c r="BB1793" s="28"/>
      <c r="BC1793" s="28"/>
      <c r="BD1793" s="28"/>
      <c r="BE1793" s="28"/>
      <c r="BF1793" s="28"/>
      <c r="BG1793" s="28"/>
      <c r="BH1793" s="28"/>
      <c r="BI1793" s="28"/>
      <c r="BJ1793" s="28"/>
      <c r="BK1793" s="28"/>
      <c r="BL1793" s="28"/>
      <c r="BM1793" s="28"/>
      <c r="BN1793" s="28"/>
      <c r="BO1793" s="28"/>
      <c r="BP1793" s="28"/>
      <c r="BQ1793" s="28"/>
      <c r="BR1793" s="28"/>
      <c r="BS1793" s="28"/>
      <c r="BT1793" s="28"/>
      <c r="BU1793" s="28"/>
      <c r="BV1793" s="28"/>
      <c r="BW1793" s="28"/>
      <c r="BX1793" s="28"/>
      <c r="BY1793" s="28"/>
      <c r="BZ1793" s="28"/>
      <c r="CA1793" s="28"/>
      <c r="CB1793" s="28"/>
      <c r="CC1793" s="28"/>
      <c r="CD1793" s="28"/>
      <c r="CE1793" s="28"/>
      <c r="CF1793" s="28"/>
      <c r="CG1793" s="28"/>
      <c r="CH1793" s="28"/>
      <c r="CI1793" s="28"/>
      <c r="CJ1793" s="28"/>
      <c r="CK1793" s="28"/>
      <c r="CL1793" s="28"/>
      <c r="CM1793" s="28"/>
      <c r="CN1793" s="28"/>
    </row>
    <row r="1794" spans="3:92" x14ac:dyDescent="0.3">
      <c r="C1794" s="28"/>
      <c r="D1794" s="28"/>
      <c r="E1794" s="28"/>
      <c r="F1794" s="28"/>
      <c r="G1794" s="28"/>
      <c r="H1794" s="28"/>
      <c r="I1794" s="28"/>
      <c r="J1794" s="28"/>
      <c r="K1794" s="28"/>
      <c r="L1794" s="28"/>
      <c r="M1794" s="28"/>
      <c r="N1794" s="28"/>
      <c r="O1794" s="28"/>
      <c r="P1794" s="28"/>
      <c r="Q1794" s="28"/>
      <c r="R1794" s="28"/>
      <c r="S1794" s="28"/>
      <c r="T1794" s="28"/>
      <c r="U1794" s="28"/>
      <c r="V1794" s="28"/>
      <c r="W1794" s="28"/>
      <c r="X1794" s="28"/>
      <c r="Y1794" s="28"/>
      <c r="Z1794" s="28"/>
      <c r="AA1794" s="28"/>
      <c r="AB1794" s="28"/>
      <c r="AC1794" s="28"/>
      <c r="AD1794" s="28"/>
      <c r="AE1794" s="28"/>
      <c r="AF1794" s="28"/>
      <c r="AG1794" s="28"/>
      <c r="AH1794" s="28"/>
      <c r="AI1794" s="28"/>
      <c r="AJ1794" s="28"/>
      <c r="AK1794" s="28"/>
      <c r="AL1794" s="28"/>
      <c r="AM1794" s="28"/>
      <c r="AN1794" s="28"/>
      <c r="AO1794" s="28"/>
      <c r="AP1794" s="28"/>
      <c r="AQ1794" s="28"/>
      <c r="AR1794" s="28"/>
      <c r="AS1794" s="28"/>
      <c r="AT1794" s="28"/>
      <c r="AU1794" s="28"/>
      <c r="AV1794" s="28"/>
      <c r="AW1794" s="28"/>
      <c r="AX1794" s="28"/>
      <c r="AY1794" s="28"/>
      <c r="AZ1794" s="28"/>
      <c r="BA1794" s="28"/>
      <c r="BB1794" s="28"/>
      <c r="BC1794" s="28"/>
      <c r="BD1794" s="28"/>
      <c r="BE1794" s="28"/>
      <c r="BF1794" s="28"/>
      <c r="BG1794" s="28"/>
      <c r="BH1794" s="28"/>
      <c r="BI1794" s="28"/>
      <c r="BJ1794" s="28"/>
      <c r="BK1794" s="28"/>
      <c r="BL1794" s="28"/>
      <c r="BM1794" s="28"/>
      <c r="BN1794" s="28"/>
      <c r="BO1794" s="28"/>
      <c r="BP1794" s="28"/>
      <c r="BQ1794" s="28"/>
      <c r="BR1794" s="28"/>
      <c r="BS1794" s="28"/>
      <c r="BT1794" s="28"/>
      <c r="BU1794" s="28"/>
      <c r="BV1794" s="28"/>
      <c r="BW1794" s="28"/>
      <c r="BX1794" s="28"/>
      <c r="BY1794" s="28"/>
      <c r="BZ1794" s="28"/>
      <c r="CA1794" s="28"/>
      <c r="CB1794" s="28"/>
      <c r="CC1794" s="28"/>
      <c r="CD1794" s="28"/>
      <c r="CE1794" s="28"/>
      <c r="CF1794" s="28"/>
      <c r="CG1794" s="28"/>
      <c r="CH1794" s="28"/>
      <c r="CI1794" s="28"/>
      <c r="CJ1794" s="28"/>
      <c r="CK1794" s="28"/>
      <c r="CL1794" s="28"/>
      <c r="CM1794" s="28"/>
      <c r="CN1794" s="28"/>
    </row>
    <row r="1795" spans="3:92" x14ac:dyDescent="0.3">
      <c r="C1795" s="28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28"/>
      <c r="R1795" s="28"/>
      <c r="S1795" s="28"/>
      <c r="T1795" s="28"/>
      <c r="U1795" s="28"/>
      <c r="V1795" s="28"/>
      <c r="W1795" s="28"/>
      <c r="X1795" s="28"/>
      <c r="Y1795" s="28"/>
      <c r="Z1795" s="28"/>
      <c r="AA1795" s="28"/>
      <c r="AB1795" s="28"/>
      <c r="AC1795" s="28"/>
      <c r="AD1795" s="28"/>
      <c r="AE1795" s="28"/>
      <c r="AF1795" s="28"/>
      <c r="AG1795" s="28"/>
      <c r="AH1795" s="28"/>
      <c r="AI1795" s="28"/>
      <c r="AJ1795" s="28"/>
      <c r="AK1795" s="28"/>
      <c r="AL1795" s="28"/>
      <c r="AM1795" s="28"/>
      <c r="AN1795" s="28"/>
      <c r="AO1795" s="28"/>
      <c r="AP1795" s="28"/>
      <c r="AQ1795" s="28"/>
      <c r="AR1795" s="28"/>
      <c r="AS1795" s="28"/>
      <c r="AT1795" s="28"/>
      <c r="AU1795" s="28"/>
      <c r="AV1795" s="28"/>
      <c r="AW1795" s="28"/>
      <c r="AX1795" s="28"/>
      <c r="AY1795" s="28"/>
      <c r="AZ1795" s="28"/>
      <c r="BA1795" s="28"/>
      <c r="BB1795" s="28"/>
      <c r="BC1795" s="28"/>
      <c r="BD1795" s="28"/>
      <c r="BE1795" s="28"/>
      <c r="BF1795" s="28"/>
      <c r="BG1795" s="28"/>
      <c r="BH1795" s="28"/>
      <c r="BI1795" s="28"/>
      <c r="BJ1795" s="28"/>
      <c r="BK1795" s="28"/>
      <c r="BL1795" s="28"/>
      <c r="BM1795" s="28"/>
      <c r="BN1795" s="28"/>
      <c r="BO1795" s="28"/>
      <c r="BP1795" s="28"/>
      <c r="BQ1795" s="28"/>
      <c r="BR1795" s="28"/>
      <c r="BS1795" s="28"/>
      <c r="BT1795" s="28"/>
      <c r="BU1795" s="28"/>
      <c r="BV1795" s="28"/>
      <c r="BW1795" s="28"/>
      <c r="BX1795" s="28"/>
      <c r="BY1795" s="28"/>
      <c r="BZ1795" s="28"/>
      <c r="CA1795" s="28"/>
      <c r="CB1795" s="28"/>
      <c r="CC1795" s="28"/>
      <c r="CD1795" s="28"/>
      <c r="CE1795" s="28"/>
      <c r="CF1795" s="28"/>
      <c r="CG1795" s="28"/>
      <c r="CH1795" s="28"/>
      <c r="CI1795" s="28"/>
      <c r="CJ1795" s="28"/>
      <c r="CK1795" s="28"/>
      <c r="CL1795" s="28"/>
      <c r="CM1795" s="28"/>
      <c r="CN1795" s="28"/>
    </row>
    <row r="1796" spans="3:92" x14ac:dyDescent="0.3">
      <c r="C1796" s="28"/>
      <c r="D1796" s="28"/>
      <c r="E1796" s="28"/>
      <c r="F1796" s="28"/>
      <c r="G1796" s="28"/>
      <c r="H1796" s="28"/>
      <c r="I1796" s="28"/>
      <c r="J1796" s="28"/>
      <c r="K1796" s="28"/>
      <c r="L1796" s="28"/>
      <c r="M1796" s="28"/>
      <c r="N1796" s="28"/>
      <c r="O1796" s="28"/>
      <c r="P1796" s="28"/>
      <c r="Q1796" s="28"/>
      <c r="R1796" s="28"/>
      <c r="S1796" s="28"/>
      <c r="T1796" s="28"/>
      <c r="U1796" s="28"/>
      <c r="V1796" s="28"/>
      <c r="W1796" s="28"/>
      <c r="X1796" s="28"/>
      <c r="Y1796" s="28"/>
      <c r="Z1796" s="28"/>
      <c r="AA1796" s="28"/>
      <c r="AB1796" s="28"/>
      <c r="AC1796" s="28"/>
      <c r="AD1796" s="28"/>
      <c r="AE1796" s="28"/>
      <c r="AF1796" s="28"/>
      <c r="AG1796" s="28"/>
      <c r="AH1796" s="28"/>
      <c r="AI1796" s="28"/>
      <c r="AJ1796" s="28"/>
      <c r="AK1796" s="28"/>
      <c r="AL1796" s="28"/>
      <c r="AM1796" s="28"/>
      <c r="AN1796" s="28"/>
      <c r="AO1796" s="28"/>
      <c r="AP1796" s="28"/>
      <c r="AQ1796" s="28"/>
      <c r="AR1796" s="28"/>
      <c r="AS1796" s="28"/>
      <c r="AT1796" s="28"/>
      <c r="AU1796" s="28"/>
      <c r="AV1796" s="28"/>
      <c r="AW1796" s="28"/>
      <c r="AX1796" s="28"/>
      <c r="AY1796" s="28"/>
      <c r="AZ1796" s="28"/>
      <c r="BA1796" s="28"/>
      <c r="BB1796" s="28"/>
      <c r="BC1796" s="28"/>
      <c r="BD1796" s="28"/>
      <c r="BE1796" s="28"/>
      <c r="BF1796" s="28"/>
      <c r="BG1796" s="28"/>
      <c r="BH1796" s="28"/>
      <c r="BI1796" s="28"/>
      <c r="BJ1796" s="28"/>
      <c r="BK1796" s="28"/>
      <c r="BL1796" s="28"/>
      <c r="BM1796" s="28"/>
      <c r="BN1796" s="28"/>
      <c r="BO1796" s="28"/>
      <c r="BP1796" s="28"/>
      <c r="BQ1796" s="28"/>
      <c r="BR1796" s="28"/>
      <c r="BS1796" s="28"/>
      <c r="BT1796" s="28"/>
      <c r="BU1796" s="28"/>
      <c r="BV1796" s="28"/>
      <c r="BW1796" s="28"/>
      <c r="BX1796" s="28"/>
      <c r="BY1796" s="28"/>
      <c r="BZ1796" s="28"/>
      <c r="CA1796" s="28"/>
      <c r="CB1796" s="28"/>
      <c r="CC1796" s="28"/>
      <c r="CD1796" s="28"/>
      <c r="CE1796" s="28"/>
      <c r="CF1796" s="28"/>
      <c r="CG1796" s="28"/>
      <c r="CH1796" s="28"/>
      <c r="CI1796" s="28"/>
      <c r="CJ1796" s="28"/>
      <c r="CK1796" s="28"/>
      <c r="CL1796" s="28"/>
      <c r="CM1796" s="28"/>
      <c r="CN1796" s="28"/>
    </row>
    <row r="1797" spans="3:92" x14ac:dyDescent="0.3">
      <c r="C1797" s="28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28"/>
      <c r="O1797" s="28"/>
      <c r="P1797" s="28"/>
      <c r="Q1797" s="28"/>
      <c r="R1797" s="28"/>
      <c r="S1797" s="28"/>
      <c r="T1797" s="28"/>
      <c r="U1797" s="28"/>
      <c r="V1797" s="28"/>
      <c r="W1797" s="28"/>
      <c r="X1797" s="28"/>
      <c r="Y1797" s="28"/>
      <c r="Z1797" s="28"/>
      <c r="AA1797" s="28"/>
      <c r="AB1797" s="28"/>
      <c r="AC1797" s="28"/>
      <c r="AD1797" s="28"/>
      <c r="AE1797" s="28"/>
      <c r="AF1797" s="28"/>
      <c r="AG1797" s="28"/>
      <c r="AH1797" s="28"/>
      <c r="AI1797" s="28"/>
      <c r="AJ1797" s="28"/>
      <c r="AK1797" s="28"/>
      <c r="AL1797" s="28"/>
      <c r="AM1797" s="28"/>
      <c r="AN1797" s="28"/>
      <c r="AO1797" s="28"/>
      <c r="AP1797" s="28"/>
      <c r="AQ1797" s="28"/>
      <c r="AR1797" s="28"/>
      <c r="AS1797" s="28"/>
      <c r="AT1797" s="28"/>
      <c r="AU1797" s="28"/>
      <c r="AV1797" s="28"/>
      <c r="AW1797" s="28"/>
      <c r="AX1797" s="28"/>
      <c r="AY1797" s="28"/>
      <c r="AZ1797" s="28"/>
      <c r="BA1797" s="28"/>
      <c r="BB1797" s="28"/>
      <c r="BC1797" s="28"/>
      <c r="BD1797" s="28"/>
      <c r="BE1797" s="28"/>
      <c r="BF1797" s="28"/>
      <c r="BG1797" s="28"/>
      <c r="BH1797" s="28"/>
      <c r="BI1797" s="28"/>
      <c r="BJ1797" s="28"/>
      <c r="BK1797" s="28"/>
      <c r="BL1797" s="28"/>
      <c r="BM1797" s="28"/>
      <c r="BN1797" s="28"/>
      <c r="BO1797" s="28"/>
      <c r="BP1797" s="28"/>
      <c r="BQ1797" s="28"/>
      <c r="BR1797" s="28"/>
      <c r="BS1797" s="28"/>
      <c r="BT1797" s="28"/>
      <c r="BU1797" s="28"/>
      <c r="BV1797" s="28"/>
      <c r="BW1797" s="28"/>
      <c r="BX1797" s="28"/>
      <c r="BY1797" s="28"/>
      <c r="BZ1797" s="28"/>
      <c r="CA1797" s="28"/>
      <c r="CB1797" s="28"/>
      <c r="CC1797" s="28"/>
      <c r="CD1797" s="28"/>
      <c r="CE1797" s="28"/>
      <c r="CF1797" s="28"/>
      <c r="CG1797" s="28"/>
      <c r="CH1797" s="28"/>
      <c r="CI1797" s="28"/>
      <c r="CJ1797" s="28"/>
      <c r="CK1797" s="28"/>
      <c r="CL1797" s="28"/>
      <c r="CM1797" s="28"/>
      <c r="CN1797" s="28"/>
    </row>
    <row r="1798" spans="3:92" x14ac:dyDescent="0.3">
      <c r="C1798" s="28"/>
      <c r="D1798" s="28"/>
      <c r="E1798" s="28"/>
      <c r="F1798" s="28"/>
      <c r="G1798" s="28"/>
      <c r="H1798" s="28"/>
      <c r="I1798" s="28"/>
      <c r="J1798" s="28"/>
      <c r="K1798" s="28"/>
      <c r="L1798" s="28"/>
      <c r="M1798" s="28"/>
      <c r="N1798" s="28"/>
      <c r="O1798" s="28"/>
      <c r="P1798" s="28"/>
      <c r="Q1798" s="28"/>
      <c r="R1798" s="28"/>
      <c r="S1798" s="28"/>
      <c r="T1798" s="28"/>
      <c r="U1798" s="28"/>
      <c r="V1798" s="28"/>
      <c r="W1798" s="28"/>
      <c r="X1798" s="28"/>
      <c r="Y1798" s="28"/>
      <c r="Z1798" s="28"/>
      <c r="AA1798" s="28"/>
      <c r="AB1798" s="28"/>
      <c r="AC1798" s="28"/>
      <c r="AD1798" s="28"/>
      <c r="AE1798" s="28"/>
      <c r="AF1798" s="28"/>
      <c r="AG1798" s="28"/>
      <c r="AH1798" s="28"/>
      <c r="AI1798" s="28"/>
      <c r="AJ1798" s="28"/>
      <c r="AK1798" s="28"/>
      <c r="AL1798" s="28"/>
      <c r="AM1798" s="28"/>
      <c r="AN1798" s="28"/>
      <c r="AO1798" s="28"/>
      <c r="AP1798" s="28"/>
      <c r="AQ1798" s="28"/>
      <c r="AR1798" s="28"/>
      <c r="AS1798" s="28"/>
      <c r="AT1798" s="28"/>
      <c r="AU1798" s="28"/>
      <c r="AV1798" s="28"/>
      <c r="AW1798" s="28"/>
      <c r="AX1798" s="28"/>
      <c r="AY1798" s="28"/>
      <c r="AZ1798" s="28"/>
      <c r="BA1798" s="28"/>
      <c r="BB1798" s="28"/>
      <c r="BC1798" s="28"/>
      <c r="BD1798" s="28"/>
      <c r="BE1798" s="28"/>
      <c r="BF1798" s="28"/>
      <c r="BG1798" s="28"/>
      <c r="BH1798" s="28"/>
      <c r="BI1798" s="28"/>
      <c r="BJ1798" s="28"/>
      <c r="BK1798" s="28"/>
      <c r="BL1798" s="28"/>
      <c r="BM1798" s="28"/>
      <c r="BN1798" s="28"/>
      <c r="BO1798" s="28"/>
      <c r="BP1798" s="28"/>
      <c r="BQ1798" s="28"/>
      <c r="BR1798" s="28"/>
      <c r="BS1798" s="28"/>
      <c r="BT1798" s="28"/>
      <c r="BU1798" s="28"/>
      <c r="BV1798" s="28"/>
      <c r="BW1798" s="28"/>
      <c r="BX1798" s="28"/>
      <c r="BY1798" s="28"/>
      <c r="BZ1798" s="28"/>
      <c r="CA1798" s="28"/>
      <c r="CB1798" s="28"/>
      <c r="CC1798" s="28"/>
      <c r="CD1798" s="28"/>
      <c r="CE1798" s="28"/>
      <c r="CF1798" s="28"/>
      <c r="CG1798" s="28"/>
      <c r="CH1798" s="28"/>
      <c r="CI1798" s="28"/>
      <c r="CJ1798" s="28"/>
      <c r="CK1798" s="28"/>
      <c r="CL1798" s="28"/>
      <c r="CM1798" s="28"/>
      <c r="CN1798" s="28"/>
    </row>
    <row r="1799" spans="3:92" x14ac:dyDescent="0.3">
      <c r="C1799" s="28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28"/>
      <c r="O1799" s="28"/>
      <c r="P1799" s="28"/>
      <c r="Q1799" s="28"/>
      <c r="R1799" s="28"/>
      <c r="S1799" s="28"/>
      <c r="T1799" s="28"/>
      <c r="U1799" s="28"/>
      <c r="V1799" s="28"/>
      <c r="W1799" s="28"/>
      <c r="X1799" s="28"/>
      <c r="Y1799" s="28"/>
      <c r="Z1799" s="28"/>
      <c r="AA1799" s="28"/>
      <c r="AB1799" s="28"/>
      <c r="AC1799" s="28"/>
      <c r="AD1799" s="28"/>
      <c r="AE1799" s="28"/>
      <c r="AF1799" s="28"/>
      <c r="AG1799" s="28"/>
      <c r="AH1799" s="28"/>
      <c r="AI1799" s="28"/>
      <c r="AJ1799" s="28"/>
      <c r="AK1799" s="28"/>
      <c r="AL1799" s="28"/>
      <c r="AM1799" s="28"/>
      <c r="AN1799" s="28"/>
      <c r="AO1799" s="28"/>
      <c r="AP1799" s="28"/>
      <c r="AQ1799" s="28"/>
      <c r="AR1799" s="28"/>
      <c r="AS1799" s="28"/>
      <c r="AT1799" s="28"/>
      <c r="AU1799" s="28"/>
      <c r="AV1799" s="28"/>
      <c r="AW1799" s="28"/>
      <c r="AX1799" s="28"/>
      <c r="AY1799" s="28"/>
      <c r="AZ1799" s="28"/>
      <c r="BA1799" s="28"/>
      <c r="BB1799" s="28"/>
      <c r="BC1799" s="28"/>
      <c r="BD1799" s="28"/>
      <c r="BE1799" s="28"/>
      <c r="BF1799" s="28"/>
      <c r="BG1799" s="28"/>
      <c r="BH1799" s="28"/>
      <c r="BI1799" s="28"/>
      <c r="BJ1799" s="28"/>
      <c r="BK1799" s="28"/>
      <c r="BL1799" s="28"/>
      <c r="BM1799" s="28"/>
      <c r="BN1799" s="28"/>
      <c r="BO1799" s="28"/>
      <c r="BP1799" s="28"/>
      <c r="BQ1799" s="28"/>
      <c r="BR1799" s="28"/>
      <c r="BS1799" s="28"/>
      <c r="BT1799" s="28"/>
      <c r="BU1799" s="28"/>
      <c r="BV1799" s="28"/>
      <c r="BW1799" s="28"/>
      <c r="BX1799" s="28"/>
      <c r="BY1799" s="28"/>
      <c r="BZ1799" s="28"/>
      <c r="CA1799" s="28"/>
      <c r="CB1799" s="28"/>
      <c r="CC1799" s="28"/>
      <c r="CD1799" s="28"/>
      <c r="CE1799" s="28"/>
      <c r="CF1799" s="28"/>
      <c r="CG1799" s="28"/>
      <c r="CH1799" s="28"/>
      <c r="CI1799" s="28"/>
      <c r="CJ1799" s="28"/>
      <c r="CK1799" s="28"/>
      <c r="CL1799" s="28"/>
      <c r="CM1799" s="28"/>
      <c r="CN1799" s="28"/>
    </row>
    <row r="1800" spans="3:92" x14ac:dyDescent="0.3">
      <c r="C1800" s="28"/>
      <c r="D1800" s="28"/>
      <c r="E1800" s="28"/>
      <c r="F1800" s="28"/>
      <c r="G1800" s="28"/>
      <c r="H1800" s="28"/>
      <c r="I1800" s="28"/>
      <c r="J1800" s="28"/>
      <c r="K1800" s="28"/>
      <c r="L1800" s="28"/>
      <c r="M1800" s="28"/>
      <c r="N1800" s="28"/>
      <c r="O1800" s="28"/>
      <c r="P1800" s="28"/>
      <c r="Q1800" s="28"/>
      <c r="R1800" s="28"/>
      <c r="S1800" s="28"/>
      <c r="T1800" s="28"/>
      <c r="U1800" s="28"/>
      <c r="V1800" s="28"/>
      <c r="W1800" s="28"/>
      <c r="X1800" s="28"/>
      <c r="Y1800" s="28"/>
      <c r="Z1800" s="28"/>
      <c r="AA1800" s="28"/>
      <c r="AB1800" s="28"/>
      <c r="AC1800" s="28"/>
      <c r="AD1800" s="28"/>
      <c r="AE1800" s="28"/>
      <c r="AF1800" s="28"/>
      <c r="AG1800" s="28"/>
      <c r="AH1800" s="28"/>
      <c r="AI1800" s="28"/>
      <c r="AJ1800" s="28"/>
      <c r="AK1800" s="28"/>
      <c r="AL1800" s="28"/>
      <c r="AM1800" s="28"/>
      <c r="AN1800" s="28"/>
      <c r="AO1800" s="28"/>
      <c r="AP1800" s="28"/>
      <c r="AQ1800" s="28"/>
      <c r="AR1800" s="28"/>
      <c r="AS1800" s="28"/>
      <c r="AT1800" s="28"/>
      <c r="AU1800" s="28"/>
      <c r="AV1800" s="28"/>
      <c r="AW1800" s="28"/>
      <c r="AX1800" s="28"/>
      <c r="AY1800" s="28"/>
      <c r="AZ1800" s="28"/>
      <c r="BA1800" s="28"/>
      <c r="BB1800" s="28"/>
      <c r="BC1800" s="28"/>
      <c r="BD1800" s="28"/>
      <c r="BE1800" s="28"/>
      <c r="BF1800" s="28"/>
      <c r="BG1800" s="28"/>
      <c r="BH1800" s="28"/>
      <c r="BI1800" s="28"/>
      <c r="BJ1800" s="28"/>
      <c r="BK1800" s="28"/>
      <c r="BL1800" s="28"/>
      <c r="BM1800" s="28"/>
      <c r="BN1800" s="28"/>
      <c r="BO1800" s="28"/>
      <c r="BP1800" s="28"/>
      <c r="BQ1800" s="28"/>
      <c r="BR1800" s="28"/>
      <c r="BS1800" s="28"/>
      <c r="BT1800" s="28"/>
      <c r="BU1800" s="28"/>
      <c r="BV1800" s="28"/>
      <c r="BW1800" s="28"/>
      <c r="BX1800" s="28"/>
      <c r="BY1800" s="28"/>
      <c r="BZ1800" s="28"/>
      <c r="CA1800" s="28"/>
      <c r="CB1800" s="28"/>
      <c r="CC1800" s="28"/>
      <c r="CD1800" s="28"/>
      <c r="CE1800" s="28"/>
      <c r="CF1800" s="28"/>
      <c r="CG1800" s="28"/>
      <c r="CH1800" s="28"/>
      <c r="CI1800" s="28"/>
      <c r="CJ1800" s="28"/>
      <c r="CK1800" s="28"/>
      <c r="CL1800" s="28"/>
      <c r="CM1800" s="28"/>
      <c r="CN1800" s="28"/>
    </row>
    <row r="1801" spans="3:92" x14ac:dyDescent="0.3">
      <c r="C1801" s="28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28"/>
      <c r="O1801" s="28"/>
      <c r="P1801" s="28"/>
      <c r="Q1801" s="28"/>
      <c r="R1801" s="28"/>
      <c r="S1801" s="28"/>
      <c r="T1801" s="28"/>
      <c r="U1801" s="28"/>
      <c r="V1801" s="28"/>
      <c r="W1801" s="28"/>
      <c r="X1801" s="28"/>
      <c r="Y1801" s="28"/>
      <c r="Z1801" s="28"/>
      <c r="AA1801" s="28"/>
      <c r="AB1801" s="28"/>
      <c r="AC1801" s="28"/>
      <c r="AD1801" s="28"/>
      <c r="AE1801" s="28"/>
      <c r="AF1801" s="28"/>
      <c r="AG1801" s="28"/>
      <c r="AH1801" s="28"/>
      <c r="AI1801" s="28"/>
      <c r="AJ1801" s="28"/>
      <c r="AK1801" s="28"/>
      <c r="AL1801" s="28"/>
      <c r="AM1801" s="28"/>
      <c r="AN1801" s="28"/>
      <c r="AO1801" s="28"/>
      <c r="AP1801" s="28"/>
      <c r="AQ1801" s="28"/>
      <c r="AR1801" s="28"/>
      <c r="AS1801" s="28"/>
      <c r="AT1801" s="28"/>
      <c r="AU1801" s="28"/>
      <c r="AV1801" s="28"/>
      <c r="AW1801" s="28"/>
      <c r="AX1801" s="28"/>
      <c r="AY1801" s="28"/>
      <c r="AZ1801" s="28"/>
      <c r="BA1801" s="28"/>
      <c r="BB1801" s="28"/>
      <c r="BC1801" s="28"/>
      <c r="BD1801" s="28"/>
      <c r="BE1801" s="28"/>
      <c r="BF1801" s="28"/>
      <c r="BG1801" s="28"/>
      <c r="BH1801" s="28"/>
      <c r="BI1801" s="28"/>
      <c r="BJ1801" s="28"/>
      <c r="BK1801" s="28"/>
      <c r="BL1801" s="28"/>
      <c r="BM1801" s="28"/>
      <c r="BN1801" s="28"/>
      <c r="BO1801" s="28"/>
      <c r="BP1801" s="28"/>
      <c r="BQ1801" s="28"/>
      <c r="BR1801" s="28"/>
      <c r="BS1801" s="28"/>
      <c r="BT1801" s="28"/>
      <c r="BU1801" s="28"/>
      <c r="BV1801" s="28"/>
      <c r="BW1801" s="28"/>
      <c r="BX1801" s="28"/>
      <c r="BY1801" s="28"/>
      <c r="BZ1801" s="28"/>
      <c r="CA1801" s="28"/>
      <c r="CB1801" s="28"/>
      <c r="CC1801" s="28"/>
      <c r="CD1801" s="28"/>
      <c r="CE1801" s="28"/>
      <c r="CF1801" s="28"/>
      <c r="CG1801" s="28"/>
      <c r="CH1801" s="28"/>
      <c r="CI1801" s="28"/>
      <c r="CJ1801" s="28"/>
      <c r="CK1801" s="28"/>
      <c r="CL1801" s="28"/>
      <c r="CM1801" s="28"/>
      <c r="CN1801" s="28"/>
    </row>
    <row r="1802" spans="3:92" x14ac:dyDescent="0.3">
      <c r="C1802" s="28"/>
      <c r="D1802" s="28"/>
      <c r="E1802" s="28"/>
      <c r="F1802" s="28"/>
      <c r="G1802" s="28"/>
      <c r="H1802" s="28"/>
      <c r="I1802" s="28"/>
      <c r="J1802" s="28"/>
      <c r="K1802" s="28"/>
      <c r="L1802" s="28"/>
      <c r="M1802" s="28"/>
      <c r="N1802" s="28"/>
      <c r="O1802" s="28"/>
      <c r="P1802" s="28"/>
      <c r="Q1802" s="28"/>
      <c r="R1802" s="28"/>
      <c r="S1802" s="28"/>
      <c r="T1802" s="28"/>
      <c r="U1802" s="28"/>
      <c r="V1802" s="28"/>
      <c r="W1802" s="28"/>
      <c r="X1802" s="28"/>
      <c r="Y1802" s="28"/>
      <c r="Z1802" s="28"/>
      <c r="AA1802" s="28"/>
      <c r="AB1802" s="28"/>
      <c r="AC1802" s="28"/>
      <c r="AD1802" s="28"/>
      <c r="AE1802" s="28"/>
      <c r="AF1802" s="28"/>
      <c r="AG1802" s="28"/>
      <c r="AH1802" s="28"/>
      <c r="AI1802" s="28"/>
      <c r="AJ1802" s="28"/>
      <c r="AK1802" s="28"/>
      <c r="AL1802" s="28"/>
      <c r="AM1802" s="28"/>
      <c r="AN1802" s="28"/>
      <c r="AO1802" s="28"/>
      <c r="AP1802" s="28"/>
      <c r="AQ1802" s="28"/>
      <c r="AR1802" s="28"/>
      <c r="AS1802" s="28"/>
      <c r="AT1802" s="28"/>
      <c r="AU1802" s="28"/>
      <c r="AV1802" s="28"/>
      <c r="AW1802" s="28"/>
      <c r="AX1802" s="28"/>
      <c r="AY1802" s="28"/>
      <c r="AZ1802" s="28"/>
      <c r="BA1802" s="28"/>
      <c r="BB1802" s="28"/>
      <c r="BC1802" s="28"/>
      <c r="BD1802" s="28"/>
      <c r="BE1802" s="28"/>
      <c r="BF1802" s="28"/>
      <c r="BG1802" s="28"/>
      <c r="BH1802" s="28"/>
      <c r="BI1802" s="28"/>
      <c r="BJ1802" s="28"/>
      <c r="BK1802" s="28"/>
      <c r="BL1802" s="28"/>
      <c r="BM1802" s="28"/>
      <c r="BN1802" s="28"/>
      <c r="BO1802" s="28"/>
      <c r="BP1802" s="28"/>
      <c r="BQ1802" s="28"/>
      <c r="BR1802" s="28"/>
      <c r="BS1802" s="28"/>
      <c r="BT1802" s="28"/>
      <c r="BU1802" s="28"/>
      <c r="BV1802" s="28"/>
      <c r="BW1802" s="28"/>
      <c r="BX1802" s="28"/>
      <c r="BY1802" s="28"/>
      <c r="BZ1802" s="28"/>
      <c r="CA1802" s="28"/>
      <c r="CB1802" s="28"/>
      <c r="CC1802" s="28"/>
      <c r="CD1802" s="28"/>
      <c r="CE1802" s="28"/>
      <c r="CF1802" s="28"/>
      <c r="CG1802" s="28"/>
      <c r="CH1802" s="28"/>
      <c r="CI1802" s="28"/>
      <c r="CJ1802" s="28"/>
      <c r="CK1802" s="28"/>
      <c r="CL1802" s="28"/>
      <c r="CM1802" s="28"/>
      <c r="CN1802" s="28"/>
    </row>
    <row r="1803" spans="3:92" x14ac:dyDescent="0.3">
      <c r="C1803" s="28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 s="28"/>
      <c r="S1803" s="28"/>
      <c r="T1803" s="28"/>
      <c r="U1803" s="28"/>
      <c r="V1803" s="28"/>
      <c r="W1803" s="28"/>
      <c r="X1803" s="28"/>
      <c r="Y1803" s="28"/>
      <c r="Z1803" s="28"/>
      <c r="AA1803" s="28"/>
      <c r="AB1803" s="28"/>
      <c r="AC1803" s="28"/>
      <c r="AD1803" s="28"/>
      <c r="AE1803" s="28"/>
      <c r="AF1803" s="28"/>
      <c r="AG1803" s="28"/>
      <c r="AH1803" s="28"/>
      <c r="AI1803" s="28"/>
      <c r="AJ1803" s="28"/>
      <c r="AK1803" s="28"/>
      <c r="AL1803" s="28"/>
      <c r="AM1803" s="28"/>
      <c r="AN1803" s="28"/>
      <c r="AO1803" s="28"/>
      <c r="AP1803" s="28"/>
      <c r="AQ1803" s="28"/>
      <c r="AR1803" s="28"/>
      <c r="AS1803" s="28"/>
      <c r="AT1803" s="28"/>
      <c r="AU1803" s="28"/>
      <c r="AV1803" s="28"/>
      <c r="AW1803" s="28"/>
      <c r="AX1803" s="28"/>
      <c r="AY1803" s="28"/>
      <c r="AZ1803" s="28"/>
      <c r="BA1803" s="28"/>
      <c r="BB1803" s="28"/>
      <c r="BC1803" s="28"/>
      <c r="BD1803" s="28"/>
      <c r="BE1803" s="28"/>
      <c r="BF1803" s="28"/>
      <c r="BG1803" s="28"/>
      <c r="BH1803" s="28"/>
      <c r="BI1803" s="28"/>
      <c r="BJ1803" s="28"/>
      <c r="BK1803" s="28"/>
      <c r="BL1803" s="28"/>
      <c r="BM1803" s="28"/>
      <c r="BN1803" s="28"/>
      <c r="BO1803" s="28"/>
      <c r="BP1803" s="28"/>
      <c r="BQ1803" s="28"/>
      <c r="BR1803" s="28"/>
      <c r="BS1803" s="28"/>
      <c r="BT1803" s="28"/>
      <c r="BU1803" s="28"/>
      <c r="BV1803" s="28"/>
      <c r="BW1803" s="28"/>
      <c r="BX1803" s="28"/>
      <c r="BY1803" s="28"/>
      <c r="BZ1803" s="28"/>
      <c r="CA1803" s="28"/>
      <c r="CB1803" s="28"/>
      <c r="CC1803" s="28"/>
      <c r="CD1803" s="28"/>
      <c r="CE1803" s="28"/>
      <c r="CF1803" s="28"/>
      <c r="CG1803" s="28"/>
      <c r="CH1803" s="28"/>
      <c r="CI1803" s="28"/>
      <c r="CJ1803" s="28"/>
      <c r="CK1803" s="28"/>
      <c r="CL1803" s="28"/>
      <c r="CM1803" s="28"/>
      <c r="CN1803" s="28"/>
    </row>
    <row r="1804" spans="3:92" x14ac:dyDescent="0.3">
      <c r="C1804" s="28"/>
      <c r="D1804" s="28"/>
      <c r="E1804" s="28"/>
      <c r="F1804" s="28"/>
      <c r="G1804" s="28"/>
      <c r="H1804" s="28"/>
      <c r="I1804" s="28"/>
      <c r="J1804" s="28"/>
      <c r="K1804" s="28"/>
      <c r="L1804" s="28"/>
      <c r="M1804" s="28"/>
      <c r="N1804" s="28"/>
      <c r="O1804" s="28"/>
      <c r="P1804" s="28"/>
      <c r="Q1804" s="28"/>
      <c r="R1804" s="28"/>
      <c r="S1804" s="28"/>
      <c r="T1804" s="28"/>
      <c r="U1804" s="28"/>
      <c r="V1804" s="28"/>
      <c r="W1804" s="28"/>
      <c r="X1804" s="28"/>
      <c r="Y1804" s="28"/>
      <c r="Z1804" s="28"/>
      <c r="AA1804" s="28"/>
      <c r="AB1804" s="28"/>
      <c r="AC1804" s="28"/>
      <c r="AD1804" s="28"/>
      <c r="AE1804" s="28"/>
      <c r="AF1804" s="28"/>
      <c r="AG1804" s="28"/>
      <c r="AH1804" s="28"/>
      <c r="AI1804" s="28"/>
      <c r="AJ1804" s="28"/>
      <c r="AK1804" s="28"/>
      <c r="AL1804" s="28"/>
      <c r="AM1804" s="28"/>
      <c r="AN1804" s="28"/>
      <c r="AO1804" s="28"/>
      <c r="AP1804" s="28"/>
      <c r="AQ1804" s="28"/>
      <c r="AR1804" s="28"/>
      <c r="AS1804" s="28"/>
      <c r="AT1804" s="28"/>
      <c r="AU1804" s="28"/>
      <c r="AV1804" s="28"/>
      <c r="AW1804" s="28"/>
      <c r="AX1804" s="28"/>
      <c r="AY1804" s="28"/>
      <c r="AZ1804" s="28"/>
      <c r="BA1804" s="28"/>
      <c r="BB1804" s="28"/>
      <c r="BC1804" s="28"/>
      <c r="BD1804" s="28"/>
      <c r="BE1804" s="28"/>
      <c r="BF1804" s="28"/>
      <c r="BG1804" s="28"/>
      <c r="BH1804" s="28"/>
      <c r="BI1804" s="28"/>
      <c r="BJ1804" s="28"/>
      <c r="BK1804" s="28"/>
      <c r="BL1804" s="28"/>
      <c r="BM1804" s="28"/>
      <c r="BN1804" s="28"/>
      <c r="BO1804" s="28"/>
      <c r="BP1804" s="28"/>
      <c r="BQ1804" s="28"/>
      <c r="BR1804" s="28"/>
      <c r="BS1804" s="28"/>
      <c r="BT1804" s="28"/>
      <c r="BU1804" s="28"/>
      <c r="BV1804" s="28"/>
      <c r="BW1804" s="28"/>
      <c r="BX1804" s="28"/>
      <c r="BY1804" s="28"/>
      <c r="BZ1804" s="28"/>
      <c r="CA1804" s="28"/>
      <c r="CB1804" s="28"/>
      <c r="CC1804" s="28"/>
      <c r="CD1804" s="28"/>
      <c r="CE1804" s="28"/>
      <c r="CF1804" s="28"/>
      <c r="CG1804" s="28"/>
      <c r="CH1804" s="28"/>
      <c r="CI1804" s="28"/>
      <c r="CJ1804" s="28"/>
      <c r="CK1804" s="28"/>
      <c r="CL1804" s="28"/>
      <c r="CM1804" s="28"/>
      <c r="CN1804" s="28"/>
    </row>
    <row r="1805" spans="3:92" x14ac:dyDescent="0.3">
      <c r="C1805" s="28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28"/>
      <c r="O1805" s="28"/>
      <c r="P1805" s="28"/>
      <c r="Q1805" s="28"/>
      <c r="R1805" s="28"/>
      <c r="S1805" s="28"/>
      <c r="T1805" s="28"/>
      <c r="U1805" s="28"/>
      <c r="V1805" s="28"/>
      <c r="W1805" s="28"/>
      <c r="X1805" s="28"/>
      <c r="Y1805" s="28"/>
      <c r="Z1805" s="28"/>
      <c r="AA1805" s="28"/>
      <c r="AB1805" s="28"/>
      <c r="AC1805" s="28"/>
      <c r="AD1805" s="28"/>
      <c r="AE1805" s="28"/>
      <c r="AF1805" s="28"/>
      <c r="AG1805" s="28"/>
      <c r="AH1805" s="28"/>
      <c r="AI1805" s="28"/>
      <c r="AJ1805" s="28"/>
      <c r="AK1805" s="28"/>
      <c r="AL1805" s="28"/>
      <c r="AM1805" s="28"/>
      <c r="AN1805" s="28"/>
      <c r="AO1805" s="28"/>
      <c r="AP1805" s="28"/>
      <c r="AQ1805" s="28"/>
      <c r="AR1805" s="28"/>
      <c r="AS1805" s="28"/>
      <c r="AT1805" s="28"/>
      <c r="AU1805" s="28"/>
      <c r="AV1805" s="28"/>
      <c r="AW1805" s="28"/>
      <c r="AX1805" s="28"/>
      <c r="AY1805" s="28"/>
      <c r="AZ1805" s="28"/>
      <c r="BA1805" s="28"/>
      <c r="BB1805" s="28"/>
      <c r="BC1805" s="28"/>
      <c r="BD1805" s="28"/>
      <c r="BE1805" s="28"/>
      <c r="BF1805" s="28"/>
      <c r="BG1805" s="28"/>
      <c r="BH1805" s="28"/>
      <c r="BI1805" s="28"/>
      <c r="BJ1805" s="28"/>
      <c r="BK1805" s="28"/>
      <c r="BL1805" s="28"/>
      <c r="BM1805" s="28"/>
      <c r="BN1805" s="28"/>
      <c r="BO1805" s="28"/>
      <c r="BP1805" s="28"/>
      <c r="BQ1805" s="28"/>
      <c r="BR1805" s="28"/>
      <c r="BS1805" s="28"/>
      <c r="BT1805" s="28"/>
      <c r="BU1805" s="28"/>
      <c r="BV1805" s="28"/>
      <c r="BW1805" s="28"/>
      <c r="BX1805" s="28"/>
      <c r="BY1805" s="28"/>
      <c r="BZ1805" s="28"/>
      <c r="CA1805" s="28"/>
      <c r="CB1805" s="28"/>
      <c r="CC1805" s="28"/>
      <c r="CD1805" s="28"/>
      <c r="CE1805" s="28"/>
      <c r="CF1805" s="28"/>
      <c r="CG1805" s="28"/>
      <c r="CH1805" s="28"/>
      <c r="CI1805" s="28"/>
      <c r="CJ1805" s="28"/>
      <c r="CK1805" s="28"/>
      <c r="CL1805" s="28"/>
      <c r="CM1805" s="28"/>
      <c r="CN1805" s="28"/>
    </row>
    <row r="1806" spans="3:92" x14ac:dyDescent="0.3">
      <c r="C1806" s="28"/>
      <c r="D1806" s="28"/>
      <c r="E1806" s="28"/>
      <c r="F1806" s="28"/>
      <c r="G1806" s="28"/>
      <c r="H1806" s="28"/>
      <c r="I1806" s="28"/>
      <c r="J1806" s="28"/>
      <c r="K1806" s="28"/>
      <c r="L1806" s="28"/>
      <c r="M1806" s="28"/>
      <c r="N1806" s="28"/>
      <c r="O1806" s="28"/>
      <c r="P1806" s="28"/>
      <c r="Q1806" s="28"/>
      <c r="R1806" s="28"/>
      <c r="S1806" s="28"/>
      <c r="T1806" s="28"/>
      <c r="U1806" s="28"/>
      <c r="V1806" s="28"/>
      <c r="W1806" s="28"/>
      <c r="X1806" s="28"/>
      <c r="Y1806" s="28"/>
      <c r="Z1806" s="28"/>
      <c r="AA1806" s="28"/>
      <c r="AB1806" s="28"/>
      <c r="AC1806" s="28"/>
      <c r="AD1806" s="28"/>
      <c r="AE1806" s="28"/>
      <c r="AF1806" s="28"/>
      <c r="AG1806" s="28"/>
      <c r="AH1806" s="28"/>
      <c r="AI1806" s="28"/>
      <c r="AJ1806" s="28"/>
      <c r="AK1806" s="28"/>
      <c r="AL1806" s="28"/>
      <c r="AM1806" s="28"/>
      <c r="AN1806" s="28"/>
      <c r="AO1806" s="28"/>
      <c r="AP1806" s="28"/>
      <c r="AQ1806" s="28"/>
      <c r="AR1806" s="28"/>
      <c r="AS1806" s="28"/>
      <c r="AT1806" s="28"/>
      <c r="AU1806" s="28"/>
      <c r="AV1806" s="28"/>
      <c r="AW1806" s="28"/>
      <c r="AX1806" s="28"/>
      <c r="AY1806" s="28"/>
      <c r="AZ1806" s="28"/>
      <c r="BA1806" s="28"/>
      <c r="BB1806" s="28"/>
      <c r="BC1806" s="28"/>
      <c r="BD1806" s="28"/>
      <c r="BE1806" s="28"/>
      <c r="BF1806" s="28"/>
      <c r="BG1806" s="28"/>
      <c r="BH1806" s="28"/>
      <c r="BI1806" s="28"/>
      <c r="BJ1806" s="28"/>
      <c r="BK1806" s="28"/>
      <c r="BL1806" s="28"/>
      <c r="BM1806" s="28"/>
      <c r="BN1806" s="28"/>
      <c r="BO1806" s="28"/>
      <c r="BP1806" s="28"/>
      <c r="BQ1806" s="28"/>
      <c r="BR1806" s="28"/>
      <c r="BS1806" s="28"/>
      <c r="BT1806" s="28"/>
      <c r="BU1806" s="28"/>
      <c r="BV1806" s="28"/>
      <c r="BW1806" s="28"/>
      <c r="BX1806" s="28"/>
      <c r="BY1806" s="28"/>
      <c r="BZ1806" s="28"/>
      <c r="CA1806" s="28"/>
      <c r="CB1806" s="28"/>
      <c r="CC1806" s="28"/>
      <c r="CD1806" s="28"/>
      <c r="CE1806" s="28"/>
      <c r="CF1806" s="28"/>
      <c r="CG1806" s="28"/>
      <c r="CH1806" s="28"/>
      <c r="CI1806" s="28"/>
      <c r="CJ1806" s="28"/>
      <c r="CK1806" s="28"/>
      <c r="CL1806" s="28"/>
      <c r="CM1806" s="28"/>
      <c r="CN1806" s="28"/>
    </row>
    <row r="1807" spans="3:92" x14ac:dyDescent="0.3">
      <c r="C1807" s="28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28"/>
      <c r="O1807" s="28"/>
      <c r="P1807" s="28"/>
      <c r="Q1807" s="28"/>
      <c r="R1807" s="28"/>
      <c r="S1807" s="28"/>
      <c r="T1807" s="28"/>
      <c r="U1807" s="28"/>
      <c r="V1807" s="28"/>
      <c r="W1807" s="28"/>
      <c r="X1807" s="28"/>
      <c r="Y1807" s="28"/>
      <c r="Z1807" s="28"/>
      <c r="AA1807" s="28"/>
      <c r="AB1807" s="28"/>
      <c r="AC1807" s="28"/>
      <c r="AD1807" s="28"/>
      <c r="AE1807" s="28"/>
      <c r="AF1807" s="28"/>
      <c r="AG1807" s="28"/>
      <c r="AH1807" s="28"/>
      <c r="AI1807" s="28"/>
      <c r="AJ1807" s="28"/>
      <c r="AK1807" s="28"/>
      <c r="AL1807" s="28"/>
      <c r="AM1807" s="28"/>
      <c r="AN1807" s="28"/>
      <c r="AO1807" s="28"/>
      <c r="AP1807" s="28"/>
      <c r="AQ1807" s="28"/>
      <c r="AR1807" s="28"/>
      <c r="AS1807" s="28"/>
      <c r="AT1807" s="28"/>
      <c r="AU1807" s="28"/>
      <c r="AV1807" s="28"/>
      <c r="AW1807" s="28"/>
      <c r="AX1807" s="28"/>
      <c r="AY1807" s="28"/>
      <c r="AZ1807" s="28"/>
      <c r="BA1807" s="28"/>
      <c r="BB1807" s="28"/>
      <c r="BC1807" s="28"/>
      <c r="BD1807" s="28"/>
      <c r="BE1807" s="28"/>
      <c r="BF1807" s="28"/>
      <c r="BG1807" s="28"/>
      <c r="BH1807" s="28"/>
      <c r="BI1807" s="28"/>
      <c r="BJ1807" s="28"/>
      <c r="BK1807" s="28"/>
      <c r="BL1807" s="28"/>
      <c r="BM1807" s="28"/>
      <c r="BN1807" s="28"/>
      <c r="BO1807" s="28"/>
      <c r="BP1807" s="28"/>
      <c r="BQ1807" s="28"/>
      <c r="BR1807" s="28"/>
      <c r="BS1807" s="28"/>
      <c r="BT1807" s="28"/>
      <c r="BU1807" s="28"/>
      <c r="BV1807" s="28"/>
      <c r="BW1807" s="28"/>
      <c r="BX1807" s="28"/>
      <c r="BY1807" s="28"/>
      <c r="BZ1807" s="28"/>
      <c r="CA1807" s="28"/>
      <c r="CB1807" s="28"/>
      <c r="CC1807" s="28"/>
      <c r="CD1807" s="28"/>
      <c r="CE1807" s="28"/>
      <c r="CF1807" s="28"/>
      <c r="CG1807" s="28"/>
      <c r="CH1807" s="28"/>
      <c r="CI1807" s="28"/>
      <c r="CJ1807" s="28"/>
      <c r="CK1807" s="28"/>
      <c r="CL1807" s="28"/>
      <c r="CM1807" s="28"/>
      <c r="CN1807" s="28"/>
    </row>
    <row r="1808" spans="3:92" x14ac:dyDescent="0.3">
      <c r="C1808" s="28"/>
      <c r="D1808" s="28"/>
      <c r="E1808" s="28"/>
      <c r="F1808" s="28"/>
      <c r="G1808" s="28"/>
      <c r="H1808" s="28"/>
      <c r="I1808" s="28"/>
      <c r="J1808" s="28"/>
      <c r="K1808" s="28"/>
      <c r="L1808" s="28"/>
      <c r="M1808" s="28"/>
      <c r="N1808" s="28"/>
      <c r="O1808" s="28"/>
      <c r="P1808" s="28"/>
      <c r="Q1808" s="28"/>
      <c r="R1808" s="28"/>
      <c r="S1808" s="28"/>
      <c r="T1808" s="28"/>
      <c r="U1808" s="28"/>
      <c r="V1808" s="28"/>
      <c r="W1808" s="28"/>
      <c r="X1808" s="28"/>
      <c r="Y1808" s="28"/>
      <c r="Z1808" s="28"/>
      <c r="AA1808" s="28"/>
      <c r="AB1808" s="28"/>
      <c r="AC1808" s="28"/>
      <c r="AD1808" s="28"/>
      <c r="AE1808" s="28"/>
      <c r="AF1808" s="28"/>
      <c r="AG1808" s="28"/>
      <c r="AH1808" s="28"/>
      <c r="AI1808" s="28"/>
      <c r="AJ1808" s="28"/>
      <c r="AK1808" s="28"/>
      <c r="AL1808" s="28"/>
      <c r="AM1808" s="28"/>
      <c r="AN1808" s="28"/>
      <c r="AO1808" s="28"/>
      <c r="AP1808" s="28"/>
      <c r="AQ1808" s="28"/>
      <c r="AR1808" s="28"/>
      <c r="AS1808" s="28"/>
      <c r="AT1808" s="28"/>
      <c r="AU1808" s="28"/>
      <c r="AV1808" s="28"/>
      <c r="AW1808" s="28"/>
      <c r="AX1808" s="28"/>
      <c r="AY1808" s="28"/>
      <c r="AZ1808" s="28"/>
      <c r="BA1808" s="28"/>
      <c r="BB1808" s="28"/>
      <c r="BC1808" s="28"/>
      <c r="BD1808" s="28"/>
      <c r="BE1808" s="28"/>
      <c r="BF1808" s="28"/>
      <c r="BG1808" s="28"/>
      <c r="BH1808" s="28"/>
      <c r="BI1808" s="28"/>
      <c r="BJ1808" s="28"/>
      <c r="BK1808" s="28"/>
      <c r="BL1808" s="28"/>
      <c r="BM1808" s="28"/>
      <c r="BN1808" s="28"/>
      <c r="BO1808" s="28"/>
      <c r="BP1808" s="28"/>
      <c r="BQ1808" s="28"/>
      <c r="BR1808" s="28"/>
      <c r="BS1808" s="28"/>
      <c r="BT1808" s="28"/>
      <c r="BU1808" s="28"/>
      <c r="BV1808" s="28"/>
      <c r="BW1808" s="28"/>
      <c r="BX1808" s="28"/>
      <c r="BY1808" s="28"/>
      <c r="BZ1808" s="28"/>
      <c r="CA1808" s="28"/>
      <c r="CB1808" s="28"/>
      <c r="CC1808" s="28"/>
      <c r="CD1808" s="28"/>
      <c r="CE1808" s="28"/>
      <c r="CF1808" s="28"/>
      <c r="CG1808" s="28"/>
      <c r="CH1808" s="28"/>
      <c r="CI1808" s="28"/>
      <c r="CJ1808" s="28"/>
      <c r="CK1808" s="28"/>
      <c r="CL1808" s="28"/>
      <c r="CM1808" s="28"/>
      <c r="CN1808" s="28"/>
    </row>
    <row r="1809" spans="3:92" x14ac:dyDescent="0.3">
      <c r="C1809" s="28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28"/>
      <c r="O1809" s="28"/>
      <c r="P1809" s="28"/>
      <c r="Q1809" s="28"/>
      <c r="R1809" s="28"/>
      <c r="S1809" s="28"/>
      <c r="T1809" s="28"/>
      <c r="U1809" s="28"/>
      <c r="V1809" s="28"/>
      <c r="W1809" s="28"/>
      <c r="X1809" s="28"/>
      <c r="Y1809" s="28"/>
      <c r="Z1809" s="28"/>
      <c r="AA1809" s="28"/>
      <c r="AB1809" s="28"/>
      <c r="AC1809" s="28"/>
      <c r="AD1809" s="28"/>
      <c r="AE1809" s="28"/>
      <c r="AF1809" s="28"/>
      <c r="AG1809" s="28"/>
      <c r="AH1809" s="28"/>
      <c r="AI1809" s="28"/>
      <c r="AJ1809" s="28"/>
      <c r="AK1809" s="28"/>
      <c r="AL1809" s="28"/>
      <c r="AM1809" s="28"/>
      <c r="AN1809" s="28"/>
      <c r="AO1809" s="28"/>
      <c r="AP1809" s="28"/>
      <c r="AQ1809" s="28"/>
      <c r="AR1809" s="28"/>
      <c r="AS1809" s="28"/>
      <c r="AT1809" s="28"/>
      <c r="AU1809" s="28"/>
      <c r="AV1809" s="28"/>
      <c r="AW1809" s="28"/>
      <c r="AX1809" s="28"/>
      <c r="AY1809" s="28"/>
      <c r="AZ1809" s="28"/>
      <c r="BA1809" s="28"/>
      <c r="BB1809" s="28"/>
      <c r="BC1809" s="28"/>
      <c r="BD1809" s="28"/>
      <c r="BE1809" s="28"/>
      <c r="BF1809" s="28"/>
      <c r="BG1809" s="28"/>
      <c r="BH1809" s="28"/>
      <c r="BI1809" s="28"/>
      <c r="BJ1809" s="28"/>
      <c r="BK1809" s="28"/>
      <c r="BL1809" s="28"/>
      <c r="BM1809" s="28"/>
      <c r="BN1809" s="28"/>
      <c r="BO1809" s="28"/>
      <c r="BP1809" s="28"/>
      <c r="BQ1809" s="28"/>
      <c r="BR1809" s="28"/>
      <c r="BS1809" s="28"/>
      <c r="BT1809" s="28"/>
      <c r="BU1809" s="28"/>
      <c r="BV1809" s="28"/>
      <c r="BW1809" s="28"/>
      <c r="BX1809" s="28"/>
      <c r="BY1809" s="28"/>
      <c r="BZ1809" s="28"/>
      <c r="CA1809" s="28"/>
      <c r="CB1809" s="28"/>
      <c r="CC1809" s="28"/>
      <c r="CD1809" s="28"/>
      <c r="CE1809" s="28"/>
      <c r="CF1809" s="28"/>
      <c r="CG1809" s="28"/>
      <c r="CH1809" s="28"/>
      <c r="CI1809" s="28"/>
      <c r="CJ1809" s="28"/>
      <c r="CK1809" s="28"/>
      <c r="CL1809" s="28"/>
      <c r="CM1809" s="28"/>
      <c r="CN1809" s="28"/>
    </row>
    <row r="1810" spans="3:92" x14ac:dyDescent="0.3">
      <c r="C1810" s="28"/>
      <c r="D1810" s="28"/>
      <c r="E1810" s="28"/>
      <c r="F1810" s="28"/>
      <c r="G1810" s="28"/>
      <c r="H1810" s="28"/>
      <c r="I1810" s="28"/>
      <c r="J1810" s="28"/>
      <c r="K1810" s="28"/>
      <c r="L1810" s="28"/>
      <c r="M1810" s="28"/>
      <c r="N1810" s="28"/>
      <c r="O1810" s="28"/>
      <c r="P1810" s="28"/>
      <c r="Q1810" s="28"/>
      <c r="R1810" s="28"/>
      <c r="S1810" s="28"/>
      <c r="T1810" s="28"/>
      <c r="U1810" s="28"/>
      <c r="V1810" s="28"/>
      <c r="W1810" s="28"/>
      <c r="X1810" s="28"/>
      <c r="Y1810" s="28"/>
      <c r="Z1810" s="28"/>
      <c r="AA1810" s="28"/>
      <c r="AB1810" s="28"/>
      <c r="AC1810" s="28"/>
      <c r="AD1810" s="28"/>
      <c r="AE1810" s="28"/>
      <c r="AF1810" s="28"/>
      <c r="AG1810" s="28"/>
      <c r="AH1810" s="28"/>
      <c r="AI1810" s="28"/>
      <c r="AJ1810" s="28"/>
      <c r="AK1810" s="28"/>
      <c r="AL1810" s="28"/>
      <c r="AM1810" s="28"/>
      <c r="AN1810" s="28"/>
      <c r="AO1810" s="28"/>
      <c r="AP1810" s="28"/>
      <c r="AQ1810" s="28"/>
      <c r="AR1810" s="28"/>
      <c r="AS1810" s="28"/>
      <c r="AT1810" s="28"/>
      <c r="AU1810" s="28"/>
      <c r="AV1810" s="28"/>
      <c r="AW1810" s="28"/>
      <c r="AX1810" s="28"/>
      <c r="AY1810" s="28"/>
      <c r="AZ1810" s="28"/>
      <c r="BA1810" s="28"/>
      <c r="BB1810" s="28"/>
      <c r="BC1810" s="28"/>
      <c r="BD1810" s="28"/>
      <c r="BE1810" s="28"/>
      <c r="BF1810" s="28"/>
      <c r="BG1810" s="28"/>
      <c r="BH1810" s="28"/>
      <c r="BI1810" s="28"/>
      <c r="BJ1810" s="28"/>
      <c r="BK1810" s="28"/>
      <c r="BL1810" s="28"/>
      <c r="BM1810" s="28"/>
      <c r="BN1810" s="28"/>
      <c r="BO1810" s="28"/>
      <c r="BP1810" s="28"/>
      <c r="BQ1810" s="28"/>
      <c r="BR1810" s="28"/>
      <c r="BS1810" s="28"/>
      <c r="BT1810" s="28"/>
      <c r="BU1810" s="28"/>
      <c r="BV1810" s="28"/>
      <c r="BW1810" s="28"/>
      <c r="BX1810" s="28"/>
      <c r="BY1810" s="28"/>
      <c r="BZ1810" s="28"/>
      <c r="CA1810" s="28"/>
      <c r="CB1810" s="28"/>
      <c r="CC1810" s="28"/>
      <c r="CD1810" s="28"/>
      <c r="CE1810" s="28"/>
      <c r="CF1810" s="28"/>
      <c r="CG1810" s="28"/>
      <c r="CH1810" s="28"/>
      <c r="CI1810" s="28"/>
      <c r="CJ1810" s="28"/>
      <c r="CK1810" s="28"/>
      <c r="CL1810" s="28"/>
      <c r="CM1810" s="28"/>
      <c r="CN1810" s="28"/>
    </row>
    <row r="1811" spans="3:92" x14ac:dyDescent="0.3">
      <c r="C1811" s="28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28"/>
      <c r="O1811" s="28"/>
      <c r="P1811" s="28"/>
      <c r="Q1811" s="28"/>
      <c r="R1811" s="28"/>
      <c r="S1811" s="28"/>
      <c r="T1811" s="28"/>
      <c r="U1811" s="28"/>
      <c r="V1811" s="28"/>
      <c r="W1811" s="28"/>
      <c r="X1811" s="28"/>
      <c r="Y1811" s="28"/>
      <c r="Z1811" s="28"/>
      <c r="AA1811" s="28"/>
      <c r="AB1811" s="28"/>
      <c r="AC1811" s="28"/>
      <c r="AD1811" s="28"/>
      <c r="AE1811" s="28"/>
      <c r="AF1811" s="28"/>
      <c r="AG1811" s="28"/>
      <c r="AH1811" s="28"/>
      <c r="AI1811" s="28"/>
      <c r="AJ1811" s="28"/>
      <c r="AK1811" s="28"/>
      <c r="AL1811" s="28"/>
      <c r="AM1811" s="28"/>
      <c r="AN1811" s="28"/>
      <c r="AO1811" s="28"/>
      <c r="AP1811" s="28"/>
      <c r="AQ1811" s="28"/>
      <c r="AR1811" s="28"/>
      <c r="AS1811" s="28"/>
      <c r="AT1811" s="28"/>
      <c r="AU1811" s="28"/>
      <c r="AV1811" s="28"/>
      <c r="AW1811" s="28"/>
      <c r="AX1811" s="28"/>
      <c r="AY1811" s="28"/>
      <c r="AZ1811" s="28"/>
      <c r="BA1811" s="28"/>
      <c r="BB1811" s="28"/>
      <c r="BC1811" s="28"/>
      <c r="BD1811" s="28"/>
      <c r="BE1811" s="28"/>
      <c r="BF1811" s="28"/>
      <c r="BG1811" s="28"/>
      <c r="BH1811" s="28"/>
      <c r="BI1811" s="28"/>
      <c r="BJ1811" s="28"/>
      <c r="BK1811" s="28"/>
      <c r="BL1811" s="28"/>
      <c r="BM1811" s="28"/>
      <c r="BN1811" s="28"/>
      <c r="BO1811" s="28"/>
      <c r="BP1811" s="28"/>
      <c r="BQ1811" s="28"/>
      <c r="BR1811" s="28"/>
      <c r="BS1811" s="28"/>
      <c r="BT1811" s="28"/>
      <c r="BU1811" s="28"/>
      <c r="BV1811" s="28"/>
      <c r="BW1811" s="28"/>
      <c r="BX1811" s="28"/>
      <c r="BY1811" s="28"/>
      <c r="BZ1811" s="28"/>
      <c r="CA1811" s="28"/>
      <c r="CB1811" s="28"/>
      <c r="CC1811" s="28"/>
      <c r="CD1811" s="28"/>
      <c r="CE1811" s="28"/>
      <c r="CF1811" s="28"/>
      <c r="CG1811" s="28"/>
      <c r="CH1811" s="28"/>
      <c r="CI1811" s="28"/>
      <c r="CJ1811" s="28"/>
      <c r="CK1811" s="28"/>
      <c r="CL1811" s="28"/>
      <c r="CM1811" s="28"/>
      <c r="CN1811" s="28"/>
    </row>
    <row r="1812" spans="3:92" x14ac:dyDescent="0.3">
      <c r="C1812" s="28"/>
      <c r="D1812" s="28"/>
      <c r="E1812" s="28"/>
      <c r="F1812" s="28"/>
      <c r="G1812" s="28"/>
      <c r="H1812" s="28"/>
      <c r="I1812" s="28"/>
      <c r="J1812" s="28"/>
      <c r="K1812" s="28"/>
      <c r="L1812" s="28"/>
      <c r="M1812" s="28"/>
      <c r="N1812" s="28"/>
      <c r="O1812" s="28"/>
      <c r="P1812" s="28"/>
      <c r="Q1812" s="28"/>
      <c r="R1812" s="28"/>
      <c r="S1812" s="28"/>
      <c r="T1812" s="28"/>
      <c r="U1812" s="28"/>
      <c r="V1812" s="28"/>
      <c r="W1812" s="28"/>
      <c r="X1812" s="28"/>
      <c r="Y1812" s="28"/>
      <c r="Z1812" s="28"/>
      <c r="AA1812" s="28"/>
      <c r="AB1812" s="28"/>
      <c r="AC1812" s="28"/>
      <c r="AD1812" s="28"/>
      <c r="AE1812" s="28"/>
      <c r="AF1812" s="28"/>
      <c r="AG1812" s="28"/>
      <c r="AH1812" s="28"/>
      <c r="AI1812" s="28"/>
      <c r="AJ1812" s="28"/>
      <c r="AK1812" s="28"/>
      <c r="AL1812" s="28"/>
      <c r="AM1812" s="28"/>
      <c r="AN1812" s="28"/>
      <c r="AO1812" s="28"/>
      <c r="AP1812" s="28"/>
      <c r="AQ1812" s="28"/>
      <c r="AR1812" s="28"/>
      <c r="AS1812" s="28"/>
      <c r="AT1812" s="28"/>
      <c r="AU1812" s="28"/>
      <c r="AV1812" s="28"/>
      <c r="AW1812" s="28"/>
      <c r="AX1812" s="28"/>
      <c r="AY1812" s="28"/>
      <c r="AZ1812" s="28"/>
      <c r="BA1812" s="28"/>
      <c r="BB1812" s="28"/>
      <c r="BC1812" s="28"/>
      <c r="BD1812" s="28"/>
      <c r="BE1812" s="28"/>
      <c r="BF1812" s="28"/>
      <c r="BG1812" s="28"/>
      <c r="BH1812" s="28"/>
      <c r="BI1812" s="28"/>
      <c r="BJ1812" s="28"/>
      <c r="BK1812" s="28"/>
      <c r="BL1812" s="28"/>
      <c r="BM1812" s="28"/>
      <c r="BN1812" s="28"/>
      <c r="BO1812" s="28"/>
      <c r="BP1812" s="28"/>
      <c r="BQ1812" s="28"/>
      <c r="BR1812" s="28"/>
      <c r="BS1812" s="28"/>
      <c r="BT1812" s="28"/>
      <c r="BU1812" s="28"/>
      <c r="BV1812" s="28"/>
      <c r="BW1812" s="28"/>
      <c r="BX1812" s="28"/>
      <c r="BY1812" s="28"/>
      <c r="BZ1812" s="28"/>
      <c r="CA1812" s="28"/>
      <c r="CB1812" s="28"/>
      <c r="CC1812" s="28"/>
      <c r="CD1812" s="28"/>
      <c r="CE1812" s="28"/>
      <c r="CF1812" s="28"/>
      <c r="CG1812" s="28"/>
      <c r="CH1812" s="28"/>
      <c r="CI1812" s="28"/>
      <c r="CJ1812" s="28"/>
      <c r="CK1812" s="28"/>
      <c r="CL1812" s="28"/>
      <c r="CM1812" s="28"/>
      <c r="CN1812" s="28"/>
    </row>
    <row r="1813" spans="3:92" x14ac:dyDescent="0.3">
      <c r="C1813" s="28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28"/>
      <c r="O1813" s="28"/>
      <c r="P1813" s="28"/>
      <c r="Q1813" s="28"/>
      <c r="R1813" s="28"/>
      <c r="S1813" s="28"/>
      <c r="T1813" s="28"/>
      <c r="U1813" s="28"/>
      <c r="V1813" s="28"/>
      <c r="W1813" s="28"/>
      <c r="X1813" s="28"/>
      <c r="Y1813" s="28"/>
      <c r="Z1813" s="28"/>
      <c r="AA1813" s="28"/>
      <c r="AB1813" s="28"/>
      <c r="AC1813" s="28"/>
      <c r="AD1813" s="28"/>
      <c r="AE1813" s="28"/>
      <c r="AF1813" s="28"/>
      <c r="AG1813" s="28"/>
      <c r="AH1813" s="28"/>
      <c r="AI1813" s="28"/>
      <c r="AJ1813" s="28"/>
      <c r="AK1813" s="28"/>
      <c r="AL1813" s="28"/>
      <c r="AM1813" s="28"/>
      <c r="AN1813" s="28"/>
      <c r="AO1813" s="28"/>
      <c r="AP1813" s="28"/>
      <c r="AQ1813" s="28"/>
      <c r="AR1813" s="28"/>
      <c r="AS1813" s="28"/>
      <c r="AT1813" s="28"/>
      <c r="AU1813" s="28"/>
      <c r="AV1813" s="28"/>
      <c r="AW1813" s="28"/>
      <c r="AX1813" s="28"/>
      <c r="AY1813" s="28"/>
      <c r="AZ1813" s="28"/>
      <c r="BA1813" s="28"/>
      <c r="BB1813" s="28"/>
      <c r="BC1813" s="28"/>
      <c r="BD1813" s="28"/>
      <c r="BE1813" s="28"/>
      <c r="BF1813" s="28"/>
      <c r="BG1813" s="28"/>
      <c r="BH1813" s="28"/>
      <c r="BI1813" s="28"/>
      <c r="BJ1813" s="28"/>
      <c r="BK1813" s="28"/>
      <c r="BL1813" s="28"/>
      <c r="BM1813" s="28"/>
      <c r="BN1813" s="28"/>
      <c r="BO1813" s="28"/>
      <c r="BP1813" s="28"/>
      <c r="BQ1813" s="28"/>
      <c r="BR1813" s="28"/>
      <c r="BS1813" s="28"/>
      <c r="BT1813" s="28"/>
      <c r="BU1813" s="28"/>
      <c r="BV1813" s="28"/>
      <c r="BW1813" s="28"/>
      <c r="BX1813" s="28"/>
      <c r="BY1813" s="28"/>
      <c r="BZ1813" s="28"/>
      <c r="CA1813" s="28"/>
      <c r="CB1813" s="28"/>
      <c r="CC1813" s="28"/>
      <c r="CD1813" s="28"/>
      <c r="CE1813" s="28"/>
      <c r="CF1813" s="28"/>
      <c r="CG1813" s="28"/>
      <c r="CH1813" s="28"/>
      <c r="CI1813" s="28"/>
      <c r="CJ1813" s="28"/>
      <c r="CK1813" s="28"/>
      <c r="CL1813" s="28"/>
      <c r="CM1813" s="28"/>
      <c r="CN1813" s="28"/>
    </row>
    <row r="1814" spans="3:92" x14ac:dyDescent="0.3">
      <c r="C1814" s="28"/>
      <c r="D1814" s="28"/>
      <c r="E1814" s="28"/>
      <c r="F1814" s="28"/>
      <c r="G1814" s="28"/>
      <c r="H1814" s="28"/>
      <c r="I1814" s="28"/>
      <c r="J1814" s="28"/>
      <c r="K1814" s="28"/>
      <c r="L1814" s="28"/>
      <c r="M1814" s="28"/>
      <c r="N1814" s="28"/>
      <c r="O1814" s="28"/>
      <c r="P1814" s="28"/>
      <c r="Q1814" s="28"/>
      <c r="R1814" s="28"/>
      <c r="S1814" s="28"/>
      <c r="T1814" s="28"/>
      <c r="U1814" s="28"/>
      <c r="V1814" s="28"/>
      <c r="W1814" s="28"/>
      <c r="X1814" s="28"/>
      <c r="Y1814" s="28"/>
      <c r="Z1814" s="28"/>
      <c r="AA1814" s="28"/>
      <c r="AB1814" s="28"/>
      <c r="AC1814" s="28"/>
      <c r="AD1814" s="28"/>
      <c r="AE1814" s="28"/>
      <c r="AF1814" s="28"/>
      <c r="AG1814" s="28"/>
      <c r="AH1814" s="28"/>
      <c r="AI1814" s="28"/>
      <c r="AJ1814" s="28"/>
      <c r="AK1814" s="28"/>
      <c r="AL1814" s="28"/>
      <c r="AM1814" s="28"/>
      <c r="AN1814" s="28"/>
      <c r="AO1814" s="28"/>
      <c r="AP1814" s="28"/>
      <c r="AQ1814" s="28"/>
      <c r="AR1814" s="28"/>
      <c r="AS1814" s="28"/>
      <c r="AT1814" s="28"/>
      <c r="AU1814" s="28"/>
      <c r="AV1814" s="28"/>
      <c r="AW1814" s="28"/>
      <c r="AX1814" s="28"/>
      <c r="AY1814" s="28"/>
      <c r="AZ1814" s="28"/>
      <c r="BA1814" s="28"/>
      <c r="BB1814" s="28"/>
      <c r="BC1814" s="28"/>
      <c r="BD1814" s="28"/>
      <c r="BE1814" s="28"/>
      <c r="BF1814" s="28"/>
      <c r="BG1814" s="28"/>
      <c r="BH1814" s="28"/>
      <c r="BI1814" s="28"/>
      <c r="BJ1814" s="28"/>
      <c r="BK1814" s="28"/>
      <c r="BL1814" s="28"/>
      <c r="BM1814" s="28"/>
      <c r="BN1814" s="28"/>
      <c r="BO1814" s="28"/>
      <c r="BP1814" s="28"/>
      <c r="BQ1814" s="28"/>
      <c r="BR1814" s="28"/>
      <c r="BS1814" s="28"/>
      <c r="BT1814" s="28"/>
      <c r="BU1814" s="28"/>
      <c r="BV1814" s="28"/>
      <c r="BW1814" s="28"/>
      <c r="BX1814" s="28"/>
      <c r="BY1814" s="28"/>
      <c r="BZ1814" s="28"/>
      <c r="CA1814" s="28"/>
      <c r="CB1814" s="28"/>
      <c r="CC1814" s="28"/>
      <c r="CD1814" s="28"/>
      <c r="CE1814" s="28"/>
      <c r="CF1814" s="28"/>
      <c r="CG1814" s="28"/>
      <c r="CH1814" s="28"/>
      <c r="CI1814" s="28"/>
      <c r="CJ1814" s="28"/>
      <c r="CK1814" s="28"/>
      <c r="CL1814" s="28"/>
      <c r="CM1814" s="28"/>
      <c r="CN1814" s="28"/>
    </row>
    <row r="1815" spans="3:92" x14ac:dyDescent="0.3">
      <c r="C1815" s="28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28"/>
      <c r="O1815" s="28"/>
      <c r="P1815" s="28"/>
      <c r="Q1815" s="28"/>
      <c r="R1815" s="28"/>
      <c r="S1815" s="28"/>
      <c r="T1815" s="28"/>
      <c r="U1815" s="28"/>
      <c r="V1815" s="28"/>
      <c r="W1815" s="28"/>
      <c r="X1815" s="28"/>
      <c r="Y1815" s="28"/>
      <c r="Z1815" s="28"/>
      <c r="AA1815" s="28"/>
      <c r="AB1815" s="28"/>
      <c r="AC1815" s="28"/>
      <c r="AD1815" s="28"/>
      <c r="AE1815" s="28"/>
      <c r="AF1815" s="28"/>
      <c r="AG1815" s="28"/>
      <c r="AH1815" s="28"/>
      <c r="AI1815" s="28"/>
      <c r="AJ1815" s="28"/>
      <c r="AK1815" s="28"/>
      <c r="AL1815" s="28"/>
      <c r="AM1815" s="28"/>
      <c r="AN1815" s="28"/>
      <c r="AO1815" s="28"/>
      <c r="AP1815" s="28"/>
      <c r="AQ1815" s="28"/>
      <c r="AR1815" s="28"/>
      <c r="AS1815" s="28"/>
      <c r="AT1815" s="28"/>
      <c r="AU1815" s="28"/>
      <c r="AV1815" s="28"/>
      <c r="AW1815" s="28"/>
      <c r="AX1815" s="28"/>
      <c r="AY1815" s="28"/>
      <c r="AZ1815" s="28"/>
      <c r="BA1815" s="28"/>
      <c r="BB1815" s="28"/>
      <c r="BC1815" s="28"/>
      <c r="BD1815" s="28"/>
      <c r="BE1815" s="28"/>
      <c r="BF1815" s="28"/>
      <c r="BG1815" s="28"/>
      <c r="BH1815" s="28"/>
      <c r="BI1815" s="28"/>
      <c r="BJ1815" s="28"/>
      <c r="BK1815" s="28"/>
      <c r="BL1815" s="28"/>
      <c r="BM1815" s="28"/>
      <c r="BN1815" s="28"/>
      <c r="BO1815" s="28"/>
      <c r="BP1815" s="28"/>
      <c r="BQ1815" s="28"/>
      <c r="BR1815" s="28"/>
      <c r="BS1815" s="28"/>
      <c r="BT1815" s="28"/>
      <c r="BU1815" s="28"/>
      <c r="BV1815" s="28"/>
      <c r="BW1815" s="28"/>
      <c r="BX1815" s="28"/>
      <c r="BY1815" s="28"/>
      <c r="BZ1815" s="28"/>
      <c r="CA1815" s="28"/>
      <c r="CB1815" s="28"/>
      <c r="CC1815" s="28"/>
      <c r="CD1815" s="28"/>
      <c r="CE1815" s="28"/>
      <c r="CF1815" s="28"/>
      <c r="CG1815" s="28"/>
      <c r="CH1815" s="28"/>
      <c r="CI1815" s="28"/>
      <c r="CJ1815" s="28"/>
      <c r="CK1815" s="28"/>
      <c r="CL1815" s="28"/>
      <c r="CM1815" s="28"/>
      <c r="CN1815" s="28"/>
    </row>
    <row r="1816" spans="3:92" x14ac:dyDescent="0.3">
      <c r="C1816" s="28"/>
      <c r="D1816" s="28"/>
      <c r="E1816" s="28"/>
      <c r="F1816" s="28"/>
      <c r="G1816" s="28"/>
      <c r="H1816" s="28"/>
      <c r="I1816" s="28"/>
      <c r="J1816" s="28"/>
      <c r="K1816" s="28"/>
      <c r="L1816" s="28"/>
      <c r="M1816" s="28"/>
      <c r="N1816" s="28"/>
      <c r="O1816" s="28"/>
      <c r="P1816" s="28"/>
      <c r="Q1816" s="28"/>
      <c r="R1816" s="28"/>
      <c r="S1816" s="28"/>
      <c r="T1816" s="28"/>
      <c r="U1816" s="28"/>
      <c r="V1816" s="28"/>
      <c r="W1816" s="28"/>
      <c r="X1816" s="28"/>
      <c r="Y1816" s="28"/>
      <c r="Z1816" s="28"/>
      <c r="AA1816" s="28"/>
      <c r="AB1816" s="28"/>
      <c r="AC1816" s="28"/>
      <c r="AD1816" s="28"/>
      <c r="AE1816" s="28"/>
      <c r="AF1816" s="28"/>
      <c r="AG1816" s="28"/>
      <c r="AH1816" s="28"/>
      <c r="AI1816" s="28"/>
      <c r="AJ1816" s="28"/>
      <c r="AK1816" s="28"/>
      <c r="AL1816" s="28"/>
      <c r="AM1816" s="28"/>
      <c r="AN1816" s="28"/>
      <c r="AO1816" s="28"/>
      <c r="AP1816" s="28"/>
      <c r="AQ1816" s="28"/>
      <c r="AR1816" s="28"/>
      <c r="AS1816" s="28"/>
      <c r="AT1816" s="28"/>
      <c r="AU1816" s="28"/>
      <c r="AV1816" s="28"/>
      <c r="AW1816" s="28"/>
      <c r="AX1816" s="28"/>
      <c r="AY1816" s="28"/>
      <c r="AZ1816" s="28"/>
      <c r="BA1816" s="28"/>
      <c r="BB1816" s="28"/>
      <c r="BC1816" s="28"/>
      <c r="BD1816" s="28"/>
      <c r="BE1816" s="28"/>
      <c r="BF1816" s="28"/>
      <c r="BG1816" s="28"/>
      <c r="BH1816" s="28"/>
      <c r="BI1816" s="28"/>
      <c r="BJ1816" s="28"/>
      <c r="BK1816" s="28"/>
      <c r="BL1816" s="28"/>
      <c r="BM1816" s="28"/>
      <c r="BN1816" s="28"/>
      <c r="BO1816" s="28"/>
      <c r="BP1816" s="28"/>
      <c r="BQ1816" s="28"/>
      <c r="BR1816" s="28"/>
      <c r="BS1816" s="28"/>
      <c r="BT1816" s="28"/>
      <c r="BU1816" s="28"/>
      <c r="BV1816" s="28"/>
      <c r="BW1816" s="28"/>
      <c r="BX1816" s="28"/>
      <c r="BY1816" s="28"/>
      <c r="BZ1816" s="28"/>
      <c r="CA1816" s="28"/>
      <c r="CB1816" s="28"/>
      <c r="CC1816" s="28"/>
      <c r="CD1816" s="28"/>
      <c r="CE1816" s="28"/>
      <c r="CF1816" s="28"/>
      <c r="CG1816" s="28"/>
      <c r="CH1816" s="28"/>
      <c r="CI1816" s="28"/>
      <c r="CJ1816" s="28"/>
      <c r="CK1816" s="28"/>
      <c r="CL1816" s="28"/>
      <c r="CM1816" s="28"/>
      <c r="CN1816" s="28"/>
    </row>
    <row r="1817" spans="3:92" x14ac:dyDescent="0.3">
      <c r="C1817" s="28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28"/>
      <c r="O1817" s="28"/>
      <c r="P1817" s="28"/>
      <c r="Q1817" s="28"/>
      <c r="R1817" s="28"/>
      <c r="S1817" s="28"/>
      <c r="T1817" s="28"/>
      <c r="U1817" s="28"/>
      <c r="V1817" s="28"/>
      <c r="W1817" s="28"/>
      <c r="X1817" s="28"/>
      <c r="Y1817" s="28"/>
      <c r="Z1817" s="28"/>
      <c r="AA1817" s="28"/>
      <c r="AB1817" s="28"/>
      <c r="AC1817" s="28"/>
      <c r="AD1817" s="28"/>
      <c r="AE1817" s="28"/>
      <c r="AF1817" s="28"/>
      <c r="AG1817" s="28"/>
      <c r="AH1817" s="28"/>
      <c r="AI1817" s="28"/>
      <c r="AJ1817" s="28"/>
      <c r="AK1817" s="28"/>
      <c r="AL1817" s="28"/>
      <c r="AM1817" s="28"/>
      <c r="AN1817" s="28"/>
      <c r="AO1817" s="28"/>
      <c r="AP1817" s="28"/>
      <c r="AQ1817" s="28"/>
      <c r="AR1817" s="28"/>
      <c r="AS1817" s="28"/>
      <c r="AT1817" s="28"/>
      <c r="AU1817" s="28"/>
      <c r="AV1817" s="28"/>
      <c r="AW1817" s="28"/>
      <c r="AX1817" s="28"/>
      <c r="AY1817" s="28"/>
      <c r="AZ1817" s="28"/>
      <c r="BA1817" s="28"/>
      <c r="BB1817" s="28"/>
      <c r="BC1817" s="28"/>
      <c r="BD1817" s="28"/>
      <c r="BE1817" s="28"/>
      <c r="BF1817" s="28"/>
      <c r="BG1817" s="28"/>
      <c r="BH1817" s="28"/>
      <c r="BI1817" s="28"/>
      <c r="BJ1817" s="28"/>
      <c r="BK1817" s="28"/>
      <c r="BL1817" s="28"/>
      <c r="BM1817" s="28"/>
      <c r="BN1817" s="28"/>
      <c r="BO1817" s="28"/>
      <c r="BP1817" s="28"/>
      <c r="BQ1817" s="28"/>
      <c r="BR1817" s="28"/>
      <c r="BS1817" s="28"/>
      <c r="BT1817" s="28"/>
      <c r="BU1817" s="28"/>
      <c r="BV1817" s="28"/>
      <c r="BW1817" s="28"/>
      <c r="BX1817" s="28"/>
      <c r="BY1817" s="28"/>
      <c r="BZ1817" s="28"/>
      <c r="CA1817" s="28"/>
      <c r="CB1817" s="28"/>
      <c r="CC1817" s="28"/>
      <c r="CD1817" s="28"/>
      <c r="CE1817" s="28"/>
      <c r="CF1817" s="28"/>
      <c r="CG1817" s="28"/>
      <c r="CH1817" s="28"/>
      <c r="CI1817" s="28"/>
      <c r="CJ1817" s="28"/>
      <c r="CK1817" s="28"/>
      <c r="CL1817" s="28"/>
      <c r="CM1817" s="28"/>
      <c r="CN1817" s="28"/>
    </row>
    <row r="1818" spans="3:92" x14ac:dyDescent="0.3">
      <c r="C1818" s="28"/>
      <c r="D1818" s="28"/>
      <c r="E1818" s="28"/>
      <c r="F1818" s="28"/>
      <c r="G1818" s="28"/>
      <c r="H1818" s="28"/>
      <c r="I1818" s="28"/>
      <c r="J1818" s="28"/>
      <c r="K1818" s="28"/>
      <c r="L1818" s="28"/>
      <c r="M1818" s="28"/>
      <c r="N1818" s="28"/>
      <c r="O1818" s="28"/>
      <c r="P1818" s="28"/>
      <c r="Q1818" s="28"/>
      <c r="R1818" s="28"/>
      <c r="S1818" s="28"/>
      <c r="T1818" s="28"/>
      <c r="U1818" s="28"/>
      <c r="V1818" s="28"/>
      <c r="W1818" s="28"/>
      <c r="X1818" s="28"/>
      <c r="Y1818" s="28"/>
      <c r="Z1818" s="28"/>
      <c r="AA1818" s="28"/>
      <c r="AB1818" s="28"/>
      <c r="AC1818" s="28"/>
      <c r="AD1818" s="28"/>
      <c r="AE1818" s="28"/>
      <c r="AF1818" s="28"/>
      <c r="AG1818" s="28"/>
      <c r="AH1818" s="28"/>
      <c r="AI1818" s="28"/>
      <c r="AJ1818" s="28"/>
      <c r="AK1818" s="28"/>
      <c r="AL1818" s="28"/>
      <c r="AM1818" s="28"/>
      <c r="AN1818" s="28"/>
      <c r="AO1818" s="28"/>
      <c r="AP1818" s="28"/>
      <c r="AQ1818" s="28"/>
      <c r="AR1818" s="28"/>
      <c r="AS1818" s="28"/>
      <c r="AT1818" s="28"/>
      <c r="AU1818" s="28"/>
      <c r="AV1818" s="28"/>
      <c r="AW1818" s="28"/>
      <c r="AX1818" s="28"/>
      <c r="AY1818" s="28"/>
      <c r="AZ1818" s="28"/>
      <c r="BA1818" s="28"/>
      <c r="BB1818" s="28"/>
      <c r="BC1818" s="28"/>
      <c r="BD1818" s="28"/>
      <c r="BE1818" s="28"/>
      <c r="BF1818" s="28"/>
      <c r="BG1818" s="28"/>
      <c r="BH1818" s="28"/>
      <c r="BI1818" s="28"/>
      <c r="BJ1818" s="28"/>
      <c r="BK1818" s="28"/>
      <c r="BL1818" s="28"/>
      <c r="BM1818" s="28"/>
      <c r="BN1818" s="28"/>
      <c r="BO1818" s="28"/>
      <c r="BP1818" s="28"/>
      <c r="BQ1818" s="28"/>
      <c r="BR1818" s="28"/>
      <c r="BS1818" s="28"/>
      <c r="BT1818" s="28"/>
      <c r="BU1818" s="28"/>
      <c r="BV1818" s="28"/>
      <c r="BW1818" s="28"/>
      <c r="BX1818" s="28"/>
      <c r="BY1818" s="28"/>
      <c r="BZ1818" s="28"/>
      <c r="CA1818" s="28"/>
      <c r="CB1818" s="28"/>
      <c r="CC1818" s="28"/>
      <c r="CD1818" s="28"/>
      <c r="CE1818" s="28"/>
      <c r="CF1818" s="28"/>
      <c r="CG1818" s="28"/>
      <c r="CH1818" s="28"/>
      <c r="CI1818" s="28"/>
      <c r="CJ1818" s="28"/>
      <c r="CK1818" s="28"/>
      <c r="CL1818" s="28"/>
      <c r="CM1818" s="28"/>
      <c r="CN1818" s="28"/>
    </row>
    <row r="1819" spans="3:92" x14ac:dyDescent="0.3">
      <c r="C1819" s="28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28"/>
      <c r="O1819" s="28"/>
      <c r="P1819" s="28"/>
      <c r="Q1819" s="28"/>
      <c r="R1819" s="28"/>
      <c r="S1819" s="28"/>
      <c r="T1819" s="28"/>
      <c r="U1819" s="28"/>
      <c r="V1819" s="28"/>
      <c r="W1819" s="28"/>
      <c r="X1819" s="28"/>
      <c r="Y1819" s="28"/>
      <c r="Z1819" s="28"/>
      <c r="AA1819" s="28"/>
      <c r="AB1819" s="28"/>
      <c r="AC1819" s="28"/>
      <c r="AD1819" s="28"/>
      <c r="AE1819" s="28"/>
      <c r="AF1819" s="28"/>
      <c r="AG1819" s="28"/>
      <c r="AH1819" s="28"/>
      <c r="AI1819" s="28"/>
      <c r="AJ1819" s="28"/>
      <c r="AK1819" s="28"/>
      <c r="AL1819" s="28"/>
      <c r="AM1819" s="28"/>
      <c r="AN1819" s="28"/>
      <c r="AO1819" s="28"/>
      <c r="AP1819" s="28"/>
      <c r="AQ1819" s="28"/>
      <c r="AR1819" s="28"/>
      <c r="AS1819" s="28"/>
      <c r="AT1819" s="28"/>
      <c r="AU1819" s="28"/>
      <c r="AV1819" s="28"/>
      <c r="AW1819" s="28"/>
      <c r="AX1819" s="28"/>
      <c r="AY1819" s="28"/>
      <c r="AZ1819" s="28"/>
      <c r="BA1819" s="28"/>
      <c r="BB1819" s="28"/>
      <c r="BC1819" s="28"/>
      <c r="BD1819" s="28"/>
      <c r="BE1819" s="28"/>
      <c r="BF1819" s="28"/>
      <c r="BG1819" s="28"/>
      <c r="BH1819" s="28"/>
      <c r="BI1819" s="28"/>
      <c r="BJ1819" s="28"/>
      <c r="BK1819" s="28"/>
      <c r="BL1819" s="28"/>
      <c r="BM1819" s="28"/>
      <c r="BN1819" s="28"/>
      <c r="BO1819" s="28"/>
      <c r="BP1819" s="28"/>
      <c r="BQ1819" s="28"/>
      <c r="BR1819" s="28"/>
      <c r="BS1819" s="28"/>
      <c r="BT1819" s="28"/>
      <c r="BU1819" s="28"/>
      <c r="BV1819" s="28"/>
      <c r="BW1819" s="28"/>
      <c r="BX1819" s="28"/>
      <c r="BY1819" s="28"/>
      <c r="BZ1819" s="28"/>
      <c r="CA1819" s="28"/>
      <c r="CB1819" s="28"/>
      <c r="CC1819" s="28"/>
      <c r="CD1819" s="28"/>
      <c r="CE1819" s="28"/>
      <c r="CF1819" s="28"/>
      <c r="CG1819" s="28"/>
      <c r="CH1819" s="28"/>
      <c r="CI1819" s="28"/>
      <c r="CJ1819" s="28"/>
      <c r="CK1819" s="28"/>
      <c r="CL1819" s="28"/>
      <c r="CM1819" s="28"/>
      <c r="CN1819" s="28"/>
    </row>
    <row r="1820" spans="3:92" x14ac:dyDescent="0.3">
      <c r="C1820" s="28"/>
      <c r="D1820" s="28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28"/>
      <c r="R1820" s="28"/>
      <c r="S1820" s="28"/>
      <c r="T1820" s="28"/>
      <c r="U1820" s="28"/>
      <c r="V1820" s="28"/>
      <c r="W1820" s="28"/>
      <c r="X1820" s="28"/>
      <c r="Y1820" s="28"/>
      <c r="Z1820" s="28"/>
      <c r="AA1820" s="28"/>
      <c r="AB1820" s="28"/>
      <c r="AC1820" s="28"/>
      <c r="AD1820" s="28"/>
      <c r="AE1820" s="28"/>
      <c r="AF1820" s="28"/>
      <c r="AG1820" s="28"/>
      <c r="AH1820" s="28"/>
      <c r="AI1820" s="28"/>
      <c r="AJ1820" s="28"/>
      <c r="AK1820" s="28"/>
      <c r="AL1820" s="28"/>
      <c r="AM1820" s="28"/>
      <c r="AN1820" s="28"/>
      <c r="AO1820" s="28"/>
      <c r="AP1820" s="28"/>
      <c r="AQ1820" s="28"/>
      <c r="AR1820" s="28"/>
      <c r="AS1820" s="28"/>
      <c r="AT1820" s="28"/>
      <c r="AU1820" s="28"/>
      <c r="AV1820" s="28"/>
      <c r="AW1820" s="28"/>
      <c r="AX1820" s="28"/>
      <c r="AY1820" s="28"/>
      <c r="AZ1820" s="28"/>
      <c r="BA1820" s="28"/>
      <c r="BB1820" s="28"/>
      <c r="BC1820" s="28"/>
      <c r="BD1820" s="28"/>
      <c r="BE1820" s="28"/>
      <c r="BF1820" s="28"/>
      <c r="BG1820" s="28"/>
      <c r="BH1820" s="28"/>
      <c r="BI1820" s="28"/>
      <c r="BJ1820" s="28"/>
      <c r="BK1820" s="28"/>
      <c r="BL1820" s="28"/>
      <c r="BM1820" s="28"/>
      <c r="BN1820" s="28"/>
      <c r="BO1820" s="28"/>
      <c r="BP1820" s="28"/>
      <c r="BQ1820" s="28"/>
      <c r="BR1820" s="28"/>
      <c r="BS1820" s="28"/>
      <c r="BT1820" s="28"/>
      <c r="BU1820" s="28"/>
      <c r="BV1820" s="28"/>
      <c r="BW1820" s="28"/>
      <c r="BX1820" s="28"/>
      <c r="BY1820" s="28"/>
      <c r="BZ1820" s="28"/>
      <c r="CA1820" s="28"/>
      <c r="CB1820" s="28"/>
      <c r="CC1820" s="28"/>
      <c r="CD1820" s="28"/>
      <c r="CE1820" s="28"/>
      <c r="CF1820" s="28"/>
      <c r="CG1820" s="28"/>
      <c r="CH1820" s="28"/>
      <c r="CI1820" s="28"/>
      <c r="CJ1820" s="28"/>
      <c r="CK1820" s="28"/>
      <c r="CL1820" s="28"/>
      <c r="CM1820" s="28"/>
      <c r="CN1820" s="28"/>
    </row>
    <row r="1821" spans="3:92" x14ac:dyDescent="0.3">
      <c r="C1821" s="28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28"/>
      <c r="O1821" s="28"/>
      <c r="P1821" s="28"/>
      <c r="Q1821" s="28"/>
      <c r="R1821" s="28"/>
      <c r="S1821" s="28"/>
      <c r="T1821" s="28"/>
      <c r="U1821" s="28"/>
      <c r="V1821" s="28"/>
      <c r="W1821" s="28"/>
      <c r="X1821" s="28"/>
      <c r="Y1821" s="28"/>
      <c r="Z1821" s="28"/>
      <c r="AA1821" s="28"/>
      <c r="AB1821" s="28"/>
      <c r="AC1821" s="28"/>
      <c r="AD1821" s="28"/>
      <c r="AE1821" s="28"/>
      <c r="AF1821" s="28"/>
      <c r="AG1821" s="28"/>
      <c r="AH1821" s="28"/>
      <c r="AI1821" s="28"/>
      <c r="AJ1821" s="28"/>
      <c r="AK1821" s="28"/>
      <c r="AL1821" s="28"/>
      <c r="AM1821" s="28"/>
      <c r="AN1821" s="28"/>
      <c r="AO1821" s="28"/>
      <c r="AP1821" s="28"/>
      <c r="AQ1821" s="28"/>
      <c r="AR1821" s="28"/>
      <c r="AS1821" s="28"/>
      <c r="AT1821" s="28"/>
      <c r="AU1821" s="28"/>
      <c r="AV1821" s="28"/>
      <c r="AW1821" s="28"/>
      <c r="AX1821" s="28"/>
      <c r="AY1821" s="28"/>
      <c r="AZ1821" s="28"/>
      <c r="BA1821" s="28"/>
      <c r="BB1821" s="28"/>
      <c r="BC1821" s="28"/>
      <c r="BD1821" s="28"/>
      <c r="BE1821" s="28"/>
      <c r="BF1821" s="28"/>
      <c r="BG1821" s="28"/>
      <c r="BH1821" s="28"/>
      <c r="BI1821" s="28"/>
      <c r="BJ1821" s="28"/>
      <c r="BK1821" s="28"/>
      <c r="BL1821" s="28"/>
      <c r="BM1821" s="28"/>
      <c r="BN1821" s="28"/>
      <c r="BO1821" s="28"/>
      <c r="BP1821" s="28"/>
      <c r="BQ1821" s="28"/>
      <c r="BR1821" s="28"/>
      <c r="BS1821" s="28"/>
      <c r="BT1821" s="28"/>
      <c r="BU1821" s="28"/>
      <c r="BV1821" s="28"/>
      <c r="BW1821" s="28"/>
      <c r="BX1821" s="28"/>
      <c r="BY1821" s="28"/>
      <c r="BZ1821" s="28"/>
      <c r="CA1821" s="28"/>
      <c r="CB1821" s="28"/>
      <c r="CC1821" s="28"/>
      <c r="CD1821" s="28"/>
      <c r="CE1821" s="28"/>
      <c r="CF1821" s="28"/>
      <c r="CG1821" s="28"/>
      <c r="CH1821" s="28"/>
      <c r="CI1821" s="28"/>
      <c r="CJ1821" s="28"/>
      <c r="CK1821" s="28"/>
      <c r="CL1821" s="28"/>
      <c r="CM1821" s="28"/>
      <c r="CN1821" s="28"/>
    </row>
    <row r="1822" spans="3:92" x14ac:dyDescent="0.3">
      <c r="C1822" s="28"/>
      <c r="D1822" s="28"/>
      <c r="E1822" s="28"/>
      <c r="F1822" s="28"/>
      <c r="G1822" s="28"/>
      <c r="H1822" s="28"/>
      <c r="I1822" s="28"/>
      <c r="J1822" s="28"/>
      <c r="K1822" s="28"/>
      <c r="L1822" s="28"/>
      <c r="M1822" s="28"/>
      <c r="N1822" s="28"/>
      <c r="O1822" s="28"/>
      <c r="P1822" s="28"/>
      <c r="Q1822" s="28"/>
      <c r="R1822" s="28"/>
      <c r="S1822" s="28"/>
      <c r="T1822" s="28"/>
      <c r="U1822" s="28"/>
      <c r="V1822" s="28"/>
      <c r="W1822" s="28"/>
      <c r="X1822" s="28"/>
      <c r="Y1822" s="28"/>
      <c r="Z1822" s="28"/>
      <c r="AA1822" s="28"/>
      <c r="AB1822" s="28"/>
      <c r="AC1822" s="28"/>
      <c r="AD1822" s="28"/>
      <c r="AE1822" s="28"/>
      <c r="AF1822" s="28"/>
      <c r="AG1822" s="28"/>
      <c r="AH1822" s="28"/>
      <c r="AI1822" s="28"/>
      <c r="AJ1822" s="28"/>
      <c r="AK1822" s="28"/>
      <c r="AL1822" s="28"/>
      <c r="AM1822" s="28"/>
      <c r="AN1822" s="28"/>
      <c r="AO1822" s="28"/>
      <c r="AP1822" s="28"/>
      <c r="AQ1822" s="28"/>
      <c r="AR1822" s="28"/>
      <c r="AS1822" s="28"/>
      <c r="AT1822" s="28"/>
      <c r="AU1822" s="28"/>
      <c r="AV1822" s="28"/>
      <c r="AW1822" s="28"/>
      <c r="AX1822" s="28"/>
      <c r="AY1822" s="28"/>
      <c r="AZ1822" s="28"/>
      <c r="BA1822" s="28"/>
      <c r="BB1822" s="28"/>
      <c r="BC1822" s="28"/>
      <c r="BD1822" s="28"/>
      <c r="BE1822" s="28"/>
      <c r="BF1822" s="28"/>
      <c r="BG1822" s="28"/>
      <c r="BH1822" s="28"/>
      <c r="BI1822" s="28"/>
      <c r="BJ1822" s="28"/>
      <c r="BK1822" s="28"/>
      <c r="BL1822" s="28"/>
      <c r="BM1822" s="28"/>
      <c r="BN1822" s="28"/>
      <c r="BO1822" s="28"/>
      <c r="BP1822" s="28"/>
      <c r="BQ1822" s="28"/>
      <c r="BR1822" s="28"/>
      <c r="BS1822" s="28"/>
      <c r="BT1822" s="28"/>
      <c r="BU1822" s="28"/>
      <c r="BV1822" s="28"/>
      <c r="BW1822" s="28"/>
      <c r="BX1822" s="28"/>
      <c r="BY1822" s="28"/>
      <c r="BZ1822" s="28"/>
      <c r="CA1822" s="28"/>
      <c r="CB1822" s="28"/>
      <c r="CC1822" s="28"/>
      <c r="CD1822" s="28"/>
      <c r="CE1822" s="28"/>
      <c r="CF1822" s="28"/>
      <c r="CG1822" s="28"/>
      <c r="CH1822" s="28"/>
      <c r="CI1822" s="28"/>
      <c r="CJ1822" s="28"/>
      <c r="CK1822" s="28"/>
      <c r="CL1822" s="28"/>
      <c r="CM1822" s="28"/>
      <c r="CN1822" s="28"/>
    </row>
    <row r="1823" spans="3:92" x14ac:dyDescent="0.3">
      <c r="C1823" s="28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28"/>
      <c r="O1823" s="28"/>
      <c r="P1823" s="28"/>
      <c r="Q1823" s="28"/>
      <c r="R1823" s="28"/>
      <c r="S1823" s="28"/>
      <c r="T1823" s="28"/>
      <c r="U1823" s="28"/>
      <c r="V1823" s="28"/>
      <c r="W1823" s="28"/>
      <c r="X1823" s="28"/>
      <c r="Y1823" s="28"/>
      <c r="Z1823" s="28"/>
      <c r="AA1823" s="28"/>
      <c r="AB1823" s="28"/>
      <c r="AC1823" s="28"/>
      <c r="AD1823" s="28"/>
      <c r="AE1823" s="28"/>
      <c r="AF1823" s="28"/>
      <c r="AG1823" s="28"/>
      <c r="AH1823" s="28"/>
      <c r="AI1823" s="28"/>
      <c r="AJ1823" s="28"/>
      <c r="AK1823" s="28"/>
      <c r="AL1823" s="28"/>
      <c r="AM1823" s="28"/>
      <c r="AN1823" s="28"/>
      <c r="AO1823" s="28"/>
      <c r="AP1823" s="28"/>
      <c r="AQ1823" s="28"/>
      <c r="AR1823" s="28"/>
      <c r="AS1823" s="28"/>
      <c r="AT1823" s="28"/>
      <c r="AU1823" s="28"/>
      <c r="AV1823" s="28"/>
      <c r="AW1823" s="28"/>
      <c r="AX1823" s="28"/>
      <c r="AY1823" s="28"/>
      <c r="AZ1823" s="28"/>
      <c r="BA1823" s="28"/>
      <c r="BB1823" s="28"/>
      <c r="BC1823" s="28"/>
      <c r="BD1823" s="28"/>
      <c r="BE1823" s="28"/>
      <c r="BF1823" s="28"/>
      <c r="BG1823" s="28"/>
      <c r="BH1823" s="28"/>
      <c r="BI1823" s="28"/>
      <c r="BJ1823" s="28"/>
      <c r="BK1823" s="28"/>
      <c r="BL1823" s="28"/>
      <c r="BM1823" s="28"/>
      <c r="BN1823" s="28"/>
      <c r="BO1823" s="28"/>
      <c r="BP1823" s="28"/>
      <c r="BQ1823" s="28"/>
      <c r="BR1823" s="28"/>
      <c r="BS1823" s="28"/>
      <c r="BT1823" s="28"/>
      <c r="BU1823" s="28"/>
      <c r="BV1823" s="28"/>
      <c r="BW1823" s="28"/>
      <c r="BX1823" s="28"/>
      <c r="BY1823" s="28"/>
      <c r="BZ1823" s="28"/>
      <c r="CA1823" s="28"/>
      <c r="CB1823" s="28"/>
      <c r="CC1823" s="28"/>
      <c r="CD1823" s="28"/>
      <c r="CE1823" s="28"/>
      <c r="CF1823" s="28"/>
      <c r="CG1823" s="28"/>
      <c r="CH1823" s="28"/>
      <c r="CI1823" s="28"/>
      <c r="CJ1823" s="28"/>
      <c r="CK1823" s="28"/>
      <c r="CL1823" s="28"/>
      <c r="CM1823" s="28"/>
      <c r="CN1823" s="28"/>
    </row>
    <row r="1824" spans="3:92" x14ac:dyDescent="0.3">
      <c r="C1824" s="28"/>
      <c r="D1824" s="28"/>
      <c r="E1824" s="28"/>
      <c r="F1824" s="28"/>
      <c r="G1824" s="28"/>
      <c r="H1824" s="28"/>
      <c r="I1824" s="28"/>
      <c r="J1824" s="28"/>
      <c r="K1824" s="28"/>
      <c r="L1824" s="28"/>
      <c r="M1824" s="28"/>
      <c r="N1824" s="28"/>
      <c r="O1824" s="28"/>
      <c r="P1824" s="28"/>
      <c r="Q1824" s="28"/>
      <c r="R1824" s="28"/>
      <c r="S1824" s="28"/>
      <c r="T1824" s="28"/>
      <c r="U1824" s="28"/>
      <c r="V1824" s="28"/>
      <c r="W1824" s="28"/>
      <c r="X1824" s="28"/>
      <c r="Y1824" s="28"/>
      <c r="Z1824" s="28"/>
      <c r="AA1824" s="28"/>
      <c r="AB1824" s="28"/>
      <c r="AC1824" s="28"/>
      <c r="AD1824" s="28"/>
      <c r="AE1824" s="28"/>
      <c r="AF1824" s="28"/>
      <c r="AG1824" s="28"/>
      <c r="AH1824" s="28"/>
      <c r="AI1824" s="28"/>
      <c r="AJ1824" s="28"/>
      <c r="AK1824" s="28"/>
      <c r="AL1824" s="28"/>
      <c r="AM1824" s="28"/>
      <c r="AN1824" s="28"/>
      <c r="AO1824" s="28"/>
      <c r="AP1824" s="28"/>
      <c r="AQ1824" s="28"/>
      <c r="AR1824" s="28"/>
      <c r="AS1824" s="28"/>
      <c r="AT1824" s="28"/>
      <c r="AU1824" s="28"/>
      <c r="AV1824" s="28"/>
      <c r="AW1824" s="28"/>
      <c r="AX1824" s="28"/>
      <c r="AY1824" s="28"/>
      <c r="AZ1824" s="28"/>
      <c r="BA1824" s="28"/>
      <c r="BB1824" s="28"/>
      <c r="BC1824" s="28"/>
      <c r="BD1824" s="28"/>
      <c r="BE1824" s="28"/>
      <c r="BF1824" s="28"/>
      <c r="BG1824" s="28"/>
      <c r="BH1824" s="28"/>
      <c r="BI1824" s="28"/>
      <c r="BJ1824" s="28"/>
      <c r="BK1824" s="28"/>
      <c r="BL1824" s="28"/>
      <c r="BM1824" s="28"/>
      <c r="BN1824" s="28"/>
      <c r="BO1824" s="28"/>
      <c r="BP1824" s="28"/>
      <c r="BQ1824" s="28"/>
      <c r="BR1824" s="28"/>
      <c r="BS1824" s="28"/>
      <c r="BT1824" s="28"/>
      <c r="BU1824" s="28"/>
      <c r="BV1824" s="28"/>
      <c r="BW1824" s="28"/>
      <c r="BX1824" s="28"/>
      <c r="BY1824" s="28"/>
      <c r="BZ1824" s="28"/>
      <c r="CA1824" s="28"/>
      <c r="CB1824" s="28"/>
      <c r="CC1824" s="28"/>
      <c r="CD1824" s="28"/>
      <c r="CE1824" s="28"/>
      <c r="CF1824" s="28"/>
      <c r="CG1824" s="28"/>
      <c r="CH1824" s="28"/>
      <c r="CI1824" s="28"/>
      <c r="CJ1824" s="28"/>
      <c r="CK1824" s="28"/>
      <c r="CL1824" s="28"/>
      <c r="CM1824" s="28"/>
      <c r="CN1824" s="28"/>
    </row>
    <row r="1825" spans="3:92" x14ac:dyDescent="0.3">
      <c r="C1825" s="28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28"/>
      <c r="O1825" s="28"/>
      <c r="P1825" s="28"/>
      <c r="Q1825" s="28"/>
      <c r="R1825" s="28"/>
      <c r="S1825" s="28"/>
      <c r="T1825" s="28"/>
      <c r="U1825" s="28"/>
      <c r="V1825" s="28"/>
      <c r="W1825" s="28"/>
      <c r="X1825" s="28"/>
      <c r="Y1825" s="28"/>
      <c r="Z1825" s="28"/>
      <c r="AA1825" s="28"/>
      <c r="AB1825" s="28"/>
      <c r="AC1825" s="28"/>
      <c r="AD1825" s="28"/>
      <c r="AE1825" s="28"/>
      <c r="AF1825" s="28"/>
      <c r="AG1825" s="28"/>
      <c r="AH1825" s="28"/>
      <c r="AI1825" s="28"/>
      <c r="AJ1825" s="28"/>
      <c r="AK1825" s="28"/>
      <c r="AL1825" s="28"/>
      <c r="AM1825" s="28"/>
      <c r="AN1825" s="28"/>
      <c r="AO1825" s="28"/>
      <c r="AP1825" s="28"/>
      <c r="AQ1825" s="28"/>
      <c r="AR1825" s="28"/>
      <c r="AS1825" s="28"/>
      <c r="AT1825" s="28"/>
      <c r="AU1825" s="28"/>
      <c r="AV1825" s="28"/>
      <c r="AW1825" s="28"/>
      <c r="AX1825" s="28"/>
      <c r="AY1825" s="28"/>
      <c r="AZ1825" s="28"/>
      <c r="BA1825" s="28"/>
      <c r="BB1825" s="28"/>
      <c r="BC1825" s="28"/>
      <c r="BD1825" s="28"/>
      <c r="BE1825" s="28"/>
      <c r="BF1825" s="28"/>
      <c r="BG1825" s="28"/>
      <c r="BH1825" s="28"/>
      <c r="BI1825" s="28"/>
      <c r="BJ1825" s="28"/>
      <c r="BK1825" s="28"/>
      <c r="BL1825" s="28"/>
      <c r="BM1825" s="28"/>
      <c r="BN1825" s="28"/>
      <c r="BO1825" s="28"/>
      <c r="BP1825" s="28"/>
      <c r="BQ1825" s="28"/>
      <c r="BR1825" s="28"/>
      <c r="BS1825" s="28"/>
      <c r="BT1825" s="28"/>
      <c r="BU1825" s="28"/>
      <c r="BV1825" s="28"/>
      <c r="BW1825" s="28"/>
      <c r="BX1825" s="28"/>
      <c r="BY1825" s="28"/>
      <c r="BZ1825" s="28"/>
      <c r="CA1825" s="28"/>
      <c r="CB1825" s="28"/>
      <c r="CC1825" s="28"/>
      <c r="CD1825" s="28"/>
      <c r="CE1825" s="28"/>
      <c r="CF1825" s="28"/>
      <c r="CG1825" s="28"/>
      <c r="CH1825" s="28"/>
      <c r="CI1825" s="28"/>
      <c r="CJ1825" s="28"/>
      <c r="CK1825" s="28"/>
      <c r="CL1825" s="28"/>
      <c r="CM1825" s="28"/>
      <c r="CN1825" s="28"/>
    </row>
    <row r="1826" spans="3:92" x14ac:dyDescent="0.3">
      <c r="C1826" s="28"/>
      <c r="D1826" s="28"/>
      <c r="E1826" s="28"/>
      <c r="F1826" s="28"/>
      <c r="G1826" s="28"/>
      <c r="H1826" s="28"/>
      <c r="I1826" s="28"/>
      <c r="J1826" s="28"/>
      <c r="K1826" s="28"/>
      <c r="L1826" s="28"/>
      <c r="M1826" s="28"/>
      <c r="N1826" s="28"/>
      <c r="O1826" s="28"/>
      <c r="P1826" s="28"/>
      <c r="Q1826" s="28"/>
      <c r="R1826" s="28"/>
      <c r="S1826" s="28"/>
      <c r="T1826" s="28"/>
      <c r="U1826" s="28"/>
      <c r="V1826" s="28"/>
      <c r="W1826" s="28"/>
      <c r="X1826" s="28"/>
      <c r="Y1826" s="28"/>
      <c r="Z1826" s="28"/>
      <c r="AA1826" s="28"/>
      <c r="AB1826" s="28"/>
      <c r="AC1826" s="28"/>
      <c r="AD1826" s="28"/>
      <c r="AE1826" s="28"/>
      <c r="AF1826" s="28"/>
      <c r="AG1826" s="28"/>
      <c r="AH1826" s="28"/>
      <c r="AI1826" s="28"/>
      <c r="AJ1826" s="28"/>
      <c r="AK1826" s="28"/>
      <c r="AL1826" s="28"/>
      <c r="AM1826" s="28"/>
      <c r="AN1826" s="28"/>
      <c r="AO1826" s="28"/>
      <c r="AP1826" s="28"/>
      <c r="AQ1826" s="28"/>
      <c r="AR1826" s="28"/>
      <c r="AS1826" s="28"/>
      <c r="AT1826" s="28"/>
      <c r="AU1826" s="28"/>
      <c r="AV1826" s="28"/>
      <c r="AW1826" s="28"/>
      <c r="AX1826" s="28"/>
      <c r="AY1826" s="28"/>
      <c r="AZ1826" s="28"/>
      <c r="BA1826" s="28"/>
      <c r="BB1826" s="28"/>
      <c r="BC1826" s="28"/>
      <c r="BD1826" s="28"/>
      <c r="BE1826" s="28"/>
      <c r="BF1826" s="28"/>
      <c r="BG1826" s="28"/>
      <c r="BH1826" s="28"/>
      <c r="BI1826" s="28"/>
      <c r="BJ1826" s="28"/>
      <c r="BK1826" s="28"/>
      <c r="BL1826" s="28"/>
      <c r="BM1826" s="28"/>
      <c r="BN1826" s="28"/>
      <c r="BO1826" s="28"/>
      <c r="BP1826" s="28"/>
      <c r="BQ1826" s="28"/>
      <c r="BR1826" s="28"/>
      <c r="BS1826" s="28"/>
      <c r="BT1826" s="28"/>
      <c r="BU1826" s="28"/>
      <c r="BV1826" s="28"/>
      <c r="BW1826" s="28"/>
      <c r="BX1826" s="28"/>
      <c r="BY1826" s="28"/>
      <c r="BZ1826" s="28"/>
      <c r="CA1826" s="28"/>
      <c r="CB1826" s="28"/>
      <c r="CC1826" s="28"/>
      <c r="CD1826" s="28"/>
      <c r="CE1826" s="28"/>
      <c r="CF1826" s="28"/>
      <c r="CG1826" s="28"/>
      <c r="CH1826" s="28"/>
      <c r="CI1826" s="28"/>
      <c r="CJ1826" s="28"/>
      <c r="CK1826" s="28"/>
      <c r="CL1826" s="28"/>
      <c r="CM1826" s="28"/>
      <c r="CN1826" s="28"/>
    </row>
    <row r="1827" spans="3:92" x14ac:dyDescent="0.3">
      <c r="C1827" s="28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28"/>
      <c r="O1827" s="28"/>
      <c r="P1827" s="28"/>
      <c r="Q1827" s="28"/>
      <c r="R1827" s="28"/>
      <c r="S1827" s="28"/>
      <c r="T1827" s="28"/>
      <c r="U1827" s="28"/>
      <c r="V1827" s="28"/>
      <c r="W1827" s="28"/>
      <c r="X1827" s="28"/>
      <c r="Y1827" s="28"/>
      <c r="Z1827" s="28"/>
      <c r="AA1827" s="28"/>
      <c r="AB1827" s="28"/>
      <c r="AC1827" s="28"/>
      <c r="AD1827" s="28"/>
      <c r="AE1827" s="28"/>
      <c r="AF1827" s="28"/>
      <c r="AG1827" s="28"/>
      <c r="AH1827" s="28"/>
      <c r="AI1827" s="28"/>
      <c r="AJ1827" s="28"/>
      <c r="AK1827" s="28"/>
      <c r="AL1827" s="28"/>
      <c r="AM1827" s="28"/>
      <c r="AN1827" s="28"/>
      <c r="AO1827" s="28"/>
      <c r="AP1827" s="28"/>
      <c r="AQ1827" s="28"/>
      <c r="AR1827" s="28"/>
      <c r="AS1827" s="28"/>
      <c r="AT1827" s="28"/>
      <c r="AU1827" s="28"/>
      <c r="AV1827" s="28"/>
      <c r="AW1827" s="28"/>
      <c r="AX1827" s="28"/>
      <c r="AY1827" s="28"/>
      <c r="AZ1827" s="28"/>
      <c r="BA1827" s="28"/>
      <c r="BB1827" s="28"/>
      <c r="BC1827" s="28"/>
      <c r="BD1827" s="28"/>
      <c r="BE1827" s="28"/>
      <c r="BF1827" s="28"/>
      <c r="BG1827" s="28"/>
      <c r="BH1827" s="28"/>
      <c r="BI1827" s="28"/>
      <c r="BJ1827" s="28"/>
      <c r="BK1827" s="28"/>
      <c r="BL1827" s="28"/>
      <c r="BM1827" s="28"/>
      <c r="BN1827" s="28"/>
      <c r="BO1827" s="28"/>
      <c r="BP1827" s="28"/>
      <c r="BQ1827" s="28"/>
      <c r="BR1827" s="28"/>
      <c r="BS1827" s="28"/>
      <c r="BT1827" s="28"/>
      <c r="BU1827" s="28"/>
      <c r="BV1827" s="28"/>
      <c r="BW1827" s="28"/>
      <c r="BX1827" s="28"/>
      <c r="BY1827" s="28"/>
      <c r="BZ1827" s="28"/>
      <c r="CA1827" s="28"/>
      <c r="CB1827" s="28"/>
      <c r="CC1827" s="28"/>
      <c r="CD1827" s="28"/>
      <c r="CE1827" s="28"/>
      <c r="CF1827" s="28"/>
      <c r="CG1827" s="28"/>
      <c r="CH1827" s="28"/>
      <c r="CI1827" s="28"/>
      <c r="CJ1827" s="28"/>
      <c r="CK1827" s="28"/>
      <c r="CL1827" s="28"/>
      <c r="CM1827" s="28"/>
      <c r="CN1827" s="28"/>
    </row>
    <row r="1828" spans="3:92" x14ac:dyDescent="0.3">
      <c r="C1828" s="28"/>
      <c r="D1828" s="28"/>
      <c r="E1828" s="28"/>
      <c r="F1828" s="28"/>
      <c r="G1828" s="28"/>
      <c r="H1828" s="28"/>
      <c r="I1828" s="28"/>
      <c r="J1828" s="28"/>
      <c r="K1828" s="28"/>
      <c r="L1828" s="28"/>
      <c r="M1828" s="28"/>
      <c r="N1828" s="28"/>
      <c r="O1828" s="28"/>
      <c r="P1828" s="28"/>
      <c r="Q1828" s="28"/>
      <c r="R1828" s="28"/>
      <c r="S1828" s="28"/>
      <c r="T1828" s="28"/>
      <c r="U1828" s="28"/>
      <c r="V1828" s="28"/>
      <c r="W1828" s="28"/>
      <c r="X1828" s="28"/>
      <c r="Y1828" s="28"/>
      <c r="Z1828" s="28"/>
      <c r="AA1828" s="28"/>
      <c r="AB1828" s="28"/>
      <c r="AC1828" s="28"/>
      <c r="AD1828" s="28"/>
      <c r="AE1828" s="28"/>
      <c r="AF1828" s="28"/>
      <c r="AG1828" s="28"/>
      <c r="AH1828" s="28"/>
      <c r="AI1828" s="28"/>
      <c r="AJ1828" s="28"/>
      <c r="AK1828" s="28"/>
      <c r="AL1828" s="28"/>
      <c r="AM1828" s="28"/>
      <c r="AN1828" s="28"/>
      <c r="AO1828" s="28"/>
      <c r="AP1828" s="28"/>
      <c r="AQ1828" s="28"/>
      <c r="AR1828" s="28"/>
      <c r="AS1828" s="28"/>
      <c r="AT1828" s="28"/>
      <c r="AU1828" s="28"/>
      <c r="AV1828" s="28"/>
      <c r="AW1828" s="28"/>
      <c r="AX1828" s="28"/>
      <c r="AY1828" s="28"/>
      <c r="AZ1828" s="28"/>
      <c r="BA1828" s="28"/>
      <c r="BB1828" s="28"/>
      <c r="BC1828" s="28"/>
      <c r="BD1828" s="28"/>
      <c r="BE1828" s="28"/>
      <c r="BF1828" s="28"/>
      <c r="BG1828" s="28"/>
      <c r="BH1828" s="28"/>
      <c r="BI1828" s="28"/>
      <c r="BJ1828" s="28"/>
      <c r="BK1828" s="28"/>
      <c r="BL1828" s="28"/>
      <c r="BM1828" s="28"/>
      <c r="BN1828" s="28"/>
      <c r="BO1828" s="28"/>
      <c r="BP1828" s="28"/>
      <c r="BQ1828" s="28"/>
      <c r="BR1828" s="28"/>
      <c r="BS1828" s="28"/>
      <c r="BT1828" s="28"/>
      <c r="BU1828" s="28"/>
      <c r="BV1828" s="28"/>
      <c r="BW1828" s="28"/>
      <c r="BX1828" s="28"/>
      <c r="BY1828" s="28"/>
      <c r="BZ1828" s="28"/>
      <c r="CA1828" s="28"/>
      <c r="CB1828" s="28"/>
      <c r="CC1828" s="28"/>
      <c r="CD1828" s="28"/>
      <c r="CE1828" s="28"/>
      <c r="CF1828" s="28"/>
      <c r="CG1828" s="28"/>
      <c r="CH1828" s="28"/>
      <c r="CI1828" s="28"/>
      <c r="CJ1828" s="28"/>
      <c r="CK1828" s="28"/>
      <c r="CL1828" s="28"/>
      <c r="CM1828" s="28"/>
      <c r="CN1828" s="28"/>
    </row>
    <row r="1829" spans="3:92" x14ac:dyDescent="0.3">
      <c r="C1829" s="28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28"/>
      <c r="O1829" s="28"/>
      <c r="P1829" s="28"/>
      <c r="Q1829" s="28"/>
      <c r="R1829" s="28"/>
      <c r="S1829" s="28"/>
      <c r="T1829" s="28"/>
      <c r="U1829" s="28"/>
      <c r="V1829" s="28"/>
      <c r="W1829" s="28"/>
      <c r="X1829" s="28"/>
      <c r="Y1829" s="28"/>
      <c r="Z1829" s="28"/>
      <c r="AA1829" s="28"/>
      <c r="AB1829" s="28"/>
      <c r="AC1829" s="28"/>
      <c r="AD1829" s="28"/>
      <c r="AE1829" s="28"/>
      <c r="AF1829" s="28"/>
      <c r="AG1829" s="28"/>
      <c r="AH1829" s="28"/>
      <c r="AI1829" s="28"/>
      <c r="AJ1829" s="28"/>
      <c r="AK1829" s="28"/>
      <c r="AL1829" s="28"/>
      <c r="AM1829" s="28"/>
      <c r="AN1829" s="28"/>
      <c r="AO1829" s="28"/>
      <c r="AP1829" s="28"/>
      <c r="AQ1829" s="28"/>
      <c r="AR1829" s="28"/>
      <c r="AS1829" s="28"/>
      <c r="AT1829" s="28"/>
      <c r="AU1829" s="28"/>
      <c r="AV1829" s="28"/>
      <c r="AW1829" s="28"/>
      <c r="AX1829" s="28"/>
      <c r="AY1829" s="28"/>
      <c r="AZ1829" s="28"/>
      <c r="BA1829" s="28"/>
      <c r="BB1829" s="28"/>
      <c r="BC1829" s="28"/>
      <c r="BD1829" s="28"/>
      <c r="BE1829" s="28"/>
      <c r="BF1829" s="28"/>
      <c r="BG1829" s="28"/>
      <c r="BH1829" s="28"/>
      <c r="BI1829" s="28"/>
      <c r="BJ1829" s="28"/>
      <c r="BK1829" s="28"/>
      <c r="BL1829" s="28"/>
      <c r="BM1829" s="28"/>
      <c r="BN1829" s="28"/>
      <c r="BO1829" s="28"/>
      <c r="BP1829" s="28"/>
      <c r="BQ1829" s="28"/>
      <c r="BR1829" s="28"/>
      <c r="BS1829" s="28"/>
      <c r="BT1829" s="28"/>
      <c r="BU1829" s="28"/>
      <c r="BV1829" s="28"/>
      <c r="BW1829" s="28"/>
      <c r="BX1829" s="28"/>
      <c r="BY1829" s="28"/>
      <c r="BZ1829" s="28"/>
      <c r="CA1829" s="28"/>
      <c r="CB1829" s="28"/>
      <c r="CC1829" s="28"/>
      <c r="CD1829" s="28"/>
      <c r="CE1829" s="28"/>
      <c r="CF1829" s="28"/>
      <c r="CG1829" s="28"/>
      <c r="CH1829" s="28"/>
      <c r="CI1829" s="28"/>
      <c r="CJ1829" s="28"/>
      <c r="CK1829" s="28"/>
      <c r="CL1829" s="28"/>
      <c r="CM1829" s="28"/>
      <c r="CN1829" s="28"/>
    </row>
    <row r="1830" spans="3:92" x14ac:dyDescent="0.3">
      <c r="C1830" s="28"/>
      <c r="D1830" s="28"/>
      <c r="E1830" s="28"/>
      <c r="F1830" s="28"/>
      <c r="G1830" s="28"/>
      <c r="H1830" s="28"/>
      <c r="I1830" s="28"/>
      <c r="J1830" s="28"/>
      <c r="K1830" s="28"/>
      <c r="L1830" s="28"/>
      <c r="M1830" s="28"/>
      <c r="N1830" s="28"/>
      <c r="O1830" s="28"/>
      <c r="P1830" s="28"/>
      <c r="Q1830" s="28"/>
      <c r="R1830" s="28"/>
      <c r="S1830" s="28"/>
      <c r="T1830" s="28"/>
      <c r="U1830" s="28"/>
      <c r="V1830" s="28"/>
      <c r="W1830" s="28"/>
      <c r="X1830" s="28"/>
      <c r="Y1830" s="28"/>
      <c r="Z1830" s="28"/>
      <c r="AA1830" s="28"/>
      <c r="AB1830" s="28"/>
      <c r="AC1830" s="28"/>
      <c r="AD1830" s="28"/>
      <c r="AE1830" s="28"/>
      <c r="AF1830" s="28"/>
      <c r="AG1830" s="28"/>
      <c r="AH1830" s="28"/>
      <c r="AI1830" s="28"/>
      <c r="AJ1830" s="28"/>
      <c r="AK1830" s="28"/>
      <c r="AL1830" s="28"/>
      <c r="AM1830" s="28"/>
      <c r="AN1830" s="28"/>
      <c r="AO1830" s="28"/>
      <c r="AP1830" s="28"/>
      <c r="AQ1830" s="28"/>
      <c r="AR1830" s="28"/>
      <c r="AS1830" s="28"/>
      <c r="AT1830" s="28"/>
      <c r="AU1830" s="28"/>
      <c r="AV1830" s="28"/>
      <c r="AW1830" s="28"/>
      <c r="AX1830" s="28"/>
      <c r="AY1830" s="28"/>
      <c r="AZ1830" s="28"/>
      <c r="BA1830" s="28"/>
      <c r="BB1830" s="28"/>
      <c r="BC1830" s="28"/>
      <c r="BD1830" s="28"/>
      <c r="BE1830" s="28"/>
      <c r="BF1830" s="28"/>
      <c r="BG1830" s="28"/>
      <c r="BH1830" s="28"/>
      <c r="BI1830" s="28"/>
      <c r="BJ1830" s="28"/>
      <c r="BK1830" s="28"/>
      <c r="BL1830" s="28"/>
      <c r="BM1830" s="28"/>
      <c r="BN1830" s="28"/>
      <c r="BO1830" s="28"/>
      <c r="BP1830" s="28"/>
      <c r="BQ1830" s="28"/>
      <c r="BR1830" s="28"/>
      <c r="BS1830" s="28"/>
      <c r="BT1830" s="28"/>
      <c r="BU1830" s="28"/>
      <c r="BV1830" s="28"/>
      <c r="BW1830" s="28"/>
      <c r="BX1830" s="28"/>
      <c r="BY1830" s="28"/>
      <c r="BZ1830" s="28"/>
      <c r="CA1830" s="28"/>
      <c r="CB1830" s="28"/>
      <c r="CC1830" s="28"/>
      <c r="CD1830" s="28"/>
      <c r="CE1830" s="28"/>
      <c r="CF1830" s="28"/>
      <c r="CG1830" s="28"/>
      <c r="CH1830" s="28"/>
      <c r="CI1830" s="28"/>
      <c r="CJ1830" s="28"/>
      <c r="CK1830" s="28"/>
      <c r="CL1830" s="28"/>
      <c r="CM1830" s="28"/>
      <c r="CN1830" s="28"/>
    </row>
    <row r="1831" spans="3:92" x14ac:dyDescent="0.3">
      <c r="C1831" s="28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28"/>
      <c r="O1831" s="28"/>
      <c r="P1831" s="28"/>
      <c r="Q1831" s="28"/>
      <c r="R1831" s="28"/>
      <c r="S1831" s="28"/>
      <c r="T1831" s="28"/>
      <c r="U1831" s="28"/>
      <c r="V1831" s="28"/>
      <c r="W1831" s="28"/>
      <c r="X1831" s="28"/>
      <c r="Y1831" s="28"/>
      <c r="Z1831" s="28"/>
      <c r="AA1831" s="28"/>
      <c r="AB1831" s="28"/>
      <c r="AC1831" s="28"/>
      <c r="AD1831" s="28"/>
      <c r="AE1831" s="28"/>
      <c r="AF1831" s="28"/>
      <c r="AG1831" s="28"/>
      <c r="AH1831" s="28"/>
      <c r="AI1831" s="28"/>
      <c r="AJ1831" s="28"/>
      <c r="AK1831" s="28"/>
      <c r="AL1831" s="28"/>
      <c r="AM1831" s="28"/>
      <c r="AN1831" s="28"/>
      <c r="AO1831" s="28"/>
      <c r="AP1831" s="28"/>
      <c r="AQ1831" s="28"/>
      <c r="AR1831" s="28"/>
      <c r="AS1831" s="28"/>
      <c r="AT1831" s="28"/>
      <c r="AU1831" s="28"/>
      <c r="AV1831" s="28"/>
      <c r="AW1831" s="28"/>
      <c r="AX1831" s="28"/>
      <c r="AY1831" s="28"/>
      <c r="AZ1831" s="28"/>
      <c r="BA1831" s="28"/>
      <c r="BB1831" s="28"/>
      <c r="BC1831" s="28"/>
      <c r="BD1831" s="28"/>
      <c r="BE1831" s="28"/>
      <c r="BF1831" s="28"/>
      <c r="BG1831" s="28"/>
      <c r="BH1831" s="28"/>
      <c r="BI1831" s="28"/>
      <c r="BJ1831" s="28"/>
      <c r="BK1831" s="28"/>
      <c r="BL1831" s="28"/>
      <c r="BM1831" s="28"/>
      <c r="BN1831" s="28"/>
      <c r="BO1831" s="28"/>
      <c r="BP1831" s="28"/>
      <c r="BQ1831" s="28"/>
      <c r="BR1831" s="28"/>
      <c r="BS1831" s="28"/>
      <c r="BT1831" s="28"/>
      <c r="BU1831" s="28"/>
      <c r="BV1831" s="28"/>
      <c r="BW1831" s="28"/>
      <c r="BX1831" s="28"/>
      <c r="BY1831" s="28"/>
      <c r="BZ1831" s="28"/>
      <c r="CA1831" s="28"/>
      <c r="CB1831" s="28"/>
      <c r="CC1831" s="28"/>
      <c r="CD1831" s="28"/>
      <c r="CE1831" s="28"/>
      <c r="CF1831" s="28"/>
      <c r="CG1831" s="28"/>
      <c r="CH1831" s="28"/>
      <c r="CI1831" s="28"/>
      <c r="CJ1831" s="28"/>
      <c r="CK1831" s="28"/>
      <c r="CL1831" s="28"/>
      <c r="CM1831" s="28"/>
      <c r="CN1831" s="28"/>
    </row>
    <row r="1832" spans="3:92" x14ac:dyDescent="0.3">
      <c r="C1832" s="28"/>
      <c r="D1832" s="28"/>
      <c r="E1832" s="28"/>
      <c r="F1832" s="28"/>
      <c r="G1832" s="28"/>
      <c r="H1832" s="28"/>
      <c r="I1832" s="28"/>
      <c r="J1832" s="28"/>
      <c r="K1832" s="28"/>
      <c r="L1832" s="28"/>
      <c r="M1832" s="28"/>
      <c r="N1832" s="28"/>
      <c r="O1832" s="28"/>
      <c r="P1832" s="28"/>
      <c r="Q1832" s="28"/>
      <c r="R1832" s="28"/>
      <c r="S1832" s="28"/>
      <c r="T1832" s="28"/>
      <c r="U1832" s="28"/>
      <c r="V1832" s="28"/>
      <c r="W1832" s="28"/>
      <c r="X1832" s="28"/>
      <c r="Y1832" s="28"/>
      <c r="Z1832" s="28"/>
      <c r="AA1832" s="28"/>
      <c r="AB1832" s="28"/>
      <c r="AC1832" s="28"/>
      <c r="AD1832" s="28"/>
      <c r="AE1832" s="28"/>
      <c r="AF1832" s="28"/>
      <c r="AG1832" s="28"/>
      <c r="AH1832" s="28"/>
      <c r="AI1832" s="28"/>
      <c r="AJ1832" s="28"/>
      <c r="AK1832" s="28"/>
      <c r="AL1832" s="28"/>
      <c r="AM1832" s="28"/>
      <c r="AN1832" s="28"/>
      <c r="AO1832" s="28"/>
      <c r="AP1832" s="28"/>
      <c r="AQ1832" s="28"/>
      <c r="AR1832" s="28"/>
      <c r="AS1832" s="28"/>
      <c r="AT1832" s="28"/>
      <c r="AU1832" s="28"/>
      <c r="AV1832" s="28"/>
      <c r="AW1832" s="28"/>
      <c r="AX1832" s="28"/>
      <c r="AY1832" s="28"/>
      <c r="AZ1832" s="28"/>
      <c r="BA1832" s="28"/>
      <c r="BB1832" s="28"/>
      <c r="BC1832" s="28"/>
      <c r="BD1832" s="28"/>
      <c r="BE1832" s="28"/>
      <c r="BF1832" s="28"/>
      <c r="BG1832" s="28"/>
      <c r="BH1832" s="28"/>
      <c r="BI1832" s="28"/>
      <c r="BJ1832" s="28"/>
      <c r="BK1832" s="28"/>
      <c r="BL1832" s="28"/>
      <c r="BM1832" s="28"/>
      <c r="BN1832" s="28"/>
      <c r="BO1832" s="28"/>
      <c r="BP1832" s="28"/>
      <c r="BQ1832" s="28"/>
      <c r="BR1832" s="28"/>
      <c r="BS1832" s="28"/>
      <c r="BT1832" s="28"/>
      <c r="BU1832" s="28"/>
      <c r="BV1832" s="28"/>
      <c r="BW1832" s="28"/>
      <c r="BX1832" s="28"/>
      <c r="BY1832" s="28"/>
      <c r="BZ1832" s="28"/>
      <c r="CA1832" s="28"/>
      <c r="CB1832" s="28"/>
      <c r="CC1832" s="28"/>
      <c r="CD1832" s="28"/>
      <c r="CE1832" s="28"/>
      <c r="CF1832" s="28"/>
      <c r="CG1832" s="28"/>
      <c r="CH1832" s="28"/>
      <c r="CI1832" s="28"/>
      <c r="CJ1832" s="28"/>
      <c r="CK1832" s="28"/>
      <c r="CL1832" s="28"/>
      <c r="CM1832" s="28"/>
      <c r="CN1832" s="28"/>
    </row>
    <row r="1833" spans="3:92" x14ac:dyDescent="0.3">
      <c r="C1833" s="28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28"/>
      <c r="O1833" s="28"/>
      <c r="P1833" s="28"/>
      <c r="Q1833" s="28"/>
      <c r="R1833" s="28"/>
      <c r="S1833" s="28"/>
      <c r="T1833" s="28"/>
      <c r="U1833" s="28"/>
      <c r="V1833" s="28"/>
      <c r="W1833" s="28"/>
      <c r="X1833" s="28"/>
      <c r="Y1833" s="28"/>
      <c r="Z1833" s="28"/>
      <c r="AA1833" s="28"/>
      <c r="AB1833" s="28"/>
      <c r="AC1833" s="28"/>
      <c r="AD1833" s="28"/>
      <c r="AE1833" s="28"/>
      <c r="AF1833" s="28"/>
      <c r="AG1833" s="28"/>
      <c r="AH1833" s="28"/>
      <c r="AI1833" s="28"/>
      <c r="AJ1833" s="28"/>
      <c r="AK1833" s="28"/>
      <c r="AL1833" s="28"/>
      <c r="AM1833" s="28"/>
      <c r="AN1833" s="28"/>
      <c r="AO1833" s="28"/>
      <c r="AP1833" s="28"/>
      <c r="AQ1833" s="28"/>
      <c r="AR1833" s="28"/>
      <c r="AS1833" s="28"/>
      <c r="AT1833" s="28"/>
      <c r="AU1833" s="28"/>
      <c r="AV1833" s="28"/>
      <c r="AW1833" s="28"/>
      <c r="AX1833" s="28"/>
      <c r="AY1833" s="28"/>
      <c r="AZ1833" s="28"/>
      <c r="BA1833" s="28"/>
      <c r="BB1833" s="28"/>
      <c r="BC1833" s="28"/>
      <c r="BD1833" s="28"/>
      <c r="BE1833" s="28"/>
      <c r="BF1833" s="28"/>
      <c r="BG1833" s="28"/>
      <c r="BH1833" s="28"/>
      <c r="BI1833" s="28"/>
      <c r="BJ1833" s="28"/>
      <c r="BK1833" s="28"/>
      <c r="BL1833" s="28"/>
      <c r="BM1833" s="28"/>
      <c r="BN1833" s="28"/>
      <c r="BO1833" s="28"/>
      <c r="BP1833" s="28"/>
      <c r="BQ1833" s="28"/>
      <c r="BR1833" s="28"/>
      <c r="BS1833" s="28"/>
      <c r="BT1833" s="28"/>
      <c r="BU1833" s="28"/>
      <c r="BV1833" s="28"/>
      <c r="BW1833" s="28"/>
      <c r="BX1833" s="28"/>
      <c r="BY1833" s="28"/>
      <c r="BZ1833" s="28"/>
      <c r="CA1833" s="28"/>
      <c r="CB1833" s="28"/>
      <c r="CC1833" s="28"/>
      <c r="CD1833" s="28"/>
      <c r="CE1833" s="28"/>
      <c r="CF1833" s="28"/>
      <c r="CG1833" s="28"/>
      <c r="CH1833" s="28"/>
      <c r="CI1833" s="28"/>
      <c r="CJ1833" s="28"/>
      <c r="CK1833" s="28"/>
      <c r="CL1833" s="28"/>
      <c r="CM1833" s="28"/>
      <c r="CN1833" s="28"/>
    </row>
    <row r="1834" spans="3:92" x14ac:dyDescent="0.3">
      <c r="C1834" s="28"/>
      <c r="D1834" s="28"/>
      <c r="E1834" s="28"/>
      <c r="F1834" s="28"/>
      <c r="G1834" s="28"/>
      <c r="H1834" s="28"/>
      <c r="I1834" s="28"/>
      <c r="J1834" s="28"/>
      <c r="K1834" s="28"/>
      <c r="L1834" s="28"/>
      <c r="M1834" s="28"/>
      <c r="N1834" s="28"/>
      <c r="O1834" s="28"/>
      <c r="P1834" s="28"/>
      <c r="Q1834" s="28"/>
      <c r="R1834" s="28"/>
      <c r="S1834" s="28"/>
      <c r="T1834" s="28"/>
      <c r="U1834" s="28"/>
      <c r="V1834" s="28"/>
      <c r="W1834" s="28"/>
      <c r="X1834" s="28"/>
      <c r="Y1834" s="28"/>
      <c r="Z1834" s="28"/>
      <c r="AA1834" s="28"/>
      <c r="AB1834" s="28"/>
      <c r="AC1834" s="28"/>
      <c r="AD1834" s="28"/>
      <c r="AE1834" s="28"/>
      <c r="AF1834" s="28"/>
      <c r="AG1834" s="28"/>
      <c r="AH1834" s="28"/>
      <c r="AI1834" s="28"/>
      <c r="AJ1834" s="28"/>
      <c r="AK1834" s="28"/>
      <c r="AL1834" s="28"/>
      <c r="AM1834" s="28"/>
      <c r="AN1834" s="28"/>
      <c r="AO1834" s="28"/>
      <c r="AP1834" s="28"/>
      <c r="AQ1834" s="28"/>
      <c r="AR1834" s="28"/>
      <c r="AS1834" s="28"/>
      <c r="AT1834" s="28"/>
      <c r="AU1834" s="28"/>
      <c r="AV1834" s="28"/>
      <c r="AW1834" s="28"/>
      <c r="AX1834" s="28"/>
      <c r="AY1834" s="28"/>
      <c r="AZ1834" s="28"/>
      <c r="BA1834" s="28"/>
      <c r="BB1834" s="28"/>
      <c r="BC1834" s="28"/>
      <c r="BD1834" s="28"/>
      <c r="BE1834" s="28"/>
      <c r="BF1834" s="28"/>
      <c r="BG1834" s="28"/>
      <c r="BH1834" s="28"/>
      <c r="BI1834" s="28"/>
      <c r="BJ1834" s="28"/>
      <c r="BK1834" s="28"/>
      <c r="BL1834" s="28"/>
      <c r="BM1834" s="28"/>
      <c r="BN1834" s="28"/>
      <c r="BO1834" s="28"/>
      <c r="BP1834" s="28"/>
      <c r="BQ1834" s="28"/>
      <c r="BR1834" s="28"/>
      <c r="BS1834" s="28"/>
      <c r="BT1834" s="28"/>
      <c r="BU1834" s="28"/>
      <c r="BV1834" s="28"/>
      <c r="BW1834" s="28"/>
      <c r="BX1834" s="28"/>
      <c r="BY1834" s="28"/>
      <c r="BZ1834" s="28"/>
      <c r="CA1834" s="28"/>
      <c r="CB1834" s="28"/>
      <c r="CC1834" s="28"/>
      <c r="CD1834" s="28"/>
      <c r="CE1834" s="28"/>
      <c r="CF1834" s="28"/>
      <c r="CG1834" s="28"/>
      <c r="CH1834" s="28"/>
      <c r="CI1834" s="28"/>
      <c r="CJ1834" s="28"/>
      <c r="CK1834" s="28"/>
      <c r="CL1834" s="28"/>
      <c r="CM1834" s="28"/>
      <c r="CN1834" s="28"/>
    </row>
    <row r="1835" spans="3:92" x14ac:dyDescent="0.3">
      <c r="C1835" s="28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28"/>
      <c r="R1835" s="28"/>
      <c r="S1835" s="28"/>
      <c r="T1835" s="28"/>
      <c r="U1835" s="28"/>
      <c r="V1835" s="28"/>
      <c r="W1835" s="28"/>
      <c r="X1835" s="28"/>
      <c r="Y1835" s="28"/>
      <c r="Z1835" s="28"/>
      <c r="AA1835" s="28"/>
      <c r="AB1835" s="28"/>
      <c r="AC1835" s="28"/>
      <c r="AD1835" s="28"/>
      <c r="AE1835" s="28"/>
      <c r="AF1835" s="28"/>
      <c r="AG1835" s="28"/>
      <c r="AH1835" s="28"/>
      <c r="AI1835" s="28"/>
      <c r="AJ1835" s="28"/>
      <c r="AK1835" s="28"/>
      <c r="AL1835" s="28"/>
      <c r="AM1835" s="28"/>
      <c r="AN1835" s="28"/>
      <c r="AO1835" s="28"/>
      <c r="AP1835" s="28"/>
      <c r="AQ1835" s="28"/>
      <c r="AR1835" s="28"/>
      <c r="AS1835" s="28"/>
      <c r="AT1835" s="28"/>
      <c r="AU1835" s="28"/>
      <c r="AV1835" s="28"/>
      <c r="AW1835" s="28"/>
      <c r="AX1835" s="28"/>
      <c r="AY1835" s="28"/>
      <c r="AZ1835" s="28"/>
      <c r="BA1835" s="28"/>
      <c r="BB1835" s="28"/>
      <c r="BC1835" s="28"/>
      <c r="BD1835" s="28"/>
      <c r="BE1835" s="28"/>
      <c r="BF1835" s="28"/>
      <c r="BG1835" s="28"/>
      <c r="BH1835" s="28"/>
      <c r="BI1835" s="28"/>
      <c r="BJ1835" s="28"/>
      <c r="BK1835" s="28"/>
      <c r="BL1835" s="28"/>
      <c r="BM1835" s="28"/>
      <c r="BN1835" s="28"/>
      <c r="BO1835" s="28"/>
      <c r="BP1835" s="28"/>
      <c r="BQ1835" s="28"/>
      <c r="BR1835" s="28"/>
      <c r="BS1835" s="28"/>
      <c r="BT1835" s="28"/>
      <c r="BU1835" s="28"/>
      <c r="BV1835" s="28"/>
      <c r="BW1835" s="28"/>
      <c r="BX1835" s="28"/>
      <c r="BY1835" s="28"/>
      <c r="BZ1835" s="28"/>
      <c r="CA1835" s="28"/>
      <c r="CB1835" s="28"/>
      <c r="CC1835" s="28"/>
      <c r="CD1835" s="28"/>
      <c r="CE1835" s="28"/>
      <c r="CF1835" s="28"/>
      <c r="CG1835" s="28"/>
      <c r="CH1835" s="28"/>
      <c r="CI1835" s="28"/>
      <c r="CJ1835" s="28"/>
      <c r="CK1835" s="28"/>
      <c r="CL1835" s="28"/>
      <c r="CM1835" s="28"/>
      <c r="CN1835" s="28"/>
    </row>
    <row r="1836" spans="3:92" x14ac:dyDescent="0.3">
      <c r="C1836" s="28"/>
      <c r="D1836" s="28"/>
      <c r="E1836" s="28"/>
      <c r="F1836" s="28"/>
      <c r="G1836" s="28"/>
      <c r="H1836" s="28"/>
      <c r="I1836" s="28"/>
      <c r="J1836" s="28"/>
      <c r="K1836" s="28"/>
      <c r="L1836" s="28"/>
      <c r="M1836" s="28"/>
      <c r="N1836" s="28"/>
      <c r="O1836" s="28"/>
      <c r="P1836" s="28"/>
      <c r="Q1836" s="28"/>
      <c r="R1836" s="28"/>
      <c r="S1836" s="28"/>
      <c r="T1836" s="28"/>
      <c r="U1836" s="28"/>
      <c r="V1836" s="28"/>
      <c r="W1836" s="28"/>
      <c r="X1836" s="28"/>
      <c r="Y1836" s="28"/>
      <c r="Z1836" s="28"/>
      <c r="AA1836" s="28"/>
      <c r="AB1836" s="28"/>
      <c r="AC1836" s="28"/>
      <c r="AD1836" s="28"/>
      <c r="AE1836" s="28"/>
      <c r="AF1836" s="28"/>
      <c r="AG1836" s="28"/>
      <c r="AH1836" s="28"/>
      <c r="AI1836" s="28"/>
      <c r="AJ1836" s="28"/>
      <c r="AK1836" s="28"/>
      <c r="AL1836" s="28"/>
      <c r="AM1836" s="28"/>
      <c r="AN1836" s="28"/>
      <c r="AO1836" s="28"/>
      <c r="AP1836" s="28"/>
      <c r="AQ1836" s="28"/>
      <c r="AR1836" s="28"/>
      <c r="AS1836" s="28"/>
      <c r="AT1836" s="28"/>
      <c r="AU1836" s="28"/>
      <c r="AV1836" s="28"/>
      <c r="AW1836" s="28"/>
      <c r="AX1836" s="28"/>
      <c r="AY1836" s="28"/>
      <c r="AZ1836" s="28"/>
      <c r="BA1836" s="28"/>
      <c r="BB1836" s="28"/>
      <c r="BC1836" s="28"/>
      <c r="BD1836" s="28"/>
      <c r="BE1836" s="28"/>
      <c r="BF1836" s="28"/>
      <c r="BG1836" s="28"/>
      <c r="BH1836" s="28"/>
      <c r="BI1836" s="28"/>
      <c r="BJ1836" s="28"/>
      <c r="BK1836" s="28"/>
      <c r="BL1836" s="28"/>
      <c r="BM1836" s="28"/>
      <c r="BN1836" s="28"/>
      <c r="BO1836" s="28"/>
      <c r="BP1836" s="28"/>
      <c r="BQ1836" s="28"/>
      <c r="BR1836" s="28"/>
      <c r="BS1836" s="28"/>
      <c r="BT1836" s="28"/>
      <c r="BU1836" s="28"/>
      <c r="BV1836" s="28"/>
      <c r="BW1836" s="28"/>
      <c r="BX1836" s="28"/>
      <c r="BY1836" s="28"/>
      <c r="BZ1836" s="28"/>
      <c r="CA1836" s="28"/>
      <c r="CB1836" s="28"/>
      <c r="CC1836" s="28"/>
      <c r="CD1836" s="28"/>
      <c r="CE1836" s="28"/>
      <c r="CF1836" s="28"/>
      <c r="CG1836" s="28"/>
      <c r="CH1836" s="28"/>
      <c r="CI1836" s="28"/>
      <c r="CJ1836" s="28"/>
      <c r="CK1836" s="28"/>
      <c r="CL1836" s="28"/>
      <c r="CM1836" s="28"/>
      <c r="CN1836" s="28"/>
    </row>
    <row r="1837" spans="3:92" x14ac:dyDescent="0.3">
      <c r="C1837" s="28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28"/>
      <c r="O1837" s="28"/>
      <c r="P1837" s="28"/>
      <c r="Q1837" s="28"/>
      <c r="R1837" s="28"/>
      <c r="S1837" s="28"/>
      <c r="T1837" s="28"/>
      <c r="U1837" s="28"/>
      <c r="V1837" s="28"/>
      <c r="W1837" s="28"/>
      <c r="X1837" s="28"/>
      <c r="Y1837" s="28"/>
      <c r="Z1837" s="28"/>
      <c r="AA1837" s="28"/>
      <c r="AB1837" s="28"/>
      <c r="AC1837" s="28"/>
      <c r="AD1837" s="28"/>
      <c r="AE1837" s="28"/>
      <c r="AF1837" s="28"/>
      <c r="AG1837" s="28"/>
      <c r="AH1837" s="28"/>
      <c r="AI1837" s="28"/>
      <c r="AJ1837" s="28"/>
      <c r="AK1837" s="28"/>
      <c r="AL1837" s="28"/>
      <c r="AM1837" s="28"/>
      <c r="AN1837" s="28"/>
      <c r="AO1837" s="28"/>
      <c r="AP1837" s="28"/>
      <c r="AQ1837" s="28"/>
      <c r="AR1837" s="28"/>
      <c r="AS1837" s="28"/>
      <c r="AT1837" s="28"/>
      <c r="AU1837" s="28"/>
      <c r="AV1837" s="28"/>
      <c r="AW1837" s="28"/>
      <c r="AX1837" s="28"/>
      <c r="AY1837" s="28"/>
      <c r="AZ1837" s="28"/>
      <c r="BA1837" s="28"/>
      <c r="BB1837" s="28"/>
      <c r="BC1837" s="28"/>
      <c r="BD1837" s="28"/>
      <c r="BE1837" s="28"/>
      <c r="BF1837" s="28"/>
      <c r="BG1837" s="28"/>
      <c r="BH1837" s="28"/>
      <c r="BI1837" s="28"/>
      <c r="BJ1837" s="28"/>
      <c r="BK1837" s="28"/>
      <c r="BL1837" s="28"/>
      <c r="BM1837" s="28"/>
      <c r="BN1837" s="28"/>
      <c r="BO1837" s="28"/>
      <c r="BP1837" s="28"/>
      <c r="BQ1837" s="28"/>
      <c r="BR1837" s="28"/>
      <c r="BS1837" s="28"/>
      <c r="BT1837" s="28"/>
      <c r="BU1837" s="28"/>
      <c r="BV1837" s="28"/>
      <c r="BW1837" s="28"/>
      <c r="BX1837" s="28"/>
      <c r="BY1837" s="28"/>
      <c r="BZ1837" s="28"/>
      <c r="CA1837" s="28"/>
      <c r="CB1837" s="28"/>
      <c r="CC1837" s="28"/>
      <c r="CD1837" s="28"/>
      <c r="CE1837" s="28"/>
      <c r="CF1837" s="28"/>
      <c r="CG1837" s="28"/>
      <c r="CH1837" s="28"/>
      <c r="CI1837" s="28"/>
      <c r="CJ1837" s="28"/>
      <c r="CK1837" s="28"/>
      <c r="CL1837" s="28"/>
      <c r="CM1837" s="28"/>
      <c r="CN1837" s="28"/>
    </row>
    <row r="1838" spans="3:92" x14ac:dyDescent="0.3">
      <c r="C1838" s="28"/>
      <c r="D1838" s="28"/>
      <c r="E1838" s="28"/>
      <c r="F1838" s="28"/>
      <c r="G1838" s="28"/>
      <c r="H1838" s="28"/>
      <c r="I1838" s="28"/>
      <c r="J1838" s="28"/>
      <c r="K1838" s="28"/>
      <c r="L1838" s="28"/>
      <c r="M1838" s="28"/>
      <c r="N1838" s="28"/>
      <c r="O1838" s="28"/>
      <c r="P1838" s="28"/>
      <c r="Q1838" s="28"/>
      <c r="R1838" s="28"/>
      <c r="S1838" s="28"/>
      <c r="T1838" s="28"/>
      <c r="U1838" s="28"/>
      <c r="V1838" s="28"/>
      <c r="W1838" s="28"/>
      <c r="X1838" s="28"/>
      <c r="Y1838" s="28"/>
      <c r="Z1838" s="28"/>
      <c r="AA1838" s="28"/>
      <c r="AB1838" s="28"/>
      <c r="AC1838" s="28"/>
      <c r="AD1838" s="28"/>
      <c r="AE1838" s="28"/>
      <c r="AF1838" s="28"/>
      <c r="AG1838" s="28"/>
      <c r="AH1838" s="28"/>
      <c r="AI1838" s="28"/>
      <c r="AJ1838" s="28"/>
      <c r="AK1838" s="28"/>
      <c r="AL1838" s="28"/>
      <c r="AM1838" s="28"/>
      <c r="AN1838" s="28"/>
      <c r="AO1838" s="28"/>
      <c r="AP1838" s="28"/>
      <c r="AQ1838" s="28"/>
      <c r="AR1838" s="28"/>
      <c r="AS1838" s="28"/>
      <c r="AT1838" s="28"/>
      <c r="AU1838" s="28"/>
      <c r="AV1838" s="28"/>
      <c r="AW1838" s="28"/>
      <c r="AX1838" s="28"/>
      <c r="AY1838" s="28"/>
      <c r="AZ1838" s="28"/>
      <c r="BA1838" s="28"/>
      <c r="BB1838" s="28"/>
      <c r="BC1838" s="28"/>
      <c r="BD1838" s="28"/>
      <c r="BE1838" s="28"/>
      <c r="BF1838" s="28"/>
      <c r="BG1838" s="28"/>
      <c r="BH1838" s="28"/>
      <c r="BI1838" s="28"/>
      <c r="BJ1838" s="28"/>
      <c r="BK1838" s="28"/>
      <c r="BL1838" s="28"/>
      <c r="BM1838" s="28"/>
      <c r="BN1838" s="28"/>
      <c r="BO1838" s="28"/>
      <c r="BP1838" s="28"/>
      <c r="BQ1838" s="28"/>
      <c r="BR1838" s="28"/>
      <c r="BS1838" s="28"/>
      <c r="BT1838" s="28"/>
      <c r="BU1838" s="28"/>
      <c r="BV1838" s="28"/>
      <c r="BW1838" s="28"/>
      <c r="BX1838" s="28"/>
      <c r="BY1838" s="28"/>
      <c r="BZ1838" s="28"/>
      <c r="CA1838" s="28"/>
      <c r="CB1838" s="28"/>
      <c r="CC1838" s="28"/>
      <c r="CD1838" s="28"/>
      <c r="CE1838" s="28"/>
      <c r="CF1838" s="28"/>
      <c r="CG1838" s="28"/>
      <c r="CH1838" s="28"/>
      <c r="CI1838" s="28"/>
      <c r="CJ1838" s="28"/>
      <c r="CK1838" s="28"/>
      <c r="CL1838" s="28"/>
      <c r="CM1838" s="28"/>
      <c r="CN1838" s="28"/>
    </row>
    <row r="1839" spans="3:92" x14ac:dyDescent="0.3">
      <c r="C1839" s="28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28"/>
      <c r="O1839" s="28"/>
      <c r="P1839" s="28"/>
      <c r="Q1839" s="28"/>
      <c r="R1839" s="28"/>
      <c r="S1839" s="28"/>
      <c r="T1839" s="28"/>
      <c r="U1839" s="28"/>
      <c r="V1839" s="28"/>
      <c r="W1839" s="28"/>
      <c r="X1839" s="28"/>
      <c r="Y1839" s="28"/>
      <c r="Z1839" s="28"/>
      <c r="AA1839" s="28"/>
      <c r="AB1839" s="28"/>
      <c r="AC1839" s="28"/>
      <c r="AD1839" s="28"/>
      <c r="AE1839" s="28"/>
      <c r="AF1839" s="28"/>
      <c r="AG1839" s="28"/>
      <c r="AH1839" s="28"/>
      <c r="AI1839" s="28"/>
      <c r="AJ1839" s="28"/>
      <c r="AK1839" s="28"/>
      <c r="AL1839" s="28"/>
      <c r="AM1839" s="28"/>
      <c r="AN1839" s="28"/>
      <c r="AO1839" s="28"/>
      <c r="AP1839" s="28"/>
      <c r="AQ1839" s="28"/>
      <c r="AR1839" s="28"/>
      <c r="AS1839" s="28"/>
      <c r="AT1839" s="28"/>
      <c r="AU1839" s="28"/>
      <c r="AV1839" s="28"/>
      <c r="AW1839" s="28"/>
      <c r="AX1839" s="28"/>
      <c r="AY1839" s="28"/>
      <c r="AZ1839" s="28"/>
      <c r="BA1839" s="28"/>
      <c r="BB1839" s="28"/>
      <c r="BC1839" s="28"/>
      <c r="BD1839" s="28"/>
      <c r="BE1839" s="28"/>
      <c r="BF1839" s="28"/>
      <c r="BG1839" s="28"/>
      <c r="BH1839" s="28"/>
      <c r="BI1839" s="28"/>
      <c r="BJ1839" s="28"/>
      <c r="BK1839" s="28"/>
      <c r="BL1839" s="28"/>
      <c r="BM1839" s="28"/>
      <c r="BN1839" s="28"/>
      <c r="BO1839" s="28"/>
      <c r="BP1839" s="28"/>
      <c r="BQ1839" s="28"/>
      <c r="BR1839" s="28"/>
      <c r="BS1839" s="28"/>
      <c r="BT1839" s="28"/>
      <c r="BU1839" s="28"/>
      <c r="BV1839" s="28"/>
      <c r="BW1839" s="28"/>
      <c r="BX1839" s="28"/>
      <c r="BY1839" s="28"/>
      <c r="BZ1839" s="28"/>
      <c r="CA1839" s="28"/>
      <c r="CB1839" s="28"/>
      <c r="CC1839" s="28"/>
      <c r="CD1839" s="28"/>
      <c r="CE1839" s="28"/>
      <c r="CF1839" s="28"/>
      <c r="CG1839" s="28"/>
      <c r="CH1839" s="28"/>
      <c r="CI1839" s="28"/>
      <c r="CJ1839" s="28"/>
      <c r="CK1839" s="28"/>
      <c r="CL1839" s="28"/>
      <c r="CM1839" s="28"/>
      <c r="CN1839" s="28"/>
    </row>
    <row r="1840" spans="3:92" x14ac:dyDescent="0.3">
      <c r="C1840" s="28"/>
      <c r="D1840" s="28"/>
      <c r="E1840" s="28"/>
      <c r="F1840" s="28"/>
      <c r="G1840" s="28"/>
      <c r="H1840" s="28"/>
      <c r="I1840" s="28"/>
      <c r="J1840" s="28"/>
      <c r="K1840" s="28"/>
      <c r="L1840" s="28"/>
      <c r="M1840" s="28"/>
      <c r="N1840" s="28"/>
      <c r="O1840" s="28"/>
      <c r="P1840" s="28"/>
      <c r="Q1840" s="28"/>
      <c r="R1840" s="28"/>
      <c r="S1840" s="28"/>
      <c r="T1840" s="28"/>
      <c r="U1840" s="28"/>
      <c r="V1840" s="28"/>
      <c r="W1840" s="28"/>
      <c r="X1840" s="28"/>
      <c r="Y1840" s="28"/>
      <c r="Z1840" s="28"/>
      <c r="AA1840" s="28"/>
      <c r="AB1840" s="28"/>
      <c r="AC1840" s="28"/>
      <c r="AD1840" s="28"/>
      <c r="AE1840" s="28"/>
      <c r="AF1840" s="28"/>
      <c r="AG1840" s="28"/>
      <c r="AH1840" s="28"/>
      <c r="AI1840" s="28"/>
      <c r="AJ1840" s="28"/>
      <c r="AK1840" s="28"/>
      <c r="AL1840" s="28"/>
      <c r="AM1840" s="28"/>
      <c r="AN1840" s="28"/>
      <c r="AO1840" s="28"/>
      <c r="AP1840" s="28"/>
      <c r="AQ1840" s="28"/>
      <c r="AR1840" s="28"/>
      <c r="AS1840" s="28"/>
      <c r="AT1840" s="28"/>
      <c r="AU1840" s="28"/>
      <c r="AV1840" s="28"/>
      <c r="AW1840" s="28"/>
      <c r="AX1840" s="28"/>
      <c r="AY1840" s="28"/>
      <c r="AZ1840" s="28"/>
      <c r="BA1840" s="28"/>
      <c r="BB1840" s="28"/>
      <c r="BC1840" s="28"/>
      <c r="BD1840" s="28"/>
      <c r="BE1840" s="28"/>
      <c r="BF1840" s="28"/>
      <c r="BG1840" s="28"/>
      <c r="BH1840" s="28"/>
      <c r="BI1840" s="28"/>
      <c r="BJ1840" s="28"/>
      <c r="BK1840" s="28"/>
      <c r="BL1840" s="28"/>
      <c r="BM1840" s="28"/>
      <c r="BN1840" s="28"/>
      <c r="BO1840" s="28"/>
      <c r="BP1840" s="28"/>
      <c r="BQ1840" s="28"/>
      <c r="BR1840" s="28"/>
      <c r="BS1840" s="28"/>
      <c r="BT1840" s="28"/>
      <c r="BU1840" s="28"/>
      <c r="BV1840" s="28"/>
      <c r="BW1840" s="28"/>
      <c r="BX1840" s="28"/>
      <c r="BY1840" s="28"/>
      <c r="BZ1840" s="28"/>
      <c r="CA1840" s="28"/>
      <c r="CB1840" s="28"/>
      <c r="CC1840" s="28"/>
      <c r="CD1840" s="28"/>
      <c r="CE1840" s="28"/>
      <c r="CF1840" s="28"/>
      <c r="CG1840" s="28"/>
      <c r="CH1840" s="28"/>
      <c r="CI1840" s="28"/>
      <c r="CJ1840" s="28"/>
      <c r="CK1840" s="28"/>
      <c r="CL1840" s="28"/>
      <c r="CM1840" s="28"/>
      <c r="CN1840" s="28"/>
    </row>
    <row r="1841" spans="3:92" x14ac:dyDescent="0.3">
      <c r="C1841" s="28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28"/>
      <c r="O1841" s="28"/>
      <c r="P1841" s="28"/>
      <c r="Q1841" s="28"/>
      <c r="R1841" s="28"/>
      <c r="S1841" s="28"/>
      <c r="T1841" s="28"/>
      <c r="U1841" s="28"/>
      <c r="V1841" s="28"/>
      <c r="W1841" s="28"/>
      <c r="X1841" s="28"/>
      <c r="Y1841" s="28"/>
      <c r="Z1841" s="28"/>
      <c r="AA1841" s="28"/>
      <c r="AB1841" s="28"/>
      <c r="AC1841" s="28"/>
      <c r="AD1841" s="28"/>
      <c r="AE1841" s="28"/>
      <c r="AF1841" s="28"/>
      <c r="AG1841" s="28"/>
      <c r="AH1841" s="28"/>
      <c r="AI1841" s="28"/>
      <c r="AJ1841" s="28"/>
      <c r="AK1841" s="28"/>
      <c r="AL1841" s="28"/>
      <c r="AM1841" s="28"/>
      <c r="AN1841" s="28"/>
      <c r="AO1841" s="28"/>
      <c r="AP1841" s="28"/>
      <c r="AQ1841" s="28"/>
      <c r="AR1841" s="28"/>
      <c r="AS1841" s="28"/>
      <c r="AT1841" s="28"/>
      <c r="AU1841" s="28"/>
      <c r="AV1841" s="28"/>
      <c r="AW1841" s="28"/>
      <c r="AX1841" s="28"/>
      <c r="AY1841" s="28"/>
      <c r="AZ1841" s="28"/>
      <c r="BA1841" s="28"/>
      <c r="BB1841" s="28"/>
      <c r="BC1841" s="28"/>
      <c r="BD1841" s="28"/>
      <c r="BE1841" s="28"/>
      <c r="BF1841" s="28"/>
      <c r="BG1841" s="28"/>
      <c r="BH1841" s="28"/>
      <c r="BI1841" s="28"/>
      <c r="BJ1841" s="28"/>
      <c r="BK1841" s="28"/>
      <c r="BL1841" s="28"/>
      <c r="BM1841" s="28"/>
      <c r="BN1841" s="28"/>
      <c r="BO1841" s="28"/>
      <c r="BP1841" s="28"/>
      <c r="BQ1841" s="28"/>
      <c r="BR1841" s="28"/>
      <c r="BS1841" s="28"/>
      <c r="BT1841" s="28"/>
      <c r="BU1841" s="28"/>
      <c r="BV1841" s="28"/>
      <c r="BW1841" s="28"/>
      <c r="BX1841" s="28"/>
      <c r="BY1841" s="28"/>
      <c r="BZ1841" s="28"/>
      <c r="CA1841" s="28"/>
      <c r="CB1841" s="28"/>
      <c r="CC1841" s="28"/>
      <c r="CD1841" s="28"/>
      <c r="CE1841" s="28"/>
      <c r="CF1841" s="28"/>
      <c r="CG1841" s="28"/>
      <c r="CH1841" s="28"/>
      <c r="CI1841" s="28"/>
      <c r="CJ1841" s="28"/>
      <c r="CK1841" s="28"/>
      <c r="CL1841" s="28"/>
      <c r="CM1841" s="28"/>
      <c r="CN1841" s="28"/>
    </row>
    <row r="1842" spans="3:92" x14ac:dyDescent="0.3">
      <c r="C1842" s="28"/>
      <c r="D1842" s="28"/>
      <c r="E1842" s="28"/>
      <c r="F1842" s="28"/>
      <c r="G1842" s="28"/>
      <c r="H1842" s="28"/>
      <c r="I1842" s="28"/>
      <c r="J1842" s="28"/>
      <c r="K1842" s="28"/>
      <c r="L1842" s="28"/>
      <c r="M1842" s="28"/>
      <c r="N1842" s="28"/>
      <c r="O1842" s="28"/>
      <c r="P1842" s="28"/>
      <c r="Q1842" s="28"/>
      <c r="R1842" s="28"/>
      <c r="S1842" s="28"/>
      <c r="T1842" s="28"/>
      <c r="U1842" s="28"/>
      <c r="V1842" s="28"/>
      <c r="W1842" s="28"/>
      <c r="X1842" s="28"/>
      <c r="Y1842" s="28"/>
      <c r="Z1842" s="28"/>
      <c r="AA1842" s="28"/>
      <c r="AB1842" s="28"/>
      <c r="AC1842" s="28"/>
      <c r="AD1842" s="28"/>
      <c r="AE1842" s="28"/>
      <c r="AF1842" s="28"/>
      <c r="AG1842" s="28"/>
      <c r="AH1842" s="28"/>
      <c r="AI1842" s="28"/>
      <c r="AJ1842" s="28"/>
      <c r="AK1842" s="28"/>
      <c r="AL1842" s="28"/>
      <c r="AM1842" s="28"/>
      <c r="AN1842" s="28"/>
      <c r="AO1842" s="28"/>
      <c r="AP1842" s="28"/>
      <c r="AQ1842" s="28"/>
      <c r="AR1842" s="28"/>
      <c r="AS1842" s="28"/>
      <c r="AT1842" s="28"/>
      <c r="AU1842" s="28"/>
      <c r="AV1842" s="28"/>
      <c r="AW1842" s="28"/>
      <c r="AX1842" s="28"/>
      <c r="AY1842" s="28"/>
      <c r="AZ1842" s="28"/>
      <c r="BA1842" s="28"/>
      <c r="BB1842" s="28"/>
      <c r="BC1842" s="28"/>
      <c r="BD1842" s="28"/>
      <c r="BE1842" s="28"/>
      <c r="BF1842" s="28"/>
      <c r="BG1842" s="28"/>
      <c r="BH1842" s="28"/>
      <c r="BI1842" s="28"/>
      <c r="BJ1842" s="28"/>
      <c r="BK1842" s="28"/>
      <c r="BL1842" s="28"/>
      <c r="BM1842" s="28"/>
      <c r="BN1842" s="28"/>
      <c r="BO1842" s="28"/>
      <c r="BP1842" s="28"/>
      <c r="BQ1842" s="28"/>
      <c r="BR1842" s="28"/>
      <c r="BS1842" s="28"/>
      <c r="BT1842" s="28"/>
      <c r="BU1842" s="28"/>
      <c r="BV1842" s="28"/>
      <c r="BW1842" s="28"/>
      <c r="BX1842" s="28"/>
      <c r="BY1842" s="28"/>
      <c r="BZ1842" s="28"/>
      <c r="CA1842" s="28"/>
      <c r="CB1842" s="28"/>
      <c r="CC1842" s="28"/>
      <c r="CD1842" s="28"/>
      <c r="CE1842" s="28"/>
      <c r="CF1842" s="28"/>
      <c r="CG1842" s="28"/>
      <c r="CH1842" s="28"/>
      <c r="CI1842" s="28"/>
      <c r="CJ1842" s="28"/>
      <c r="CK1842" s="28"/>
      <c r="CL1842" s="28"/>
      <c r="CM1842" s="28"/>
      <c r="CN1842" s="28"/>
    </row>
    <row r="1843" spans="3:92" x14ac:dyDescent="0.3">
      <c r="C1843" s="28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28"/>
      <c r="R1843" s="28"/>
      <c r="S1843" s="28"/>
      <c r="T1843" s="28"/>
      <c r="U1843" s="28"/>
      <c r="V1843" s="28"/>
      <c r="W1843" s="28"/>
      <c r="X1843" s="28"/>
      <c r="Y1843" s="28"/>
      <c r="Z1843" s="28"/>
      <c r="AA1843" s="28"/>
      <c r="AB1843" s="28"/>
      <c r="AC1843" s="28"/>
      <c r="AD1843" s="28"/>
      <c r="AE1843" s="28"/>
      <c r="AF1843" s="28"/>
      <c r="AG1843" s="28"/>
      <c r="AH1843" s="28"/>
      <c r="AI1843" s="28"/>
      <c r="AJ1843" s="28"/>
      <c r="AK1843" s="28"/>
      <c r="AL1843" s="28"/>
      <c r="AM1843" s="28"/>
      <c r="AN1843" s="28"/>
      <c r="AO1843" s="28"/>
      <c r="AP1843" s="28"/>
      <c r="AQ1843" s="28"/>
      <c r="AR1843" s="28"/>
      <c r="AS1843" s="28"/>
      <c r="AT1843" s="28"/>
      <c r="AU1843" s="28"/>
      <c r="AV1843" s="28"/>
      <c r="AW1843" s="28"/>
      <c r="AX1843" s="28"/>
      <c r="AY1843" s="28"/>
      <c r="AZ1843" s="28"/>
      <c r="BA1843" s="28"/>
      <c r="BB1843" s="28"/>
      <c r="BC1843" s="28"/>
      <c r="BD1843" s="28"/>
      <c r="BE1843" s="28"/>
      <c r="BF1843" s="28"/>
      <c r="BG1843" s="28"/>
      <c r="BH1843" s="28"/>
      <c r="BI1843" s="28"/>
      <c r="BJ1843" s="28"/>
      <c r="BK1843" s="28"/>
      <c r="BL1843" s="28"/>
      <c r="BM1843" s="28"/>
      <c r="BN1843" s="28"/>
      <c r="BO1843" s="28"/>
      <c r="BP1843" s="28"/>
      <c r="BQ1843" s="28"/>
      <c r="BR1843" s="28"/>
      <c r="BS1843" s="28"/>
      <c r="BT1843" s="28"/>
      <c r="BU1843" s="28"/>
      <c r="BV1843" s="28"/>
      <c r="BW1843" s="28"/>
      <c r="BX1843" s="28"/>
      <c r="BY1843" s="28"/>
      <c r="BZ1843" s="28"/>
      <c r="CA1843" s="28"/>
      <c r="CB1843" s="28"/>
      <c r="CC1843" s="28"/>
      <c r="CD1843" s="28"/>
      <c r="CE1843" s="28"/>
      <c r="CF1843" s="28"/>
      <c r="CG1843" s="28"/>
      <c r="CH1843" s="28"/>
      <c r="CI1843" s="28"/>
      <c r="CJ1843" s="28"/>
      <c r="CK1843" s="28"/>
      <c r="CL1843" s="28"/>
      <c r="CM1843" s="28"/>
      <c r="CN1843" s="28"/>
    </row>
    <row r="1844" spans="3:92" x14ac:dyDescent="0.3">
      <c r="C1844" s="28"/>
      <c r="D1844" s="28"/>
      <c r="E1844" s="28"/>
      <c r="F1844" s="28"/>
      <c r="G1844" s="28"/>
      <c r="H1844" s="28"/>
      <c r="I1844" s="28"/>
      <c r="J1844" s="28"/>
      <c r="K1844" s="28"/>
      <c r="L1844" s="28"/>
      <c r="M1844" s="28"/>
      <c r="N1844" s="28"/>
      <c r="O1844" s="28"/>
      <c r="P1844" s="28"/>
      <c r="Q1844" s="28"/>
      <c r="R1844" s="28"/>
      <c r="S1844" s="28"/>
      <c r="T1844" s="28"/>
      <c r="U1844" s="28"/>
      <c r="V1844" s="28"/>
      <c r="W1844" s="28"/>
      <c r="X1844" s="28"/>
      <c r="Y1844" s="28"/>
      <c r="Z1844" s="28"/>
      <c r="AA1844" s="28"/>
      <c r="AB1844" s="28"/>
      <c r="AC1844" s="28"/>
      <c r="AD1844" s="28"/>
      <c r="AE1844" s="28"/>
      <c r="AF1844" s="28"/>
      <c r="AG1844" s="28"/>
      <c r="AH1844" s="28"/>
      <c r="AI1844" s="28"/>
      <c r="AJ1844" s="28"/>
      <c r="AK1844" s="28"/>
      <c r="AL1844" s="28"/>
      <c r="AM1844" s="28"/>
      <c r="AN1844" s="28"/>
      <c r="AO1844" s="28"/>
      <c r="AP1844" s="28"/>
      <c r="AQ1844" s="28"/>
      <c r="AR1844" s="28"/>
      <c r="AS1844" s="28"/>
      <c r="AT1844" s="28"/>
      <c r="AU1844" s="28"/>
      <c r="AV1844" s="28"/>
      <c r="AW1844" s="28"/>
      <c r="AX1844" s="28"/>
      <c r="AY1844" s="28"/>
      <c r="AZ1844" s="28"/>
      <c r="BA1844" s="28"/>
      <c r="BB1844" s="28"/>
      <c r="BC1844" s="28"/>
      <c r="BD1844" s="28"/>
      <c r="BE1844" s="28"/>
      <c r="BF1844" s="28"/>
      <c r="BG1844" s="28"/>
      <c r="BH1844" s="28"/>
      <c r="BI1844" s="28"/>
      <c r="BJ1844" s="28"/>
      <c r="BK1844" s="28"/>
      <c r="BL1844" s="28"/>
      <c r="BM1844" s="28"/>
      <c r="BN1844" s="28"/>
      <c r="BO1844" s="28"/>
      <c r="BP1844" s="28"/>
      <c r="BQ1844" s="28"/>
      <c r="BR1844" s="28"/>
      <c r="BS1844" s="28"/>
      <c r="BT1844" s="28"/>
      <c r="BU1844" s="28"/>
      <c r="BV1844" s="28"/>
      <c r="BW1844" s="28"/>
      <c r="BX1844" s="28"/>
      <c r="BY1844" s="28"/>
      <c r="BZ1844" s="28"/>
      <c r="CA1844" s="28"/>
      <c r="CB1844" s="28"/>
      <c r="CC1844" s="28"/>
      <c r="CD1844" s="28"/>
      <c r="CE1844" s="28"/>
      <c r="CF1844" s="28"/>
      <c r="CG1844" s="28"/>
      <c r="CH1844" s="28"/>
      <c r="CI1844" s="28"/>
      <c r="CJ1844" s="28"/>
      <c r="CK1844" s="28"/>
      <c r="CL1844" s="28"/>
      <c r="CM1844" s="28"/>
      <c r="CN1844" s="28"/>
    </row>
    <row r="1845" spans="3:92" x14ac:dyDescent="0.3">
      <c r="C1845" s="28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28"/>
      <c r="O1845" s="28"/>
      <c r="P1845" s="28"/>
      <c r="Q1845" s="28"/>
      <c r="R1845" s="28"/>
      <c r="S1845" s="28"/>
      <c r="T1845" s="28"/>
      <c r="U1845" s="28"/>
      <c r="V1845" s="28"/>
      <c r="W1845" s="28"/>
      <c r="X1845" s="28"/>
      <c r="Y1845" s="28"/>
      <c r="Z1845" s="28"/>
      <c r="AA1845" s="28"/>
      <c r="AB1845" s="28"/>
      <c r="AC1845" s="28"/>
      <c r="AD1845" s="28"/>
      <c r="AE1845" s="28"/>
      <c r="AF1845" s="28"/>
      <c r="AG1845" s="28"/>
      <c r="AH1845" s="28"/>
      <c r="AI1845" s="28"/>
      <c r="AJ1845" s="28"/>
      <c r="AK1845" s="28"/>
      <c r="AL1845" s="28"/>
      <c r="AM1845" s="28"/>
      <c r="AN1845" s="28"/>
      <c r="AO1845" s="28"/>
      <c r="AP1845" s="28"/>
      <c r="AQ1845" s="28"/>
      <c r="AR1845" s="28"/>
      <c r="AS1845" s="28"/>
      <c r="AT1845" s="28"/>
      <c r="AU1845" s="28"/>
      <c r="AV1845" s="28"/>
      <c r="AW1845" s="28"/>
      <c r="AX1845" s="28"/>
      <c r="AY1845" s="28"/>
      <c r="AZ1845" s="28"/>
      <c r="BA1845" s="28"/>
      <c r="BB1845" s="28"/>
      <c r="BC1845" s="28"/>
      <c r="BD1845" s="28"/>
      <c r="BE1845" s="28"/>
      <c r="BF1845" s="28"/>
      <c r="BG1845" s="28"/>
      <c r="BH1845" s="28"/>
      <c r="BI1845" s="28"/>
      <c r="BJ1845" s="28"/>
      <c r="BK1845" s="28"/>
      <c r="BL1845" s="28"/>
      <c r="BM1845" s="28"/>
      <c r="BN1845" s="28"/>
      <c r="BO1845" s="28"/>
      <c r="BP1845" s="28"/>
      <c r="BQ1845" s="28"/>
      <c r="BR1845" s="28"/>
      <c r="BS1845" s="28"/>
      <c r="BT1845" s="28"/>
      <c r="BU1845" s="28"/>
      <c r="BV1845" s="28"/>
      <c r="BW1845" s="28"/>
      <c r="BX1845" s="28"/>
      <c r="BY1845" s="28"/>
      <c r="BZ1845" s="28"/>
      <c r="CA1845" s="28"/>
      <c r="CB1845" s="28"/>
      <c r="CC1845" s="28"/>
      <c r="CD1845" s="28"/>
      <c r="CE1845" s="28"/>
      <c r="CF1845" s="28"/>
      <c r="CG1845" s="28"/>
      <c r="CH1845" s="28"/>
      <c r="CI1845" s="28"/>
      <c r="CJ1845" s="28"/>
      <c r="CK1845" s="28"/>
      <c r="CL1845" s="28"/>
      <c r="CM1845" s="28"/>
      <c r="CN1845" s="28"/>
    </row>
    <row r="1846" spans="3:92" x14ac:dyDescent="0.3">
      <c r="C1846" s="28"/>
      <c r="D1846" s="28"/>
      <c r="E1846" s="28"/>
      <c r="F1846" s="28"/>
      <c r="G1846" s="28"/>
      <c r="H1846" s="28"/>
      <c r="I1846" s="28"/>
      <c r="J1846" s="28"/>
      <c r="K1846" s="28"/>
      <c r="L1846" s="28"/>
      <c r="M1846" s="28"/>
      <c r="N1846" s="28"/>
      <c r="O1846" s="28"/>
      <c r="P1846" s="28"/>
      <c r="Q1846" s="28"/>
      <c r="R1846" s="28"/>
      <c r="S1846" s="28"/>
      <c r="T1846" s="28"/>
      <c r="U1846" s="28"/>
      <c r="V1846" s="28"/>
      <c r="W1846" s="28"/>
      <c r="X1846" s="28"/>
      <c r="Y1846" s="28"/>
      <c r="Z1846" s="28"/>
      <c r="AA1846" s="28"/>
      <c r="AB1846" s="28"/>
      <c r="AC1846" s="28"/>
      <c r="AD1846" s="28"/>
      <c r="AE1846" s="28"/>
      <c r="AF1846" s="28"/>
      <c r="AG1846" s="28"/>
      <c r="AH1846" s="28"/>
      <c r="AI1846" s="28"/>
      <c r="AJ1846" s="28"/>
      <c r="AK1846" s="28"/>
      <c r="AL1846" s="28"/>
      <c r="AM1846" s="28"/>
      <c r="AN1846" s="28"/>
      <c r="AO1846" s="28"/>
      <c r="AP1846" s="28"/>
      <c r="AQ1846" s="28"/>
      <c r="AR1846" s="28"/>
      <c r="AS1846" s="28"/>
      <c r="AT1846" s="28"/>
      <c r="AU1846" s="28"/>
      <c r="AV1846" s="28"/>
      <c r="AW1846" s="28"/>
      <c r="AX1846" s="28"/>
      <c r="AY1846" s="28"/>
      <c r="AZ1846" s="28"/>
      <c r="BA1846" s="28"/>
      <c r="BB1846" s="28"/>
      <c r="BC1846" s="28"/>
      <c r="BD1846" s="28"/>
      <c r="BE1846" s="28"/>
      <c r="BF1846" s="28"/>
      <c r="BG1846" s="28"/>
      <c r="BH1846" s="28"/>
      <c r="BI1846" s="28"/>
      <c r="BJ1846" s="28"/>
      <c r="BK1846" s="28"/>
      <c r="BL1846" s="28"/>
      <c r="BM1846" s="28"/>
      <c r="BN1846" s="28"/>
      <c r="BO1846" s="28"/>
      <c r="BP1846" s="28"/>
      <c r="BQ1846" s="28"/>
      <c r="BR1846" s="28"/>
      <c r="BS1846" s="28"/>
      <c r="BT1846" s="28"/>
      <c r="BU1846" s="28"/>
      <c r="BV1846" s="28"/>
      <c r="BW1846" s="28"/>
      <c r="BX1846" s="28"/>
      <c r="BY1846" s="28"/>
      <c r="BZ1846" s="28"/>
      <c r="CA1846" s="28"/>
      <c r="CB1846" s="28"/>
      <c r="CC1846" s="28"/>
      <c r="CD1846" s="28"/>
      <c r="CE1846" s="28"/>
      <c r="CF1846" s="28"/>
      <c r="CG1846" s="28"/>
      <c r="CH1846" s="28"/>
      <c r="CI1846" s="28"/>
      <c r="CJ1846" s="28"/>
      <c r="CK1846" s="28"/>
      <c r="CL1846" s="28"/>
      <c r="CM1846" s="28"/>
      <c r="CN1846" s="28"/>
    </row>
    <row r="1847" spans="3:92" x14ac:dyDescent="0.3">
      <c r="C1847" s="28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28"/>
      <c r="O1847" s="28"/>
      <c r="P1847" s="28"/>
      <c r="Q1847" s="28"/>
      <c r="R1847" s="28"/>
      <c r="S1847" s="28"/>
      <c r="T1847" s="28"/>
      <c r="U1847" s="28"/>
      <c r="V1847" s="28"/>
      <c r="W1847" s="28"/>
      <c r="X1847" s="28"/>
      <c r="Y1847" s="28"/>
      <c r="Z1847" s="28"/>
      <c r="AA1847" s="28"/>
      <c r="AB1847" s="28"/>
      <c r="AC1847" s="28"/>
      <c r="AD1847" s="28"/>
      <c r="AE1847" s="28"/>
      <c r="AF1847" s="28"/>
      <c r="AG1847" s="28"/>
      <c r="AH1847" s="28"/>
      <c r="AI1847" s="28"/>
      <c r="AJ1847" s="28"/>
      <c r="AK1847" s="28"/>
      <c r="AL1847" s="28"/>
      <c r="AM1847" s="28"/>
      <c r="AN1847" s="28"/>
      <c r="AO1847" s="28"/>
      <c r="AP1847" s="28"/>
      <c r="AQ1847" s="28"/>
      <c r="AR1847" s="28"/>
      <c r="AS1847" s="28"/>
      <c r="AT1847" s="28"/>
      <c r="AU1847" s="28"/>
      <c r="AV1847" s="28"/>
      <c r="AW1847" s="28"/>
      <c r="AX1847" s="28"/>
      <c r="AY1847" s="28"/>
      <c r="AZ1847" s="28"/>
      <c r="BA1847" s="28"/>
      <c r="BB1847" s="28"/>
      <c r="BC1847" s="28"/>
      <c r="BD1847" s="28"/>
      <c r="BE1847" s="28"/>
      <c r="BF1847" s="28"/>
      <c r="BG1847" s="28"/>
      <c r="BH1847" s="28"/>
      <c r="BI1847" s="28"/>
      <c r="BJ1847" s="28"/>
      <c r="BK1847" s="28"/>
      <c r="BL1847" s="28"/>
      <c r="BM1847" s="28"/>
      <c r="BN1847" s="28"/>
      <c r="BO1847" s="28"/>
      <c r="BP1847" s="28"/>
      <c r="BQ1847" s="28"/>
      <c r="BR1847" s="28"/>
      <c r="BS1847" s="28"/>
      <c r="BT1847" s="28"/>
      <c r="BU1847" s="28"/>
      <c r="BV1847" s="28"/>
      <c r="BW1847" s="28"/>
      <c r="BX1847" s="28"/>
      <c r="BY1847" s="28"/>
      <c r="BZ1847" s="28"/>
      <c r="CA1847" s="28"/>
      <c r="CB1847" s="28"/>
      <c r="CC1847" s="28"/>
      <c r="CD1847" s="28"/>
      <c r="CE1847" s="28"/>
      <c r="CF1847" s="28"/>
      <c r="CG1847" s="28"/>
      <c r="CH1847" s="28"/>
      <c r="CI1847" s="28"/>
      <c r="CJ1847" s="28"/>
      <c r="CK1847" s="28"/>
      <c r="CL1847" s="28"/>
      <c r="CM1847" s="28"/>
      <c r="CN1847" s="28"/>
    </row>
    <row r="1848" spans="3:92" x14ac:dyDescent="0.3">
      <c r="C1848" s="28"/>
      <c r="D1848" s="28"/>
      <c r="E1848" s="28"/>
      <c r="F1848" s="28"/>
      <c r="G1848" s="28"/>
      <c r="H1848" s="28"/>
      <c r="I1848" s="28"/>
      <c r="J1848" s="28"/>
      <c r="K1848" s="28"/>
      <c r="L1848" s="28"/>
      <c r="M1848" s="28"/>
      <c r="N1848" s="28"/>
      <c r="O1848" s="28"/>
      <c r="P1848" s="28"/>
      <c r="Q1848" s="28"/>
      <c r="R1848" s="28"/>
      <c r="S1848" s="28"/>
      <c r="T1848" s="28"/>
      <c r="U1848" s="28"/>
      <c r="V1848" s="28"/>
      <c r="W1848" s="28"/>
      <c r="X1848" s="28"/>
      <c r="Y1848" s="28"/>
      <c r="Z1848" s="28"/>
      <c r="AA1848" s="28"/>
      <c r="AB1848" s="28"/>
      <c r="AC1848" s="28"/>
      <c r="AD1848" s="28"/>
      <c r="AE1848" s="28"/>
      <c r="AF1848" s="28"/>
      <c r="AG1848" s="28"/>
      <c r="AH1848" s="28"/>
      <c r="AI1848" s="28"/>
      <c r="AJ1848" s="28"/>
      <c r="AK1848" s="28"/>
      <c r="AL1848" s="28"/>
      <c r="AM1848" s="28"/>
      <c r="AN1848" s="28"/>
      <c r="AO1848" s="28"/>
      <c r="AP1848" s="28"/>
      <c r="AQ1848" s="28"/>
      <c r="AR1848" s="28"/>
      <c r="AS1848" s="28"/>
      <c r="AT1848" s="28"/>
      <c r="AU1848" s="28"/>
      <c r="AV1848" s="28"/>
      <c r="AW1848" s="28"/>
      <c r="AX1848" s="28"/>
      <c r="AY1848" s="28"/>
      <c r="AZ1848" s="28"/>
      <c r="BA1848" s="28"/>
      <c r="BB1848" s="28"/>
      <c r="BC1848" s="28"/>
      <c r="BD1848" s="28"/>
      <c r="BE1848" s="28"/>
      <c r="BF1848" s="28"/>
      <c r="BG1848" s="28"/>
      <c r="BH1848" s="28"/>
      <c r="BI1848" s="28"/>
      <c r="BJ1848" s="28"/>
      <c r="BK1848" s="28"/>
      <c r="BL1848" s="28"/>
      <c r="BM1848" s="28"/>
      <c r="BN1848" s="28"/>
      <c r="BO1848" s="28"/>
      <c r="BP1848" s="28"/>
      <c r="BQ1848" s="28"/>
      <c r="BR1848" s="28"/>
      <c r="BS1848" s="28"/>
      <c r="BT1848" s="28"/>
      <c r="BU1848" s="28"/>
      <c r="BV1848" s="28"/>
      <c r="BW1848" s="28"/>
      <c r="BX1848" s="28"/>
      <c r="BY1848" s="28"/>
      <c r="BZ1848" s="28"/>
      <c r="CA1848" s="28"/>
      <c r="CB1848" s="28"/>
      <c r="CC1848" s="28"/>
      <c r="CD1848" s="28"/>
      <c r="CE1848" s="28"/>
      <c r="CF1848" s="28"/>
      <c r="CG1848" s="28"/>
      <c r="CH1848" s="28"/>
      <c r="CI1848" s="28"/>
      <c r="CJ1848" s="28"/>
      <c r="CK1848" s="28"/>
      <c r="CL1848" s="28"/>
      <c r="CM1848" s="28"/>
      <c r="CN1848" s="28"/>
    </row>
    <row r="1849" spans="3:92" x14ac:dyDescent="0.3">
      <c r="C1849" s="28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28"/>
      <c r="R1849" s="28"/>
      <c r="S1849" s="28"/>
      <c r="T1849" s="28"/>
      <c r="U1849" s="28"/>
      <c r="V1849" s="28"/>
      <c r="W1849" s="28"/>
      <c r="X1849" s="28"/>
      <c r="Y1849" s="28"/>
      <c r="Z1849" s="28"/>
      <c r="AA1849" s="28"/>
      <c r="AB1849" s="28"/>
      <c r="AC1849" s="28"/>
      <c r="AD1849" s="28"/>
      <c r="AE1849" s="28"/>
      <c r="AF1849" s="28"/>
      <c r="AG1849" s="28"/>
      <c r="AH1849" s="28"/>
      <c r="AI1849" s="28"/>
      <c r="AJ1849" s="28"/>
      <c r="AK1849" s="28"/>
      <c r="AL1849" s="28"/>
      <c r="AM1849" s="28"/>
      <c r="AN1849" s="28"/>
      <c r="AO1849" s="28"/>
      <c r="AP1849" s="28"/>
      <c r="AQ1849" s="28"/>
      <c r="AR1849" s="28"/>
      <c r="AS1849" s="28"/>
      <c r="AT1849" s="28"/>
      <c r="AU1849" s="28"/>
      <c r="AV1849" s="28"/>
      <c r="AW1849" s="28"/>
      <c r="AX1849" s="28"/>
      <c r="AY1849" s="28"/>
      <c r="AZ1849" s="28"/>
      <c r="BA1849" s="28"/>
      <c r="BB1849" s="28"/>
      <c r="BC1849" s="28"/>
      <c r="BD1849" s="28"/>
      <c r="BE1849" s="28"/>
      <c r="BF1849" s="28"/>
      <c r="BG1849" s="28"/>
      <c r="BH1849" s="28"/>
      <c r="BI1849" s="28"/>
      <c r="BJ1849" s="28"/>
      <c r="BK1849" s="28"/>
      <c r="BL1849" s="28"/>
      <c r="BM1849" s="28"/>
      <c r="BN1849" s="28"/>
      <c r="BO1849" s="28"/>
      <c r="BP1849" s="28"/>
      <c r="BQ1849" s="28"/>
      <c r="BR1849" s="28"/>
      <c r="BS1849" s="28"/>
      <c r="BT1849" s="28"/>
      <c r="BU1849" s="28"/>
      <c r="BV1849" s="28"/>
      <c r="BW1849" s="28"/>
      <c r="BX1849" s="28"/>
      <c r="BY1849" s="28"/>
      <c r="BZ1849" s="28"/>
      <c r="CA1849" s="28"/>
      <c r="CB1849" s="28"/>
      <c r="CC1849" s="28"/>
      <c r="CD1849" s="28"/>
      <c r="CE1849" s="28"/>
      <c r="CF1849" s="28"/>
      <c r="CG1849" s="28"/>
      <c r="CH1849" s="28"/>
      <c r="CI1849" s="28"/>
      <c r="CJ1849" s="28"/>
      <c r="CK1849" s="28"/>
      <c r="CL1849" s="28"/>
      <c r="CM1849" s="28"/>
      <c r="CN1849" s="28"/>
    </row>
    <row r="1850" spans="3:92" x14ac:dyDescent="0.3">
      <c r="C1850" s="28"/>
      <c r="D1850" s="28"/>
      <c r="E1850" s="28"/>
      <c r="F1850" s="28"/>
      <c r="G1850" s="28"/>
      <c r="H1850" s="28"/>
      <c r="I1850" s="28"/>
      <c r="J1850" s="28"/>
      <c r="K1850" s="28"/>
      <c r="L1850" s="28"/>
      <c r="M1850" s="28"/>
      <c r="N1850" s="28"/>
      <c r="O1850" s="28"/>
      <c r="P1850" s="28"/>
      <c r="Q1850" s="28"/>
      <c r="R1850" s="28"/>
      <c r="S1850" s="28"/>
      <c r="T1850" s="28"/>
      <c r="U1850" s="28"/>
      <c r="V1850" s="28"/>
      <c r="W1850" s="28"/>
      <c r="X1850" s="28"/>
      <c r="Y1850" s="28"/>
      <c r="Z1850" s="28"/>
      <c r="AA1850" s="28"/>
      <c r="AB1850" s="28"/>
      <c r="AC1850" s="28"/>
      <c r="AD1850" s="28"/>
      <c r="AE1850" s="28"/>
      <c r="AF1850" s="28"/>
      <c r="AG1850" s="28"/>
      <c r="AH1850" s="28"/>
      <c r="AI1850" s="28"/>
      <c r="AJ1850" s="28"/>
      <c r="AK1850" s="28"/>
      <c r="AL1850" s="28"/>
      <c r="AM1850" s="28"/>
      <c r="AN1850" s="28"/>
      <c r="AO1850" s="28"/>
      <c r="AP1850" s="28"/>
      <c r="AQ1850" s="28"/>
      <c r="AR1850" s="28"/>
      <c r="AS1850" s="28"/>
      <c r="AT1850" s="28"/>
      <c r="AU1850" s="28"/>
      <c r="AV1850" s="28"/>
      <c r="AW1850" s="28"/>
      <c r="AX1850" s="28"/>
      <c r="AY1850" s="28"/>
      <c r="AZ1850" s="28"/>
      <c r="BA1850" s="28"/>
      <c r="BB1850" s="28"/>
      <c r="BC1850" s="28"/>
      <c r="BD1850" s="28"/>
      <c r="BE1850" s="28"/>
      <c r="BF1850" s="28"/>
      <c r="BG1850" s="28"/>
      <c r="BH1850" s="28"/>
      <c r="BI1850" s="28"/>
      <c r="BJ1850" s="28"/>
      <c r="BK1850" s="28"/>
      <c r="BL1850" s="28"/>
      <c r="BM1850" s="28"/>
      <c r="BN1850" s="28"/>
      <c r="BO1850" s="28"/>
      <c r="BP1850" s="28"/>
      <c r="BQ1850" s="28"/>
      <c r="BR1850" s="28"/>
      <c r="BS1850" s="28"/>
      <c r="BT1850" s="28"/>
      <c r="BU1850" s="28"/>
      <c r="BV1850" s="28"/>
      <c r="BW1850" s="28"/>
      <c r="BX1850" s="28"/>
      <c r="BY1850" s="28"/>
      <c r="BZ1850" s="28"/>
      <c r="CA1850" s="28"/>
      <c r="CB1850" s="28"/>
      <c r="CC1850" s="28"/>
      <c r="CD1850" s="28"/>
      <c r="CE1850" s="28"/>
      <c r="CF1850" s="28"/>
      <c r="CG1850" s="28"/>
      <c r="CH1850" s="28"/>
      <c r="CI1850" s="28"/>
      <c r="CJ1850" s="28"/>
      <c r="CK1850" s="28"/>
      <c r="CL1850" s="28"/>
      <c r="CM1850" s="28"/>
      <c r="CN1850" s="28"/>
    </row>
    <row r="1851" spans="3:92" x14ac:dyDescent="0.3">
      <c r="C1851" s="28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28"/>
      <c r="O1851" s="28"/>
      <c r="P1851" s="28"/>
      <c r="Q1851" s="28"/>
      <c r="R1851" s="28"/>
      <c r="S1851" s="28"/>
      <c r="T1851" s="28"/>
      <c r="U1851" s="28"/>
      <c r="V1851" s="28"/>
      <c r="W1851" s="28"/>
      <c r="X1851" s="28"/>
      <c r="Y1851" s="28"/>
      <c r="Z1851" s="28"/>
      <c r="AA1851" s="28"/>
      <c r="AB1851" s="28"/>
      <c r="AC1851" s="28"/>
      <c r="AD1851" s="28"/>
      <c r="AE1851" s="28"/>
      <c r="AF1851" s="28"/>
      <c r="AG1851" s="28"/>
      <c r="AH1851" s="28"/>
      <c r="AI1851" s="28"/>
      <c r="AJ1851" s="28"/>
      <c r="AK1851" s="28"/>
      <c r="AL1851" s="28"/>
      <c r="AM1851" s="28"/>
      <c r="AN1851" s="28"/>
      <c r="AO1851" s="28"/>
      <c r="AP1851" s="28"/>
      <c r="AQ1851" s="28"/>
      <c r="AR1851" s="28"/>
      <c r="AS1851" s="28"/>
      <c r="AT1851" s="28"/>
      <c r="AU1851" s="28"/>
      <c r="AV1851" s="28"/>
      <c r="AW1851" s="28"/>
      <c r="AX1851" s="28"/>
      <c r="AY1851" s="28"/>
      <c r="AZ1851" s="28"/>
      <c r="BA1851" s="28"/>
      <c r="BB1851" s="28"/>
      <c r="BC1851" s="28"/>
      <c r="BD1851" s="28"/>
      <c r="BE1851" s="28"/>
      <c r="BF1851" s="28"/>
      <c r="BG1851" s="28"/>
      <c r="BH1851" s="28"/>
      <c r="BI1851" s="28"/>
      <c r="BJ1851" s="28"/>
      <c r="BK1851" s="28"/>
      <c r="BL1851" s="28"/>
      <c r="BM1851" s="28"/>
      <c r="BN1851" s="28"/>
      <c r="BO1851" s="28"/>
      <c r="BP1851" s="28"/>
      <c r="BQ1851" s="28"/>
      <c r="BR1851" s="28"/>
      <c r="BS1851" s="28"/>
      <c r="BT1851" s="28"/>
      <c r="BU1851" s="28"/>
      <c r="BV1851" s="28"/>
      <c r="BW1851" s="28"/>
      <c r="BX1851" s="28"/>
      <c r="BY1851" s="28"/>
      <c r="BZ1851" s="28"/>
      <c r="CA1851" s="28"/>
      <c r="CB1851" s="28"/>
      <c r="CC1851" s="28"/>
      <c r="CD1851" s="28"/>
      <c r="CE1851" s="28"/>
      <c r="CF1851" s="28"/>
      <c r="CG1851" s="28"/>
      <c r="CH1851" s="28"/>
      <c r="CI1851" s="28"/>
      <c r="CJ1851" s="28"/>
      <c r="CK1851" s="28"/>
      <c r="CL1851" s="28"/>
      <c r="CM1851" s="28"/>
      <c r="CN1851" s="28"/>
    </row>
    <row r="1852" spans="3:92" x14ac:dyDescent="0.3">
      <c r="C1852" s="28"/>
      <c r="D1852" s="28"/>
      <c r="E1852" s="28"/>
      <c r="F1852" s="28"/>
      <c r="G1852" s="28"/>
      <c r="H1852" s="28"/>
      <c r="I1852" s="28"/>
      <c r="J1852" s="28"/>
      <c r="K1852" s="28"/>
      <c r="L1852" s="28"/>
      <c r="M1852" s="28"/>
      <c r="N1852" s="28"/>
      <c r="O1852" s="28"/>
      <c r="P1852" s="28"/>
      <c r="Q1852" s="28"/>
      <c r="R1852" s="28"/>
      <c r="S1852" s="28"/>
      <c r="T1852" s="28"/>
      <c r="U1852" s="28"/>
      <c r="V1852" s="28"/>
      <c r="W1852" s="28"/>
      <c r="X1852" s="28"/>
      <c r="Y1852" s="28"/>
      <c r="Z1852" s="28"/>
      <c r="AA1852" s="28"/>
      <c r="AB1852" s="28"/>
      <c r="AC1852" s="28"/>
      <c r="AD1852" s="28"/>
      <c r="AE1852" s="28"/>
      <c r="AF1852" s="28"/>
      <c r="AG1852" s="28"/>
      <c r="AH1852" s="28"/>
      <c r="AI1852" s="28"/>
      <c r="AJ1852" s="28"/>
      <c r="AK1852" s="28"/>
      <c r="AL1852" s="28"/>
      <c r="AM1852" s="28"/>
      <c r="AN1852" s="28"/>
      <c r="AO1852" s="28"/>
      <c r="AP1852" s="28"/>
      <c r="AQ1852" s="28"/>
      <c r="AR1852" s="28"/>
      <c r="AS1852" s="28"/>
      <c r="AT1852" s="28"/>
      <c r="AU1852" s="28"/>
      <c r="AV1852" s="28"/>
      <c r="AW1852" s="28"/>
      <c r="AX1852" s="28"/>
      <c r="AY1852" s="28"/>
      <c r="AZ1852" s="28"/>
      <c r="BA1852" s="28"/>
      <c r="BB1852" s="28"/>
      <c r="BC1852" s="28"/>
      <c r="BD1852" s="28"/>
      <c r="BE1852" s="28"/>
      <c r="BF1852" s="28"/>
      <c r="BG1852" s="28"/>
      <c r="BH1852" s="28"/>
      <c r="BI1852" s="28"/>
      <c r="BJ1852" s="28"/>
      <c r="BK1852" s="28"/>
      <c r="BL1852" s="28"/>
      <c r="BM1852" s="28"/>
      <c r="BN1852" s="28"/>
      <c r="BO1852" s="28"/>
      <c r="BP1852" s="28"/>
      <c r="BQ1852" s="28"/>
      <c r="BR1852" s="28"/>
      <c r="BS1852" s="28"/>
      <c r="BT1852" s="28"/>
      <c r="BU1852" s="28"/>
      <c r="BV1852" s="28"/>
      <c r="BW1852" s="28"/>
      <c r="BX1852" s="28"/>
      <c r="BY1852" s="28"/>
      <c r="BZ1852" s="28"/>
      <c r="CA1852" s="28"/>
      <c r="CB1852" s="28"/>
      <c r="CC1852" s="28"/>
      <c r="CD1852" s="28"/>
      <c r="CE1852" s="28"/>
      <c r="CF1852" s="28"/>
      <c r="CG1852" s="28"/>
      <c r="CH1852" s="28"/>
      <c r="CI1852" s="28"/>
      <c r="CJ1852" s="28"/>
      <c r="CK1852" s="28"/>
      <c r="CL1852" s="28"/>
      <c r="CM1852" s="28"/>
      <c r="CN1852" s="28"/>
    </row>
    <row r="1853" spans="3:92" x14ac:dyDescent="0.3">
      <c r="C1853" s="28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28"/>
      <c r="O1853" s="28"/>
      <c r="P1853" s="28"/>
      <c r="Q1853" s="28"/>
      <c r="R1853" s="28"/>
      <c r="S1853" s="28"/>
      <c r="T1853" s="28"/>
      <c r="U1853" s="28"/>
      <c r="V1853" s="28"/>
      <c r="W1853" s="28"/>
      <c r="X1853" s="28"/>
      <c r="Y1853" s="28"/>
      <c r="Z1853" s="28"/>
      <c r="AA1853" s="28"/>
      <c r="AB1853" s="28"/>
      <c r="AC1853" s="28"/>
      <c r="AD1853" s="28"/>
      <c r="AE1853" s="28"/>
      <c r="AF1853" s="28"/>
      <c r="AG1853" s="28"/>
      <c r="AH1853" s="28"/>
      <c r="AI1853" s="28"/>
      <c r="AJ1853" s="28"/>
      <c r="AK1853" s="28"/>
      <c r="AL1853" s="28"/>
      <c r="AM1853" s="28"/>
      <c r="AN1853" s="28"/>
      <c r="AO1853" s="28"/>
      <c r="AP1853" s="28"/>
      <c r="AQ1853" s="28"/>
      <c r="AR1853" s="28"/>
      <c r="AS1853" s="28"/>
      <c r="AT1853" s="28"/>
      <c r="AU1853" s="28"/>
      <c r="AV1853" s="28"/>
      <c r="AW1853" s="28"/>
      <c r="AX1853" s="28"/>
      <c r="AY1853" s="28"/>
      <c r="AZ1853" s="28"/>
      <c r="BA1853" s="28"/>
      <c r="BB1853" s="28"/>
      <c r="BC1853" s="28"/>
      <c r="BD1853" s="28"/>
      <c r="BE1853" s="28"/>
      <c r="BF1853" s="28"/>
      <c r="BG1853" s="28"/>
      <c r="BH1853" s="28"/>
      <c r="BI1853" s="28"/>
      <c r="BJ1853" s="28"/>
      <c r="BK1853" s="28"/>
      <c r="BL1853" s="28"/>
      <c r="BM1853" s="28"/>
      <c r="BN1853" s="28"/>
      <c r="BO1853" s="28"/>
      <c r="BP1853" s="28"/>
      <c r="BQ1853" s="28"/>
      <c r="BR1853" s="28"/>
      <c r="BS1853" s="28"/>
      <c r="BT1853" s="28"/>
      <c r="BU1853" s="28"/>
      <c r="BV1853" s="28"/>
      <c r="BW1853" s="28"/>
      <c r="BX1853" s="28"/>
      <c r="BY1853" s="28"/>
      <c r="BZ1853" s="28"/>
      <c r="CA1853" s="28"/>
      <c r="CB1853" s="28"/>
      <c r="CC1853" s="28"/>
      <c r="CD1853" s="28"/>
      <c r="CE1853" s="28"/>
      <c r="CF1853" s="28"/>
      <c r="CG1853" s="28"/>
      <c r="CH1853" s="28"/>
      <c r="CI1853" s="28"/>
      <c r="CJ1853" s="28"/>
      <c r="CK1853" s="28"/>
      <c r="CL1853" s="28"/>
      <c r="CM1853" s="28"/>
      <c r="CN1853" s="28"/>
    </row>
    <row r="1854" spans="3:92" x14ac:dyDescent="0.3">
      <c r="C1854" s="28"/>
      <c r="D1854" s="28"/>
      <c r="E1854" s="28"/>
      <c r="F1854" s="28"/>
      <c r="G1854" s="28"/>
      <c r="H1854" s="28"/>
      <c r="I1854" s="28"/>
      <c r="J1854" s="28"/>
      <c r="K1854" s="28"/>
      <c r="L1854" s="28"/>
      <c r="M1854" s="28"/>
      <c r="N1854" s="28"/>
      <c r="O1854" s="28"/>
      <c r="P1854" s="28"/>
      <c r="Q1854" s="28"/>
      <c r="R1854" s="28"/>
      <c r="S1854" s="28"/>
      <c r="T1854" s="28"/>
      <c r="U1854" s="28"/>
      <c r="V1854" s="28"/>
      <c r="W1854" s="28"/>
      <c r="X1854" s="28"/>
      <c r="Y1854" s="28"/>
      <c r="Z1854" s="28"/>
      <c r="AA1854" s="28"/>
      <c r="AB1854" s="28"/>
      <c r="AC1854" s="28"/>
      <c r="AD1854" s="28"/>
      <c r="AE1854" s="28"/>
      <c r="AF1854" s="28"/>
      <c r="AG1854" s="28"/>
      <c r="AH1854" s="28"/>
      <c r="AI1854" s="28"/>
      <c r="AJ1854" s="28"/>
      <c r="AK1854" s="28"/>
      <c r="AL1854" s="28"/>
      <c r="AM1854" s="28"/>
      <c r="AN1854" s="28"/>
      <c r="AO1854" s="28"/>
      <c r="AP1854" s="28"/>
      <c r="AQ1854" s="28"/>
      <c r="AR1854" s="28"/>
      <c r="AS1854" s="28"/>
      <c r="AT1854" s="28"/>
      <c r="AU1854" s="28"/>
      <c r="AV1854" s="28"/>
      <c r="AW1854" s="28"/>
      <c r="AX1854" s="28"/>
      <c r="AY1854" s="28"/>
      <c r="AZ1854" s="28"/>
      <c r="BA1854" s="28"/>
      <c r="BB1854" s="28"/>
      <c r="BC1854" s="28"/>
      <c r="BD1854" s="28"/>
      <c r="BE1854" s="28"/>
      <c r="BF1854" s="28"/>
      <c r="BG1854" s="28"/>
      <c r="BH1854" s="28"/>
      <c r="BI1854" s="28"/>
      <c r="BJ1854" s="28"/>
      <c r="BK1854" s="28"/>
      <c r="BL1854" s="28"/>
      <c r="BM1854" s="28"/>
      <c r="BN1854" s="28"/>
      <c r="BO1854" s="28"/>
      <c r="BP1854" s="28"/>
      <c r="BQ1854" s="28"/>
      <c r="BR1854" s="28"/>
      <c r="BS1854" s="28"/>
      <c r="BT1854" s="28"/>
      <c r="BU1854" s="28"/>
      <c r="BV1854" s="28"/>
      <c r="BW1854" s="28"/>
      <c r="BX1854" s="28"/>
      <c r="BY1854" s="28"/>
      <c r="BZ1854" s="28"/>
      <c r="CA1854" s="28"/>
      <c r="CB1854" s="28"/>
      <c r="CC1854" s="28"/>
      <c r="CD1854" s="28"/>
      <c r="CE1854" s="28"/>
      <c r="CF1854" s="28"/>
      <c r="CG1854" s="28"/>
      <c r="CH1854" s="28"/>
      <c r="CI1854" s="28"/>
      <c r="CJ1854" s="28"/>
      <c r="CK1854" s="28"/>
      <c r="CL1854" s="28"/>
      <c r="CM1854" s="28"/>
      <c r="CN1854" s="28"/>
    </row>
    <row r="1855" spans="3:92" x14ac:dyDescent="0.3">
      <c r="C1855" s="28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28"/>
      <c r="O1855" s="28"/>
      <c r="P1855" s="28"/>
      <c r="Q1855" s="28"/>
      <c r="R1855" s="28"/>
      <c r="S1855" s="28"/>
      <c r="T1855" s="28"/>
      <c r="U1855" s="28"/>
      <c r="V1855" s="28"/>
      <c r="W1855" s="28"/>
      <c r="X1855" s="28"/>
      <c r="Y1855" s="28"/>
      <c r="Z1855" s="28"/>
      <c r="AA1855" s="28"/>
      <c r="AB1855" s="28"/>
      <c r="AC1855" s="28"/>
      <c r="AD1855" s="28"/>
      <c r="AE1855" s="28"/>
      <c r="AF1855" s="28"/>
      <c r="AG1855" s="28"/>
      <c r="AH1855" s="28"/>
      <c r="AI1855" s="28"/>
      <c r="AJ1855" s="28"/>
      <c r="AK1855" s="28"/>
      <c r="AL1855" s="28"/>
      <c r="AM1855" s="28"/>
      <c r="AN1855" s="28"/>
      <c r="AO1855" s="28"/>
      <c r="AP1855" s="28"/>
      <c r="AQ1855" s="28"/>
      <c r="AR1855" s="28"/>
      <c r="AS1855" s="28"/>
      <c r="AT1855" s="28"/>
      <c r="AU1855" s="28"/>
      <c r="AV1855" s="28"/>
      <c r="AW1855" s="28"/>
      <c r="AX1855" s="28"/>
      <c r="AY1855" s="28"/>
      <c r="AZ1855" s="28"/>
      <c r="BA1855" s="28"/>
      <c r="BB1855" s="28"/>
      <c r="BC1855" s="28"/>
      <c r="BD1855" s="28"/>
      <c r="BE1855" s="28"/>
      <c r="BF1855" s="28"/>
      <c r="BG1855" s="28"/>
      <c r="BH1855" s="28"/>
      <c r="BI1855" s="28"/>
      <c r="BJ1855" s="28"/>
      <c r="BK1855" s="28"/>
      <c r="BL1855" s="28"/>
      <c r="BM1855" s="28"/>
      <c r="BN1855" s="28"/>
      <c r="BO1855" s="28"/>
      <c r="BP1855" s="28"/>
      <c r="BQ1855" s="28"/>
      <c r="BR1855" s="28"/>
      <c r="BS1855" s="28"/>
      <c r="BT1855" s="28"/>
      <c r="BU1855" s="28"/>
      <c r="BV1855" s="28"/>
      <c r="BW1855" s="28"/>
      <c r="BX1855" s="28"/>
      <c r="BY1855" s="28"/>
      <c r="BZ1855" s="28"/>
      <c r="CA1855" s="28"/>
      <c r="CB1855" s="28"/>
      <c r="CC1855" s="28"/>
      <c r="CD1855" s="28"/>
      <c r="CE1855" s="28"/>
      <c r="CF1855" s="28"/>
      <c r="CG1855" s="28"/>
      <c r="CH1855" s="28"/>
      <c r="CI1855" s="28"/>
      <c r="CJ1855" s="28"/>
      <c r="CK1855" s="28"/>
      <c r="CL1855" s="28"/>
      <c r="CM1855" s="28"/>
      <c r="CN1855" s="28"/>
    </row>
    <row r="1856" spans="3:92" x14ac:dyDescent="0.3">
      <c r="C1856" s="28"/>
      <c r="D1856" s="28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28"/>
      <c r="R1856" s="28"/>
      <c r="S1856" s="28"/>
      <c r="T1856" s="28"/>
      <c r="U1856" s="28"/>
      <c r="V1856" s="28"/>
      <c r="W1856" s="28"/>
      <c r="X1856" s="28"/>
      <c r="Y1856" s="28"/>
      <c r="Z1856" s="28"/>
      <c r="AA1856" s="28"/>
      <c r="AB1856" s="28"/>
      <c r="AC1856" s="28"/>
      <c r="AD1856" s="28"/>
      <c r="AE1856" s="28"/>
      <c r="AF1856" s="28"/>
      <c r="AG1856" s="28"/>
      <c r="AH1856" s="28"/>
      <c r="AI1856" s="28"/>
      <c r="AJ1856" s="28"/>
      <c r="AK1856" s="28"/>
      <c r="AL1856" s="28"/>
      <c r="AM1856" s="28"/>
      <c r="AN1856" s="28"/>
      <c r="AO1856" s="28"/>
      <c r="AP1856" s="28"/>
      <c r="AQ1856" s="28"/>
      <c r="AR1856" s="28"/>
      <c r="AS1856" s="28"/>
      <c r="AT1856" s="28"/>
      <c r="AU1856" s="28"/>
      <c r="AV1856" s="28"/>
      <c r="AW1856" s="28"/>
      <c r="AX1856" s="28"/>
      <c r="AY1856" s="28"/>
      <c r="AZ1856" s="28"/>
      <c r="BA1856" s="28"/>
      <c r="BB1856" s="28"/>
      <c r="BC1856" s="28"/>
      <c r="BD1856" s="28"/>
      <c r="BE1856" s="28"/>
      <c r="BF1856" s="28"/>
      <c r="BG1856" s="28"/>
      <c r="BH1856" s="28"/>
      <c r="BI1856" s="28"/>
      <c r="BJ1856" s="28"/>
      <c r="BK1856" s="28"/>
      <c r="BL1856" s="28"/>
      <c r="BM1856" s="28"/>
      <c r="BN1856" s="28"/>
      <c r="BO1856" s="28"/>
      <c r="BP1856" s="28"/>
      <c r="BQ1856" s="28"/>
      <c r="BR1856" s="28"/>
      <c r="BS1856" s="28"/>
      <c r="BT1856" s="28"/>
      <c r="BU1856" s="28"/>
      <c r="BV1856" s="28"/>
      <c r="BW1856" s="28"/>
      <c r="BX1856" s="28"/>
      <c r="BY1856" s="28"/>
      <c r="BZ1856" s="28"/>
      <c r="CA1856" s="28"/>
      <c r="CB1856" s="28"/>
      <c r="CC1856" s="28"/>
      <c r="CD1856" s="28"/>
      <c r="CE1856" s="28"/>
      <c r="CF1856" s="28"/>
      <c r="CG1856" s="28"/>
      <c r="CH1856" s="28"/>
      <c r="CI1856" s="28"/>
      <c r="CJ1856" s="28"/>
      <c r="CK1856" s="28"/>
      <c r="CL1856" s="28"/>
      <c r="CM1856" s="28"/>
      <c r="CN1856" s="28"/>
    </row>
    <row r="1857" spans="3:92" x14ac:dyDescent="0.3">
      <c r="C1857" s="28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28"/>
      <c r="O1857" s="28"/>
      <c r="P1857" s="28"/>
      <c r="Q1857" s="28"/>
      <c r="R1857" s="28"/>
      <c r="S1857" s="28"/>
      <c r="T1857" s="28"/>
      <c r="U1857" s="28"/>
      <c r="V1857" s="28"/>
      <c r="W1857" s="28"/>
      <c r="X1857" s="28"/>
      <c r="Y1857" s="28"/>
      <c r="Z1857" s="28"/>
      <c r="AA1857" s="28"/>
      <c r="AB1857" s="28"/>
      <c r="AC1857" s="28"/>
      <c r="AD1857" s="28"/>
      <c r="AE1857" s="28"/>
      <c r="AF1857" s="28"/>
      <c r="AG1857" s="28"/>
      <c r="AH1857" s="28"/>
      <c r="AI1857" s="28"/>
      <c r="AJ1857" s="28"/>
      <c r="AK1857" s="28"/>
      <c r="AL1857" s="28"/>
      <c r="AM1857" s="28"/>
      <c r="AN1857" s="28"/>
      <c r="AO1857" s="28"/>
      <c r="AP1857" s="28"/>
      <c r="AQ1857" s="28"/>
      <c r="AR1857" s="28"/>
      <c r="AS1857" s="28"/>
      <c r="AT1857" s="28"/>
      <c r="AU1857" s="28"/>
      <c r="AV1857" s="28"/>
      <c r="AW1857" s="28"/>
      <c r="AX1857" s="28"/>
      <c r="AY1857" s="28"/>
      <c r="AZ1857" s="28"/>
      <c r="BA1857" s="28"/>
      <c r="BB1857" s="28"/>
      <c r="BC1857" s="28"/>
      <c r="BD1857" s="28"/>
      <c r="BE1857" s="28"/>
      <c r="BF1857" s="28"/>
      <c r="BG1857" s="28"/>
      <c r="BH1857" s="28"/>
      <c r="BI1857" s="28"/>
      <c r="BJ1857" s="28"/>
      <c r="BK1857" s="28"/>
      <c r="BL1857" s="28"/>
      <c r="BM1857" s="28"/>
      <c r="BN1857" s="28"/>
      <c r="BO1857" s="28"/>
      <c r="BP1857" s="28"/>
      <c r="BQ1857" s="28"/>
      <c r="BR1857" s="28"/>
      <c r="BS1857" s="28"/>
      <c r="BT1857" s="28"/>
      <c r="BU1857" s="28"/>
      <c r="BV1857" s="28"/>
      <c r="BW1857" s="28"/>
      <c r="BX1857" s="28"/>
      <c r="BY1857" s="28"/>
      <c r="BZ1857" s="28"/>
      <c r="CA1857" s="28"/>
      <c r="CB1857" s="28"/>
      <c r="CC1857" s="28"/>
      <c r="CD1857" s="28"/>
      <c r="CE1857" s="28"/>
      <c r="CF1857" s="28"/>
      <c r="CG1857" s="28"/>
      <c r="CH1857" s="28"/>
      <c r="CI1857" s="28"/>
      <c r="CJ1857" s="28"/>
      <c r="CK1857" s="28"/>
      <c r="CL1857" s="28"/>
      <c r="CM1857" s="28"/>
      <c r="CN1857" s="28"/>
    </row>
    <row r="1858" spans="3:92" x14ac:dyDescent="0.3">
      <c r="C1858" s="28"/>
      <c r="D1858" s="28"/>
      <c r="E1858" s="28"/>
      <c r="F1858" s="28"/>
      <c r="G1858" s="28"/>
      <c r="H1858" s="28"/>
      <c r="I1858" s="28"/>
      <c r="J1858" s="28"/>
      <c r="K1858" s="28"/>
      <c r="L1858" s="28"/>
      <c r="M1858" s="28"/>
      <c r="N1858" s="28"/>
      <c r="O1858" s="28"/>
      <c r="P1858" s="28"/>
      <c r="Q1858" s="28"/>
      <c r="R1858" s="28"/>
      <c r="S1858" s="28"/>
      <c r="T1858" s="28"/>
      <c r="U1858" s="28"/>
      <c r="V1858" s="28"/>
      <c r="W1858" s="28"/>
      <c r="X1858" s="28"/>
      <c r="Y1858" s="28"/>
      <c r="Z1858" s="28"/>
      <c r="AA1858" s="28"/>
      <c r="AB1858" s="28"/>
      <c r="AC1858" s="28"/>
      <c r="AD1858" s="28"/>
      <c r="AE1858" s="28"/>
      <c r="AF1858" s="28"/>
      <c r="AG1858" s="28"/>
      <c r="AH1858" s="28"/>
      <c r="AI1858" s="28"/>
      <c r="AJ1858" s="28"/>
      <c r="AK1858" s="28"/>
      <c r="AL1858" s="28"/>
      <c r="AM1858" s="28"/>
      <c r="AN1858" s="28"/>
      <c r="AO1858" s="28"/>
      <c r="AP1858" s="28"/>
      <c r="AQ1858" s="28"/>
      <c r="AR1858" s="28"/>
      <c r="AS1858" s="28"/>
      <c r="AT1858" s="28"/>
      <c r="AU1858" s="28"/>
      <c r="AV1858" s="28"/>
      <c r="AW1858" s="28"/>
      <c r="AX1858" s="28"/>
      <c r="AY1858" s="28"/>
      <c r="AZ1858" s="28"/>
      <c r="BA1858" s="28"/>
      <c r="BB1858" s="28"/>
      <c r="BC1858" s="28"/>
      <c r="BD1858" s="28"/>
      <c r="BE1858" s="28"/>
      <c r="BF1858" s="28"/>
      <c r="BG1858" s="28"/>
      <c r="BH1858" s="28"/>
      <c r="BI1858" s="28"/>
      <c r="BJ1858" s="28"/>
      <c r="BK1858" s="28"/>
      <c r="BL1858" s="28"/>
      <c r="BM1858" s="28"/>
      <c r="BN1858" s="28"/>
      <c r="BO1858" s="28"/>
      <c r="BP1858" s="28"/>
      <c r="BQ1858" s="28"/>
      <c r="BR1858" s="28"/>
      <c r="BS1858" s="28"/>
      <c r="BT1858" s="28"/>
      <c r="BU1858" s="28"/>
      <c r="BV1858" s="28"/>
      <c r="BW1858" s="28"/>
      <c r="BX1858" s="28"/>
      <c r="BY1858" s="28"/>
      <c r="BZ1858" s="28"/>
      <c r="CA1858" s="28"/>
      <c r="CB1858" s="28"/>
      <c r="CC1858" s="28"/>
      <c r="CD1858" s="28"/>
      <c r="CE1858" s="28"/>
      <c r="CF1858" s="28"/>
      <c r="CG1858" s="28"/>
      <c r="CH1858" s="28"/>
      <c r="CI1858" s="28"/>
      <c r="CJ1858" s="28"/>
      <c r="CK1858" s="28"/>
      <c r="CL1858" s="28"/>
      <c r="CM1858" s="28"/>
      <c r="CN1858" s="28"/>
    </row>
    <row r="1859" spans="3:92" x14ac:dyDescent="0.3">
      <c r="C1859" s="28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28"/>
      <c r="O1859" s="28"/>
      <c r="P1859" s="28"/>
      <c r="Q1859" s="28"/>
      <c r="R1859" s="28"/>
      <c r="S1859" s="28"/>
      <c r="T1859" s="28"/>
      <c r="U1859" s="28"/>
      <c r="V1859" s="28"/>
      <c r="W1859" s="28"/>
      <c r="X1859" s="28"/>
      <c r="Y1859" s="28"/>
      <c r="Z1859" s="28"/>
      <c r="AA1859" s="28"/>
      <c r="AB1859" s="28"/>
      <c r="AC1859" s="28"/>
      <c r="AD1859" s="28"/>
      <c r="AE1859" s="28"/>
      <c r="AF1859" s="28"/>
      <c r="AG1859" s="28"/>
      <c r="AH1859" s="28"/>
      <c r="AI1859" s="28"/>
      <c r="AJ1859" s="28"/>
      <c r="AK1859" s="28"/>
      <c r="AL1859" s="28"/>
      <c r="AM1859" s="28"/>
      <c r="AN1859" s="28"/>
      <c r="AO1859" s="28"/>
      <c r="AP1859" s="28"/>
      <c r="AQ1859" s="28"/>
      <c r="AR1859" s="28"/>
      <c r="AS1859" s="28"/>
      <c r="AT1859" s="28"/>
      <c r="AU1859" s="28"/>
      <c r="AV1859" s="28"/>
      <c r="AW1859" s="28"/>
      <c r="AX1859" s="28"/>
      <c r="AY1859" s="28"/>
      <c r="AZ1859" s="28"/>
      <c r="BA1859" s="28"/>
      <c r="BB1859" s="28"/>
      <c r="BC1859" s="28"/>
      <c r="BD1859" s="28"/>
      <c r="BE1859" s="28"/>
      <c r="BF1859" s="28"/>
      <c r="BG1859" s="28"/>
      <c r="BH1859" s="28"/>
      <c r="BI1859" s="28"/>
      <c r="BJ1859" s="28"/>
      <c r="BK1859" s="28"/>
      <c r="BL1859" s="28"/>
      <c r="BM1859" s="28"/>
      <c r="BN1859" s="28"/>
      <c r="BO1859" s="28"/>
      <c r="BP1859" s="28"/>
      <c r="BQ1859" s="28"/>
      <c r="BR1859" s="28"/>
      <c r="BS1859" s="28"/>
      <c r="BT1859" s="28"/>
      <c r="BU1859" s="28"/>
      <c r="BV1859" s="28"/>
      <c r="BW1859" s="28"/>
      <c r="BX1859" s="28"/>
      <c r="BY1859" s="28"/>
      <c r="BZ1859" s="28"/>
      <c r="CA1859" s="28"/>
      <c r="CB1859" s="28"/>
      <c r="CC1859" s="28"/>
      <c r="CD1859" s="28"/>
      <c r="CE1859" s="28"/>
      <c r="CF1859" s="28"/>
      <c r="CG1859" s="28"/>
      <c r="CH1859" s="28"/>
      <c r="CI1859" s="28"/>
      <c r="CJ1859" s="28"/>
      <c r="CK1859" s="28"/>
      <c r="CL1859" s="28"/>
      <c r="CM1859" s="28"/>
      <c r="CN1859" s="28"/>
    </row>
    <row r="1860" spans="3:92" x14ac:dyDescent="0.3">
      <c r="C1860" s="28"/>
      <c r="D1860" s="28"/>
      <c r="E1860" s="28"/>
      <c r="F1860" s="28"/>
      <c r="G1860" s="28"/>
      <c r="H1860" s="28"/>
      <c r="I1860" s="28"/>
      <c r="J1860" s="28"/>
      <c r="K1860" s="28"/>
      <c r="L1860" s="28"/>
      <c r="M1860" s="28"/>
      <c r="N1860" s="28"/>
      <c r="O1860" s="28"/>
      <c r="P1860" s="28"/>
      <c r="Q1860" s="28"/>
      <c r="R1860" s="28"/>
      <c r="S1860" s="28"/>
      <c r="T1860" s="28"/>
      <c r="U1860" s="28"/>
      <c r="V1860" s="28"/>
      <c r="W1860" s="28"/>
      <c r="X1860" s="28"/>
      <c r="Y1860" s="28"/>
      <c r="Z1860" s="28"/>
      <c r="AA1860" s="28"/>
      <c r="AB1860" s="28"/>
      <c r="AC1860" s="28"/>
      <c r="AD1860" s="28"/>
      <c r="AE1860" s="28"/>
      <c r="AF1860" s="28"/>
      <c r="AG1860" s="28"/>
      <c r="AH1860" s="28"/>
      <c r="AI1860" s="28"/>
      <c r="AJ1860" s="28"/>
      <c r="AK1860" s="28"/>
      <c r="AL1860" s="28"/>
      <c r="AM1860" s="28"/>
      <c r="AN1860" s="28"/>
      <c r="AO1860" s="28"/>
      <c r="AP1860" s="28"/>
      <c r="AQ1860" s="28"/>
      <c r="AR1860" s="28"/>
      <c r="AS1860" s="28"/>
      <c r="AT1860" s="28"/>
      <c r="AU1860" s="28"/>
      <c r="AV1860" s="28"/>
      <c r="AW1860" s="28"/>
      <c r="AX1860" s="28"/>
      <c r="AY1860" s="28"/>
      <c r="AZ1860" s="28"/>
      <c r="BA1860" s="28"/>
      <c r="BB1860" s="28"/>
      <c r="BC1860" s="28"/>
      <c r="BD1860" s="28"/>
      <c r="BE1860" s="28"/>
      <c r="BF1860" s="28"/>
      <c r="BG1860" s="28"/>
      <c r="BH1860" s="28"/>
      <c r="BI1860" s="28"/>
      <c r="BJ1860" s="28"/>
      <c r="BK1860" s="28"/>
      <c r="BL1860" s="28"/>
      <c r="BM1860" s="28"/>
      <c r="BN1860" s="28"/>
      <c r="BO1860" s="28"/>
      <c r="BP1860" s="28"/>
      <c r="BQ1860" s="28"/>
      <c r="BR1860" s="28"/>
      <c r="BS1860" s="28"/>
      <c r="BT1860" s="28"/>
      <c r="BU1860" s="28"/>
      <c r="BV1860" s="28"/>
      <c r="BW1860" s="28"/>
      <c r="BX1860" s="28"/>
      <c r="BY1860" s="28"/>
      <c r="BZ1860" s="28"/>
      <c r="CA1860" s="28"/>
      <c r="CB1860" s="28"/>
      <c r="CC1860" s="28"/>
      <c r="CD1860" s="28"/>
      <c r="CE1860" s="28"/>
      <c r="CF1860" s="28"/>
      <c r="CG1860" s="28"/>
      <c r="CH1860" s="28"/>
      <c r="CI1860" s="28"/>
      <c r="CJ1860" s="28"/>
      <c r="CK1860" s="28"/>
      <c r="CL1860" s="28"/>
      <c r="CM1860" s="28"/>
      <c r="CN1860" s="28"/>
    </row>
    <row r="1861" spans="3:92" x14ac:dyDescent="0.3">
      <c r="C1861" s="28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28"/>
      <c r="O1861" s="28"/>
      <c r="P1861" s="28"/>
      <c r="Q1861" s="28"/>
      <c r="R1861" s="28"/>
      <c r="S1861" s="28"/>
      <c r="T1861" s="28"/>
      <c r="U1861" s="28"/>
      <c r="V1861" s="28"/>
      <c r="W1861" s="28"/>
      <c r="X1861" s="28"/>
      <c r="Y1861" s="28"/>
      <c r="Z1861" s="28"/>
      <c r="AA1861" s="28"/>
      <c r="AB1861" s="28"/>
      <c r="AC1861" s="28"/>
      <c r="AD1861" s="28"/>
      <c r="AE1861" s="28"/>
      <c r="AF1861" s="28"/>
      <c r="AG1861" s="28"/>
      <c r="AH1861" s="28"/>
      <c r="AI1861" s="28"/>
      <c r="AJ1861" s="28"/>
      <c r="AK1861" s="28"/>
      <c r="AL1861" s="28"/>
      <c r="AM1861" s="28"/>
      <c r="AN1861" s="28"/>
      <c r="AO1861" s="28"/>
      <c r="AP1861" s="28"/>
      <c r="AQ1861" s="28"/>
      <c r="AR1861" s="28"/>
      <c r="AS1861" s="28"/>
      <c r="AT1861" s="28"/>
      <c r="AU1861" s="28"/>
      <c r="AV1861" s="28"/>
      <c r="AW1861" s="28"/>
      <c r="AX1861" s="28"/>
      <c r="AY1861" s="28"/>
      <c r="AZ1861" s="28"/>
      <c r="BA1861" s="28"/>
      <c r="BB1861" s="28"/>
      <c r="BC1861" s="28"/>
      <c r="BD1861" s="28"/>
      <c r="BE1861" s="28"/>
      <c r="BF1861" s="28"/>
      <c r="BG1861" s="28"/>
      <c r="BH1861" s="28"/>
      <c r="BI1861" s="28"/>
      <c r="BJ1861" s="28"/>
      <c r="BK1861" s="28"/>
      <c r="BL1861" s="28"/>
      <c r="BM1861" s="28"/>
      <c r="BN1861" s="28"/>
      <c r="BO1861" s="28"/>
      <c r="BP1861" s="28"/>
      <c r="BQ1861" s="28"/>
      <c r="BR1861" s="28"/>
      <c r="BS1861" s="28"/>
      <c r="BT1861" s="28"/>
      <c r="BU1861" s="28"/>
      <c r="BV1861" s="28"/>
      <c r="BW1861" s="28"/>
      <c r="BX1861" s="28"/>
      <c r="BY1861" s="28"/>
      <c r="BZ1861" s="28"/>
      <c r="CA1861" s="28"/>
      <c r="CB1861" s="28"/>
      <c r="CC1861" s="28"/>
      <c r="CD1861" s="28"/>
      <c r="CE1861" s="28"/>
      <c r="CF1861" s="28"/>
      <c r="CG1861" s="28"/>
      <c r="CH1861" s="28"/>
      <c r="CI1861" s="28"/>
      <c r="CJ1861" s="28"/>
      <c r="CK1861" s="28"/>
      <c r="CL1861" s="28"/>
      <c r="CM1861" s="28"/>
      <c r="CN1861" s="28"/>
    </row>
    <row r="1862" spans="3:92" x14ac:dyDescent="0.3">
      <c r="C1862" s="28"/>
      <c r="D1862" s="28"/>
      <c r="E1862" s="28"/>
      <c r="F1862" s="28"/>
      <c r="G1862" s="28"/>
      <c r="H1862" s="28"/>
      <c r="I1862" s="28"/>
      <c r="J1862" s="28"/>
      <c r="K1862" s="28"/>
      <c r="L1862" s="28"/>
      <c r="M1862" s="28"/>
      <c r="N1862" s="28"/>
      <c r="O1862" s="28"/>
      <c r="P1862" s="28"/>
      <c r="Q1862" s="28"/>
      <c r="R1862" s="28"/>
      <c r="S1862" s="28"/>
      <c r="T1862" s="28"/>
      <c r="U1862" s="28"/>
      <c r="V1862" s="28"/>
      <c r="W1862" s="28"/>
      <c r="X1862" s="28"/>
      <c r="Y1862" s="28"/>
      <c r="Z1862" s="28"/>
      <c r="AA1862" s="28"/>
      <c r="AB1862" s="28"/>
      <c r="AC1862" s="28"/>
      <c r="AD1862" s="28"/>
      <c r="AE1862" s="28"/>
      <c r="AF1862" s="28"/>
      <c r="AG1862" s="28"/>
      <c r="AH1862" s="28"/>
      <c r="AI1862" s="28"/>
      <c r="AJ1862" s="28"/>
      <c r="AK1862" s="28"/>
      <c r="AL1862" s="28"/>
      <c r="AM1862" s="28"/>
      <c r="AN1862" s="28"/>
      <c r="AO1862" s="28"/>
      <c r="AP1862" s="28"/>
      <c r="AQ1862" s="28"/>
      <c r="AR1862" s="28"/>
      <c r="AS1862" s="28"/>
      <c r="AT1862" s="28"/>
      <c r="AU1862" s="28"/>
      <c r="AV1862" s="28"/>
      <c r="AW1862" s="28"/>
      <c r="AX1862" s="28"/>
      <c r="AY1862" s="28"/>
      <c r="AZ1862" s="28"/>
      <c r="BA1862" s="28"/>
      <c r="BB1862" s="28"/>
      <c r="BC1862" s="28"/>
      <c r="BD1862" s="28"/>
      <c r="BE1862" s="28"/>
      <c r="BF1862" s="28"/>
      <c r="BG1862" s="28"/>
      <c r="BH1862" s="28"/>
      <c r="BI1862" s="28"/>
      <c r="BJ1862" s="28"/>
      <c r="BK1862" s="28"/>
      <c r="BL1862" s="28"/>
      <c r="BM1862" s="28"/>
      <c r="BN1862" s="28"/>
      <c r="BO1862" s="28"/>
      <c r="BP1862" s="28"/>
      <c r="BQ1862" s="28"/>
      <c r="BR1862" s="28"/>
      <c r="BS1862" s="28"/>
      <c r="BT1862" s="28"/>
      <c r="BU1862" s="28"/>
      <c r="BV1862" s="28"/>
      <c r="BW1862" s="28"/>
      <c r="BX1862" s="28"/>
      <c r="BY1862" s="28"/>
      <c r="BZ1862" s="28"/>
      <c r="CA1862" s="28"/>
      <c r="CB1862" s="28"/>
      <c r="CC1862" s="28"/>
      <c r="CD1862" s="28"/>
      <c r="CE1862" s="28"/>
      <c r="CF1862" s="28"/>
      <c r="CG1862" s="28"/>
      <c r="CH1862" s="28"/>
      <c r="CI1862" s="28"/>
      <c r="CJ1862" s="28"/>
      <c r="CK1862" s="28"/>
      <c r="CL1862" s="28"/>
      <c r="CM1862" s="28"/>
      <c r="CN1862" s="28"/>
    </row>
    <row r="1863" spans="3:92" x14ac:dyDescent="0.3">
      <c r="C1863" s="28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28"/>
      <c r="R1863" s="28"/>
      <c r="S1863" s="28"/>
      <c r="T1863" s="28"/>
      <c r="U1863" s="28"/>
      <c r="V1863" s="28"/>
      <c r="W1863" s="28"/>
      <c r="X1863" s="28"/>
      <c r="Y1863" s="28"/>
      <c r="Z1863" s="28"/>
      <c r="AA1863" s="28"/>
      <c r="AB1863" s="28"/>
      <c r="AC1863" s="28"/>
      <c r="AD1863" s="28"/>
      <c r="AE1863" s="28"/>
      <c r="AF1863" s="28"/>
      <c r="AG1863" s="28"/>
      <c r="AH1863" s="28"/>
      <c r="AI1863" s="28"/>
      <c r="AJ1863" s="28"/>
      <c r="AK1863" s="28"/>
      <c r="AL1863" s="28"/>
      <c r="AM1863" s="28"/>
      <c r="AN1863" s="28"/>
      <c r="AO1863" s="28"/>
      <c r="AP1863" s="28"/>
      <c r="AQ1863" s="28"/>
      <c r="AR1863" s="28"/>
      <c r="AS1863" s="28"/>
      <c r="AT1863" s="28"/>
      <c r="AU1863" s="28"/>
      <c r="AV1863" s="28"/>
      <c r="AW1863" s="28"/>
      <c r="AX1863" s="28"/>
      <c r="AY1863" s="28"/>
      <c r="AZ1863" s="28"/>
      <c r="BA1863" s="28"/>
      <c r="BB1863" s="28"/>
      <c r="BC1863" s="28"/>
      <c r="BD1863" s="28"/>
      <c r="BE1863" s="28"/>
      <c r="BF1863" s="28"/>
      <c r="BG1863" s="28"/>
      <c r="BH1863" s="28"/>
      <c r="BI1863" s="28"/>
      <c r="BJ1863" s="28"/>
      <c r="BK1863" s="28"/>
      <c r="BL1863" s="28"/>
      <c r="BM1863" s="28"/>
      <c r="BN1863" s="28"/>
      <c r="BO1863" s="28"/>
      <c r="BP1863" s="28"/>
      <c r="BQ1863" s="28"/>
      <c r="BR1863" s="28"/>
      <c r="BS1863" s="28"/>
      <c r="BT1863" s="28"/>
      <c r="BU1863" s="28"/>
      <c r="BV1863" s="28"/>
      <c r="BW1863" s="28"/>
      <c r="BX1863" s="28"/>
      <c r="BY1863" s="28"/>
      <c r="BZ1863" s="28"/>
      <c r="CA1863" s="28"/>
      <c r="CB1863" s="28"/>
      <c r="CC1863" s="28"/>
      <c r="CD1863" s="28"/>
      <c r="CE1863" s="28"/>
      <c r="CF1863" s="28"/>
      <c r="CG1863" s="28"/>
      <c r="CH1863" s="28"/>
      <c r="CI1863" s="28"/>
      <c r="CJ1863" s="28"/>
      <c r="CK1863" s="28"/>
      <c r="CL1863" s="28"/>
      <c r="CM1863" s="28"/>
      <c r="CN1863" s="28"/>
    </row>
    <row r="1864" spans="3:92" x14ac:dyDescent="0.3">
      <c r="C1864" s="28"/>
      <c r="D1864" s="28"/>
      <c r="E1864" s="28"/>
      <c r="F1864" s="28"/>
      <c r="G1864" s="28"/>
      <c r="H1864" s="28"/>
      <c r="I1864" s="28"/>
      <c r="J1864" s="28"/>
      <c r="K1864" s="28"/>
      <c r="L1864" s="28"/>
      <c r="M1864" s="28"/>
      <c r="N1864" s="28"/>
      <c r="O1864" s="28"/>
      <c r="P1864" s="28"/>
      <c r="Q1864" s="28"/>
      <c r="R1864" s="28"/>
      <c r="S1864" s="28"/>
      <c r="T1864" s="28"/>
      <c r="U1864" s="28"/>
      <c r="V1864" s="28"/>
      <c r="W1864" s="28"/>
      <c r="X1864" s="28"/>
      <c r="Y1864" s="28"/>
      <c r="Z1864" s="28"/>
      <c r="AA1864" s="28"/>
      <c r="AB1864" s="28"/>
      <c r="AC1864" s="28"/>
      <c r="AD1864" s="28"/>
      <c r="AE1864" s="28"/>
      <c r="AF1864" s="28"/>
      <c r="AG1864" s="28"/>
      <c r="AH1864" s="28"/>
      <c r="AI1864" s="28"/>
      <c r="AJ1864" s="28"/>
      <c r="AK1864" s="28"/>
      <c r="AL1864" s="28"/>
      <c r="AM1864" s="28"/>
      <c r="AN1864" s="28"/>
      <c r="AO1864" s="28"/>
      <c r="AP1864" s="28"/>
      <c r="AQ1864" s="28"/>
      <c r="AR1864" s="28"/>
      <c r="AS1864" s="28"/>
      <c r="AT1864" s="28"/>
      <c r="AU1864" s="28"/>
      <c r="AV1864" s="28"/>
      <c r="AW1864" s="28"/>
      <c r="AX1864" s="28"/>
      <c r="AY1864" s="28"/>
      <c r="AZ1864" s="28"/>
      <c r="BA1864" s="28"/>
      <c r="BB1864" s="28"/>
      <c r="BC1864" s="28"/>
      <c r="BD1864" s="28"/>
      <c r="BE1864" s="28"/>
      <c r="BF1864" s="28"/>
      <c r="BG1864" s="28"/>
      <c r="BH1864" s="28"/>
      <c r="BI1864" s="28"/>
      <c r="BJ1864" s="28"/>
      <c r="BK1864" s="28"/>
      <c r="BL1864" s="28"/>
      <c r="BM1864" s="28"/>
      <c r="BN1864" s="28"/>
      <c r="BO1864" s="28"/>
      <c r="BP1864" s="28"/>
      <c r="BQ1864" s="28"/>
      <c r="BR1864" s="28"/>
      <c r="BS1864" s="28"/>
      <c r="BT1864" s="28"/>
      <c r="BU1864" s="28"/>
      <c r="BV1864" s="28"/>
      <c r="BW1864" s="28"/>
      <c r="BX1864" s="28"/>
      <c r="BY1864" s="28"/>
      <c r="BZ1864" s="28"/>
      <c r="CA1864" s="28"/>
      <c r="CB1864" s="28"/>
      <c r="CC1864" s="28"/>
      <c r="CD1864" s="28"/>
      <c r="CE1864" s="28"/>
      <c r="CF1864" s="28"/>
      <c r="CG1864" s="28"/>
      <c r="CH1864" s="28"/>
      <c r="CI1864" s="28"/>
      <c r="CJ1864" s="28"/>
      <c r="CK1864" s="28"/>
      <c r="CL1864" s="28"/>
      <c r="CM1864" s="28"/>
      <c r="CN1864" s="28"/>
    </row>
    <row r="1865" spans="3:92" x14ac:dyDescent="0.3">
      <c r="C1865" s="28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28"/>
      <c r="O1865" s="28"/>
      <c r="P1865" s="28"/>
      <c r="Q1865" s="28"/>
      <c r="R1865" s="28"/>
      <c r="S1865" s="28"/>
      <c r="T1865" s="28"/>
      <c r="U1865" s="28"/>
      <c r="V1865" s="28"/>
      <c r="W1865" s="28"/>
      <c r="X1865" s="28"/>
      <c r="Y1865" s="28"/>
      <c r="Z1865" s="28"/>
      <c r="AA1865" s="28"/>
      <c r="AB1865" s="28"/>
      <c r="AC1865" s="28"/>
      <c r="AD1865" s="28"/>
      <c r="AE1865" s="28"/>
      <c r="AF1865" s="28"/>
      <c r="AG1865" s="28"/>
      <c r="AH1865" s="28"/>
      <c r="AI1865" s="28"/>
      <c r="AJ1865" s="28"/>
      <c r="AK1865" s="28"/>
      <c r="AL1865" s="28"/>
      <c r="AM1865" s="28"/>
      <c r="AN1865" s="28"/>
      <c r="AO1865" s="28"/>
      <c r="AP1865" s="28"/>
      <c r="AQ1865" s="28"/>
      <c r="AR1865" s="28"/>
      <c r="AS1865" s="28"/>
      <c r="AT1865" s="28"/>
      <c r="AU1865" s="28"/>
      <c r="AV1865" s="28"/>
      <c r="AW1865" s="28"/>
      <c r="AX1865" s="28"/>
      <c r="AY1865" s="28"/>
      <c r="AZ1865" s="28"/>
      <c r="BA1865" s="28"/>
      <c r="BB1865" s="28"/>
      <c r="BC1865" s="28"/>
      <c r="BD1865" s="28"/>
      <c r="BE1865" s="28"/>
      <c r="BF1865" s="28"/>
      <c r="BG1865" s="28"/>
      <c r="BH1865" s="28"/>
      <c r="BI1865" s="28"/>
      <c r="BJ1865" s="28"/>
      <c r="BK1865" s="28"/>
      <c r="BL1865" s="28"/>
      <c r="BM1865" s="28"/>
      <c r="BN1865" s="28"/>
      <c r="BO1865" s="28"/>
      <c r="BP1865" s="28"/>
      <c r="BQ1865" s="28"/>
      <c r="BR1865" s="28"/>
      <c r="BS1865" s="28"/>
      <c r="BT1865" s="28"/>
      <c r="BU1865" s="28"/>
      <c r="BV1865" s="28"/>
      <c r="BW1865" s="28"/>
      <c r="BX1865" s="28"/>
      <c r="BY1865" s="28"/>
      <c r="BZ1865" s="28"/>
      <c r="CA1865" s="28"/>
      <c r="CB1865" s="28"/>
      <c r="CC1865" s="28"/>
      <c r="CD1865" s="28"/>
      <c r="CE1865" s="28"/>
      <c r="CF1865" s="28"/>
      <c r="CG1865" s="28"/>
      <c r="CH1865" s="28"/>
      <c r="CI1865" s="28"/>
      <c r="CJ1865" s="28"/>
      <c r="CK1865" s="28"/>
      <c r="CL1865" s="28"/>
      <c r="CM1865" s="28"/>
      <c r="CN1865" s="28"/>
    </row>
    <row r="1866" spans="3:92" x14ac:dyDescent="0.3">
      <c r="C1866" s="28"/>
      <c r="D1866" s="28"/>
      <c r="E1866" s="28"/>
      <c r="F1866" s="28"/>
      <c r="G1866" s="28"/>
      <c r="H1866" s="28"/>
      <c r="I1866" s="28"/>
      <c r="J1866" s="28"/>
      <c r="K1866" s="28"/>
      <c r="L1866" s="28"/>
      <c r="M1866" s="28"/>
      <c r="N1866" s="28"/>
      <c r="O1866" s="28"/>
      <c r="P1866" s="28"/>
      <c r="Q1866" s="28"/>
      <c r="R1866" s="28"/>
      <c r="S1866" s="28"/>
      <c r="T1866" s="28"/>
      <c r="U1866" s="28"/>
      <c r="V1866" s="28"/>
      <c r="W1866" s="28"/>
      <c r="X1866" s="28"/>
      <c r="Y1866" s="28"/>
      <c r="Z1866" s="28"/>
      <c r="AA1866" s="28"/>
      <c r="AB1866" s="28"/>
      <c r="AC1866" s="28"/>
      <c r="AD1866" s="28"/>
      <c r="AE1866" s="28"/>
      <c r="AF1866" s="28"/>
      <c r="AG1866" s="28"/>
      <c r="AH1866" s="28"/>
      <c r="AI1866" s="28"/>
      <c r="AJ1866" s="28"/>
      <c r="AK1866" s="28"/>
      <c r="AL1866" s="28"/>
      <c r="AM1866" s="28"/>
      <c r="AN1866" s="28"/>
      <c r="AO1866" s="28"/>
      <c r="AP1866" s="28"/>
      <c r="AQ1866" s="28"/>
      <c r="AR1866" s="28"/>
      <c r="AS1866" s="28"/>
      <c r="AT1866" s="28"/>
      <c r="AU1866" s="28"/>
      <c r="AV1866" s="28"/>
      <c r="AW1866" s="28"/>
      <c r="AX1866" s="28"/>
      <c r="AY1866" s="28"/>
      <c r="AZ1866" s="28"/>
      <c r="BA1866" s="28"/>
      <c r="BB1866" s="28"/>
      <c r="BC1866" s="28"/>
      <c r="BD1866" s="28"/>
      <c r="BE1866" s="28"/>
      <c r="BF1866" s="28"/>
      <c r="BG1866" s="28"/>
      <c r="BH1866" s="28"/>
      <c r="BI1866" s="28"/>
      <c r="BJ1866" s="28"/>
      <c r="BK1866" s="28"/>
      <c r="BL1866" s="28"/>
      <c r="BM1866" s="28"/>
      <c r="BN1866" s="28"/>
      <c r="BO1866" s="28"/>
      <c r="BP1866" s="28"/>
      <c r="BQ1866" s="28"/>
      <c r="BR1866" s="28"/>
      <c r="BS1866" s="28"/>
      <c r="BT1866" s="28"/>
      <c r="BU1866" s="28"/>
      <c r="BV1866" s="28"/>
      <c r="BW1866" s="28"/>
      <c r="BX1866" s="28"/>
      <c r="BY1866" s="28"/>
      <c r="BZ1866" s="28"/>
      <c r="CA1866" s="28"/>
      <c r="CB1866" s="28"/>
      <c r="CC1866" s="28"/>
      <c r="CD1866" s="28"/>
      <c r="CE1866" s="28"/>
      <c r="CF1866" s="28"/>
      <c r="CG1866" s="28"/>
      <c r="CH1866" s="28"/>
      <c r="CI1866" s="28"/>
      <c r="CJ1866" s="28"/>
      <c r="CK1866" s="28"/>
      <c r="CL1866" s="28"/>
      <c r="CM1866" s="28"/>
      <c r="CN1866" s="28"/>
    </row>
    <row r="1867" spans="3:92" x14ac:dyDescent="0.3">
      <c r="C1867" s="28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28"/>
      <c r="O1867" s="28"/>
      <c r="P1867" s="28"/>
      <c r="Q1867" s="28"/>
      <c r="R1867" s="28"/>
      <c r="S1867" s="28"/>
      <c r="T1867" s="28"/>
      <c r="U1867" s="28"/>
      <c r="V1867" s="28"/>
      <c r="W1867" s="28"/>
      <c r="X1867" s="28"/>
      <c r="Y1867" s="28"/>
      <c r="Z1867" s="28"/>
      <c r="AA1867" s="28"/>
      <c r="AB1867" s="28"/>
      <c r="AC1867" s="28"/>
      <c r="AD1867" s="28"/>
      <c r="AE1867" s="28"/>
      <c r="AF1867" s="28"/>
      <c r="AG1867" s="28"/>
      <c r="AH1867" s="28"/>
      <c r="AI1867" s="28"/>
      <c r="AJ1867" s="28"/>
      <c r="AK1867" s="28"/>
      <c r="AL1867" s="28"/>
      <c r="AM1867" s="28"/>
      <c r="AN1867" s="28"/>
      <c r="AO1867" s="28"/>
      <c r="AP1867" s="28"/>
      <c r="AQ1867" s="28"/>
      <c r="AR1867" s="28"/>
      <c r="AS1867" s="28"/>
      <c r="AT1867" s="28"/>
      <c r="AU1867" s="28"/>
      <c r="AV1867" s="28"/>
      <c r="AW1867" s="28"/>
      <c r="AX1867" s="28"/>
      <c r="AY1867" s="28"/>
      <c r="AZ1867" s="28"/>
      <c r="BA1867" s="28"/>
      <c r="BB1867" s="28"/>
      <c r="BC1867" s="28"/>
      <c r="BD1867" s="28"/>
      <c r="BE1867" s="28"/>
      <c r="BF1867" s="28"/>
      <c r="BG1867" s="28"/>
      <c r="BH1867" s="28"/>
      <c r="BI1867" s="28"/>
      <c r="BJ1867" s="28"/>
      <c r="BK1867" s="28"/>
      <c r="BL1867" s="28"/>
      <c r="BM1867" s="28"/>
      <c r="BN1867" s="28"/>
      <c r="BO1867" s="28"/>
      <c r="BP1867" s="28"/>
      <c r="BQ1867" s="28"/>
      <c r="BR1867" s="28"/>
      <c r="BS1867" s="28"/>
      <c r="BT1867" s="28"/>
      <c r="BU1867" s="28"/>
      <c r="BV1867" s="28"/>
      <c r="BW1867" s="28"/>
      <c r="BX1867" s="28"/>
      <c r="BY1867" s="28"/>
      <c r="BZ1867" s="28"/>
      <c r="CA1867" s="28"/>
      <c r="CB1867" s="28"/>
      <c r="CC1867" s="28"/>
      <c r="CD1867" s="28"/>
      <c r="CE1867" s="28"/>
      <c r="CF1867" s="28"/>
      <c r="CG1867" s="28"/>
      <c r="CH1867" s="28"/>
      <c r="CI1867" s="28"/>
      <c r="CJ1867" s="28"/>
      <c r="CK1867" s="28"/>
      <c r="CL1867" s="28"/>
      <c r="CM1867" s="28"/>
      <c r="CN1867" s="28"/>
    </row>
    <row r="1868" spans="3:92" x14ac:dyDescent="0.3">
      <c r="C1868" s="28"/>
      <c r="D1868" s="28"/>
      <c r="E1868" s="28"/>
      <c r="F1868" s="28"/>
      <c r="G1868" s="28"/>
      <c r="H1868" s="28"/>
      <c r="I1868" s="28"/>
      <c r="J1868" s="28"/>
      <c r="K1868" s="28"/>
      <c r="L1868" s="28"/>
      <c r="M1868" s="28"/>
      <c r="N1868" s="28"/>
      <c r="O1868" s="28"/>
      <c r="P1868" s="28"/>
      <c r="Q1868" s="28"/>
      <c r="R1868" s="28"/>
      <c r="S1868" s="28"/>
      <c r="T1868" s="28"/>
      <c r="U1868" s="28"/>
      <c r="V1868" s="28"/>
      <c r="W1868" s="28"/>
      <c r="X1868" s="28"/>
      <c r="Y1868" s="28"/>
      <c r="Z1868" s="28"/>
      <c r="AA1868" s="28"/>
      <c r="AB1868" s="28"/>
      <c r="AC1868" s="28"/>
      <c r="AD1868" s="28"/>
      <c r="AE1868" s="28"/>
      <c r="AF1868" s="28"/>
      <c r="AG1868" s="28"/>
      <c r="AH1868" s="28"/>
      <c r="AI1868" s="28"/>
      <c r="AJ1868" s="28"/>
      <c r="AK1868" s="28"/>
      <c r="AL1868" s="28"/>
      <c r="AM1868" s="28"/>
      <c r="AN1868" s="28"/>
      <c r="AO1868" s="28"/>
      <c r="AP1868" s="28"/>
      <c r="AQ1868" s="28"/>
      <c r="AR1868" s="28"/>
      <c r="AS1868" s="28"/>
      <c r="AT1868" s="28"/>
      <c r="AU1868" s="28"/>
      <c r="AV1868" s="28"/>
      <c r="AW1868" s="28"/>
      <c r="AX1868" s="28"/>
      <c r="AY1868" s="28"/>
      <c r="AZ1868" s="28"/>
      <c r="BA1868" s="28"/>
      <c r="BB1868" s="28"/>
      <c r="BC1868" s="28"/>
      <c r="BD1868" s="28"/>
      <c r="BE1868" s="28"/>
      <c r="BF1868" s="28"/>
      <c r="BG1868" s="28"/>
      <c r="BH1868" s="28"/>
      <c r="BI1868" s="28"/>
      <c r="BJ1868" s="28"/>
      <c r="BK1868" s="28"/>
      <c r="BL1868" s="28"/>
      <c r="BM1868" s="28"/>
      <c r="BN1868" s="28"/>
      <c r="BO1868" s="28"/>
      <c r="BP1868" s="28"/>
      <c r="BQ1868" s="28"/>
      <c r="BR1868" s="28"/>
      <c r="BS1868" s="28"/>
      <c r="BT1868" s="28"/>
      <c r="BU1868" s="28"/>
      <c r="BV1868" s="28"/>
      <c r="BW1868" s="28"/>
      <c r="BX1868" s="28"/>
      <c r="BY1868" s="28"/>
      <c r="BZ1868" s="28"/>
      <c r="CA1868" s="28"/>
      <c r="CB1868" s="28"/>
      <c r="CC1868" s="28"/>
      <c r="CD1868" s="28"/>
      <c r="CE1868" s="28"/>
      <c r="CF1868" s="28"/>
      <c r="CG1868" s="28"/>
      <c r="CH1868" s="28"/>
      <c r="CI1868" s="28"/>
      <c r="CJ1868" s="28"/>
      <c r="CK1868" s="28"/>
      <c r="CL1868" s="28"/>
      <c r="CM1868" s="28"/>
      <c r="CN1868" s="28"/>
    </row>
    <row r="1869" spans="3:92" x14ac:dyDescent="0.3">
      <c r="C1869" s="28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28"/>
      <c r="O1869" s="28"/>
      <c r="P1869" s="28"/>
      <c r="Q1869" s="28"/>
      <c r="R1869" s="28"/>
      <c r="S1869" s="28"/>
      <c r="T1869" s="28"/>
      <c r="U1869" s="28"/>
      <c r="V1869" s="28"/>
      <c r="W1869" s="28"/>
      <c r="X1869" s="28"/>
      <c r="Y1869" s="28"/>
      <c r="Z1869" s="28"/>
      <c r="AA1869" s="28"/>
      <c r="AB1869" s="28"/>
      <c r="AC1869" s="28"/>
      <c r="AD1869" s="28"/>
      <c r="AE1869" s="28"/>
      <c r="AF1869" s="28"/>
      <c r="AG1869" s="28"/>
      <c r="AH1869" s="28"/>
      <c r="AI1869" s="28"/>
      <c r="AJ1869" s="28"/>
      <c r="AK1869" s="28"/>
      <c r="AL1869" s="28"/>
      <c r="AM1869" s="28"/>
      <c r="AN1869" s="28"/>
      <c r="AO1869" s="28"/>
      <c r="AP1869" s="28"/>
      <c r="AQ1869" s="28"/>
      <c r="AR1869" s="28"/>
      <c r="AS1869" s="28"/>
      <c r="AT1869" s="28"/>
      <c r="AU1869" s="28"/>
      <c r="AV1869" s="28"/>
      <c r="AW1869" s="28"/>
      <c r="AX1869" s="28"/>
      <c r="AY1869" s="28"/>
      <c r="AZ1869" s="28"/>
      <c r="BA1869" s="28"/>
      <c r="BB1869" s="28"/>
      <c r="BC1869" s="28"/>
      <c r="BD1869" s="28"/>
      <c r="BE1869" s="28"/>
      <c r="BF1869" s="28"/>
      <c r="BG1869" s="28"/>
      <c r="BH1869" s="28"/>
      <c r="BI1869" s="28"/>
      <c r="BJ1869" s="28"/>
      <c r="BK1869" s="28"/>
      <c r="BL1869" s="28"/>
      <c r="BM1869" s="28"/>
      <c r="BN1869" s="28"/>
      <c r="BO1869" s="28"/>
      <c r="BP1869" s="28"/>
      <c r="BQ1869" s="28"/>
      <c r="BR1869" s="28"/>
      <c r="BS1869" s="28"/>
      <c r="BT1869" s="28"/>
      <c r="BU1869" s="28"/>
      <c r="BV1869" s="28"/>
      <c r="BW1869" s="28"/>
      <c r="BX1869" s="28"/>
      <c r="BY1869" s="28"/>
      <c r="BZ1869" s="28"/>
      <c r="CA1869" s="28"/>
      <c r="CB1869" s="28"/>
      <c r="CC1869" s="28"/>
      <c r="CD1869" s="28"/>
      <c r="CE1869" s="28"/>
      <c r="CF1869" s="28"/>
      <c r="CG1869" s="28"/>
      <c r="CH1869" s="28"/>
      <c r="CI1869" s="28"/>
      <c r="CJ1869" s="28"/>
      <c r="CK1869" s="28"/>
      <c r="CL1869" s="28"/>
      <c r="CM1869" s="28"/>
      <c r="CN1869" s="28"/>
    </row>
    <row r="1870" spans="3:92" x14ac:dyDescent="0.3">
      <c r="C1870" s="28"/>
      <c r="D1870" s="28"/>
      <c r="E1870" s="28"/>
      <c r="F1870" s="28"/>
      <c r="G1870" s="28"/>
      <c r="H1870" s="28"/>
      <c r="I1870" s="28"/>
      <c r="J1870" s="28"/>
      <c r="K1870" s="28"/>
      <c r="L1870" s="28"/>
      <c r="M1870" s="28"/>
      <c r="N1870" s="28"/>
      <c r="O1870" s="28"/>
      <c r="P1870" s="28"/>
      <c r="Q1870" s="28"/>
      <c r="R1870" s="28"/>
      <c r="S1870" s="28"/>
      <c r="T1870" s="28"/>
      <c r="U1870" s="28"/>
      <c r="V1870" s="28"/>
      <c r="W1870" s="28"/>
      <c r="X1870" s="28"/>
      <c r="Y1870" s="28"/>
      <c r="Z1870" s="28"/>
      <c r="AA1870" s="28"/>
      <c r="AB1870" s="28"/>
      <c r="AC1870" s="28"/>
      <c r="AD1870" s="28"/>
      <c r="AE1870" s="28"/>
      <c r="AF1870" s="28"/>
      <c r="AG1870" s="28"/>
      <c r="AH1870" s="28"/>
      <c r="AI1870" s="28"/>
      <c r="AJ1870" s="28"/>
      <c r="AK1870" s="28"/>
      <c r="AL1870" s="28"/>
      <c r="AM1870" s="28"/>
      <c r="AN1870" s="28"/>
      <c r="AO1870" s="28"/>
      <c r="AP1870" s="28"/>
      <c r="AQ1870" s="28"/>
      <c r="AR1870" s="28"/>
      <c r="AS1870" s="28"/>
      <c r="AT1870" s="28"/>
      <c r="AU1870" s="28"/>
      <c r="AV1870" s="28"/>
      <c r="AW1870" s="28"/>
      <c r="AX1870" s="28"/>
      <c r="AY1870" s="28"/>
      <c r="AZ1870" s="28"/>
      <c r="BA1870" s="28"/>
      <c r="BB1870" s="28"/>
      <c r="BC1870" s="28"/>
      <c r="BD1870" s="28"/>
      <c r="BE1870" s="28"/>
      <c r="BF1870" s="28"/>
      <c r="BG1870" s="28"/>
      <c r="BH1870" s="28"/>
      <c r="BI1870" s="28"/>
      <c r="BJ1870" s="28"/>
      <c r="BK1870" s="28"/>
      <c r="BL1870" s="28"/>
      <c r="BM1870" s="28"/>
      <c r="BN1870" s="28"/>
      <c r="BO1870" s="28"/>
      <c r="BP1870" s="28"/>
      <c r="BQ1870" s="28"/>
      <c r="BR1870" s="28"/>
      <c r="BS1870" s="28"/>
      <c r="BT1870" s="28"/>
      <c r="BU1870" s="28"/>
      <c r="BV1870" s="28"/>
      <c r="BW1870" s="28"/>
      <c r="BX1870" s="28"/>
      <c r="BY1870" s="28"/>
      <c r="BZ1870" s="28"/>
      <c r="CA1870" s="28"/>
      <c r="CB1870" s="28"/>
      <c r="CC1870" s="28"/>
      <c r="CD1870" s="28"/>
      <c r="CE1870" s="28"/>
      <c r="CF1870" s="28"/>
      <c r="CG1870" s="28"/>
      <c r="CH1870" s="28"/>
      <c r="CI1870" s="28"/>
      <c r="CJ1870" s="28"/>
      <c r="CK1870" s="28"/>
      <c r="CL1870" s="28"/>
      <c r="CM1870" s="28"/>
      <c r="CN1870" s="28"/>
    </row>
    <row r="1871" spans="3:92" x14ac:dyDescent="0.3"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  <c r="Y1871" s="28"/>
      <c r="Z1871" s="28"/>
      <c r="AA1871" s="28"/>
      <c r="AB1871" s="28"/>
      <c r="AC1871" s="28"/>
      <c r="AD1871" s="28"/>
      <c r="AE1871" s="28"/>
      <c r="AF1871" s="28"/>
      <c r="AG1871" s="28"/>
      <c r="AH1871" s="28"/>
      <c r="AI1871" s="28"/>
      <c r="AJ1871" s="28"/>
      <c r="AK1871" s="28"/>
      <c r="AL1871" s="28"/>
      <c r="AM1871" s="28"/>
      <c r="AN1871" s="28"/>
      <c r="AO1871" s="28"/>
      <c r="AP1871" s="28"/>
      <c r="AQ1871" s="28"/>
      <c r="AR1871" s="28"/>
      <c r="AS1871" s="28"/>
      <c r="AT1871" s="28"/>
      <c r="AU1871" s="28"/>
      <c r="AV1871" s="28"/>
      <c r="AW1871" s="28"/>
      <c r="AX1871" s="28"/>
      <c r="AY1871" s="28"/>
      <c r="AZ1871" s="28"/>
      <c r="BA1871" s="28"/>
      <c r="BB1871" s="28"/>
      <c r="BC1871" s="28"/>
      <c r="BD1871" s="28"/>
      <c r="BE1871" s="28"/>
      <c r="BF1871" s="28"/>
      <c r="BG1871" s="28"/>
      <c r="BH1871" s="28"/>
      <c r="BI1871" s="28"/>
      <c r="BJ1871" s="28"/>
      <c r="BK1871" s="28"/>
      <c r="BL1871" s="28"/>
      <c r="BM1871" s="28"/>
      <c r="BN1871" s="28"/>
      <c r="BO1871" s="28"/>
      <c r="BP1871" s="28"/>
      <c r="BQ1871" s="28"/>
      <c r="BR1871" s="28"/>
      <c r="BS1871" s="28"/>
      <c r="BT1871" s="28"/>
      <c r="BU1871" s="28"/>
      <c r="BV1871" s="28"/>
      <c r="BW1871" s="28"/>
      <c r="BX1871" s="28"/>
      <c r="BY1871" s="28"/>
      <c r="BZ1871" s="28"/>
      <c r="CA1871" s="28"/>
      <c r="CB1871" s="28"/>
      <c r="CC1871" s="28"/>
      <c r="CD1871" s="28"/>
      <c r="CE1871" s="28"/>
      <c r="CF1871" s="28"/>
      <c r="CG1871" s="28"/>
      <c r="CH1871" s="28"/>
      <c r="CI1871" s="28"/>
      <c r="CJ1871" s="28"/>
      <c r="CK1871" s="28"/>
      <c r="CL1871" s="28"/>
      <c r="CM1871" s="28"/>
      <c r="CN1871" s="28"/>
    </row>
    <row r="1872" spans="3:92" x14ac:dyDescent="0.3">
      <c r="C1872" s="28"/>
      <c r="D1872" s="28"/>
      <c r="E1872" s="28"/>
      <c r="F1872" s="28"/>
      <c r="G1872" s="28"/>
      <c r="H1872" s="28"/>
      <c r="I1872" s="28"/>
      <c r="J1872" s="28"/>
      <c r="K1872" s="28"/>
      <c r="L1872" s="28"/>
      <c r="M1872" s="28"/>
      <c r="N1872" s="28"/>
      <c r="O1872" s="28"/>
      <c r="P1872" s="28"/>
      <c r="Q1872" s="28"/>
      <c r="R1872" s="28"/>
      <c r="S1872" s="28"/>
      <c r="T1872" s="28"/>
      <c r="U1872" s="28"/>
      <c r="V1872" s="28"/>
      <c r="W1872" s="28"/>
      <c r="X1872" s="28"/>
      <c r="Y1872" s="28"/>
      <c r="Z1872" s="28"/>
      <c r="AA1872" s="28"/>
      <c r="AB1872" s="28"/>
      <c r="AC1872" s="28"/>
      <c r="AD1872" s="28"/>
      <c r="AE1872" s="28"/>
      <c r="AF1872" s="28"/>
      <c r="AG1872" s="28"/>
      <c r="AH1872" s="28"/>
      <c r="AI1872" s="28"/>
      <c r="AJ1872" s="28"/>
      <c r="AK1872" s="28"/>
      <c r="AL1872" s="28"/>
      <c r="AM1872" s="28"/>
      <c r="AN1872" s="28"/>
      <c r="AO1872" s="28"/>
      <c r="AP1872" s="28"/>
      <c r="AQ1872" s="28"/>
      <c r="AR1872" s="28"/>
      <c r="AS1872" s="28"/>
      <c r="AT1872" s="28"/>
      <c r="AU1872" s="28"/>
      <c r="AV1872" s="28"/>
      <c r="AW1872" s="28"/>
      <c r="AX1872" s="28"/>
      <c r="AY1872" s="28"/>
      <c r="AZ1872" s="28"/>
      <c r="BA1872" s="28"/>
      <c r="BB1872" s="28"/>
      <c r="BC1872" s="28"/>
      <c r="BD1872" s="28"/>
      <c r="BE1872" s="28"/>
      <c r="BF1872" s="28"/>
      <c r="BG1872" s="28"/>
      <c r="BH1872" s="28"/>
      <c r="BI1872" s="28"/>
      <c r="BJ1872" s="28"/>
      <c r="BK1872" s="28"/>
      <c r="BL1872" s="28"/>
      <c r="BM1872" s="28"/>
      <c r="BN1872" s="28"/>
      <c r="BO1872" s="28"/>
      <c r="BP1872" s="28"/>
      <c r="BQ1872" s="28"/>
      <c r="BR1872" s="28"/>
      <c r="BS1872" s="28"/>
      <c r="BT1872" s="28"/>
      <c r="BU1872" s="28"/>
      <c r="BV1872" s="28"/>
      <c r="BW1872" s="28"/>
      <c r="BX1872" s="28"/>
      <c r="BY1872" s="28"/>
      <c r="BZ1872" s="28"/>
      <c r="CA1872" s="28"/>
      <c r="CB1872" s="28"/>
      <c r="CC1872" s="28"/>
      <c r="CD1872" s="28"/>
      <c r="CE1872" s="28"/>
      <c r="CF1872" s="28"/>
      <c r="CG1872" s="28"/>
      <c r="CH1872" s="28"/>
      <c r="CI1872" s="28"/>
      <c r="CJ1872" s="28"/>
      <c r="CK1872" s="28"/>
      <c r="CL1872" s="28"/>
      <c r="CM1872" s="28"/>
      <c r="CN1872" s="28"/>
    </row>
    <row r="1873" spans="3:92" x14ac:dyDescent="0.3">
      <c r="C1873" s="28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28"/>
      <c r="O1873" s="28"/>
      <c r="P1873" s="28"/>
      <c r="Q1873" s="28"/>
      <c r="R1873" s="28"/>
      <c r="S1873" s="28"/>
      <c r="T1873" s="28"/>
      <c r="U1873" s="28"/>
      <c r="V1873" s="28"/>
      <c r="W1873" s="28"/>
      <c r="X1873" s="28"/>
      <c r="Y1873" s="28"/>
      <c r="Z1873" s="28"/>
      <c r="AA1873" s="28"/>
      <c r="AB1873" s="28"/>
      <c r="AC1873" s="28"/>
      <c r="AD1873" s="28"/>
      <c r="AE1873" s="28"/>
      <c r="AF1873" s="28"/>
      <c r="AG1873" s="28"/>
      <c r="AH1873" s="28"/>
      <c r="AI1873" s="28"/>
      <c r="AJ1873" s="28"/>
      <c r="AK1873" s="28"/>
      <c r="AL1873" s="28"/>
      <c r="AM1873" s="28"/>
      <c r="AN1873" s="28"/>
      <c r="AO1873" s="28"/>
      <c r="AP1873" s="28"/>
      <c r="AQ1873" s="28"/>
      <c r="AR1873" s="28"/>
      <c r="AS1873" s="28"/>
      <c r="AT1873" s="28"/>
      <c r="AU1873" s="28"/>
      <c r="AV1873" s="28"/>
      <c r="AW1873" s="28"/>
      <c r="AX1873" s="28"/>
      <c r="AY1873" s="28"/>
      <c r="AZ1873" s="28"/>
      <c r="BA1873" s="28"/>
      <c r="BB1873" s="28"/>
      <c r="BC1873" s="28"/>
      <c r="BD1873" s="28"/>
      <c r="BE1873" s="28"/>
      <c r="BF1873" s="28"/>
      <c r="BG1873" s="28"/>
      <c r="BH1873" s="28"/>
      <c r="BI1873" s="28"/>
      <c r="BJ1873" s="28"/>
      <c r="BK1873" s="28"/>
      <c r="BL1873" s="28"/>
      <c r="BM1873" s="28"/>
      <c r="BN1873" s="28"/>
      <c r="BO1873" s="28"/>
      <c r="BP1873" s="28"/>
      <c r="BQ1873" s="28"/>
      <c r="BR1873" s="28"/>
      <c r="BS1873" s="28"/>
      <c r="BT1873" s="28"/>
      <c r="BU1873" s="28"/>
      <c r="BV1873" s="28"/>
      <c r="BW1873" s="28"/>
      <c r="BX1873" s="28"/>
      <c r="BY1873" s="28"/>
      <c r="BZ1873" s="28"/>
      <c r="CA1873" s="28"/>
      <c r="CB1873" s="28"/>
      <c r="CC1873" s="28"/>
      <c r="CD1873" s="28"/>
      <c r="CE1873" s="28"/>
      <c r="CF1873" s="28"/>
      <c r="CG1873" s="28"/>
      <c r="CH1873" s="28"/>
      <c r="CI1873" s="28"/>
      <c r="CJ1873" s="28"/>
      <c r="CK1873" s="28"/>
      <c r="CL1873" s="28"/>
      <c r="CM1873" s="28"/>
      <c r="CN1873" s="28"/>
    </row>
    <row r="1874" spans="3:92" x14ac:dyDescent="0.3">
      <c r="C1874" s="28"/>
      <c r="D1874" s="28"/>
      <c r="E1874" s="28"/>
      <c r="F1874" s="28"/>
      <c r="G1874" s="28"/>
      <c r="H1874" s="28"/>
      <c r="I1874" s="28"/>
      <c r="J1874" s="28"/>
      <c r="K1874" s="28"/>
      <c r="L1874" s="28"/>
      <c r="M1874" s="28"/>
      <c r="N1874" s="28"/>
      <c r="O1874" s="28"/>
      <c r="P1874" s="28"/>
      <c r="Q1874" s="28"/>
      <c r="R1874" s="28"/>
      <c r="S1874" s="28"/>
      <c r="T1874" s="28"/>
      <c r="U1874" s="28"/>
      <c r="V1874" s="28"/>
      <c r="W1874" s="28"/>
      <c r="X1874" s="28"/>
      <c r="Y1874" s="28"/>
      <c r="Z1874" s="28"/>
      <c r="AA1874" s="28"/>
      <c r="AB1874" s="28"/>
      <c r="AC1874" s="28"/>
      <c r="AD1874" s="28"/>
      <c r="AE1874" s="28"/>
      <c r="AF1874" s="28"/>
      <c r="AG1874" s="28"/>
      <c r="AH1874" s="28"/>
      <c r="AI1874" s="28"/>
      <c r="AJ1874" s="28"/>
      <c r="AK1874" s="28"/>
      <c r="AL1874" s="28"/>
      <c r="AM1874" s="28"/>
      <c r="AN1874" s="28"/>
      <c r="AO1874" s="28"/>
      <c r="AP1874" s="28"/>
      <c r="AQ1874" s="28"/>
      <c r="AR1874" s="28"/>
      <c r="AS1874" s="28"/>
      <c r="AT1874" s="28"/>
      <c r="AU1874" s="28"/>
      <c r="AV1874" s="28"/>
      <c r="AW1874" s="28"/>
      <c r="AX1874" s="28"/>
      <c r="AY1874" s="28"/>
      <c r="AZ1874" s="28"/>
      <c r="BA1874" s="28"/>
      <c r="BB1874" s="28"/>
      <c r="BC1874" s="28"/>
      <c r="BD1874" s="28"/>
      <c r="BE1874" s="28"/>
      <c r="BF1874" s="28"/>
      <c r="BG1874" s="28"/>
      <c r="BH1874" s="28"/>
      <c r="BI1874" s="28"/>
      <c r="BJ1874" s="28"/>
      <c r="BK1874" s="28"/>
      <c r="BL1874" s="28"/>
      <c r="BM1874" s="28"/>
      <c r="BN1874" s="28"/>
      <c r="BO1874" s="28"/>
      <c r="BP1874" s="28"/>
      <c r="BQ1874" s="28"/>
      <c r="BR1874" s="28"/>
      <c r="BS1874" s="28"/>
      <c r="BT1874" s="28"/>
      <c r="BU1874" s="28"/>
      <c r="BV1874" s="28"/>
      <c r="BW1874" s="28"/>
      <c r="BX1874" s="28"/>
      <c r="BY1874" s="28"/>
      <c r="BZ1874" s="28"/>
      <c r="CA1874" s="28"/>
      <c r="CB1874" s="28"/>
      <c r="CC1874" s="28"/>
      <c r="CD1874" s="28"/>
      <c r="CE1874" s="28"/>
      <c r="CF1874" s="28"/>
      <c r="CG1874" s="28"/>
      <c r="CH1874" s="28"/>
      <c r="CI1874" s="28"/>
      <c r="CJ1874" s="28"/>
      <c r="CK1874" s="28"/>
      <c r="CL1874" s="28"/>
      <c r="CM1874" s="28"/>
      <c r="CN1874" s="28"/>
    </row>
    <row r="1875" spans="3:92" x14ac:dyDescent="0.3">
      <c r="C1875" s="28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28"/>
      <c r="O1875" s="28"/>
      <c r="P1875" s="28"/>
      <c r="Q1875" s="28"/>
      <c r="R1875" s="28"/>
      <c r="S1875" s="28"/>
      <c r="T1875" s="28"/>
      <c r="U1875" s="28"/>
      <c r="V1875" s="28"/>
      <c r="W1875" s="28"/>
      <c r="X1875" s="28"/>
      <c r="Y1875" s="28"/>
      <c r="Z1875" s="28"/>
      <c r="AA1875" s="28"/>
      <c r="AB1875" s="28"/>
      <c r="AC1875" s="28"/>
      <c r="AD1875" s="28"/>
      <c r="AE1875" s="28"/>
      <c r="AF1875" s="28"/>
      <c r="AG1875" s="28"/>
      <c r="AH1875" s="28"/>
      <c r="AI1875" s="28"/>
      <c r="AJ1875" s="28"/>
      <c r="AK1875" s="28"/>
      <c r="AL1875" s="28"/>
      <c r="AM1875" s="28"/>
      <c r="AN1875" s="28"/>
      <c r="AO1875" s="28"/>
      <c r="AP1875" s="28"/>
      <c r="AQ1875" s="28"/>
      <c r="AR1875" s="28"/>
      <c r="AS1875" s="28"/>
      <c r="AT1875" s="28"/>
      <c r="AU1875" s="28"/>
      <c r="AV1875" s="28"/>
      <c r="AW1875" s="28"/>
      <c r="AX1875" s="28"/>
      <c r="AY1875" s="28"/>
      <c r="AZ1875" s="28"/>
      <c r="BA1875" s="28"/>
      <c r="BB1875" s="28"/>
      <c r="BC1875" s="28"/>
      <c r="BD1875" s="28"/>
      <c r="BE1875" s="28"/>
      <c r="BF1875" s="28"/>
      <c r="BG1875" s="28"/>
      <c r="BH1875" s="28"/>
      <c r="BI1875" s="28"/>
      <c r="BJ1875" s="28"/>
      <c r="BK1875" s="28"/>
      <c r="BL1875" s="28"/>
      <c r="BM1875" s="28"/>
      <c r="BN1875" s="28"/>
      <c r="BO1875" s="28"/>
      <c r="BP1875" s="28"/>
      <c r="BQ1875" s="28"/>
      <c r="BR1875" s="28"/>
      <c r="BS1875" s="28"/>
      <c r="BT1875" s="28"/>
      <c r="BU1875" s="28"/>
      <c r="BV1875" s="28"/>
      <c r="BW1875" s="28"/>
      <c r="BX1875" s="28"/>
      <c r="BY1875" s="28"/>
      <c r="BZ1875" s="28"/>
      <c r="CA1875" s="28"/>
      <c r="CB1875" s="28"/>
      <c r="CC1875" s="28"/>
      <c r="CD1875" s="28"/>
      <c r="CE1875" s="28"/>
      <c r="CF1875" s="28"/>
      <c r="CG1875" s="28"/>
      <c r="CH1875" s="28"/>
      <c r="CI1875" s="28"/>
      <c r="CJ1875" s="28"/>
      <c r="CK1875" s="28"/>
      <c r="CL1875" s="28"/>
      <c r="CM1875" s="28"/>
      <c r="CN1875" s="28"/>
    </row>
    <row r="1876" spans="3:92" x14ac:dyDescent="0.3">
      <c r="C1876" s="28"/>
      <c r="D1876" s="28"/>
      <c r="E1876" s="28"/>
      <c r="F1876" s="28"/>
      <c r="G1876" s="28"/>
      <c r="H1876" s="28"/>
      <c r="I1876" s="28"/>
      <c r="J1876" s="28"/>
      <c r="K1876" s="28"/>
      <c r="L1876" s="28"/>
      <c r="M1876" s="28"/>
      <c r="N1876" s="28"/>
      <c r="O1876" s="28"/>
      <c r="P1876" s="28"/>
      <c r="Q1876" s="28"/>
      <c r="R1876" s="28"/>
      <c r="S1876" s="28"/>
      <c r="T1876" s="28"/>
      <c r="U1876" s="28"/>
      <c r="V1876" s="28"/>
      <c r="W1876" s="28"/>
      <c r="X1876" s="28"/>
      <c r="Y1876" s="28"/>
      <c r="Z1876" s="28"/>
      <c r="AA1876" s="28"/>
      <c r="AB1876" s="28"/>
      <c r="AC1876" s="28"/>
      <c r="AD1876" s="28"/>
      <c r="AE1876" s="28"/>
      <c r="AF1876" s="28"/>
      <c r="AG1876" s="28"/>
      <c r="AH1876" s="28"/>
      <c r="AI1876" s="28"/>
      <c r="AJ1876" s="28"/>
      <c r="AK1876" s="28"/>
      <c r="AL1876" s="28"/>
      <c r="AM1876" s="28"/>
      <c r="AN1876" s="28"/>
      <c r="AO1876" s="28"/>
      <c r="AP1876" s="28"/>
      <c r="AQ1876" s="28"/>
      <c r="AR1876" s="28"/>
      <c r="AS1876" s="28"/>
      <c r="AT1876" s="28"/>
      <c r="AU1876" s="28"/>
      <c r="AV1876" s="28"/>
      <c r="AW1876" s="28"/>
      <c r="AX1876" s="28"/>
      <c r="AY1876" s="28"/>
      <c r="AZ1876" s="28"/>
      <c r="BA1876" s="28"/>
      <c r="BB1876" s="28"/>
      <c r="BC1876" s="28"/>
      <c r="BD1876" s="28"/>
      <c r="BE1876" s="28"/>
      <c r="BF1876" s="28"/>
      <c r="BG1876" s="28"/>
      <c r="BH1876" s="28"/>
      <c r="BI1876" s="28"/>
      <c r="BJ1876" s="28"/>
      <c r="BK1876" s="28"/>
      <c r="BL1876" s="28"/>
      <c r="BM1876" s="28"/>
      <c r="BN1876" s="28"/>
      <c r="BO1876" s="28"/>
      <c r="BP1876" s="28"/>
      <c r="BQ1876" s="28"/>
      <c r="BR1876" s="28"/>
      <c r="BS1876" s="28"/>
      <c r="BT1876" s="28"/>
      <c r="BU1876" s="28"/>
      <c r="BV1876" s="28"/>
      <c r="BW1876" s="28"/>
      <c r="BX1876" s="28"/>
      <c r="BY1876" s="28"/>
      <c r="BZ1876" s="28"/>
      <c r="CA1876" s="28"/>
      <c r="CB1876" s="28"/>
      <c r="CC1876" s="28"/>
      <c r="CD1876" s="28"/>
      <c r="CE1876" s="28"/>
      <c r="CF1876" s="28"/>
      <c r="CG1876" s="28"/>
      <c r="CH1876" s="28"/>
      <c r="CI1876" s="28"/>
      <c r="CJ1876" s="28"/>
      <c r="CK1876" s="28"/>
      <c r="CL1876" s="28"/>
      <c r="CM1876" s="28"/>
      <c r="CN1876" s="28"/>
    </row>
    <row r="1877" spans="3:92" x14ac:dyDescent="0.3">
      <c r="C1877" s="28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28"/>
      <c r="R1877" s="28"/>
      <c r="S1877" s="28"/>
      <c r="T1877" s="28"/>
      <c r="U1877" s="28"/>
      <c r="V1877" s="28"/>
      <c r="W1877" s="28"/>
      <c r="X1877" s="28"/>
      <c r="Y1877" s="28"/>
      <c r="Z1877" s="28"/>
      <c r="AA1877" s="28"/>
      <c r="AB1877" s="28"/>
      <c r="AC1877" s="28"/>
      <c r="AD1877" s="28"/>
      <c r="AE1877" s="28"/>
      <c r="AF1877" s="28"/>
      <c r="AG1877" s="28"/>
      <c r="AH1877" s="28"/>
      <c r="AI1877" s="28"/>
      <c r="AJ1877" s="28"/>
      <c r="AK1877" s="28"/>
      <c r="AL1877" s="28"/>
      <c r="AM1877" s="28"/>
      <c r="AN1877" s="28"/>
      <c r="AO1877" s="28"/>
      <c r="AP1877" s="28"/>
      <c r="AQ1877" s="28"/>
      <c r="AR1877" s="28"/>
      <c r="AS1877" s="28"/>
      <c r="AT1877" s="28"/>
      <c r="AU1877" s="28"/>
      <c r="AV1877" s="28"/>
      <c r="AW1877" s="28"/>
      <c r="AX1877" s="28"/>
      <c r="AY1877" s="28"/>
      <c r="AZ1877" s="28"/>
      <c r="BA1877" s="28"/>
      <c r="BB1877" s="28"/>
      <c r="BC1877" s="28"/>
      <c r="BD1877" s="28"/>
      <c r="BE1877" s="28"/>
      <c r="BF1877" s="28"/>
      <c r="BG1877" s="28"/>
      <c r="BH1877" s="28"/>
      <c r="BI1877" s="28"/>
      <c r="BJ1877" s="28"/>
      <c r="BK1877" s="28"/>
      <c r="BL1877" s="28"/>
      <c r="BM1877" s="28"/>
      <c r="BN1877" s="28"/>
      <c r="BO1877" s="28"/>
      <c r="BP1877" s="28"/>
      <c r="BQ1877" s="28"/>
      <c r="BR1877" s="28"/>
      <c r="BS1877" s="28"/>
      <c r="BT1877" s="28"/>
      <c r="BU1877" s="28"/>
      <c r="BV1877" s="28"/>
      <c r="BW1877" s="28"/>
      <c r="BX1877" s="28"/>
      <c r="BY1877" s="28"/>
      <c r="BZ1877" s="28"/>
      <c r="CA1877" s="28"/>
      <c r="CB1877" s="28"/>
      <c r="CC1877" s="28"/>
      <c r="CD1877" s="28"/>
      <c r="CE1877" s="28"/>
      <c r="CF1877" s="28"/>
      <c r="CG1877" s="28"/>
      <c r="CH1877" s="28"/>
      <c r="CI1877" s="28"/>
      <c r="CJ1877" s="28"/>
      <c r="CK1877" s="28"/>
      <c r="CL1877" s="28"/>
      <c r="CM1877" s="28"/>
      <c r="CN1877" s="28"/>
    </row>
    <row r="1878" spans="3:92" x14ac:dyDescent="0.3">
      <c r="C1878" s="28"/>
      <c r="D1878" s="28"/>
      <c r="E1878" s="28"/>
      <c r="F1878" s="28"/>
      <c r="G1878" s="28"/>
      <c r="H1878" s="28"/>
      <c r="I1878" s="28"/>
      <c r="J1878" s="28"/>
      <c r="K1878" s="28"/>
      <c r="L1878" s="28"/>
      <c r="M1878" s="28"/>
      <c r="N1878" s="28"/>
      <c r="O1878" s="28"/>
      <c r="P1878" s="28"/>
      <c r="Q1878" s="28"/>
      <c r="R1878" s="28"/>
      <c r="S1878" s="28"/>
      <c r="T1878" s="28"/>
      <c r="U1878" s="28"/>
      <c r="V1878" s="28"/>
      <c r="W1878" s="28"/>
      <c r="X1878" s="28"/>
      <c r="Y1878" s="28"/>
      <c r="Z1878" s="28"/>
      <c r="AA1878" s="28"/>
      <c r="AB1878" s="28"/>
      <c r="AC1878" s="28"/>
      <c r="AD1878" s="28"/>
      <c r="AE1878" s="28"/>
      <c r="AF1878" s="28"/>
      <c r="AG1878" s="28"/>
      <c r="AH1878" s="28"/>
      <c r="AI1878" s="28"/>
      <c r="AJ1878" s="28"/>
      <c r="AK1878" s="28"/>
      <c r="AL1878" s="28"/>
      <c r="AM1878" s="28"/>
      <c r="AN1878" s="28"/>
      <c r="AO1878" s="28"/>
      <c r="AP1878" s="28"/>
      <c r="AQ1878" s="28"/>
      <c r="AR1878" s="28"/>
      <c r="AS1878" s="28"/>
      <c r="AT1878" s="28"/>
      <c r="AU1878" s="28"/>
      <c r="AV1878" s="28"/>
      <c r="AW1878" s="28"/>
      <c r="AX1878" s="28"/>
      <c r="AY1878" s="28"/>
      <c r="AZ1878" s="28"/>
      <c r="BA1878" s="28"/>
      <c r="BB1878" s="28"/>
      <c r="BC1878" s="28"/>
      <c r="BD1878" s="28"/>
      <c r="BE1878" s="28"/>
      <c r="BF1878" s="28"/>
      <c r="BG1878" s="28"/>
      <c r="BH1878" s="28"/>
      <c r="BI1878" s="28"/>
      <c r="BJ1878" s="28"/>
      <c r="BK1878" s="28"/>
      <c r="BL1878" s="28"/>
      <c r="BM1878" s="28"/>
      <c r="BN1878" s="28"/>
      <c r="BO1878" s="28"/>
      <c r="BP1878" s="28"/>
      <c r="BQ1878" s="28"/>
      <c r="BR1878" s="28"/>
      <c r="BS1878" s="28"/>
      <c r="BT1878" s="28"/>
      <c r="BU1878" s="28"/>
      <c r="BV1878" s="28"/>
      <c r="BW1878" s="28"/>
      <c r="BX1878" s="28"/>
      <c r="BY1878" s="28"/>
      <c r="BZ1878" s="28"/>
      <c r="CA1878" s="28"/>
      <c r="CB1878" s="28"/>
      <c r="CC1878" s="28"/>
      <c r="CD1878" s="28"/>
      <c r="CE1878" s="28"/>
      <c r="CF1878" s="28"/>
      <c r="CG1878" s="28"/>
      <c r="CH1878" s="28"/>
      <c r="CI1878" s="28"/>
      <c r="CJ1878" s="28"/>
      <c r="CK1878" s="28"/>
      <c r="CL1878" s="28"/>
      <c r="CM1878" s="28"/>
      <c r="CN1878" s="28"/>
    </row>
    <row r="1879" spans="3:92" x14ac:dyDescent="0.3">
      <c r="C1879" s="28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28"/>
      <c r="O1879" s="28"/>
      <c r="P1879" s="28"/>
      <c r="Q1879" s="28"/>
      <c r="R1879" s="28"/>
      <c r="S1879" s="28"/>
      <c r="T1879" s="28"/>
      <c r="U1879" s="28"/>
      <c r="V1879" s="28"/>
      <c r="W1879" s="28"/>
      <c r="X1879" s="28"/>
      <c r="Y1879" s="28"/>
      <c r="Z1879" s="28"/>
      <c r="AA1879" s="28"/>
      <c r="AB1879" s="28"/>
      <c r="AC1879" s="28"/>
      <c r="AD1879" s="28"/>
      <c r="AE1879" s="28"/>
      <c r="AF1879" s="28"/>
      <c r="AG1879" s="28"/>
      <c r="AH1879" s="28"/>
      <c r="AI1879" s="28"/>
      <c r="AJ1879" s="28"/>
      <c r="AK1879" s="28"/>
      <c r="AL1879" s="28"/>
      <c r="AM1879" s="28"/>
      <c r="AN1879" s="28"/>
      <c r="AO1879" s="28"/>
      <c r="AP1879" s="28"/>
      <c r="AQ1879" s="28"/>
      <c r="AR1879" s="28"/>
      <c r="AS1879" s="28"/>
      <c r="AT1879" s="28"/>
      <c r="AU1879" s="28"/>
      <c r="AV1879" s="28"/>
      <c r="AW1879" s="28"/>
      <c r="AX1879" s="28"/>
      <c r="AY1879" s="28"/>
      <c r="AZ1879" s="28"/>
      <c r="BA1879" s="28"/>
      <c r="BB1879" s="28"/>
      <c r="BC1879" s="28"/>
      <c r="BD1879" s="28"/>
      <c r="BE1879" s="28"/>
      <c r="BF1879" s="28"/>
      <c r="BG1879" s="28"/>
      <c r="BH1879" s="28"/>
      <c r="BI1879" s="28"/>
      <c r="BJ1879" s="28"/>
      <c r="BK1879" s="28"/>
      <c r="BL1879" s="28"/>
      <c r="BM1879" s="28"/>
      <c r="BN1879" s="28"/>
      <c r="BO1879" s="28"/>
      <c r="BP1879" s="28"/>
      <c r="BQ1879" s="28"/>
      <c r="BR1879" s="28"/>
      <c r="BS1879" s="28"/>
      <c r="BT1879" s="28"/>
      <c r="BU1879" s="28"/>
      <c r="BV1879" s="28"/>
      <c r="BW1879" s="28"/>
      <c r="BX1879" s="28"/>
      <c r="BY1879" s="28"/>
      <c r="BZ1879" s="28"/>
      <c r="CA1879" s="28"/>
      <c r="CB1879" s="28"/>
      <c r="CC1879" s="28"/>
      <c r="CD1879" s="28"/>
      <c r="CE1879" s="28"/>
      <c r="CF1879" s="28"/>
      <c r="CG1879" s="28"/>
      <c r="CH1879" s="28"/>
      <c r="CI1879" s="28"/>
      <c r="CJ1879" s="28"/>
      <c r="CK1879" s="28"/>
      <c r="CL1879" s="28"/>
      <c r="CM1879" s="28"/>
      <c r="CN1879" s="28"/>
    </row>
    <row r="1880" spans="3:92" x14ac:dyDescent="0.3">
      <c r="C1880" s="28"/>
      <c r="D1880" s="28"/>
      <c r="E1880" s="28"/>
      <c r="F1880" s="28"/>
      <c r="G1880" s="28"/>
      <c r="H1880" s="28"/>
      <c r="I1880" s="28"/>
      <c r="J1880" s="28"/>
      <c r="K1880" s="28"/>
      <c r="L1880" s="28"/>
      <c r="M1880" s="28"/>
      <c r="N1880" s="28"/>
      <c r="O1880" s="28"/>
      <c r="P1880" s="28"/>
      <c r="Q1880" s="28"/>
      <c r="R1880" s="28"/>
      <c r="S1880" s="28"/>
      <c r="T1880" s="28"/>
      <c r="U1880" s="28"/>
      <c r="V1880" s="28"/>
      <c r="W1880" s="28"/>
      <c r="X1880" s="28"/>
      <c r="Y1880" s="28"/>
      <c r="Z1880" s="28"/>
      <c r="AA1880" s="28"/>
      <c r="AB1880" s="28"/>
      <c r="AC1880" s="28"/>
      <c r="AD1880" s="28"/>
      <c r="AE1880" s="28"/>
      <c r="AF1880" s="28"/>
      <c r="AG1880" s="28"/>
      <c r="AH1880" s="28"/>
      <c r="AI1880" s="28"/>
      <c r="AJ1880" s="28"/>
      <c r="AK1880" s="28"/>
      <c r="AL1880" s="28"/>
      <c r="AM1880" s="28"/>
      <c r="AN1880" s="28"/>
      <c r="AO1880" s="28"/>
      <c r="AP1880" s="28"/>
      <c r="AQ1880" s="28"/>
      <c r="AR1880" s="28"/>
      <c r="AS1880" s="28"/>
      <c r="AT1880" s="28"/>
      <c r="AU1880" s="28"/>
      <c r="AV1880" s="28"/>
      <c r="AW1880" s="28"/>
      <c r="AX1880" s="28"/>
      <c r="AY1880" s="28"/>
      <c r="AZ1880" s="28"/>
      <c r="BA1880" s="28"/>
      <c r="BB1880" s="28"/>
      <c r="BC1880" s="28"/>
      <c r="BD1880" s="28"/>
      <c r="BE1880" s="28"/>
      <c r="BF1880" s="28"/>
      <c r="BG1880" s="28"/>
      <c r="BH1880" s="28"/>
      <c r="BI1880" s="28"/>
      <c r="BJ1880" s="28"/>
      <c r="BK1880" s="28"/>
      <c r="BL1880" s="28"/>
      <c r="BM1880" s="28"/>
      <c r="BN1880" s="28"/>
      <c r="BO1880" s="28"/>
      <c r="BP1880" s="28"/>
      <c r="BQ1880" s="28"/>
      <c r="BR1880" s="28"/>
      <c r="BS1880" s="28"/>
      <c r="BT1880" s="28"/>
      <c r="BU1880" s="28"/>
      <c r="BV1880" s="28"/>
      <c r="BW1880" s="28"/>
      <c r="BX1880" s="28"/>
      <c r="BY1880" s="28"/>
      <c r="BZ1880" s="28"/>
      <c r="CA1880" s="28"/>
      <c r="CB1880" s="28"/>
      <c r="CC1880" s="28"/>
      <c r="CD1880" s="28"/>
      <c r="CE1880" s="28"/>
      <c r="CF1880" s="28"/>
      <c r="CG1880" s="28"/>
      <c r="CH1880" s="28"/>
      <c r="CI1880" s="28"/>
      <c r="CJ1880" s="28"/>
      <c r="CK1880" s="28"/>
      <c r="CL1880" s="28"/>
      <c r="CM1880" s="28"/>
      <c r="CN1880" s="28"/>
    </row>
    <row r="1881" spans="3:92" x14ac:dyDescent="0.3">
      <c r="C1881" s="28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28"/>
      <c r="O1881" s="28"/>
      <c r="P1881" s="28"/>
      <c r="Q1881" s="28"/>
      <c r="R1881" s="28"/>
      <c r="S1881" s="28"/>
      <c r="T1881" s="28"/>
      <c r="U1881" s="28"/>
      <c r="V1881" s="28"/>
      <c r="W1881" s="28"/>
      <c r="X1881" s="28"/>
      <c r="Y1881" s="28"/>
      <c r="Z1881" s="28"/>
      <c r="AA1881" s="28"/>
      <c r="AB1881" s="28"/>
      <c r="AC1881" s="28"/>
      <c r="AD1881" s="28"/>
      <c r="AE1881" s="28"/>
      <c r="AF1881" s="28"/>
      <c r="AG1881" s="28"/>
      <c r="AH1881" s="28"/>
      <c r="AI1881" s="28"/>
      <c r="AJ1881" s="28"/>
      <c r="AK1881" s="28"/>
      <c r="AL1881" s="28"/>
      <c r="AM1881" s="28"/>
      <c r="AN1881" s="28"/>
      <c r="AO1881" s="28"/>
      <c r="AP1881" s="28"/>
      <c r="AQ1881" s="28"/>
      <c r="AR1881" s="28"/>
      <c r="AS1881" s="28"/>
      <c r="AT1881" s="28"/>
      <c r="AU1881" s="28"/>
      <c r="AV1881" s="28"/>
      <c r="AW1881" s="28"/>
      <c r="AX1881" s="28"/>
      <c r="AY1881" s="28"/>
      <c r="AZ1881" s="28"/>
      <c r="BA1881" s="28"/>
      <c r="BB1881" s="28"/>
      <c r="BC1881" s="28"/>
      <c r="BD1881" s="28"/>
      <c r="BE1881" s="28"/>
      <c r="BF1881" s="28"/>
      <c r="BG1881" s="28"/>
      <c r="BH1881" s="28"/>
      <c r="BI1881" s="28"/>
      <c r="BJ1881" s="28"/>
      <c r="BK1881" s="28"/>
      <c r="BL1881" s="28"/>
      <c r="BM1881" s="28"/>
      <c r="BN1881" s="28"/>
      <c r="BO1881" s="28"/>
      <c r="BP1881" s="28"/>
      <c r="BQ1881" s="28"/>
      <c r="BR1881" s="28"/>
      <c r="BS1881" s="28"/>
      <c r="BT1881" s="28"/>
      <c r="BU1881" s="28"/>
      <c r="BV1881" s="28"/>
      <c r="BW1881" s="28"/>
      <c r="BX1881" s="28"/>
      <c r="BY1881" s="28"/>
      <c r="BZ1881" s="28"/>
      <c r="CA1881" s="28"/>
      <c r="CB1881" s="28"/>
      <c r="CC1881" s="28"/>
      <c r="CD1881" s="28"/>
      <c r="CE1881" s="28"/>
      <c r="CF1881" s="28"/>
      <c r="CG1881" s="28"/>
      <c r="CH1881" s="28"/>
      <c r="CI1881" s="28"/>
      <c r="CJ1881" s="28"/>
      <c r="CK1881" s="28"/>
      <c r="CL1881" s="28"/>
      <c r="CM1881" s="28"/>
      <c r="CN1881" s="28"/>
    </row>
    <row r="1882" spans="3:92" x14ac:dyDescent="0.3">
      <c r="C1882" s="28"/>
      <c r="D1882" s="28"/>
      <c r="E1882" s="28"/>
      <c r="F1882" s="28"/>
      <c r="G1882" s="28"/>
      <c r="H1882" s="28"/>
      <c r="I1882" s="28"/>
      <c r="J1882" s="28"/>
      <c r="K1882" s="28"/>
      <c r="L1882" s="28"/>
      <c r="M1882" s="28"/>
      <c r="N1882" s="28"/>
      <c r="O1882" s="28"/>
      <c r="P1882" s="28"/>
      <c r="Q1882" s="28"/>
      <c r="R1882" s="28"/>
      <c r="S1882" s="28"/>
      <c r="T1882" s="28"/>
      <c r="U1882" s="28"/>
      <c r="V1882" s="28"/>
      <c r="W1882" s="28"/>
      <c r="X1882" s="28"/>
      <c r="Y1882" s="28"/>
      <c r="Z1882" s="28"/>
      <c r="AA1882" s="28"/>
      <c r="AB1882" s="28"/>
      <c r="AC1882" s="28"/>
      <c r="AD1882" s="28"/>
      <c r="AE1882" s="28"/>
      <c r="AF1882" s="28"/>
      <c r="AG1882" s="28"/>
      <c r="AH1882" s="28"/>
      <c r="AI1882" s="28"/>
      <c r="AJ1882" s="28"/>
      <c r="AK1882" s="28"/>
      <c r="AL1882" s="28"/>
      <c r="AM1882" s="28"/>
      <c r="AN1882" s="28"/>
      <c r="AO1882" s="28"/>
      <c r="AP1882" s="28"/>
      <c r="AQ1882" s="28"/>
      <c r="AR1882" s="28"/>
      <c r="AS1882" s="28"/>
      <c r="AT1882" s="28"/>
      <c r="AU1882" s="28"/>
      <c r="AV1882" s="28"/>
      <c r="AW1882" s="28"/>
      <c r="AX1882" s="28"/>
      <c r="AY1882" s="28"/>
      <c r="AZ1882" s="28"/>
      <c r="BA1882" s="28"/>
      <c r="BB1882" s="28"/>
      <c r="BC1882" s="28"/>
      <c r="BD1882" s="28"/>
      <c r="BE1882" s="28"/>
      <c r="BF1882" s="28"/>
      <c r="BG1882" s="28"/>
      <c r="BH1882" s="28"/>
      <c r="BI1882" s="28"/>
      <c r="BJ1882" s="28"/>
      <c r="BK1882" s="28"/>
      <c r="BL1882" s="28"/>
      <c r="BM1882" s="28"/>
      <c r="BN1882" s="28"/>
      <c r="BO1882" s="28"/>
      <c r="BP1882" s="28"/>
      <c r="BQ1882" s="28"/>
      <c r="BR1882" s="28"/>
      <c r="BS1882" s="28"/>
      <c r="BT1882" s="28"/>
      <c r="BU1882" s="28"/>
      <c r="BV1882" s="28"/>
      <c r="BW1882" s="28"/>
      <c r="BX1882" s="28"/>
      <c r="BY1882" s="28"/>
      <c r="BZ1882" s="28"/>
      <c r="CA1882" s="28"/>
      <c r="CB1882" s="28"/>
      <c r="CC1882" s="28"/>
      <c r="CD1882" s="28"/>
      <c r="CE1882" s="28"/>
      <c r="CF1882" s="28"/>
      <c r="CG1882" s="28"/>
      <c r="CH1882" s="28"/>
      <c r="CI1882" s="28"/>
      <c r="CJ1882" s="28"/>
      <c r="CK1882" s="28"/>
      <c r="CL1882" s="28"/>
      <c r="CM1882" s="28"/>
      <c r="CN1882" s="28"/>
    </row>
    <row r="1883" spans="3:92" x14ac:dyDescent="0.3">
      <c r="C1883" s="28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28"/>
      <c r="O1883" s="28"/>
      <c r="P1883" s="28"/>
      <c r="Q1883" s="28"/>
      <c r="R1883" s="28"/>
      <c r="S1883" s="28"/>
      <c r="T1883" s="28"/>
      <c r="U1883" s="28"/>
      <c r="V1883" s="28"/>
      <c r="W1883" s="28"/>
      <c r="X1883" s="28"/>
      <c r="Y1883" s="28"/>
      <c r="Z1883" s="28"/>
      <c r="AA1883" s="28"/>
      <c r="AB1883" s="28"/>
      <c r="AC1883" s="28"/>
      <c r="AD1883" s="28"/>
      <c r="AE1883" s="28"/>
      <c r="AF1883" s="28"/>
      <c r="AG1883" s="28"/>
      <c r="AH1883" s="28"/>
      <c r="AI1883" s="28"/>
      <c r="AJ1883" s="28"/>
      <c r="AK1883" s="28"/>
      <c r="AL1883" s="28"/>
      <c r="AM1883" s="28"/>
      <c r="AN1883" s="28"/>
      <c r="AO1883" s="28"/>
      <c r="AP1883" s="28"/>
      <c r="AQ1883" s="28"/>
      <c r="AR1883" s="28"/>
      <c r="AS1883" s="28"/>
      <c r="AT1883" s="28"/>
      <c r="AU1883" s="28"/>
      <c r="AV1883" s="28"/>
      <c r="AW1883" s="28"/>
      <c r="AX1883" s="28"/>
      <c r="AY1883" s="28"/>
      <c r="AZ1883" s="28"/>
      <c r="BA1883" s="28"/>
      <c r="BB1883" s="28"/>
      <c r="BC1883" s="28"/>
      <c r="BD1883" s="28"/>
      <c r="BE1883" s="28"/>
      <c r="BF1883" s="28"/>
      <c r="BG1883" s="28"/>
      <c r="BH1883" s="28"/>
      <c r="BI1883" s="28"/>
      <c r="BJ1883" s="28"/>
      <c r="BK1883" s="28"/>
      <c r="BL1883" s="28"/>
      <c r="BM1883" s="28"/>
      <c r="BN1883" s="28"/>
      <c r="BO1883" s="28"/>
      <c r="BP1883" s="28"/>
      <c r="BQ1883" s="28"/>
      <c r="BR1883" s="28"/>
      <c r="BS1883" s="28"/>
      <c r="BT1883" s="28"/>
      <c r="BU1883" s="28"/>
      <c r="BV1883" s="28"/>
      <c r="BW1883" s="28"/>
      <c r="BX1883" s="28"/>
      <c r="BY1883" s="28"/>
      <c r="BZ1883" s="28"/>
      <c r="CA1883" s="28"/>
      <c r="CB1883" s="28"/>
      <c r="CC1883" s="28"/>
      <c r="CD1883" s="28"/>
      <c r="CE1883" s="28"/>
      <c r="CF1883" s="28"/>
      <c r="CG1883" s="28"/>
      <c r="CH1883" s="28"/>
      <c r="CI1883" s="28"/>
      <c r="CJ1883" s="28"/>
      <c r="CK1883" s="28"/>
      <c r="CL1883" s="28"/>
      <c r="CM1883" s="28"/>
      <c r="CN1883" s="28"/>
    </row>
    <row r="1884" spans="3:92" x14ac:dyDescent="0.3">
      <c r="C1884" s="28"/>
      <c r="D1884" s="28"/>
      <c r="E1884" s="28"/>
      <c r="F1884" s="28"/>
      <c r="G1884" s="28"/>
      <c r="H1884" s="28"/>
      <c r="I1884" s="28"/>
      <c r="J1884" s="28"/>
      <c r="K1884" s="28"/>
      <c r="L1884" s="28"/>
      <c r="M1884" s="28"/>
      <c r="N1884" s="28"/>
      <c r="O1884" s="28"/>
      <c r="P1884" s="28"/>
      <c r="Q1884" s="28"/>
      <c r="R1884" s="28"/>
      <c r="S1884" s="28"/>
      <c r="T1884" s="28"/>
      <c r="U1884" s="28"/>
      <c r="V1884" s="28"/>
      <c r="W1884" s="28"/>
      <c r="X1884" s="28"/>
      <c r="Y1884" s="28"/>
      <c r="Z1884" s="28"/>
      <c r="AA1884" s="28"/>
      <c r="AB1884" s="28"/>
      <c r="AC1884" s="28"/>
      <c r="AD1884" s="28"/>
      <c r="AE1884" s="28"/>
      <c r="AF1884" s="28"/>
      <c r="AG1884" s="28"/>
      <c r="AH1884" s="28"/>
      <c r="AI1884" s="28"/>
      <c r="AJ1884" s="28"/>
      <c r="AK1884" s="28"/>
      <c r="AL1884" s="28"/>
      <c r="AM1884" s="28"/>
      <c r="AN1884" s="28"/>
      <c r="AO1884" s="28"/>
      <c r="AP1884" s="28"/>
      <c r="AQ1884" s="28"/>
      <c r="AR1884" s="28"/>
      <c r="AS1884" s="28"/>
      <c r="AT1884" s="28"/>
      <c r="AU1884" s="28"/>
      <c r="AV1884" s="28"/>
      <c r="AW1884" s="28"/>
      <c r="AX1884" s="28"/>
      <c r="AY1884" s="28"/>
      <c r="AZ1884" s="28"/>
      <c r="BA1884" s="28"/>
      <c r="BB1884" s="28"/>
      <c r="BC1884" s="28"/>
      <c r="BD1884" s="28"/>
      <c r="BE1884" s="28"/>
      <c r="BF1884" s="28"/>
      <c r="BG1884" s="28"/>
      <c r="BH1884" s="28"/>
      <c r="BI1884" s="28"/>
      <c r="BJ1884" s="28"/>
      <c r="BK1884" s="28"/>
      <c r="BL1884" s="28"/>
      <c r="BM1884" s="28"/>
      <c r="BN1884" s="28"/>
      <c r="BO1884" s="28"/>
      <c r="BP1884" s="28"/>
      <c r="BQ1884" s="28"/>
      <c r="BR1884" s="28"/>
      <c r="BS1884" s="28"/>
      <c r="BT1884" s="28"/>
      <c r="BU1884" s="28"/>
      <c r="BV1884" s="28"/>
      <c r="BW1884" s="28"/>
      <c r="BX1884" s="28"/>
      <c r="BY1884" s="28"/>
      <c r="BZ1884" s="28"/>
      <c r="CA1884" s="28"/>
      <c r="CB1884" s="28"/>
      <c r="CC1884" s="28"/>
      <c r="CD1884" s="28"/>
      <c r="CE1884" s="28"/>
      <c r="CF1884" s="28"/>
      <c r="CG1884" s="28"/>
      <c r="CH1884" s="28"/>
      <c r="CI1884" s="28"/>
      <c r="CJ1884" s="28"/>
      <c r="CK1884" s="28"/>
      <c r="CL1884" s="28"/>
      <c r="CM1884" s="28"/>
      <c r="CN1884" s="28"/>
    </row>
    <row r="1885" spans="3:92" x14ac:dyDescent="0.3">
      <c r="C1885" s="28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28"/>
      <c r="O1885" s="28"/>
      <c r="P1885" s="28"/>
      <c r="Q1885" s="28"/>
      <c r="R1885" s="28"/>
      <c r="S1885" s="28"/>
      <c r="T1885" s="28"/>
      <c r="U1885" s="28"/>
      <c r="V1885" s="28"/>
      <c r="W1885" s="28"/>
      <c r="X1885" s="28"/>
      <c r="Y1885" s="28"/>
      <c r="Z1885" s="28"/>
      <c r="AA1885" s="28"/>
      <c r="AB1885" s="28"/>
      <c r="AC1885" s="28"/>
      <c r="AD1885" s="28"/>
      <c r="AE1885" s="28"/>
      <c r="AF1885" s="28"/>
      <c r="AG1885" s="28"/>
      <c r="AH1885" s="28"/>
      <c r="AI1885" s="28"/>
      <c r="AJ1885" s="28"/>
      <c r="AK1885" s="28"/>
      <c r="AL1885" s="28"/>
      <c r="AM1885" s="28"/>
      <c r="AN1885" s="28"/>
      <c r="AO1885" s="28"/>
      <c r="AP1885" s="28"/>
      <c r="AQ1885" s="28"/>
      <c r="AR1885" s="28"/>
      <c r="AS1885" s="28"/>
      <c r="AT1885" s="28"/>
      <c r="AU1885" s="28"/>
      <c r="AV1885" s="28"/>
      <c r="AW1885" s="28"/>
      <c r="AX1885" s="28"/>
      <c r="AY1885" s="28"/>
      <c r="AZ1885" s="28"/>
      <c r="BA1885" s="28"/>
      <c r="BB1885" s="28"/>
      <c r="BC1885" s="28"/>
      <c r="BD1885" s="28"/>
      <c r="BE1885" s="28"/>
      <c r="BF1885" s="28"/>
      <c r="BG1885" s="28"/>
      <c r="BH1885" s="28"/>
      <c r="BI1885" s="28"/>
      <c r="BJ1885" s="28"/>
      <c r="BK1885" s="28"/>
      <c r="BL1885" s="28"/>
      <c r="BM1885" s="28"/>
      <c r="BN1885" s="28"/>
      <c r="BO1885" s="28"/>
      <c r="BP1885" s="28"/>
      <c r="BQ1885" s="28"/>
      <c r="BR1885" s="28"/>
      <c r="BS1885" s="28"/>
      <c r="BT1885" s="28"/>
      <c r="BU1885" s="28"/>
      <c r="BV1885" s="28"/>
      <c r="BW1885" s="28"/>
      <c r="BX1885" s="28"/>
      <c r="BY1885" s="28"/>
      <c r="BZ1885" s="28"/>
      <c r="CA1885" s="28"/>
      <c r="CB1885" s="28"/>
      <c r="CC1885" s="28"/>
      <c r="CD1885" s="28"/>
      <c r="CE1885" s="28"/>
      <c r="CF1885" s="28"/>
      <c r="CG1885" s="28"/>
      <c r="CH1885" s="28"/>
      <c r="CI1885" s="28"/>
      <c r="CJ1885" s="28"/>
      <c r="CK1885" s="28"/>
      <c r="CL1885" s="28"/>
      <c r="CM1885" s="28"/>
      <c r="CN1885" s="28"/>
    </row>
    <row r="1886" spans="3:92" x14ac:dyDescent="0.3">
      <c r="C1886" s="28"/>
      <c r="D1886" s="28"/>
      <c r="E1886" s="28"/>
      <c r="F1886" s="28"/>
      <c r="G1886" s="28"/>
      <c r="H1886" s="28"/>
      <c r="I1886" s="28"/>
      <c r="J1886" s="28"/>
      <c r="K1886" s="28"/>
      <c r="L1886" s="28"/>
      <c r="M1886" s="28"/>
      <c r="N1886" s="28"/>
      <c r="O1886" s="28"/>
      <c r="P1886" s="28"/>
      <c r="Q1886" s="28"/>
      <c r="R1886" s="28"/>
      <c r="S1886" s="28"/>
      <c r="T1886" s="28"/>
      <c r="U1886" s="28"/>
      <c r="V1886" s="28"/>
      <c r="W1886" s="28"/>
      <c r="X1886" s="28"/>
      <c r="Y1886" s="28"/>
      <c r="Z1886" s="28"/>
      <c r="AA1886" s="28"/>
      <c r="AB1886" s="28"/>
      <c r="AC1886" s="28"/>
      <c r="AD1886" s="28"/>
      <c r="AE1886" s="28"/>
      <c r="AF1886" s="28"/>
      <c r="AG1886" s="28"/>
      <c r="AH1886" s="28"/>
      <c r="AI1886" s="28"/>
      <c r="AJ1886" s="28"/>
      <c r="AK1886" s="28"/>
      <c r="AL1886" s="28"/>
      <c r="AM1886" s="28"/>
      <c r="AN1886" s="28"/>
      <c r="AO1886" s="28"/>
      <c r="AP1886" s="28"/>
      <c r="AQ1886" s="28"/>
      <c r="AR1886" s="28"/>
      <c r="AS1886" s="28"/>
      <c r="AT1886" s="28"/>
      <c r="AU1886" s="28"/>
      <c r="AV1886" s="28"/>
      <c r="AW1886" s="28"/>
      <c r="AX1886" s="28"/>
      <c r="AY1886" s="28"/>
      <c r="AZ1886" s="28"/>
      <c r="BA1886" s="28"/>
      <c r="BB1886" s="28"/>
      <c r="BC1886" s="28"/>
      <c r="BD1886" s="28"/>
      <c r="BE1886" s="28"/>
      <c r="BF1886" s="28"/>
      <c r="BG1886" s="28"/>
      <c r="BH1886" s="28"/>
      <c r="BI1886" s="28"/>
      <c r="BJ1886" s="28"/>
      <c r="BK1886" s="28"/>
      <c r="BL1886" s="28"/>
      <c r="BM1886" s="28"/>
      <c r="BN1886" s="28"/>
      <c r="BO1886" s="28"/>
      <c r="BP1886" s="28"/>
      <c r="BQ1886" s="28"/>
      <c r="BR1886" s="28"/>
      <c r="BS1886" s="28"/>
      <c r="BT1886" s="28"/>
      <c r="BU1886" s="28"/>
      <c r="BV1886" s="28"/>
      <c r="BW1886" s="28"/>
      <c r="BX1886" s="28"/>
      <c r="BY1886" s="28"/>
      <c r="BZ1886" s="28"/>
      <c r="CA1886" s="28"/>
      <c r="CB1886" s="28"/>
      <c r="CC1886" s="28"/>
      <c r="CD1886" s="28"/>
      <c r="CE1886" s="28"/>
      <c r="CF1886" s="28"/>
      <c r="CG1886" s="28"/>
      <c r="CH1886" s="28"/>
      <c r="CI1886" s="28"/>
      <c r="CJ1886" s="28"/>
      <c r="CK1886" s="28"/>
      <c r="CL1886" s="28"/>
      <c r="CM1886" s="28"/>
      <c r="CN1886" s="28"/>
    </row>
    <row r="1887" spans="3:92" x14ac:dyDescent="0.3">
      <c r="C1887" s="28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28"/>
      <c r="O1887" s="28"/>
      <c r="P1887" s="28"/>
      <c r="Q1887" s="28"/>
      <c r="R1887" s="28"/>
      <c r="S1887" s="28"/>
      <c r="T1887" s="28"/>
      <c r="U1887" s="28"/>
      <c r="V1887" s="28"/>
      <c r="W1887" s="28"/>
      <c r="X1887" s="28"/>
      <c r="Y1887" s="28"/>
      <c r="Z1887" s="28"/>
      <c r="AA1887" s="28"/>
      <c r="AB1887" s="28"/>
      <c r="AC1887" s="28"/>
      <c r="AD1887" s="28"/>
      <c r="AE1887" s="28"/>
      <c r="AF1887" s="28"/>
      <c r="AG1887" s="28"/>
      <c r="AH1887" s="28"/>
      <c r="AI1887" s="28"/>
      <c r="AJ1887" s="28"/>
      <c r="AK1887" s="28"/>
      <c r="AL1887" s="28"/>
      <c r="AM1887" s="28"/>
      <c r="AN1887" s="28"/>
      <c r="AO1887" s="28"/>
      <c r="AP1887" s="28"/>
      <c r="AQ1887" s="28"/>
      <c r="AR1887" s="28"/>
      <c r="AS1887" s="28"/>
      <c r="AT1887" s="28"/>
      <c r="AU1887" s="28"/>
      <c r="AV1887" s="28"/>
      <c r="AW1887" s="28"/>
      <c r="AX1887" s="28"/>
      <c r="AY1887" s="28"/>
      <c r="AZ1887" s="28"/>
      <c r="BA1887" s="28"/>
      <c r="BB1887" s="28"/>
      <c r="BC1887" s="28"/>
      <c r="BD1887" s="28"/>
      <c r="BE1887" s="28"/>
      <c r="BF1887" s="28"/>
      <c r="BG1887" s="28"/>
      <c r="BH1887" s="28"/>
      <c r="BI1887" s="28"/>
      <c r="BJ1887" s="28"/>
      <c r="BK1887" s="28"/>
      <c r="BL1887" s="28"/>
      <c r="BM1887" s="28"/>
      <c r="BN1887" s="28"/>
      <c r="BO1887" s="28"/>
      <c r="BP1887" s="28"/>
      <c r="BQ1887" s="28"/>
      <c r="BR1887" s="28"/>
      <c r="BS1887" s="28"/>
      <c r="BT1887" s="28"/>
      <c r="BU1887" s="28"/>
      <c r="BV1887" s="28"/>
      <c r="BW1887" s="28"/>
      <c r="BX1887" s="28"/>
      <c r="BY1887" s="28"/>
      <c r="BZ1887" s="28"/>
      <c r="CA1887" s="28"/>
      <c r="CB1887" s="28"/>
      <c r="CC1887" s="28"/>
      <c r="CD1887" s="28"/>
      <c r="CE1887" s="28"/>
      <c r="CF1887" s="28"/>
      <c r="CG1887" s="28"/>
      <c r="CH1887" s="28"/>
      <c r="CI1887" s="28"/>
      <c r="CJ1887" s="28"/>
      <c r="CK1887" s="28"/>
      <c r="CL1887" s="28"/>
      <c r="CM1887" s="28"/>
      <c r="CN1887" s="28"/>
    </row>
    <row r="1888" spans="3:92" x14ac:dyDescent="0.3">
      <c r="C1888" s="28"/>
      <c r="D1888" s="28"/>
      <c r="E1888" s="28"/>
      <c r="F1888" s="28"/>
      <c r="G1888" s="28"/>
      <c r="H1888" s="28"/>
      <c r="I1888" s="28"/>
      <c r="J1888" s="28"/>
      <c r="K1888" s="28"/>
      <c r="L1888" s="28"/>
      <c r="M1888" s="28"/>
      <c r="N1888" s="28"/>
      <c r="O1888" s="28"/>
      <c r="P1888" s="28"/>
      <c r="Q1888" s="28"/>
      <c r="R1888" s="28"/>
      <c r="S1888" s="28"/>
      <c r="T1888" s="28"/>
      <c r="U1888" s="28"/>
      <c r="V1888" s="28"/>
      <c r="W1888" s="28"/>
      <c r="X1888" s="28"/>
      <c r="Y1888" s="28"/>
      <c r="Z1888" s="28"/>
      <c r="AA1888" s="28"/>
      <c r="AB1888" s="28"/>
      <c r="AC1888" s="28"/>
      <c r="AD1888" s="28"/>
      <c r="AE1888" s="28"/>
      <c r="AF1888" s="28"/>
      <c r="AG1888" s="28"/>
      <c r="AH1888" s="28"/>
      <c r="AI1888" s="28"/>
      <c r="AJ1888" s="28"/>
      <c r="AK1888" s="28"/>
      <c r="AL1888" s="28"/>
      <c r="AM1888" s="28"/>
      <c r="AN1888" s="28"/>
      <c r="AO1888" s="28"/>
      <c r="AP1888" s="28"/>
      <c r="AQ1888" s="28"/>
      <c r="AR1888" s="28"/>
      <c r="AS1888" s="28"/>
      <c r="AT1888" s="28"/>
      <c r="AU1888" s="28"/>
      <c r="AV1888" s="28"/>
      <c r="AW1888" s="28"/>
      <c r="AX1888" s="28"/>
      <c r="AY1888" s="28"/>
      <c r="AZ1888" s="28"/>
      <c r="BA1888" s="28"/>
      <c r="BB1888" s="28"/>
      <c r="BC1888" s="28"/>
      <c r="BD1888" s="28"/>
      <c r="BE1888" s="28"/>
      <c r="BF1888" s="28"/>
      <c r="BG1888" s="28"/>
      <c r="BH1888" s="28"/>
      <c r="BI1888" s="28"/>
      <c r="BJ1888" s="28"/>
      <c r="BK1888" s="28"/>
      <c r="BL1888" s="28"/>
      <c r="BM1888" s="28"/>
      <c r="BN1888" s="28"/>
      <c r="BO1888" s="28"/>
      <c r="BP1888" s="28"/>
      <c r="BQ1888" s="28"/>
      <c r="BR1888" s="28"/>
      <c r="BS1888" s="28"/>
      <c r="BT1888" s="28"/>
      <c r="BU1888" s="28"/>
      <c r="BV1888" s="28"/>
      <c r="BW1888" s="28"/>
      <c r="BX1888" s="28"/>
      <c r="BY1888" s="28"/>
      <c r="BZ1888" s="28"/>
      <c r="CA1888" s="28"/>
      <c r="CB1888" s="28"/>
      <c r="CC1888" s="28"/>
      <c r="CD1888" s="28"/>
      <c r="CE1888" s="28"/>
      <c r="CF1888" s="28"/>
      <c r="CG1888" s="28"/>
      <c r="CH1888" s="28"/>
      <c r="CI1888" s="28"/>
      <c r="CJ1888" s="28"/>
      <c r="CK1888" s="28"/>
      <c r="CL1888" s="28"/>
      <c r="CM1888" s="28"/>
      <c r="CN1888" s="28"/>
    </row>
    <row r="1889" spans="3:92" x14ac:dyDescent="0.3">
      <c r="C1889" s="28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28"/>
      <c r="O1889" s="28"/>
      <c r="P1889" s="28"/>
      <c r="Q1889" s="28"/>
      <c r="R1889" s="28"/>
      <c r="S1889" s="28"/>
      <c r="T1889" s="28"/>
      <c r="U1889" s="28"/>
      <c r="V1889" s="28"/>
      <c r="W1889" s="28"/>
      <c r="X1889" s="28"/>
      <c r="Y1889" s="28"/>
      <c r="Z1889" s="28"/>
      <c r="AA1889" s="28"/>
      <c r="AB1889" s="28"/>
      <c r="AC1889" s="28"/>
      <c r="AD1889" s="28"/>
      <c r="AE1889" s="28"/>
      <c r="AF1889" s="28"/>
      <c r="AG1889" s="28"/>
      <c r="AH1889" s="28"/>
      <c r="AI1889" s="28"/>
      <c r="AJ1889" s="28"/>
      <c r="AK1889" s="28"/>
      <c r="AL1889" s="28"/>
      <c r="AM1889" s="28"/>
      <c r="AN1889" s="28"/>
      <c r="AO1889" s="28"/>
      <c r="AP1889" s="28"/>
      <c r="AQ1889" s="28"/>
      <c r="AR1889" s="28"/>
      <c r="AS1889" s="28"/>
      <c r="AT1889" s="28"/>
      <c r="AU1889" s="28"/>
      <c r="AV1889" s="28"/>
      <c r="AW1889" s="28"/>
      <c r="AX1889" s="28"/>
      <c r="AY1889" s="28"/>
      <c r="AZ1889" s="28"/>
      <c r="BA1889" s="28"/>
      <c r="BB1889" s="28"/>
      <c r="BC1889" s="28"/>
      <c r="BD1889" s="28"/>
      <c r="BE1889" s="28"/>
      <c r="BF1889" s="28"/>
      <c r="BG1889" s="28"/>
      <c r="BH1889" s="28"/>
      <c r="BI1889" s="28"/>
      <c r="BJ1889" s="28"/>
      <c r="BK1889" s="28"/>
      <c r="BL1889" s="28"/>
      <c r="BM1889" s="28"/>
      <c r="BN1889" s="28"/>
      <c r="BO1889" s="28"/>
      <c r="BP1889" s="28"/>
      <c r="BQ1889" s="28"/>
      <c r="BR1889" s="28"/>
      <c r="BS1889" s="28"/>
      <c r="BT1889" s="28"/>
      <c r="BU1889" s="28"/>
      <c r="BV1889" s="28"/>
      <c r="BW1889" s="28"/>
      <c r="BX1889" s="28"/>
      <c r="BY1889" s="28"/>
      <c r="BZ1889" s="28"/>
      <c r="CA1889" s="28"/>
      <c r="CB1889" s="28"/>
      <c r="CC1889" s="28"/>
      <c r="CD1889" s="28"/>
      <c r="CE1889" s="28"/>
      <c r="CF1889" s="28"/>
      <c r="CG1889" s="28"/>
      <c r="CH1889" s="28"/>
      <c r="CI1889" s="28"/>
      <c r="CJ1889" s="28"/>
      <c r="CK1889" s="28"/>
      <c r="CL1889" s="28"/>
      <c r="CM1889" s="28"/>
      <c r="CN1889" s="28"/>
    </row>
    <row r="1890" spans="3:92" x14ac:dyDescent="0.3">
      <c r="C1890" s="28"/>
      <c r="D1890" s="28"/>
      <c r="E1890" s="28"/>
      <c r="F1890" s="28"/>
      <c r="G1890" s="28"/>
      <c r="H1890" s="28"/>
      <c r="I1890" s="28"/>
      <c r="J1890" s="28"/>
      <c r="K1890" s="28"/>
      <c r="L1890" s="28"/>
      <c r="M1890" s="28"/>
      <c r="N1890" s="28"/>
      <c r="O1890" s="28"/>
      <c r="P1890" s="28"/>
      <c r="Q1890" s="28"/>
      <c r="R1890" s="28"/>
      <c r="S1890" s="28"/>
      <c r="T1890" s="28"/>
      <c r="U1890" s="28"/>
      <c r="V1890" s="28"/>
      <c r="W1890" s="28"/>
      <c r="X1890" s="28"/>
      <c r="Y1890" s="28"/>
      <c r="Z1890" s="28"/>
      <c r="AA1890" s="28"/>
      <c r="AB1890" s="28"/>
      <c r="AC1890" s="28"/>
      <c r="AD1890" s="28"/>
      <c r="AE1890" s="28"/>
      <c r="AF1890" s="28"/>
      <c r="AG1890" s="28"/>
      <c r="AH1890" s="28"/>
      <c r="AI1890" s="28"/>
      <c r="AJ1890" s="28"/>
      <c r="AK1890" s="28"/>
      <c r="AL1890" s="28"/>
      <c r="AM1890" s="28"/>
      <c r="AN1890" s="28"/>
      <c r="AO1890" s="28"/>
      <c r="AP1890" s="28"/>
      <c r="AQ1890" s="28"/>
      <c r="AR1890" s="28"/>
      <c r="AS1890" s="28"/>
      <c r="AT1890" s="28"/>
      <c r="AU1890" s="28"/>
      <c r="AV1890" s="28"/>
      <c r="AW1890" s="28"/>
      <c r="AX1890" s="28"/>
      <c r="AY1890" s="28"/>
      <c r="AZ1890" s="28"/>
      <c r="BA1890" s="28"/>
      <c r="BB1890" s="28"/>
      <c r="BC1890" s="28"/>
      <c r="BD1890" s="28"/>
      <c r="BE1890" s="28"/>
      <c r="BF1890" s="28"/>
      <c r="BG1890" s="28"/>
      <c r="BH1890" s="28"/>
      <c r="BI1890" s="28"/>
      <c r="BJ1890" s="28"/>
      <c r="BK1890" s="28"/>
      <c r="BL1890" s="28"/>
      <c r="BM1890" s="28"/>
      <c r="BN1890" s="28"/>
      <c r="BO1890" s="28"/>
      <c r="BP1890" s="28"/>
      <c r="BQ1890" s="28"/>
      <c r="BR1890" s="28"/>
      <c r="BS1890" s="28"/>
      <c r="BT1890" s="28"/>
      <c r="BU1890" s="28"/>
      <c r="BV1890" s="28"/>
      <c r="BW1890" s="28"/>
      <c r="BX1890" s="28"/>
      <c r="BY1890" s="28"/>
      <c r="BZ1890" s="28"/>
      <c r="CA1890" s="28"/>
      <c r="CB1890" s="28"/>
      <c r="CC1890" s="28"/>
      <c r="CD1890" s="28"/>
      <c r="CE1890" s="28"/>
      <c r="CF1890" s="28"/>
      <c r="CG1890" s="28"/>
      <c r="CH1890" s="28"/>
      <c r="CI1890" s="28"/>
      <c r="CJ1890" s="28"/>
      <c r="CK1890" s="28"/>
      <c r="CL1890" s="28"/>
      <c r="CM1890" s="28"/>
      <c r="CN1890" s="28"/>
    </row>
    <row r="1891" spans="3:92" x14ac:dyDescent="0.3">
      <c r="C1891" s="28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28"/>
      <c r="O1891" s="28"/>
      <c r="P1891" s="28"/>
      <c r="Q1891" s="28"/>
      <c r="R1891" s="28"/>
      <c r="S1891" s="28"/>
      <c r="T1891" s="28"/>
      <c r="U1891" s="28"/>
      <c r="V1891" s="28"/>
      <c r="W1891" s="28"/>
      <c r="X1891" s="28"/>
      <c r="Y1891" s="28"/>
      <c r="Z1891" s="28"/>
      <c r="AA1891" s="28"/>
      <c r="AB1891" s="28"/>
      <c r="AC1891" s="28"/>
      <c r="AD1891" s="28"/>
      <c r="AE1891" s="28"/>
      <c r="AF1891" s="28"/>
      <c r="AG1891" s="28"/>
      <c r="AH1891" s="28"/>
      <c r="AI1891" s="28"/>
      <c r="AJ1891" s="28"/>
      <c r="AK1891" s="28"/>
      <c r="AL1891" s="28"/>
      <c r="AM1891" s="28"/>
      <c r="AN1891" s="28"/>
      <c r="AO1891" s="28"/>
      <c r="AP1891" s="28"/>
      <c r="AQ1891" s="28"/>
      <c r="AR1891" s="28"/>
      <c r="AS1891" s="28"/>
      <c r="AT1891" s="28"/>
      <c r="AU1891" s="28"/>
      <c r="AV1891" s="28"/>
      <c r="AW1891" s="28"/>
      <c r="AX1891" s="28"/>
      <c r="AY1891" s="28"/>
      <c r="AZ1891" s="28"/>
      <c r="BA1891" s="28"/>
      <c r="BB1891" s="28"/>
      <c r="BC1891" s="28"/>
      <c r="BD1891" s="28"/>
      <c r="BE1891" s="28"/>
      <c r="BF1891" s="28"/>
      <c r="BG1891" s="28"/>
      <c r="BH1891" s="28"/>
      <c r="BI1891" s="28"/>
      <c r="BJ1891" s="28"/>
      <c r="BK1891" s="28"/>
      <c r="BL1891" s="28"/>
      <c r="BM1891" s="28"/>
      <c r="BN1891" s="28"/>
      <c r="BO1891" s="28"/>
      <c r="BP1891" s="28"/>
      <c r="BQ1891" s="28"/>
      <c r="BR1891" s="28"/>
      <c r="BS1891" s="28"/>
      <c r="BT1891" s="28"/>
      <c r="BU1891" s="28"/>
      <c r="BV1891" s="28"/>
      <c r="BW1891" s="28"/>
      <c r="BX1891" s="28"/>
      <c r="BY1891" s="28"/>
      <c r="BZ1891" s="28"/>
      <c r="CA1891" s="28"/>
      <c r="CB1891" s="28"/>
      <c r="CC1891" s="28"/>
      <c r="CD1891" s="28"/>
      <c r="CE1891" s="28"/>
      <c r="CF1891" s="28"/>
      <c r="CG1891" s="28"/>
      <c r="CH1891" s="28"/>
      <c r="CI1891" s="28"/>
      <c r="CJ1891" s="28"/>
      <c r="CK1891" s="28"/>
      <c r="CL1891" s="28"/>
      <c r="CM1891" s="28"/>
      <c r="CN1891" s="28"/>
    </row>
    <row r="1892" spans="3:92" x14ac:dyDescent="0.3">
      <c r="C1892" s="28"/>
      <c r="D1892" s="28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28"/>
      <c r="R1892" s="28"/>
      <c r="S1892" s="28"/>
      <c r="T1892" s="28"/>
      <c r="U1892" s="28"/>
      <c r="V1892" s="28"/>
      <c r="W1892" s="28"/>
      <c r="X1892" s="28"/>
      <c r="Y1892" s="28"/>
      <c r="Z1892" s="28"/>
      <c r="AA1892" s="28"/>
      <c r="AB1892" s="28"/>
      <c r="AC1892" s="28"/>
      <c r="AD1892" s="28"/>
      <c r="AE1892" s="28"/>
      <c r="AF1892" s="28"/>
      <c r="AG1892" s="28"/>
      <c r="AH1892" s="28"/>
      <c r="AI1892" s="28"/>
      <c r="AJ1892" s="28"/>
      <c r="AK1892" s="28"/>
      <c r="AL1892" s="28"/>
      <c r="AM1892" s="28"/>
      <c r="AN1892" s="28"/>
      <c r="AO1892" s="28"/>
      <c r="AP1892" s="28"/>
      <c r="AQ1892" s="28"/>
      <c r="AR1892" s="28"/>
      <c r="AS1892" s="28"/>
      <c r="AT1892" s="28"/>
      <c r="AU1892" s="28"/>
      <c r="AV1892" s="28"/>
      <c r="AW1892" s="28"/>
      <c r="AX1892" s="28"/>
      <c r="AY1892" s="28"/>
      <c r="AZ1892" s="28"/>
      <c r="BA1892" s="28"/>
      <c r="BB1892" s="28"/>
      <c r="BC1892" s="28"/>
      <c r="BD1892" s="28"/>
      <c r="BE1892" s="28"/>
      <c r="BF1892" s="28"/>
      <c r="BG1892" s="28"/>
      <c r="BH1892" s="28"/>
      <c r="BI1892" s="28"/>
      <c r="BJ1892" s="28"/>
      <c r="BK1892" s="28"/>
      <c r="BL1892" s="28"/>
      <c r="BM1892" s="28"/>
      <c r="BN1892" s="28"/>
      <c r="BO1892" s="28"/>
      <c r="BP1892" s="28"/>
      <c r="BQ1892" s="28"/>
      <c r="BR1892" s="28"/>
      <c r="BS1892" s="28"/>
      <c r="BT1892" s="28"/>
      <c r="BU1892" s="28"/>
      <c r="BV1892" s="28"/>
      <c r="BW1892" s="28"/>
      <c r="BX1892" s="28"/>
      <c r="BY1892" s="28"/>
      <c r="BZ1892" s="28"/>
      <c r="CA1892" s="28"/>
      <c r="CB1892" s="28"/>
      <c r="CC1892" s="28"/>
      <c r="CD1892" s="28"/>
      <c r="CE1892" s="28"/>
      <c r="CF1892" s="28"/>
      <c r="CG1892" s="28"/>
      <c r="CH1892" s="28"/>
      <c r="CI1892" s="28"/>
      <c r="CJ1892" s="28"/>
      <c r="CK1892" s="28"/>
      <c r="CL1892" s="28"/>
      <c r="CM1892" s="28"/>
      <c r="CN1892" s="28"/>
    </row>
    <row r="1893" spans="3:92" x14ac:dyDescent="0.3">
      <c r="C1893" s="28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28"/>
      <c r="O1893" s="28"/>
      <c r="P1893" s="28"/>
      <c r="Q1893" s="28"/>
      <c r="R1893" s="28"/>
      <c r="S1893" s="28"/>
      <c r="T1893" s="28"/>
      <c r="U1893" s="28"/>
      <c r="V1893" s="28"/>
      <c r="W1893" s="28"/>
      <c r="X1893" s="28"/>
      <c r="Y1893" s="28"/>
      <c r="Z1893" s="28"/>
      <c r="AA1893" s="28"/>
      <c r="AB1893" s="28"/>
      <c r="AC1893" s="28"/>
      <c r="AD1893" s="28"/>
      <c r="AE1893" s="28"/>
      <c r="AF1893" s="28"/>
      <c r="AG1893" s="28"/>
      <c r="AH1893" s="28"/>
      <c r="AI1893" s="28"/>
      <c r="AJ1893" s="28"/>
      <c r="AK1893" s="28"/>
      <c r="AL1893" s="28"/>
      <c r="AM1893" s="28"/>
      <c r="AN1893" s="28"/>
      <c r="AO1893" s="28"/>
      <c r="AP1893" s="28"/>
      <c r="AQ1893" s="28"/>
      <c r="AR1893" s="28"/>
      <c r="AS1893" s="28"/>
      <c r="AT1893" s="28"/>
      <c r="AU1893" s="28"/>
      <c r="AV1893" s="28"/>
      <c r="AW1893" s="28"/>
      <c r="AX1893" s="28"/>
      <c r="AY1893" s="28"/>
      <c r="AZ1893" s="28"/>
      <c r="BA1893" s="28"/>
      <c r="BB1893" s="28"/>
      <c r="BC1893" s="28"/>
      <c r="BD1893" s="28"/>
      <c r="BE1893" s="28"/>
      <c r="BF1893" s="28"/>
      <c r="BG1893" s="28"/>
      <c r="BH1893" s="28"/>
      <c r="BI1893" s="28"/>
      <c r="BJ1893" s="28"/>
      <c r="BK1893" s="28"/>
      <c r="BL1893" s="28"/>
      <c r="BM1893" s="28"/>
      <c r="BN1893" s="28"/>
      <c r="BO1893" s="28"/>
      <c r="BP1893" s="28"/>
      <c r="BQ1893" s="28"/>
      <c r="BR1893" s="28"/>
      <c r="BS1893" s="28"/>
      <c r="BT1893" s="28"/>
      <c r="BU1893" s="28"/>
      <c r="BV1893" s="28"/>
      <c r="BW1893" s="28"/>
      <c r="BX1893" s="28"/>
      <c r="BY1893" s="28"/>
      <c r="BZ1893" s="28"/>
      <c r="CA1893" s="28"/>
      <c r="CB1893" s="28"/>
      <c r="CC1893" s="28"/>
      <c r="CD1893" s="28"/>
      <c r="CE1893" s="28"/>
      <c r="CF1893" s="28"/>
      <c r="CG1893" s="28"/>
      <c r="CH1893" s="28"/>
      <c r="CI1893" s="28"/>
      <c r="CJ1893" s="28"/>
      <c r="CK1893" s="28"/>
      <c r="CL1893" s="28"/>
      <c r="CM1893" s="28"/>
      <c r="CN1893" s="28"/>
    </row>
    <row r="1894" spans="3:92" x14ac:dyDescent="0.3">
      <c r="C1894" s="28"/>
      <c r="D1894" s="28"/>
      <c r="E1894" s="28"/>
      <c r="F1894" s="28"/>
      <c r="G1894" s="28"/>
      <c r="H1894" s="28"/>
      <c r="I1894" s="28"/>
      <c r="J1894" s="28"/>
      <c r="K1894" s="28"/>
      <c r="L1894" s="28"/>
      <c r="M1894" s="28"/>
      <c r="N1894" s="28"/>
      <c r="O1894" s="28"/>
      <c r="P1894" s="28"/>
      <c r="Q1894" s="28"/>
      <c r="R1894" s="28"/>
      <c r="S1894" s="28"/>
      <c r="T1894" s="28"/>
      <c r="U1894" s="28"/>
      <c r="V1894" s="28"/>
      <c r="W1894" s="28"/>
      <c r="X1894" s="28"/>
      <c r="Y1894" s="28"/>
      <c r="Z1894" s="28"/>
      <c r="AA1894" s="28"/>
      <c r="AB1894" s="28"/>
      <c r="AC1894" s="28"/>
      <c r="AD1894" s="28"/>
      <c r="AE1894" s="28"/>
      <c r="AF1894" s="28"/>
      <c r="AG1894" s="28"/>
      <c r="AH1894" s="28"/>
      <c r="AI1894" s="28"/>
      <c r="AJ1894" s="28"/>
      <c r="AK1894" s="28"/>
      <c r="AL1894" s="28"/>
      <c r="AM1894" s="28"/>
      <c r="AN1894" s="28"/>
      <c r="AO1894" s="28"/>
      <c r="AP1894" s="28"/>
      <c r="AQ1894" s="28"/>
      <c r="AR1894" s="28"/>
      <c r="AS1894" s="28"/>
      <c r="AT1894" s="28"/>
      <c r="AU1894" s="28"/>
      <c r="AV1894" s="28"/>
      <c r="AW1894" s="28"/>
      <c r="AX1894" s="28"/>
      <c r="AY1894" s="28"/>
      <c r="AZ1894" s="28"/>
      <c r="BA1894" s="28"/>
      <c r="BB1894" s="28"/>
      <c r="BC1894" s="28"/>
      <c r="BD1894" s="28"/>
      <c r="BE1894" s="28"/>
      <c r="BF1894" s="28"/>
      <c r="BG1894" s="28"/>
      <c r="BH1894" s="28"/>
      <c r="BI1894" s="28"/>
      <c r="BJ1894" s="28"/>
      <c r="BK1894" s="28"/>
      <c r="BL1894" s="28"/>
      <c r="BM1894" s="28"/>
      <c r="BN1894" s="28"/>
      <c r="BO1894" s="28"/>
      <c r="BP1894" s="28"/>
      <c r="BQ1894" s="28"/>
      <c r="BR1894" s="28"/>
      <c r="BS1894" s="28"/>
      <c r="BT1894" s="28"/>
      <c r="BU1894" s="28"/>
      <c r="BV1894" s="28"/>
      <c r="BW1894" s="28"/>
      <c r="BX1894" s="28"/>
      <c r="BY1894" s="28"/>
      <c r="BZ1894" s="28"/>
      <c r="CA1894" s="28"/>
      <c r="CB1894" s="28"/>
      <c r="CC1894" s="28"/>
      <c r="CD1894" s="28"/>
      <c r="CE1894" s="28"/>
      <c r="CF1894" s="28"/>
      <c r="CG1894" s="28"/>
      <c r="CH1894" s="28"/>
      <c r="CI1894" s="28"/>
      <c r="CJ1894" s="28"/>
      <c r="CK1894" s="28"/>
      <c r="CL1894" s="28"/>
      <c r="CM1894" s="28"/>
      <c r="CN1894" s="28"/>
    </row>
    <row r="1895" spans="3:92" x14ac:dyDescent="0.3">
      <c r="C1895" s="28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28"/>
      <c r="O1895" s="28"/>
      <c r="P1895" s="28"/>
      <c r="Q1895" s="28"/>
      <c r="R1895" s="28"/>
      <c r="S1895" s="28"/>
      <c r="T1895" s="28"/>
      <c r="U1895" s="28"/>
      <c r="V1895" s="28"/>
      <c r="W1895" s="28"/>
      <c r="X1895" s="28"/>
      <c r="Y1895" s="28"/>
      <c r="Z1895" s="28"/>
      <c r="AA1895" s="28"/>
      <c r="AB1895" s="28"/>
      <c r="AC1895" s="28"/>
      <c r="AD1895" s="28"/>
      <c r="AE1895" s="28"/>
      <c r="AF1895" s="28"/>
      <c r="AG1895" s="28"/>
      <c r="AH1895" s="28"/>
      <c r="AI1895" s="28"/>
      <c r="AJ1895" s="28"/>
      <c r="AK1895" s="28"/>
      <c r="AL1895" s="28"/>
      <c r="AM1895" s="28"/>
      <c r="AN1895" s="28"/>
      <c r="AO1895" s="28"/>
      <c r="AP1895" s="28"/>
      <c r="AQ1895" s="28"/>
      <c r="AR1895" s="28"/>
      <c r="AS1895" s="28"/>
      <c r="AT1895" s="28"/>
      <c r="AU1895" s="28"/>
      <c r="AV1895" s="28"/>
      <c r="AW1895" s="28"/>
      <c r="AX1895" s="28"/>
      <c r="AY1895" s="28"/>
      <c r="AZ1895" s="28"/>
      <c r="BA1895" s="28"/>
      <c r="BB1895" s="28"/>
      <c r="BC1895" s="28"/>
      <c r="BD1895" s="28"/>
      <c r="BE1895" s="28"/>
      <c r="BF1895" s="28"/>
      <c r="BG1895" s="28"/>
      <c r="BH1895" s="28"/>
      <c r="BI1895" s="28"/>
      <c r="BJ1895" s="28"/>
      <c r="BK1895" s="28"/>
      <c r="BL1895" s="28"/>
      <c r="BM1895" s="28"/>
      <c r="BN1895" s="28"/>
      <c r="BO1895" s="28"/>
      <c r="BP1895" s="28"/>
      <c r="BQ1895" s="28"/>
      <c r="BR1895" s="28"/>
      <c r="BS1895" s="28"/>
      <c r="BT1895" s="28"/>
      <c r="BU1895" s="28"/>
      <c r="BV1895" s="28"/>
      <c r="BW1895" s="28"/>
      <c r="BX1895" s="28"/>
      <c r="BY1895" s="28"/>
      <c r="BZ1895" s="28"/>
      <c r="CA1895" s="28"/>
      <c r="CB1895" s="28"/>
      <c r="CC1895" s="28"/>
      <c r="CD1895" s="28"/>
      <c r="CE1895" s="28"/>
      <c r="CF1895" s="28"/>
      <c r="CG1895" s="28"/>
      <c r="CH1895" s="28"/>
      <c r="CI1895" s="28"/>
      <c r="CJ1895" s="28"/>
      <c r="CK1895" s="28"/>
      <c r="CL1895" s="28"/>
      <c r="CM1895" s="28"/>
      <c r="CN1895" s="28"/>
    </row>
    <row r="1896" spans="3:92" x14ac:dyDescent="0.3">
      <c r="C1896" s="28"/>
      <c r="D1896" s="28"/>
      <c r="E1896" s="28"/>
      <c r="F1896" s="28"/>
      <c r="G1896" s="28"/>
      <c r="H1896" s="28"/>
      <c r="I1896" s="28"/>
      <c r="J1896" s="28"/>
      <c r="K1896" s="28"/>
      <c r="L1896" s="28"/>
      <c r="M1896" s="28"/>
      <c r="N1896" s="28"/>
      <c r="O1896" s="28"/>
      <c r="P1896" s="28"/>
      <c r="Q1896" s="28"/>
      <c r="R1896" s="28"/>
      <c r="S1896" s="28"/>
      <c r="T1896" s="28"/>
      <c r="U1896" s="28"/>
      <c r="V1896" s="28"/>
      <c r="W1896" s="28"/>
      <c r="X1896" s="28"/>
      <c r="Y1896" s="28"/>
      <c r="Z1896" s="28"/>
      <c r="AA1896" s="28"/>
      <c r="AB1896" s="28"/>
      <c r="AC1896" s="28"/>
      <c r="AD1896" s="28"/>
      <c r="AE1896" s="28"/>
      <c r="AF1896" s="28"/>
      <c r="AG1896" s="28"/>
      <c r="AH1896" s="28"/>
      <c r="AI1896" s="28"/>
      <c r="AJ1896" s="28"/>
      <c r="AK1896" s="28"/>
      <c r="AL1896" s="28"/>
      <c r="AM1896" s="28"/>
      <c r="AN1896" s="28"/>
      <c r="AO1896" s="28"/>
      <c r="AP1896" s="28"/>
      <c r="AQ1896" s="28"/>
      <c r="AR1896" s="28"/>
      <c r="AS1896" s="28"/>
      <c r="AT1896" s="28"/>
      <c r="AU1896" s="28"/>
      <c r="AV1896" s="28"/>
      <c r="AW1896" s="28"/>
      <c r="AX1896" s="28"/>
      <c r="AY1896" s="28"/>
      <c r="AZ1896" s="28"/>
      <c r="BA1896" s="28"/>
      <c r="BB1896" s="28"/>
      <c r="BC1896" s="28"/>
      <c r="BD1896" s="28"/>
      <c r="BE1896" s="28"/>
      <c r="BF1896" s="28"/>
      <c r="BG1896" s="28"/>
      <c r="BH1896" s="28"/>
      <c r="BI1896" s="28"/>
      <c r="BJ1896" s="28"/>
      <c r="BK1896" s="28"/>
      <c r="BL1896" s="28"/>
      <c r="BM1896" s="28"/>
      <c r="BN1896" s="28"/>
      <c r="BO1896" s="28"/>
      <c r="BP1896" s="28"/>
      <c r="BQ1896" s="28"/>
      <c r="BR1896" s="28"/>
      <c r="BS1896" s="28"/>
      <c r="BT1896" s="28"/>
      <c r="BU1896" s="28"/>
      <c r="BV1896" s="28"/>
      <c r="BW1896" s="28"/>
      <c r="BX1896" s="28"/>
      <c r="BY1896" s="28"/>
      <c r="BZ1896" s="28"/>
      <c r="CA1896" s="28"/>
      <c r="CB1896" s="28"/>
      <c r="CC1896" s="28"/>
      <c r="CD1896" s="28"/>
      <c r="CE1896" s="28"/>
      <c r="CF1896" s="28"/>
      <c r="CG1896" s="28"/>
      <c r="CH1896" s="28"/>
      <c r="CI1896" s="28"/>
      <c r="CJ1896" s="28"/>
      <c r="CK1896" s="28"/>
      <c r="CL1896" s="28"/>
      <c r="CM1896" s="28"/>
      <c r="CN1896" s="28"/>
    </row>
    <row r="1897" spans="3:92" x14ac:dyDescent="0.3">
      <c r="C1897" s="28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28"/>
      <c r="O1897" s="28"/>
      <c r="P1897" s="28"/>
      <c r="Q1897" s="28"/>
      <c r="R1897" s="28"/>
      <c r="S1897" s="28"/>
      <c r="T1897" s="28"/>
      <c r="U1897" s="28"/>
      <c r="V1897" s="28"/>
      <c r="W1897" s="28"/>
      <c r="X1897" s="28"/>
      <c r="Y1897" s="28"/>
      <c r="Z1897" s="28"/>
      <c r="AA1897" s="28"/>
      <c r="AB1897" s="28"/>
      <c r="AC1897" s="28"/>
      <c r="AD1897" s="28"/>
      <c r="AE1897" s="28"/>
      <c r="AF1897" s="28"/>
      <c r="AG1897" s="28"/>
      <c r="AH1897" s="28"/>
      <c r="AI1897" s="28"/>
      <c r="AJ1897" s="28"/>
      <c r="AK1897" s="28"/>
      <c r="AL1897" s="28"/>
      <c r="AM1897" s="28"/>
      <c r="AN1897" s="28"/>
      <c r="AO1897" s="28"/>
      <c r="AP1897" s="28"/>
      <c r="AQ1897" s="28"/>
      <c r="AR1897" s="28"/>
      <c r="AS1897" s="28"/>
      <c r="AT1897" s="28"/>
      <c r="AU1897" s="28"/>
      <c r="AV1897" s="28"/>
      <c r="AW1897" s="28"/>
      <c r="AX1897" s="28"/>
      <c r="AY1897" s="28"/>
      <c r="AZ1897" s="28"/>
      <c r="BA1897" s="28"/>
      <c r="BB1897" s="28"/>
      <c r="BC1897" s="28"/>
      <c r="BD1897" s="28"/>
      <c r="BE1897" s="28"/>
      <c r="BF1897" s="28"/>
      <c r="BG1897" s="28"/>
      <c r="BH1897" s="28"/>
      <c r="BI1897" s="28"/>
      <c r="BJ1897" s="28"/>
      <c r="BK1897" s="28"/>
      <c r="BL1897" s="28"/>
      <c r="BM1897" s="28"/>
      <c r="BN1897" s="28"/>
      <c r="BO1897" s="28"/>
      <c r="BP1897" s="28"/>
      <c r="BQ1897" s="28"/>
      <c r="BR1897" s="28"/>
      <c r="BS1897" s="28"/>
      <c r="BT1897" s="28"/>
      <c r="BU1897" s="28"/>
      <c r="BV1897" s="28"/>
      <c r="BW1897" s="28"/>
      <c r="BX1897" s="28"/>
      <c r="BY1897" s="28"/>
      <c r="BZ1897" s="28"/>
      <c r="CA1897" s="28"/>
      <c r="CB1897" s="28"/>
      <c r="CC1897" s="28"/>
      <c r="CD1897" s="28"/>
      <c r="CE1897" s="28"/>
      <c r="CF1897" s="28"/>
      <c r="CG1897" s="28"/>
      <c r="CH1897" s="28"/>
      <c r="CI1897" s="28"/>
      <c r="CJ1897" s="28"/>
      <c r="CK1897" s="28"/>
      <c r="CL1897" s="28"/>
      <c r="CM1897" s="28"/>
      <c r="CN1897" s="28"/>
    </row>
    <row r="1898" spans="3:92" x14ac:dyDescent="0.3">
      <c r="C1898" s="28"/>
      <c r="D1898" s="28"/>
      <c r="E1898" s="28"/>
      <c r="F1898" s="28"/>
      <c r="G1898" s="28"/>
      <c r="H1898" s="28"/>
      <c r="I1898" s="28"/>
      <c r="J1898" s="28"/>
      <c r="K1898" s="28"/>
      <c r="L1898" s="28"/>
      <c r="M1898" s="28"/>
      <c r="N1898" s="28"/>
      <c r="O1898" s="28"/>
      <c r="P1898" s="28"/>
      <c r="Q1898" s="28"/>
      <c r="R1898" s="28"/>
      <c r="S1898" s="28"/>
      <c r="T1898" s="28"/>
      <c r="U1898" s="28"/>
      <c r="V1898" s="28"/>
      <c r="W1898" s="28"/>
      <c r="X1898" s="28"/>
      <c r="Y1898" s="28"/>
      <c r="Z1898" s="28"/>
      <c r="AA1898" s="28"/>
      <c r="AB1898" s="28"/>
      <c r="AC1898" s="28"/>
      <c r="AD1898" s="28"/>
      <c r="AE1898" s="28"/>
      <c r="AF1898" s="28"/>
      <c r="AG1898" s="28"/>
      <c r="AH1898" s="28"/>
      <c r="AI1898" s="28"/>
      <c r="AJ1898" s="28"/>
      <c r="AK1898" s="28"/>
      <c r="AL1898" s="28"/>
      <c r="AM1898" s="28"/>
      <c r="AN1898" s="28"/>
      <c r="AO1898" s="28"/>
      <c r="AP1898" s="28"/>
      <c r="AQ1898" s="28"/>
      <c r="AR1898" s="28"/>
      <c r="AS1898" s="28"/>
      <c r="AT1898" s="28"/>
      <c r="AU1898" s="28"/>
      <c r="AV1898" s="28"/>
      <c r="AW1898" s="28"/>
      <c r="AX1898" s="28"/>
      <c r="AY1898" s="28"/>
      <c r="AZ1898" s="28"/>
      <c r="BA1898" s="28"/>
      <c r="BB1898" s="28"/>
      <c r="BC1898" s="28"/>
      <c r="BD1898" s="28"/>
      <c r="BE1898" s="28"/>
      <c r="BF1898" s="28"/>
      <c r="BG1898" s="28"/>
      <c r="BH1898" s="28"/>
      <c r="BI1898" s="28"/>
      <c r="BJ1898" s="28"/>
      <c r="BK1898" s="28"/>
      <c r="BL1898" s="28"/>
      <c r="BM1898" s="28"/>
      <c r="BN1898" s="28"/>
      <c r="BO1898" s="28"/>
      <c r="BP1898" s="28"/>
      <c r="BQ1898" s="28"/>
      <c r="BR1898" s="28"/>
      <c r="BS1898" s="28"/>
      <c r="BT1898" s="28"/>
      <c r="BU1898" s="28"/>
      <c r="BV1898" s="28"/>
      <c r="BW1898" s="28"/>
      <c r="BX1898" s="28"/>
      <c r="BY1898" s="28"/>
      <c r="BZ1898" s="28"/>
      <c r="CA1898" s="28"/>
      <c r="CB1898" s="28"/>
      <c r="CC1898" s="28"/>
      <c r="CD1898" s="28"/>
      <c r="CE1898" s="28"/>
      <c r="CF1898" s="28"/>
      <c r="CG1898" s="28"/>
      <c r="CH1898" s="28"/>
      <c r="CI1898" s="28"/>
      <c r="CJ1898" s="28"/>
      <c r="CK1898" s="28"/>
      <c r="CL1898" s="28"/>
      <c r="CM1898" s="28"/>
      <c r="CN1898" s="28"/>
    </row>
    <row r="1899" spans="3:92" x14ac:dyDescent="0.3">
      <c r="C1899" s="28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28"/>
      <c r="O1899" s="28"/>
      <c r="P1899" s="28"/>
      <c r="Q1899" s="28"/>
      <c r="R1899" s="28"/>
      <c r="S1899" s="28"/>
      <c r="T1899" s="28"/>
      <c r="U1899" s="28"/>
      <c r="V1899" s="28"/>
      <c r="W1899" s="28"/>
      <c r="X1899" s="28"/>
      <c r="Y1899" s="28"/>
      <c r="Z1899" s="28"/>
      <c r="AA1899" s="28"/>
      <c r="AB1899" s="28"/>
      <c r="AC1899" s="28"/>
      <c r="AD1899" s="28"/>
      <c r="AE1899" s="28"/>
      <c r="AF1899" s="28"/>
      <c r="AG1899" s="28"/>
      <c r="AH1899" s="28"/>
      <c r="AI1899" s="28"/>
      <c r="AJ1899" s="28"/>
      <c r="AK1899" s="28"/>
      <c r="AL1899" s="28"/>
      <c r="AM1899" s="28"/>
      <c r="AN1899" s="28"/>
      <c r="AO1899" s="28"/>
      <c r="AP1899" s="28"/>
      <c r="AQ1899" s="28"/>
      <c r="AR1899" s="28"/>
      <c r="AS1899" s="28"/>
      <c r="AT1899" s="28"/>
      <c r="AU1899" s="28"/>
      <c r="AV1899" s="28"/>
      <c r="AW1899" s="28"/>
      <c r="AX1899" s="28"/>
      <c r="AY1899" s="28"/>
      <c r="AZ1899" s="28"/>
      <c r="BA1899" s="28"/>
      <c r="BB1899" s="28"/>
      <c r="BC1899" s="28"/>
      <c r="BD1899" s="28"/>
      <c r="BE1899" s="28"/>
      <c r="BF1899" s="28"/>
      <c r="BG1899" s="28"/>
      <c r="BH1899" s="28"/>
      <c r="BI1899" s="28"/>
      <c r="BJ1899" s="28"/>
      <c r="BK1899" s="28"/>
      <c r="BL1899" s="28"/>
      <c r="BM1899" s="28"/>
      <c r="BN1899" s="28"/>
      <c r="BO1899" s="28"/>
      <c r="BP1899" s="28"/>
      <c r="BQ1899" s="28"/>
      <c r="BR1899" s="28"/>
      <c r="BS1899" s="28"/>
      <c r="BT1899" s="28"/>
      <c r="BU1899" s="28"/>
      <c r="BV1899" s="28"/>
      <c r="BW1899" s="28"/>
      <c r="BX1899" s="28"/>
      <c r="BY1899" s="28"/>
      <c r="BZ1899" s="28"/>
      <c r="CA1899" s="28"/>
      <c r="CB1899" s="28"/>
      <c r="CC1899" s="28"/>
      <c r="CD1899" s="28"/>
      <c r="CE1899" s="28"/>
      <c r="CF1899" s="28"/>
      <c r="CG1899" s="28"/>
      <c r="CH1899" s="28"/>
      <c r="CI1899" s="28"/>
      <c r="CJ1899" s="28"/>
      <c r="CK1899" s="28"/>
      <c r="CL1899" s="28"/>
      <c r="CM1899" s="28"/>
      <c r="CN1899" s="28"/>
    </row>
    <row r="1900" spans="3:92" x14ac:dyDescent="0.3">
      <c r="C1900" s="28"/>
      <c r="D1900" s="28"/>
      <c r="E1900" s="28"/>
      <c r="F1900" s="28"/>
      <c r="G1900" s="28"/>
      <c r="H1900" s="28"/>
      <c r="I1900" s="28"/>
      <c r="J1900" s="28"/>
      <c r="K1900" s="28"/>
      <c r="L1900" s="28"/>
      <c r="M1900" s="28"/>
      <c r="N1900" s="28"/>
      <c r="O1900" s="28"/>
      <c r="P1900" s="28"/>
      <c r="Q1900" s="28"/>
      <c r="R1900" s="28"/>
      <c r="S1900" s="28"/>
      <c r="T1900" s="28"/>
      <c r="U1900" s="28"/>
      <c r="V1900" s="28"/>
      <c r="W1900" s="28"/>
      <c r="X1900" s="28"/>
      <c r="Y1900" s="28"/>
      <c r="Z1900" s="28"/>
      <c r="AA1900" s="28"/>
      <c r="AB1900" s="28"/>
      <c r="AC1900" s="28"/>
      <c r="AD1900" s="28"/>
      <c r="AE1900" s="28"/>
      <c r="AF1900" s="28"/>
      <c r="AG1900" s="28"/>
      <c r="AH1900" s="28"/>
      <c r="AI1900" s="28"/>
      <c r="AJ1900" s="28"/>
      <c r="AK1900" s="28"/>
      <c r="AL1900" s="28"/>
      <c r="AM1900" s="28"/>
      <c r="AN1900" s="28"/>
      <c r="AO1900" s="28"/>
      <c r="AP1900" s="28"/>
      <c r="AQ1900" s="28"/>
      <c r="AR1900" s="28"/>
      <c r="AS1900" s="28"/>
      <c r="AT1900" s="28"/>
      <c r="AU1900" s="28"/>
      <c r="AV1900" s="28"/>
      <c r="AW1900" s="28"/>
      <c r="AX1900" s="28"/>
      <c r="AY1900" s="28"/>
      <c r="AZ1900" s="28"/>
      <c r="BA1900" s="28"/>
      <c r="BB1900" s="28"/>
      <c r="BC1900" s="28"/>
      <c r="BD1900" s="28"/>
      <c r="BE1900" s="28"/>
      <c r="BF1900" s="28"/>
      <c r="BG1900" s="28"/>
      <c r="BH1900" s="28"/>
      <c r="BI1900" s="28"/>
      <c r="BJ1900" s="28"/>
      <c r="BK1900" s="28"/>
      <c r="BL1900" s="28"/>
      <c r="BM1900" s="28"/>
      <c r="BN1900" s="28"/>
      <c r="BO1900" s="28"/>
      <c r="BP1900" s="28"/>
      <c r="BQ1900" s="28"/>
      <c r="BR1900" s="28"/>
      <c r="BS1900" s="28"/>
      <c r="BT1900" s="28"/>
      <c r="BU1900" s="28"/>
      <c r="BV1900" s="28"/>
      <c r="BW1900" s="28"/>
      <c r="BX1900" s="28"/>
      <c r="BY1900" s="28"/>
      <c r="BZ1900" s="28"/>
      <c r="CA1900" s="28"/>
      <c r="CB1900" s="28"/>
      <c r="CC1900" s="28"/>
      <c r="CD1900" s="28"/>
      <c r="CE1900" s="28"/>
      <c r="CF1900" s="28"/>
      <c r="CG1900" s="28"/>
      <c r="CH1900" s="28"/>
      <c r="CI1900" s="28"/>
      <c r="CJ1900" s="28"/>
      <c r="CK1900" s="28"/>
      <c r="CL1900" s="28"/>
      <c r="CM1900" s="28"/>
      <c r="CN1900" s="28"/>
    </row>
    <row r="1901" spans="3:92" x14ac:dyDescent="0.3">
      <c r="C1901" s="28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28"/>
      <c r="O1901" s="28"/>
      <c r="P1901" s="28"/>
      <c r="Q1901" s="28"/>
      <c r="R1901" s="28"/>
      <c r="S1901" s="28"/>
      <c r="T1901" s="28"/>
      <c r="U1901" s="28"/>
      <c r="V1901" s="28"/>
      <c r="W1901" s="28"/>
      <c r="X1901" s="28"/>
      <c r="Y1901" s="28"/>
      <c r="Z1901" s="28"/>
      <c r="AA1901" s="28"/>
      <c r="AB1901" s="28"/>
      <c r="AC1901" s="28"/>
      <c r="AD1901" s="28"/>
      <c r="AE1901" s="28"/>
      <c r="AF1901" s="28"/>
      <c r="AG1901" s="28"/>
      <c r="AH1901" s="28"/>
      <c r="AI1901" s="28"/>
      <c r="AJ1901" s="28"/>
      <c r="AK1901" s="28"/>
      <c r="AL1901" s="28"/>
      <c r="AM1901" s="28"/>
      <c r="AN1901" s="28"/>
      <c r="AO1901" s="28"/>
      <c r="AP1901" s="28"/>
      <c r="AQ1901" s="28"/>
      <c r="AR1901" s="28"/>
      <c r="AS1901" s="28"/>
      <c r="AT1901" s="28"/>
      <c r="AU1901" s="28"/>
      <c r="AV1901" s="28"/>
      <c r="AW1901" s="28"/>
      <c r="AX1901" s="28"/>
      <c r="AY1901" s="28"/>
      <c r="AZ1901" s="28"/>
      <c r="BA1901" s="28"/>
      <c r="BB1901" s="28"/>
      <c r="BC1901" s="28"/>
      <c r="BD1901" s="28"/>
      <c r="BE1901" s="28"/>
      <c r="BF1901" s="28"/>
      <c r="BG1901" s="28"/>
      <c r="BH1901" s="28"/>
      <c r="BI1901" s="28"/>
      <c r="BJ1901" s="28"/>
      <c r="BK1901" s="28"/>
      <c r="BL1901" s="28"/>
      <c r="BM1901" s="28"/>
      <c r="BN1901" s="28"/>
      <c r="BO1901" s="28"/>
      <c r="BP1901" s="28"/>
      <c r="BQ1901" s="28"/>
      <c r="BR1901" s="28"/>
      <c r="BS1901" s="28"/>
      <c r="BT1901" s="28"/>
      <c r="BU1901" s="28"/>
      <c r="BV1901" s="28"/>
      <c r="BW1901" s="28"/>
      <c r="BX1901" s="28"/>
      <c r="BY1901" s="28"/>
      <c r="BZ1901" s="28"/>
      <c r="CA1901" s="28"/>
      <c r="CB1901" s="28"/>
      <c r="CC1901" s="28"/>
      <c r="CD1901" s="28"/>
      <c r="CE1901" s="28"/>
      <c r="CF1901" s="28"/>
      <c r="CG1901" s="28"/>
      <c r="CH1901" s="28"/>
      <c r="CI1901" s="28"/>
      <c r="CJ1901" s="28"/>
      <c r="CK1901" s="28"/>
      <c r="CL1901" s="28"/>
      <c r="CM1901" s="28"/>
      <c r="CN1901" s="28"/>
    </row>
    <row r="1902" spans="3:92" x14ac:dyDescent="0.3">
      <c r="C1902" s="28"/>
      <c r="D1902" s="28"/>
      <c r="E1902" s="28"/>
      <c r="F1902" s="28"/>
      <c r="G1902" s="28"/>
      <c r="H1902" s="28"/>
      <c r="I1902" s="28"/>
      <c r="J1902" s="28"/>
      <c r="K1902" s="28"/>
      <c r="L1902" s="28"/>
      <c r="M1902" s="28"/>
      <c r="N1902" s="28"/>
      <c r="O1902" s="28"/>
      <c r="P1902" s="28"/>
      <c r="Q1902" s="28"/>
      <c r="R1902" s="28"/>
      <c r="S1902" s="28"/>
      <c r="T1902" s="28"/>
      <c r="U1902" s="28"/>
      <c r="V1902" s="28"/>
      <c r="W1902" s="28"/>
      <c r="X1902" s="28"/>
      <c r="Y1902" s="28"/>
      <c r="Z1902" s="28"/>
      <c r="AA1902" s="28"/>
      <c r="AB1902" s="28"/>
      <c r="AC1902" s="28"/>
      <c r="AD1902" s="28"/>
      <c r="AE1902" s="28"/>
      <c r="AF1902" s="28"/>
      <c r="AG1902" s="28"/>
      <c r="AH1902" s="28"/>
      <c r="AI1902" s="28"/>
      <c r="AJ1902" s="28"/>
      <c r="AK1902" s="28"/>
      <c r="AL1902" s="28"/>
      <c r="AM1902" s="28"/>
      <c r="AN1902" s="28"/>
      <c r="AO1902" s="28"/>
      <c r="AP1902" s="28"/>
      <c r="AQ1902" s="28"/>
      <c r="AR1902" s="28"/>
      <c r="AS1902" s="28"/>
      <c r="AT1902" s="28"/>
      <c r="AU1902" s="28"/>
      <c r="AV1902" s="28"/>
      <c r="AW1902" s="28"/>
      <c r="AX1902" s="28"/>
      <c r="AY1902" s="28"/>
      <c r="AZ1902" s="28"/>
      <c r="BA1902" s="28"/>
      <c r="BB1902" s="28"/>
      <c r="BC1902" s="28"/>
      <c r="BD1902" s="28"/>
      <c r="BE1902" s="28"/>
      <c r="BF1902" s="28"/>
      <c r="BG1902" s="28"/>
      <c r="BH1902" s="28"/>
      <c r="BI1902" s="28"/>
      <c r="BJ1902" s="28"/>
      <c r="BK1902" s="28"/>
      <c r="BL1902" s="28"/>
      <c r="BM1902" s="28"/>
      <c r="BN1902" s="28"/>
      <c r="BO1902" s="28"/>
      <c r="BP1902" s="28"/>
      <c r="BQ1902" s="28"/>
      <c r="BR1902" s="28"/>
      <c r="BS1902" s="28"/>
      <c r="BT1902" s="28"/>
      <c r="BU1902" s="28"/>
      <c r="BV1902" s="28"/>
      <c r="BW1902" s="28"/>
      <c r="BX1902" s="28"/>
      <c r="BY1902" s="28"/>
      <c r="BZ1902" s="28"/>
      <c r="CA1902" s="28"/>
      <c r="CB1902" s="28"/>
      <c r="CC1902" s="28"/>
      <c r="CD1902" s="28"/>
      <c r="CE1902" s="28"/>
      <c r="CF1902" s="28"/>
      <c r="CG1902" s="28"/>
      <c r="CH1902" s="28"/>
      <c r="CI1902" s="28"/>
      <c r="CJ1902" s="28"/>
      <c r="CK1902" s="28"/>
      <c r="CL1902" s="28"/>
      <c r="CM1902" s="28"/>
      <c r="CN1902" s="28"/>
    </row>
    <row r="1903" spans="3:92" x14ac:dyDescent="0.3">
      <c r="C1903" s="28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28"/>
      <c r="O1903" s="28"/>
      <c r="P1903" s="28"/>
      <c r="Q1903" s="28"/>
      <c r="R1903" s="28"/>
      <c r="S1903" s="28"/>
      <c r="T1903" s="28"/>
      <c r="U1903" s="28"/>
      <c r="V1903" s="28"/>
      <c r="W1903" s="28"/>
      <c r="X1903" s="28"/>
      <c r="Y1903" s="28"/>
      <c r="Z1903" s="28"/>
      <c r="AA1903" s="28"/>
      <c r="AB1903" s="28"/>
      <c r="AC1903" s="28"/>
      <c r="AD1903" s="28"/>
      <c r="AE1903" s="28"/>
      <c r="AF1903" s="28"/>
      <c r="AG1903" s="28"/>
      <c r="AH1903" s="28"/>
      <c r="AI1903" s="28"/>
      <c r="AJ1903" s="28"/>
      <c r="AK1903" s="28"/>
      <c r="AL1903" s="28"/>
      <c r="AM1903" s="28"/>
      <c r="AN1903" s="28"/>
      <c r="AO1903" s="28"/>
      <c r="AP1903" s="28"/>
      <c r="AQ1903" s="28"/>
      <c r="AR1903" s="28"/>
      <c r="AS1903" s="28"/>
      <c r="AT1903" s="28"/>
      <c r="AU1903" s="28"/>
      <c r="AV1903" s="28"/>
      <c r="AW1903" s="28"/>
      <c r="AX1903" s="28"/>
      <c r="AY1903" s="28"/>
      <c r="AZ1903" s="28"/>
      <c r="BA1903" s="28"/>
      <c r="BB1903" s="28"/>
      <c r="BC1903" s="28"/>
      <c r="BD1903" s="28"/>
      <c r="BE1903" s="28"/>
      <c r="BF1903" s="28"/>
      <c r="BG1903" s="28"/>
      <c r="BH1903" s="28"/>
      <c r="BI1903" s="28"/>
      <c r="BJ1903" s="28"/>
      <c r="BK1903" s="28"/>
      <c r="BL1903" s="28"/>
      <c r="BM1903" s="28"/>
      <c r="BN1903" s="28"/>
      <c r="BO1903" s="28"/>
      <c r="BP1903" s="28"/>
      <c r="BQ1903" s="28"/>
      <c r="BR1903" s="28"/>
      <c r="BS1903" s="28"/>
      <c r="BT1903" s="28"/>
      <c r="BU1903" s="28"/>
      <c r="BV1903" s="28"/>
      <c r="BW1903" s="28"/>
      <c r="BX1903" s="28"/>
      <c r="BY1903" s="28"/>
      <c r="BZ1903" s="28"/>
      <c r="CA1903" s="28"/>
      <c r="CB1903" s="28"/>
      <c r="CC1903" s="28"/>
      <c r="CD1903" s="28"/>
      <c r="CE1903" s="28"/>
      <c r="CF1903" s="28"/>
      <c r="CG1903" s="28"/>
      <c r="CH1903" s="28"/>
      <c r="CI1903" s="28"/>
      <c r="CJ1903" s="28"/>
      <c r="CK1903" s="28"/>
      <c r="CL1903" s="28"/>
      <c r="CM1903" s="28"/>
      <c r="CN1903" s="28"/>
    </row>
    <row r="1904" spans="3:92" x14ac:dyDescent="0.3">
      <c r="C1904" s="28"/>
      <c r="D1904" s="28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28"/>
      <c r="R1904" s="28"/>
      <c r="S1904" s="28"/>
      <c r="T1904" s="28"/>
      <c r="U1904" s="28"/>
      <c r="V1904" s="28"/>
      <c r="W1904" s="28"/>
      <c r="X1904" s="28"/>
      <c r="Y1904" s="28"/>
      <c r="Z1904" s="28"/>
      <c r="AA1904" s="28"/>
      <c r="AB1904" s="28"/>
      <c r="AC1904" s="28"/>
      <c r="AD1904" s="28"/>
      <c r="AE1904" s="28"/>
      <c r="AF1904" s="28"/>
      <c r="AG1904" s="28"/>
      <c r="AH1904" s="28"/>
      <c r="AI1904" s="28"/>
      <c r="AJ1904" s="28"/>
      <c r="AK1904" s="28"/>
      <c r="AL1904" s="28"/>
      <c r="AM1904" s="28"/>
      <c r="AN1904" s="28"/>
      <c r="AO1904" s="28"/>
      <c r="AP1904" s="28"/>
      <c r="AQ1904" s="28"/>
      <c r="AR1904" s="28"/>
      <c r="AS1904" s="28"/>
      <c r="AT1904" s="28"/>
      <c r="AU1904" s="28"/>
      <c r="AV1904" s="28"/>
      <c r="AW1904" s="28"/>
      <c r="AX1904" s="28"/>
      <c r="AY1904" s="28"/>
      <c r="AZ1904" s="28"/>
      <c r="BA1904" s="28"/>
      <c r="BB1904" s="28"/>
      <c r="BC1904" s="28"/>
      <c r="BD1904" s="28"/>
      <c r="BE1904" s="28"/>
      <c r="BF1904" s="28"/>
      <c r="BG1904" s="28"/>
      <c r="BH1904" s="28"/>
      <c r="BI1904" s="28"/>
      <c r="BJ1904" s="28"/>
      <c r="BK1904" s="28"/>
      <c r="BL1904" s="28"/>
      <c r="BM1904" s="28"/>
      <c r="BN1904" s="28"/>
      <c r="BO1904" s="28"/>
      <c r="BP1904" s="28"/>
      <c r="BQ1904" s="28"/>
      <c r="BR1904" s="28"/>
      <c r="BS1904" s="28"/>
      <c r="BT1904" s="28"/>
      <c r="BU1904" s="28"/>
      <c r="BV1904" s="28"/>
      <c r="BW1904" s="28"/>
      <c r="BX1904" s="28"/>
      <c r="BY1904" s="28"/>
      <c r="BZ1904" s="28"/>
      <c r="CA1904" s="28"/>
      <c r="CB1904" s="28"/>
      <c r="CC1904" s="28"/>
      <c r="CD1904" s="28"/>
      <c r="CE1904" s="28"/>
      <c r="CF1904" s="28"/>
      <c r="CG1904" s="28"/>
      <c r="CH1904" s="28"/>
      <c r="CI1904" s="28"/>
      <c r="CJ1904" s="28"/>
      <c r="CK1904" s="28"/>
      <c r="CL1904" s="28"/>
      <c r="CM1904" s="28"/>
      <c r="CN1904" s="28"/>
    </row>
    <row r="1905" spans="3:92" x14ac:dyDescent="0.3">
      <c r="C1905" s="28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28"/>
      <c r="O1905" s="28"/>
      <c r="P1905" s="28"/>
      <c r="Q1905" s="28"/>
      <c r="R1905" s="28"/>
      <c r="S1905" s="28"/>
      <c r="T1905" s="28"/>
      <c r="U1905" s="28"/>
      <c r="V1905" s="28"/>
      <c r="W1905" s="28"/>
      <c r="X1905" s="28"/>
      <c r="Y1905" s="28"/>
      <c r="Z1905" s="28"/>
      <c r="AA1905" s="28"/>
      <c r="AB1905" s="28"/>
      <c r="AC1905" s="28"/>
      <c r="AD1905" s="28"/>
      <c r="AE1905" s="28"/>
      <c r="AF1905" s="28"/>
      <c r="AG1905" s="28"/>
      <c r="AH1905" s="28"/>
      <c r="AI1905" s="28"/>
      <c r="AJ1905" s="28"/>
      <c r="AK1905" s="28"/>
      <c r="AL1905" s="28"/>
      <c r="AM1905" s="28"/>
      <c r="AN1905" s="28"/>
      <c r="AO1905" s="28"/>
      <c r="AP1905" s="28"/>
      <c r="AQ1905" s="28"/>
      <c r="AR1905" s="28"/>
      <c r="AS1905" s="28"/>
      <c r="AT1905" s="28"/>
      <c r="AU1905" s="28"/>
      <c r="AV1905" s="28"/>
      <c r="AW1905" s="28"/>
      <c r="AX1905" s="28"/>
      <c r="AY1905" s="28"/>
      <c r="AZ1905" s="28"/>
      <c r="BA1905" s="28"/>
      <c r="BB1905" s="28"/>
      <c r="BC1905" s="28"/>
      <c r="BD1905" s="28"/>
      <c r="BE1905" s="28"/>
      <c r="BF1905" s="28"/>
      <c r="BG1905" s="28"/>
      <c r="BH1905" s="28"/>
      <c r="BI1905" s="28"/>
      <c r="BJ1905" s="28"/>
      <c r="BK1905" s="28"/>
      <c r="BL1905" s="28"/>
      <c r="BM1905" s="28"/>
      <c r="BN1905" s="28"/>
      <c r="BO1905" s="28"/>
      <c r="BP1905" s="28"/>
      <c r="BQ1905" s="28"/>
      <c r="BR1905" s="28"/>
      <c r="BS1905" s="28"/>
      <c r="BT1905" s="28"/>
      <c r="BU1905" s="28"/>
      <c r="BV1905" s="28"/>
      <c r="BW1905" s="28"/>
      <c r="BX1905" s="28"/>
      <c r="BY1905" s="28"/>
      <c r="BZ1905" s="28"/>
      <c r="CA1905" s="28"/>
      <c r="CB1905" s="28"/>
      <c r="CC1905" s="28"/>
      <c r="CD1905" s="28"/>
      <c r="CE1905" s="28"/>
      <c r="CF1905" s="28"/>
      <c r="CG1905" s="28"/>
      <c r="CH1905" s="28"/>
      <c r="CI1905" s="28"/>
      <c r="CJ1905" s="28"/>
      <c r="CK1905" s="28"/>
      <c r="CL1905" s="28"/>
      <c r="CM1905" s="28"/>
      <c r="CN1905" s="28"/>
    </row>
    <row r="1906" spans="3:92" x14ac:dyDescent="0.3">
      <c r="C1906" s="28"/>
      <c r="D1906" s="28"/>
      <c r="E1906" s="28"/>
      <c r="F1906" s="28"/>
      <c r="G1906" s="28"/>
      <c r="H1906" s="28"/>
      <c r="I1906" s="28"/>
      <c r="J1906" s="28"/>
      <c r="K1906" s="28"/>
      <c r="L1906" s="28"/>
      <c r="M1906" s="28"/>
      <c r="N1906" s="28"/>
      <c r="O1906" s="28"/>
      <c r="P1906" s="28"/>
      <c r="Q1906" s="28"/>
      <c r="R1906" s="28"/>
      <c r="S1906" s="28"/>
      <c r="T1906" s="28"/>
      <c r="U1906" s="28"/>
      <c r="V1906" s="28"/>
      <c r="W1906" s="28"/>
      <c r="X1906" s="28"/>
      <c r="Y1906" s="28"/>
      <c r="Z1906" s="28"/>
      <c r="AA1906" s="28"/>
      <c r="AB1906" s="28"/>
      <c r="AC1906" s="28"/>
      <c r="AD1906" s="28"/>
      <c r="AE1906" s="28"/>
      <c r="AF1906" s="28"/>
      <c r="AG1906" s="28"/>
      <c r="AH1906" s="28"/>
      <c r="AI1906" s="28"/>
      <c r="AJ1906" s="28"/>
      <c r="AK1906" s="28"/>
      <c r="AL1906" s="28"/>
      <c r="AM1906" s="28"/>
      <c r="AN1906" s="28"/>
      <c r="AO1906" s="28"/>
      <c r="AP1906" s="28"/>
      <c r="AQ1906" s="28"/>
      <c r="AR1906" s="28"/>
      <c r="AS1906" s="28"/>
      <c r="AT1906" s="28"/>
      <c r="AU1906" s="28"/>
      <c r="AV1906" s="28"/>
      <c r="AW1906" s="28"/>
      <c r="AX1906" s="28"/>
      <c r="AY1906" s="28"/>
      <c r="AZ1906" s="28"/>
      <c r="BA1906" s="28"/>
      <c r="BB1906" s="28"/>
      <c r="BC1906" s="28"/>
      <c r="BD1906" s="28"/>
      <c r="BE1906" s="28"/>
      <c r="BF1906" s="28"/>
      <c r="BG1906" s="28"/>
      <c r="BH1906" s="28"/>
      <c r="BI1906" s="28"/>
      <c r="BJ1906" s="28"/>
      <c r="BK1906" s="28"/>
      <c r="BL1906" s="28"/>
      <c r="BM1906" s="28"/>
      <c r="BN1906" s="28"/>
      <c r="BO1906" s="28"/>
      <c r="BP1906" s="28"/>
      <c r="BQ1906" s="28"/>
      <c r="BR1906" s="28"/>
      <c r="BS1906" s="28"/>
      <c r="BT1906" s="28"/>
      <c r="BU1906" s="28"/>
      <c r="BV1906" s="28"/>
      <c r="BW1906" s="28"/>
      <c r="BX1906" s="28"/>
      <c r="BY1906" s="28"/>
      <c r="BZ1906" s="28"/>
      <c r="CA1906" s="28"/>
      <c r="CB1906" s="28"/>
      <c r="CC1906" s="28"/>
      <c r="CD1906" s="28"/>
      <c r="CE1906" s="28"/>
      <c r="CF1906" s="28"/>
      <c r="CG1906" s="28"/>
      <c r="CH1906" s="28"/>
      <c r="CI1906" s="28"/>
      <c r="CJ1906" s="28"/>
      <c r="CK1906" s="28"/>
      <c r="CL1906" s="28"/>
      <c r="CM1906" s="28"/>
      <c r="CN1906" s="28"/>
    </row>
    <row r="1907" spans="3:92" x14ac:dyDescent="0.3">
      <c r="C1907" s="28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28"/>
      <c r="O1907" s="28"/>
      <c r="P1907" s="28"/>
      <c r="Q1907" s="28"/>
      <c r="R1907" s="28"/>
      <c r="S1907" s="28"/>
      <c r="T1907" s="28"/>
      <c r="U1907" s="28"/>
      <c r="V1907" s="28"/>
      <c r="W1907" s="28"/>
      <c r="X1907" s="28"/>
      <c r="Y1907" s="28"/>
      <c r="Z1907" s="28"/>
      <c r="AA1907" s="28"/>
      <c r="AB1907" s="28"/>
      <c r="AC1907" s="28"/>
      <c r="AD1907" s="28"/>
      <c r="AE1907" s="28"/>
      <c r="AF1907" s="28"/>
      <c r="AG1907" s="28"/>
      <c r="AH1907" s="28"/>
      <c r="AI1907" s="28"/>
      <c r="AJ1907" s="28"/>
      <c r="AK1907" s="28"/>
      <c r="AL1907" s="28"/>
      <c r="AM1907" s="28"/>
      <c r="AN1907" s="28"/>
      <c r="AO1907" s="28"/>
      <c r="AP1907" s="28"/>
      <c r="AQ1907" s="28"/>
      <c r="AR1907" s="28"/>
      <c r="AS1907" s="28"/>
      <c r="AT1907" s="28"/>
      <c r="AU1907" s="28"/>
      <c r="AV1907" s="28"/>
      <c r="AW1907" s="28"/>
      <c r="AX1907" s="28"/>
      <c r="AY1907" s="28"/>
      <c r="AZ1907" s="28"/>
      <c r="BA1907" s="28"/>
      <c r="BB1907" s="28"/>
      <c r="BC1907" s="28"/>
      <c r="BD1907" s="28"/>
      <c r="BE1907" s="28"/>
      <c r="BF1907" s="28"/>
      <c r="BG1907" s="28"/>
      <c r="BH1907" s="28"/>
      <c r="BI1907" s="28"/>
      <c r="BJ1907" s="28"/>
      <c r="BK1907" s="28"/>
      <c r="BL1907" s="28"/>
      <c r="BM1907" s="28"/>
      <c r="BN1907" s="28"/>
      <c r="BO1907" s="28"/>
      <c r="BP1907" s="28"/>
      <c r="BQ1907" s="28"/>
      <c r="BR1907" s="28"/>
      <c r="BS1907" s="28"/>
      <c r="BT1907" s="28"/>
      <c r="BU1907" s="28"/>
      <c r="BV1907" s="28"/>
      <c r="BW1907" s="28"/>
      <c r="BX1907" s="28"/>
      <c r="BY1907" s="28"/>
      <c r="BZ1907" s="28"/>
      <c r="CA1907" s="28"/>
      <c r="CB1907" s="28"/>
      <c r="CC1907" s="28"/>
      <c r="CD1907" s="28"/>
      <c r="CE1907" s="28"/>
      <c r="CF1907" s="28"/>
      <c r="CG1907" s="28"/>
      <c r="CH1907" s="28"/>
      <c r="CI1907" s="28"/>
      <c r="CJ1907" s="28"/>
      <c r="CK1907" s="28"/>
      <c r="CL1907" s="28"/>
      <c r="CM1907" s="28"/>
      <c r="CN1907" s="28"/>
    </row>
    <row r="1908" spans="3:92" x14ac:dyDescent="0.3">
      <c r="C1908" s="28"/>
      <c r="D1908" s="28"/>
      <c r="E1908" s="28"/>
      <c r="F1908" s="28"/>
      <c r="G1908" s="28"/>
      <c r="H1908" s="28"/>
      <c r="I1908" s="28"/>
      <c r="J1908" s="28"/>
      <c r="K1908" s="28"/>
      <c r="L1908" s="28"/>
      <c r="M1908" s="28"/>
      <c r="N1908" s="28"/>
      <c r="O1908" s="28"/>
      <c r="P1908" s="28"/>
      <c r="Q1908" s="28"/>
      <c r="R1908" s="28"/>
      <c r="S1908" s="28"/>
      <c r="T1908" s="28"/>
      <c r="U1908" s="28"/>
      <c r="V1908" s="28"/>
      <c r="W1908" s="28"/>
      <c r="X1908" s="28"/>
      <c r="Y1908" s="28"/>
      <c r="Z1908" s="28"/>
      <c r="AA1908" s="28"/>
      <c r="AB1908" s="28"/>
      <c r="AC1908" s="28"/>
      <c r="AD1908" s="28"/>
      <c r="AE1908" s="28"/>
      <c r="AF1908" s="28"/>
      <c r="AG1908" s="28"/>
      <c r="AH1908" s="28"/>
      <c r="AI1908" s="28"/>
      <c r="AJ1908" s="28"/>
      <c r="AK1908" s="28"/>
      <c r="AL1908" s="28"/>
      <c r="AM1908" s="28"/>
      <c r="AN1908" s="28"/>
      <c r="AO1908" s="28"/>
      <c r="AP1908" s="28"/>
      <c r="AQ1908" s="28"/>
      <c r="AR1908" s="28"/>
      <c r="AS1908" s="28"/>
      <c r="AT1908" s="28"/>
      <c r="AU1908" s="28"/>
      <c r="AV1908" s="28"/>
      <c r="AW1908" s="28"/>
      <c r="AX1908" s="28"/>
      <c r="AY1908" s="28"/>
      <c r="AZ1908" s="28"/>
      <c r="BA1908" s="28"/>
      <c r="BB1908" s="28"/>
      <c r="BC1908" s="28"/>
      <c r="BD1908" s="28"/>
      <c r="BE1908" s="28"/>
      <c r="BF1908" s="28"/>
      <c r="BG1908" s="28"/>
      <c r="BH1908" s="28"/>
      <c r="BI1908" s="28"/>
      <c r="BJ1908" s="28"/>
      <c r="BK1908" s="28"/>
      <c r="BL1908" s="28"/>
      <c r="BM1908" s="28"/>
      <c r="BN1908" s="28"/>
      <c r="BO1908" s="28"/>
      <c r="BP1908" s="28"/>
      <c r="BQ1908" s="28"/>
      <c r="BR1908" s="28"/>
      <c r="BS1908" s="28"/>
      <c r="BT1908" s="28"/>
      <c r="BU1908" s="28"/>
      <c r="BV1908" s="28"/>
      <c r="BW1908" s="28"/>
      <c r="BX1908" s="28"/>
      <c r="BY1908" s="28"/>
      <c r="BZ1908" s="28"/>
      <c r="CA1908" s="28"/>
      <c r="CB1908" s="28"/>
      <c r="CC1908" s="28"/>
      <c r="CD1908" s="28"/>
      <c r="CE1908" s="28"/>
      <c r="CF1908" s="28"/>
      <c r="CG1908" s="28"/>
      <c r="CH1908" s="28"/>
      <c r="CI1908" s="28"/>
      <c r="CJ1908" s="28"/>
      <c r="CK1908" s="28"/>
      <c r="CL1908" s="28"/>
      <c r="CM1908" s="28"/>
      <c r="CN1908" s="28"/>
    </row>
    <row r="1909" spans="3:92" x14ac:dyDescent="0.3">
      <c r="C1909" s="28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28"/>
      <c r="O1909" s="28"/>
      <c r="P1909" s="28"/>
      <c r="Q1909" s="28"/>
      <c r="R1909" s="28"/>
      <c r="S1909" s="28"/>
      <c r="T1909" s="28"/>
      <c r="U1909" s="28"/>
      <c r="V1909" s="28"/>
      <c r="W1909" s="28"/>
      <c r="X1909" s="28"/>
      <c r="Y1909" s="28"/>
      <c r="Z1909" s="28"/>
      <c r="AA1909" s="28"/>
      <c r="AB1909" s="28"/>
      <c r="AC1909" s="28"/>
      <c r="AD1909" s="28"/>
      <c r="AE1909" s="28"/>
      <c r="AF1909" s="28"/>
      <c r="AG1909" s="28"/>
      <c r="AH1909" s="28"/>
      <c r="AI1909" s="28"/>
      <c r="AJ1909" s="28"/>
      <c r="AK1909" s="28"/>
      <c r="AL1909" s="28"/>
      <c r="AM1909" s="28"/>
      <c r="AN1909" s="28"/>
      <c r="AO1909" s="28"/>
      <c r="AP1909" s="28"/>
      <c r="AQ1909" s="28"/>
      <c r="AR1909" s="28"/>
      <c r="AS1909" s="28"/>
      <c r="AT1909" s="28"/>
      <c r="AU1909" s="28"/>
      <c r="AV1909" s="28"/>
      <c r="AW1909" s="28"/>
      <c r="AX1909" s="28"/>
      <c r="AY1909" s="28"/>
      <c r="AZ1909" s="28"/>
      <c r="BA1909" s="28"/>
      <c r="BB1909" s="28"/>
      <c r="BC1909" s="28"/>
      <c r="BD1909" s="28"/>
      <c r="BE1909" s="28"/>
      <c r="BF1909" s="28"/>
      <c r="BG1909" s="28"/>
      <c r="BH1909" s="28"/>
      <c r="BI1909" s="28"/>
      <c r="BJ1909" s="28"/>
      <c r="BK1909" s="28"/>
      <c r="BL1909" s="28"/>
      <c r="BM1909" s="28"/>
      <c r="BN1909" s="28"/>
      <c r="BO1909" s="28"/>
      <c r="BP1909" s="28"/>
      <c r="BQ1909" s="28"/>
      <c r="BR1909" s="28"/>
      <c r="BS1909" s="28"/>
      <c r="BT1909" s="28"/>
      <c r="BU1909" s="28"/>
      <c r="BV1909" s="28"/>
      <c r="BW1909" s="28"/>
      <c r="BX1909" s="28"/>
      <c r="BY1909" s="28"/>
      <c r="BZ1909" s="28"/>
      <c r="CA1909" s="28"/>
      <c r="CB1909" s="28"/>
      <c r="CC1909" s="28"/>
      <c r="CD1909" s="28"/>
      <c r="CE1909" s="28"/>
      <c r="CF1909" s="28"/>
      <c r="CG1909" s="28"/>
      <c r="CH1909" s="28"/>
      <c r="CI1909" s="28"/>
      <c r="CJ1909" s="28"/>
      <c r="CK1909" s="28"/>
      <c r="CL1909" s="28"/>
      <c r="CM1909" s="28"/>
      <c r="CN1909" s="28"/>
    </row>
    <row r="1910" spans="3:92" x14ac:dyDescent="0.3">
      <c r="C1910" s="28"/>
      <c r="D1910" s="28"/>
      <c r="E1910" s="28"/>
      <c r="F1910" s="28"/>
      <c r="G1910" s="28"/>
      <c r="H1910" s="28"/>
      <c r="I1910" s="28"/>
      <c r="J1910" s="28"/>
      <c r="K1910" s="28"/>
      <c r="L1910" s="28"/>
      <c r="M1910" s="28"/>
      <c r="N1910" s="28"/>
      <c r="O1910" s="28"/>
      <c r="P1910" s="28"/>
      <c r="Q1910" s="28"/>
      <c r="R1910" s="28"/>
      <c r="S1910" s="28"/>
      <c r="T1910" s="28"/>
      <c r="U1910" s="28"/>
      <c r="V1910" s="28"/>
      <c r="W1910" s="28"/>
      <c r="X1910" s="28"/>
      <c r="Y1910" s="28"/>
      <c r="Z1910" s="28"/>
      <c r="AA1910" s="28"/>
      <c r="AB1910" s="28"/>
      <c r="AC1910" s="28"/>
      <c r="AD1910" s="28"/>
      <c r="AE1910" s="28"/>
      <c r="AF1910" s="28"/>
      <c r="AG1910" s="28"/>
      <c r="AH1910" s="28"/>
      <c r="AI1910" s="28"/>
      <c r="AJ1910" s="28"/>
      <c r="AK1910" s="28"/>
      <c r="AL1910" s="28"/>
      <c r="AM1910" s="28"/>
      <c r="AN1910" s="28"/>
      <c r="AO1910" s="28"/>
      <c r="AP1910" s="28"/>
      <c r="AQ1910" s="28"/>
      <c r="AR1910" s="28"/>
      <c r="AS1910" s="28"/>
      <c r="AT1910" s="28"/>
      <c r="AU1910" s="28"/>
      <c r="AV1910" s="28"/>
      <c r="AW1910" s="28"/>
      <c r="AX1910" s="28"/>
      <c r="AY1910" s="28"/>
      <c r="AZ1910" s="28"/>
      <c r="BA1910" s="28"/>
      <c r="BB1910" s="28"/>
      <c r="BC1910" s="28"/>
      <c r="BD1910" s="28"/>
      <c r="BE1910" s="28"/>
      <c r="BF1910" s="28"/>
      <c r="BG1910" s="28"/>
      <c r="BH1910" s="28"/>
      <c r="BI1910" s="28"/>
      <c r="BJ1910" s="28"/>
      <c r="BK1910" s="28"/>
      <c r="BL1910" s="28"/>
      <c r="BM1910" s="28"/>
      <c r="BN1910" s="28"/>
      <c r="BO1910" s="28"/>
      <c r="BP1910" s="28"/>
      <c r="BQ1910" s="28"/>
      <c r="BR1910" s="28"/>
      <c r="BS1910" s="28"/>
      <c r="BT1910" s="28"/>
      <c r="BU1910" s="28"/>
      <c r="BV1910" s="28"/>
      <c r="BW1910" s="28"/>
      <c r="BX1910" s="28"/>
      <c r="BY1910" s="28"/>
      <c r="BZ1910" s="28"/>
      <c r="CA1910" s="28"/>
      <c r="CB1910" s="28"/>
      <c r="CC1910" s="28"/>
      <c r="CD1910" s="28"/>
      <c r="CE1910" s="28"/>
      <c r="CF1910" s="28"/>
      <c r="CG1910" s="28"/>
      <c r="CH1910" s="28"/>
      <c r="CI1910" s="28"/>
      <c r="CJ1910" s="28"/>
      <c r="CK1910" s="28"/>
      <c r="CL1910" s="28"/>
      <c r="CM1910" s="28"/>
      <c r="CN1910" s="28"/>
    </row>
    <row r="1911" spans="3:92" x14ac:dyDescent="0.3">
      <c r="C1911" s="28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28"/>
      <c r="O1911" s="28"/>
      <c r="P1911" s="28"/>
      <c r="Q1911" s="28"/>
      <c r="R1911" s="28"/>
      <c r="S1911" s="28"/>
      <c r="T1911" s="28"/>
      <c r="U1911" s="28"/>
      <c r="V1911" s="28"/>
      <c r="W1911" s="28"/>
      <c r="X1911" s="28"/>
      <c r="Y1911" s="28"/>
      <c r="Z1911" s="28"/>
      <c r="AA1911" s="28"/>
      <c r="AB1911" s="28"/>
      <c r="AC1911" s="28"/>
      <c r="AD1911" s="28"/>
      <c r="AE1911" s="28"/>
      <c r="AF1911" s="28"/>
      <c r="AG1911" s="28"/>
      <c r="AH1911" s="28"/>
      <c r="AI1911" s="28"/>
      <c r="AJ1911" s="28"/>
      <c r="AK1911" s="28"/>
      <c r="AL1911" s="28"/>
      <c r="AM1911" s="28"/>
      <c r="AN1911" s="28"/>
      <c r="AO1911" s="28"/>
      <c r="AP1911" s="28"/>
      <c r="AQ1911" s="28"/>
      <c r="AR1911" s="28"/>
      <c r="AS1911" s="28"/>
      <c r="AT1911" s="28"/>
      <c r="AU1911" s="28"/>
      <c r="AV1911" s="28"/>
      <c r="AW1911" s="28"/>
      <c r="AX1911" s="28"/>
      <c r="AY1911" s="28"/>
      <c r="AZ1911" s="28"/>
      <c r="BA1911" s="28"/>
      <c r="BB1911" s="28"/>
      <c r="BC1911" s="28"/>
      <c r="BD1911" s="28"/>
      <c r="BE1911" s="28"/>
      <c r="BF1911" s="28"/>
      <c r="BG1911" s="28"/>
      <c r="BH1911" s="28"/>
      <c r="BI1911" s="28"/>
      <c r="BJ1911" s="28"/>
      <c r="BK1911" s="28"/>
      <c r="BL1911" s="28"/>
      <c r="BM1911" s="28"/>
      <c r="BN1911" s="28"/>
      <c r="BO1911" s="28"/>
      <c r="BP1911" s="28"/>
      <c r="BQ1911" s="28"/>
      <c r="BR1911" s="28"/>
      <c r="BS1911" s="28"/>
      <c r="BT1911" s="28"/>
      <c r="BU1911" s="28"/>
      <c r="BV1911" s="28"/>
      <c r="BW1911" s="28"/>
      <c r="BX1911" s="28"/>
      <c r="BY1911" s="28"/>
      <c r="BZ1911" s="28"/>
      <c r="CA1911" s="28"/>
      <c r="CB1911" s="28"/>
      <c r="CC1911" s="28"/>
      <c r="CD1911" s="28"/>
      <c r="CE1911" s="28"/>
      <c r="CF1911" s="28"/>
      <c r="CG1911" s="28"/>
      <c r="CH1911" s="28"/>
      <c r="CI1911" s="28"/>
      <c r="CJ1911" s="28"/>
      <c r="CK1911" s="28"/>
      <c r="CL1911" s="28"/>
      <c r="CM1911" s="28"/>
      <c r="CN1911" s="28"/>
    </row>
    <row r="1912" spans="3:92" x14ac:dyDescent="0.3">
      <c r="C1912" s="28"/>
      <c r="D1912" s="28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28"/>
      <c r="R1912" s="28"/>
      <c r="S1912" s="28"/>
      <c r="T1912" s="28"/>
      <c r="U1912" s="28"/>
      <c r="V1912" s="28"/>
      <c r="W1912" s="28"/>
      <c r="X1912" s="28"/>
      <c r="Y1912" s="28"/>
      <c r="Z1912" s="28"/>
      <c r="AA1912" s="28"/>
      <c r="AB1912" s="28"/>
      <c r="AC1912" s="28"/>
      <c r="AD1912" s="28"/>
      <c r="AE1912" s="28"/>
      <c r="AF1912" s="28"/>
      <c r="AG1912" s="28"/>
      <c r="AH1912" s="28"/>
      <c r="AI1912" s="28"/>
      <c r="AJ1912" s="28"/>
      <c r="AK1912" s="28"/>
      <c r="AL1912" s="28"/>
      <c r="AM1912" s="28"/>
      <c r="AN1912" s="28"/>
      <c r="AO1912" s="28"/>
      <c r="AP1912" s="28"/>
      <c r="AQ1912" s="28"/>
      <c r="AR1912" s="28"/>
      <c r="AS1912" s="28"/>
      <c r="AT1912" s="28"/>
      <c r="AU1912" s="28"/>
      <c r="AV1912" s="28"/>
      <c r="AW1912" s="28"/>
      <c r="AX1912" s="28"/>
      <c r="AY1912" s="28"/>
      <c r="AZ1912" s="28"/>
      <c r="BA1912" s="28"/>
      <c r="BB1912" s="28"/>
      <c r="BC1912" s="28"/>
      <c r="BD1912" s="28"/>
      <c r="BE1912" s="28"/>
      <c r="BF1912" s="28"/>
      <c r="BG1912" s="28"/>
      <c r="BH1912" s="28"/>
      <c r="BI1912" s="28"/>
      <c r="BJ1912" s="28"/>
      <c r="BK1912" s="28"/>
      <c r="BL1912" s="28"/>
      <c r="BM1912" s="28"/>
      <c r="BN1912" s="28"/>
      <c r="BO1912" s="28"/>
      <c r="BP1912" s="28"/>
      <c r="BQ1912" s="28"/>
      <c r="BR1912" s="28"/>
      <c r="BS1912" s="28"/>
      <c r="BT1912" s="28"/>
      <c r="BU1912" s="28"/>
      <c r="BV1912" s="28"/>
      <c r="BW1912" s="28"/>
      <c r="BX1912" s="28"/>
      <c r="BY1912" s="28"/>
      <c r="BZ1912" s="28"/>
      <c r="CA1912" s="28"/>
      <c r="CB1912" s="28"/>
      <c r="CC1912" s="28"/>
      <c r="CD1912" s="28"/>
      <c r="CE1912" s="28"/>
      <c r="CF1912" s="28"/>
      <c r="CG1912" s="28"/>
      <c r="CH1912" s="28"/>
      <c r="CI1912" s="28"/>
      <c r="CJ1912" s="28"/>
      <c r="CK1912" s="28"/>
      <c r="CL1912" s="28"/>
      <c r="CM1912" s="28"/>
      <c r="CN1912" s="28"/>
    </row>
    <row r="1913" spans="3:92" x14ac:dyDescent="0.3">
      <c r="C1913" s="28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28"/>
      <c r="O1913" s="28"/>
      <c r="P1913" s="28"/>
      <c r="Q1913" s="28"/>
      <c r="R1913" s="28"/>
      <c r="S1913" s="28"/>
      <c r="T1913" s="28"/>
      <c r="U1913" s="28"/>
      <c r="V1913" s="28"/>
      <c r="W1913" s="28"/>
      <c r="X1913" s="28"/>
      <c r="Y1913" s="28"/>
      <c r="Z1913" s="28"/>
      <c r="AA1913" s="28"/>
      <c r="AB1913" s="28"/>
      <c r="AC1913" s="28"/>
      <c r="AD1913" s="28"/>
      <c r="AE1913" s="28"/>
      <c r="AF1913" s="28"/>
      <c r="AG1913" s="28"/>
      <c r="AH1913" s="28"/>
      <c r="AI1913" s="28"/>
      <c r="AJ1913" s="28"/>
      <c r="AK1913" s="28"/>
      <c r="AL1913" s="28"/>
      <c r="AM1913" s="28"/>
      <c r="AN1913" s="28"/>
      <c r="AO1913" s="28"/>
      <c r="AP1913" s="28"/>
      <c r="AQ1913" s="28"/>
      <c r="AR1913" s="28"/>
      <c r="AS1913" s="28"/>
      <c r="AT1913" s="28"/>
      <c r="AU1913" s="28"/>
      <c r="AV1913" s="28"/>
      <c r="AW1913" s="28"/>
      <c r="AX1913" s="28"/>
      <c r="AY1913" s="28"/>
      <c r="AZ1913" s="28"/>
      <c r="BA1913" s="28"/>
      <c r="BB1913" s="28"/>
      <c r="BC1913" s="28"/>
      <c r="BD1913" s="28"/>
      <c r="BE1913" s="28"/>
      <c r="BF1913" s="28"/>
      <c r="BG1913" s="28"/>
      <c r="BH1913" s="28"/>
      <c r="BI1913" s="28"/>
      <c r="BJ1913" s="28"/>
      <c r="BK1913" s="28"/>
      <c r="BL1913" s="28"/>
      <c r="BM1913" s="28"/>
      <c r="BN1913" s="28"/>
      <c r="BO1913" s="28"/>
      <c r="BP1913" s="28"/>
      <c r="BQ1913" s="28"/>
      <c r="BR1913" s="28"/>
      <c r="BS1913" s="28"/>
      <c r="BT1913" s="28"/>
      <c r="BU1913" s="28"/>
      <c r="BV1913" s="28"/>
      <c r="BW1913" s="28"/>
      <c r="BX1913" s="28"/>
      <c r="BY1913" s="28"/>
      <c r="BZ1913" s="28"/>
      <c r="CA1913" s="28"/>
      <c r="CB1913" s="28"/>
      <c r="CC1913" s="28"/>
      <c r="CD1913" s="28"/>
      <c r="CE1913" s="28"/>
      <c r="CF1913" s="28"/>
      <c r="CG1913" s="28"/>
      <c r="CH1913" s="28"/>
      <c r="CI1913" s="28"/>
      <c r="CJ1913" s="28"/>
      <c r="CK1913" s="28"/>
      <c r="CL1913" s="28"/>
      <c r="CM1913" s="28"/>
      <c r="CN1913" s="28"/>
    </row>
    <row r="1914" spans="3:92" x14ac:dyDescent="0.3">
      <c r="C1914" s="28"/>
      <c r="D1914" s="28"/>
      <c r="E1914" s="28"/>
      <c r="F1914" s="28"/>
      <c r="G1914" s="28"/>
      <c r="H1914" s="28"/>
      <c r="I1914" s="28"/>
      <c r="J1914" s="28"/>
      <c r="K1914" s="28"/>
      <c r="L1914" s="28"/>
      <c r="M1914" s="28"/>
      <c r="N1914" s="28"/>
      <c r="O1914" s="28"/>
      <c r="P1914" s="28"/>
      <c r="Q1914" s="28"/>
      <c r="R1914" s="28"/>
      <c r="S1914" s="28"/>
      <c r="T1914" s="28"/>
      <c r="U1914" s="28"/>
      <c r="V1914" s="28"/>
      <c r="W1914" s="28"/>
      <c r="X1914" s="28"/>
      <c r="Y1914" s="28"/>
      <c r="Z1914" s="28"/>
      <c r="AA1914" s="28"/>
      <c r="AB1914" s="28"/>
      <c r="AC1914" s="28"/>
      <c r="AD1914" s="28"/>
      <c r="AE1914" s="28"/>
      <c r="AF1914" s="28"/>
      <c r="AG1914" s="28"/>
      <c r="AH1914" s="28"/>
      <c r="AI1914" s="28"/>
      <c r="AJ1914" s="28"/>
      <c r="AK1914" s="28"/>
      <c r="AL1914" s="28"/>
      <c r="AM1914" s="28"/>
      <c r="AN1914" s="28"/>
      <c r="AO1914" s="28"/>
      <c r="AP1914" s="28"/>
      <c r="AQ1914" s="28"/>
      <c r="AR1914" s="28"/>
      <c r="AS1914" s="28"/>
      <c r="AT1914" s="28"/>
      <c r="AU1914" s="28"/>
      <c r="AV1914" s="28"/>
      <c r="AW1914" s="28"/>
      <c r="AX1914" s="28"/>
      <c r="AY1914" s="28"/>
      <c r="AZ1914" s="28"/>
      <c r="BA1914" s="28"/>
      <c r="BB1914" s="28"/>
      <c r="BC1914" s="28"/>
      <c r="BD1914" s="28"/>
      <c r="BE1914" s="28"/>
      <c r="BF1914" s="28"/>
      <c r="BG1914" s="28"/>
      <c r="BH1914" s="28"/>
      <c r="BI1914" s="28"/>
      <c r="BJ1914" s="28"/>
      <c r="BK1914" s="28"/>
      <c r="BL1914" s="28"/>
      <c r="BM1914" s="28"/>
      <c r="BN1914" s="28"/>
      <c r="BO1914" s="28"/>
      <c r="BP1914" s="28"/>
      <c r="BQ1914" s="28"/>
      <c r="BR1914" s="28"/>
      <c r="BS1914" s="28"/>
      <c r="BT1914" s="28"/>
      <c r="BU1914" s="28"/>
      <c r="BV1914" s="28"/>
      <c r="BW1914" s="28"/>
      <c r="BX1914" s="28"/>
      <c r="BY1914" s="28"/>
      <c r="BZ1914" s="28"/>
      <c r="CA1914" s="28"/>
      <c r="CB1914" s="28"/>
      <c r="CC1914" s="28"/>
      <c r="CD1914" s="28"/>
      <c r="CE1914" s="28"/>
      <c r="CF1914" s="28"/>
      <c r="CG1914" s="28"/>
      <c r="CH1914" s="28"/>
      <c r="CI1914" s="28"/>
      <c r="CJ1914" s="28"/>
      <c r="CK1914" s="28"/>
      <c r="CL1914" s="28"/>
      <c r="CM1914" s="28"/>
      <c r="CN1914" s="28"/>
    </row>
    <row r="1915" spans="3:92" x14ac:dyDescent="0.3">
      <c r="C1915" s="28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28"/>
      <c r="O1915" s="28"/>
      <c r="P1915" s="28"/>
      <c r="Q1915" s="28"/>
      <c r="R1915" s="28"/>
      <c r="S1915" s="28"/>
      <c r="T1915" s="28"/>
      <c r="U1915" s="28"/>
      <c r="V1915" s="28"/>
      <c r="W1915" s="28"/>
      <c r="X1915" s="28"/>
      <c r="Y1915" s="28"/>
      <c r="Z1915" s="28"/>
      <c r="AA1915" s="28"/>
      <c r="AB1915" s="28"/>
      <c r="AC1915" s="28"/>
      <c r="AD1915" s="28"/>
      <c r="AE1915" s="28"/>
      <c r="AF1915" s="28"/>
      <c r="AG1915" s="28"/>
      <c r="AH1915" s="28"/>
      <c r="AI1915" s="28"/>
      <c r="AJ1915" s="28"/>
      <c r="AK1915" s="28"/>
      <c r="AL1915" s="28"/>
      <c r="AM1915" s="28"/>
      <c r="AN1915" s="28"/>
      <c r="AO1915" s="28"/>
      <c r="AP1915" s="28"/>
      <c r="AQ1915" s="28"/>
      <c r="AR1915" s="28"/>
      <c r="AS1915" s="28"/>
      <c r="AT1915" s="28"/>
      <c r="AU1915" s="28"/>
      <c r="AV1915" s="28"/>
      <c r="AW1915" s="28"/>
      <c r="AX1915" s="28"/>
      <c r="AY1915" s="28"/>
      <c r="AZ1915" s="28"/>
      <c r="BA1915" s="28"/>
      <c r="BB1915" s="28"/>
      <c r="BC1915" s="28"/>
      <c r="BD1915" s="28"/>
      <c r="BE1915" s="28"/>
      <c r="BF1915" s="28"/>
      <c r="BG1915" s="28"/>
      <c r="BH1915" s="28"/>
      <c r="BI1915" s="28"/>
      <c r="BJ1915" s="28"/>
      <c r="BK1915" s="28"/>
      <c r="BL1915" s="28"/>
      <c r="BM1915" s="28"/>
      <c r="BN1915" s="28"/>
      <c r="BO1915" s="28"/>
      <c r="BP1915" s="28"/>
      <c r="BQ1915" s="28"/>
      <c r="BR1915" s="28"/>
      <c r="BS1915" s="28"/>
      <c r="BT1915" s="28"/>
      <c r="BU1915" s="28"/>
      <c r="BV1915" s="28"/>
      <c r="BW1915" s="28"/>
      <c r="BX1915" s="28"/>
      <c r="BY1915" s="28"/>
      <c r="BZ1915" s="28"/>
      <c r="CA1915" s="28"/>
      <c r="CB1915" s="28"/>
      <c r="CC1915" s="28"/>
      <c r="CD1915" s="28"/>
      <c r="CE1915" s="28"/>
      <c r="CF1915" s="28"/>
      <c r="CG1915" s="28"/>
      <c r="CH1915" s="28"/>
      <c r="CI1915" s="28"/>
      <c r="CJ1915" s="28"/>
      <c r="CK1915" s="28"/>
      <c r="CL1915" s="28"/>
      <c r="CM1915" s="28"/>
      <c r="CN1915" s="28"/>
    </row>
    <row r="1916" spans="3:92" x14ac:dyDescent="0.3">
      <c r="C1916" s="28"/>
      <c r="D1916" s="28"/>
      <c r="E1916" s="28"/>
      <c r="F1916" s="28"/>
      <c r="G1916" s="28"/>
      <c r="H1916" s="28"/>
      <c r="I1916" s="28"/>
      <c r="J1916" s="28"/>
      <c r="K1916" s="28"/>
      <c r="L1916" s="28"/>
      <c r="M1916" s="28"/>
      <c r="N1916" s="28"/>
      <c r="O1916" s="28"/>
      <c r="P1916" s="28"/>
      <c r="Q1916" s="28"/>
      <c r="R1916" s="28"/>
      <c r="S1916" s="28"/>
      <c r="T1916" s="28"/>
      <c r="U1916" s="28"/>
      <c r="V1916" s="28"/>
      <c r="W1916" s="28"/>
      <c r="X1916" s="28"/>
      <c r="Y1916" s="28"/>
      <c r="Z1916" s="28"/>
      <c r="AA1916" s="28"/>
      <c r="AB1916" s="28"/>
      <c r="AC1916" s="28"/>
      <c r="AD1916" s="28"/>
      <c r="AE1916" s="28"/>
      <c r="AF1916" s="28"/>
      <c r="AG1916" s="28"/>
      <c r="AH1916" s="28"/>
      <c r="AI1916" s="28"/>
      <c r="AJ1916" s="28"/>
      <c r="AK1916" s="28"/>
      <c r="AL1916" s="28"/>
      <c r="AM1916" s="28"/>
      <c r="AN1916" s="28"/>
      <c r="AO1916" s="28"/>
      <c r="AP1916" s="28"/>
      <c r="AQ1916" s="28"/>
      <c r="AR1916" s="28"/>
      <c r="AS1916" s="28"/>
      <c r="AT1916" s="28"/>
      <c r="AU1916" s="28"/>
      <c r="AV1916" s="28"/>
      <c r="AW1916" s="28"/>
      <c r="AX1916" s="28"/>
      <c r="AY1916" s="28"/>
      <c r="AZ1916" s="28"/>
      <c r="BA1916" s="28"/>
      <c r="BB1916" s="28"/>
      <c r="BC1916" s="28"/>
      <c r="BD1916" s="28"/>
      <c r="BE1916" s="28"/>
      <c r="BF1916" s="28"/>
      <c r="BG1916" s="28"/>
      <c r="BH1916" s="28"/>
      <c r="BI1916" s="28"/>
      <c r="BJ1916" s="28"/>
      <c r="BK1916" s="28"/>
      <c r="BL1916" s="28"/>
      <c r="BM1916" s="28"/>
      <c r="BN1916" s="28"/>
      <c r="BO1916" s="28"/>
      <c r="BP1916" s="28"/>
      <c r="BQ1916" s="28"/>
      <c r="BR1916" s="28"/>
      <c r="BS1916" s="28"/>
      <c r="BT1916" s="28"/>
      <c r="BU1916" s="28"/>
      <c r="BV1916" s="28"/>
      <c r="BW1916" s="28"/>
      <c r="BX1916" s="28"/>
      <c r="BY1916" s="28"/>
      <c r="BZ1916" s="28"/>
      <c r="CA1916" s="28"/>
      <c r="CB1916" s="28"/>
      <c r="CC1916" s="28"/>
      <c r="CD1916" s="28"/>
      <c r="CE1916" s="28"/>
      <c r="CF1916" s="28"/>
      <c r="CG1916" s="28"/>
      <c r="CH1916" s="28"/>
      <c r="CI1916" s="28"/>
      <c r="CJ1916" s="28"/>
      <c r="CK1916" s="28"/>
      <c r="CL1916" s="28"/>
      <c r="CM1916" s="28"/>
      <c r="CN1916" s="28"/>
    </row>
    <row r="1917" spans="3:92" x14ac:dyDescent="0.3">
      <c r="C1917" s="28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28"/>
      <c r="O1917" s="28"/>
      <c r="P1917" s="28"/>
      <c r="Q1917" s="28"/>
      <c r="R1917" s="28"/>
      <c r="S1917" s="28"/>
      <c r="T1917" s="28"/>
      <c r="U1917" s="28"/>
      <c r="V1917" s="28"/>
      <c r="W1917" s="28"/>
      <c r="X1917" s="28"/>
      <c r="Y1917" s="28"/>
      <c r="Z1917" s="28"/>
      <c r="AA1917" s="28"/>
      <c r="AB1917" s="28"/>
      <c r="AC1917" s="28"/>
      <c r="AD1917" s="28"/>
      <c r="AE1917" s="28"/>
      <c r="AF1917" s="28"/>
      <c r="AG1917" s="28"/>
      <c r="AH1917" s="28"/>
      <c r="AI1917" s="28"/>
      <c r="AJ1917" s="28"/>
      <c r="AK1917" s="28"/>
      <c r="AL1917" s="28"/>
      <c r="AM1917" s="28"/>
      <c r="AN1917" s="28"/>
      <c r="AO1917" s="28"/>
      <c r="AP1917" s="28"/>
      <c r="AQ1917" s="28"/>
      <c r="AR1917" s="28"/>
      <c r="AS1917" s="28"/>
      <c r="AT1917" s="28"/>
      <c r="AU1917" s="28"/>
      <c r="AV1917" s="28"/>
      <c r="AW1917" s="28"/>
      <c r="AX1917" s="28"/>
      <c r="AY1917" s="28"/>
      <c r="AZ1917" s="28"/>
      <c r="BA1917" s="28"/>
      <c r="BB1917" s="28"/>
      <c r="BC1917" s="28"/>
      <c r="BD1917" s="28"/>
      <c r="BE1917" s="28"/>
      <c r="BF1917" s="28"/>
      <c r="BG1917" s="28"/>
      <c r="BH1917" s="28"/>
      <c r="BI1917" s="28"/>
      <c r="BJ1917" s="28"/>
      <c r="BK1917" s="28"/>
      <c r="BL1917" s="28"/>
      <c r="BM1917" s="28"/>
      <c r="BN1917" s="28"/>
      <c r="BO1917" s="28"/>
      <c r="BP1917" s="28"/>
      <c r="BQ1917" s="28"/>
      <c r="BR1917" s="28"/>
      <c r="BS1917" s="28"/>
      <c r="BT1917" s="28"/>
      <c r="BU1917" s="28"/>
      <c r="BV1917" s="28"/>
      <c r="BW1917" s="28"/>
      <c r="BX1917" s="28"/>
      <c r="BY1917" s="28"/>
      <c r="BZ1917" s="28"/>
      <c r="CA1917" s="28"/>
      <c r="CB1917" s="28"/>
      <c r="CC1917" s="28"/>
      <c r="CD1917" s="28"/>
      <c r="CE1917" s="28"/>
      <c r="CF1917" s="28"/>
      <c r="CG1917" s="28"/>
      <c r="CH1917" s="28"/>
      <c r="CI1917" s="28"/>
      <c r="CJ1917" s="28"/>
      <c r="CK1917" s="28"/>
      <c r="CL1917" s="28"/>
      <c r="CM1917" s="28"/>
      <c r="CN1917" s="28"/>
    </row>
    <row r="1918" spans="3:92" x14ac:dyDescent="0.3">
      <c r="C1918" s="28"/>
      <c r="D1918" s="28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28"/>
      <c r="R1918" s="28"/>
      <c r="S1918" s="28"/>
      <c r="T1918" s="28"/>
      <c r="U1918" s="28"/>
      <c r="V1918" s="28"/>
      <c r="W1918" s="28"/>
      <c r="X1918" s="28"/>
      <c r="Y1918" s="28"/>
      <c r="Z1918" s="28"/>
      <c r="AA1918" s="28"/>
      <c r="AB1918" s="28"/>
      <c r="AC1918" s="28"/>
      <c r="AD1918" s="28"/>
      <c r="AE1918" s="28"/>
      <c r="AF1918" s="28"/>
      <c r="AG1918" s="28"/>
      <c r="AH1918" s="28"/>
      <c r="AI1918" s="28"/>
      <c r="AJ1918" s="28"/>
      <c r="AK1918" s="28"/>
      <c r="AL1918" s="28"/>
      <c r="AM1918" s="28"/>
      <c r="AN1918" s="28"/>
      <c r="AO1918" s="28"/>
      <c r="AP1918" s="28"/>
      <c r="AQ1918" s="28"/>
      <c r="AR1918" s="28"/>
      <c r="AS1918" s="28"/>
      <c r="AT1918" s="28"/>
      <c r="AU1918" s="28"/>
      <c r="AV1918" s="28"/>
      <c r="AW1918" s="28"/>
      <c r="AX1918" s="28"/>
      <c r="AY1918" s="28"/>
      <c r="AZ1918" s="28"/>
      <c r="BA1918" s="28"/>
      <c r="BB1918" s="28"/>
      <c r="BC1918" s="28"/>
      <c r="BD1918" s="28"/>
      <c r="BE1918" s="28"/>
      <c r="BF1918" s="28"/>
      <c r="BG1918" s="28"/>
      <c r="BH1918" s="28"/>
      <c r="BI1918" s="28"/>
      <c r="BJ1918" s="28"/>
      <c r="BK1918" s="28"/>
      <c r="BL1918" s="28"/>
      <c r="BM1918" s="28"/>
      <c r="BN1918" s="28"/>
      <c r="BO1918" s="28"/>
      <c r="BP1918" s="28"/>
      <c r="BQ1918" s="28"/>
      <c r="BR1918" s="28"/>
      <c r="BS1918" s="28"/>
      <c r="BT1918" s="28"/>
      <c r="BU1918" s="28"/>
      <c r="BV1918" s="28"/>
      <c r="BW1918" s="28"/>
      <c r="BX1918" s="28"/>
      <c r="BY1918" s="28"/>
      <c r="BZ1918" s="28"/>
      <c r="CA1918" s="28"/>
      <c r="CB1918" s="28"/>
      <c r="CC1918" s="28"/>
      <c r="CD1918" s="28"/>
      <c r="CE1918" s="28"/>
      <c r="CF1918" s="28"/>
      <c r="CG1918" s="28"/>
      <c r="CH1918" s="28"/>
      <c r="CI1918" s="28"/>
      <c r="CJ1918" s="28"/>
      <c r="CK1918" s="28"/>
      <c r="CL1918" s="28"/>
      <c r="CM1918" s="28"/>
      <c r="CN1918" s="28"/>
    </row>
    <row r="1919" spans="3:92" x14ac:dyDescent="0.3">
      <c r="C1919" s="28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28"/>
      <c r="O1919" s="28"/>
      <c r="P1919" s="28"/>
      <c r="Q1919" s="28"/>
      <c r="R1919" s="28"/>
      <c r="S1919" s="28"/>
      <c r="T1919" s="28"/>
      <c r="U1919" s="28"/>
      <c r="V1919" s="28"/>
      <c r="W1919" s="28"/>
      <c r="X1919" s="28"/>
      <c r="Y1919" s="28"/>
      <c r="Z1919" s="28"/>
      <c r="AA1919" s="28"/>
      <c r="AB1919" s="28"/>
      <c r="AC1919" s="28"/>
      <c r="AD1919" s="28"/>
      <c r="AE1919" s="28"/>
      <c r="AF1919" s="28"/>
      <c r="AG1919" s="28"/>
      <c r="AH1919" s="28"/>
      <c r="AI1919" s="28"/>
      <c r="AJ1919" s="28"/>
      <c r="AK1919" s="28"/>
      <c r="AL1919" s="28"/>
      <c r="AM1919" s="28"/>
      <c r="AN1919" s="28"/>
      <c r="AO1919" s="28"/>
      <c r="AP1919" s="28"/>
      <c r="AQ1919" s="28"/>
      <c r="AR1919" s="28"/>
      <c r="AS1919" s="28"/>
      <c r="AT1919" s="28"/>
      <c r="AU1919" s="28"/>
      <c r="AV1919" s="28"/>
      <c r="AW1919" s="28"/>
      <c r="AX1919" s="28"/>
      <c r="AY1919" s="28"/>
      <c r="AZ1919" s="28"/>
      <c r="BA1919" s="28"/>
      <c r="BB1919" s="28"/>
      <c r="BC1919" s="28"/>
      <c r="BD1919" s="28"/>
      <c r="BE1919" s="28"/>
      <c r="BF1919" s="28"/>
      <c r="BG1919" s="28"/>
      <c r="BH1919" s="28"/>
      <c r="BI1919" s="28"/>
      <c r="BJ1919" s="28"/>
      <c r="BK1919" s="28"/>
      <c r="BL1919" s="28"/>
      <c r="BM1919" s="28"/>
      <c r="BN1919" s="28"/>
      <c r="BO1919" s="28"/>
      <c r="BP1919" s="28"/>
      <c r="BQ1919" s="28"/>
      <c r="BR1919" s="28"/>
      <c r="BS1919" s="28"/>
      <c r="BT1919" s="28"/>
      <c r="BU1919" s="28"/>
      <c r="BV1919" s="28"/>
      <c r="BW1919" s="28"/>
      <c r="BX1919" s="28"/>
      <c r="BY1919" s="28"/>
      <c r="BZ1919" s="28"/>
      <c r="CA1919" s="28"/>
      <c r="CB1919" s="28"/>
      <c r="CC1919" s="28"/>
      <c r="CD1919" s="28"/>
      <c r="CE1919" s="28"/>
      <c r="CF1919" s="28"/>
      <c r="CG1919" s="28"/>
      <c r="CH1919" s="28"/>
      <c r="CI1919" s="28"/>
      <c r="CJ1919" s="28"/>
      <c r="CK1919" s="28"/>
      <c r="CL1919" s="28"/>
      <c r="CM1919" s="28"/>
      <c r="CN1919" s="28"/>
    </row>
    <row r="1920" spans="3:92" x14ac:dyDescent="0.3">
      <c r="C1920" s="28"/>
      <c r="D1920" s="28"/>
      <c r="E1920" s="28"/>
      <c r="F1920" s="28"/>
      <c r="G1920" s="28"/>
      <c r="H1920" s="28"/>
      <c r="I1920" s="28"/>
      <c r="J1920" s="28"/>
      <c r="K1920" s="28"/>
      <c r="L1920" s="28"/>
      <c r="M1920" s="28"/>
      <c r="N1920" s="28"/>
      <c r="O1920" s="28"/>
      <c r="P1920" s="28"/>
      <c r="Q1920" s="28"/>
      <c r="R1920" s="28"/>
      <c r="S1920" s="28"/>
      <c r="T1920" s="28"/>
      <c r="U1920" s="28"/>
      <c r="V1920" s="28"/>
      <c r="W1920" s="28"/>
      <c r="X1920" s="28"/>
      <c r="Y1920" s="28"/>
      <c r="Z1920" s="28"/>
      <c r="AA1920" s="28"/>
      <c r="AB1920" s="28"/>
      <c r="AC1920" s="28"/>
      <c r="AD1920" s="28"/>
      <c r="AE1920" s="28"/>
      <c r="AF1920" s="28"/>
      <c r="AG1920" s="28"/>
      <c r="AH1920" s="28"/>
      <c r="AI1920" s="28"/>
      <c r="AJ1920" s="28"/>
      <c r="AK1920" s="28"/>
      <c r="AL1920" s="28"/>
      <c r="AM1920" s="28"/>
      <c r="AN1920" s="28"/>
      <c r="AO1920" s="28"/>
      <c r="AP1920" s="28"/>
      <c r="AQ1920" s="28"/>
      <c r="AR1920" s="28"/>
      <c r="AS1920" s="28"/>
      <c r="AT1920" s="28"/>
      <c r="AU1920" s="28"/>
      <c r="AV1920" s="28"/>
      <c r="AW1920" s="28"/>
      <c r="AX1920" s="28"/>
      <c r="AY1920" s="28"/>
      <c r="AZ1920" s="28"/>
      <c r="BA1920" s="28"/>
      <c r="BB1920" s="28"/>
      <c r="BC1920" s="28"/>
      <c r="BD1920" s="28"/>
      <c r="BE1920" s="28"/>
      <c r="BF1920" s="28"/>
      <c r="BG1920" s="28"/>
      <c r="BH1920" s="28"/>
      <c r="BI1920" s="28"/>
      <c r="BJ1920" s="28"/>
      <c r="BK1920" s="28"/>
      <c r="BL1920" s="28"/>
      <c r="BM1920" s="28"/>
      <c r="BN1920" s="28"/>
      <c r="BO1920" s="28"/>
      <c r="BP1920" s="28"/>
      <c r="BQ1920" s="28"/>
      <c r="BR1920" s="28"/>
      <c r="BS1920" s="28"/>
      <c r="BT1920" s="28"/>
      <c r="BU1920" s="28"/>
      <c r="BV1920" s="28"/>
      <c r="BW1920" s="28"/>
      <c r="BX1920" s="28"/>
      <c r="BY1920" s="28"/>
      <c r="BZ1920" s="28"/>
      <c r="CA1920" s="28"/>
      <c r="CB1920" s="28"/>
      <c r="CC1920" s="28"/>
      <c r="CD1920" s="28"/>
      <c r="CE1920" s="28"/>
      <c r="CF1920" s="28"/>
      <c r="CG1920" s="28"/>
      <c r="CH1920" s="28"/>
      <c r="CI1920" s="28"/>
      <c r="CJ1920" s="28"/>
      <c r="CK1920" s="28"/>
      <c r="CL1920" s="28"/>
      <c r="CM1920" s="28"/>
      <c r="CN1920" s="28"/>
    </row>
    <row r="1921" spans="3:92" x14ac:dyDescent="0.3">
      <c r="C1921" s="28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28"/>
      <c r="O1921" s="28"/>
      <c r="P1921" s="28"/>
      <c r="Q1921" s="28"/>
      <c r="R1921" s="28"/>
      <c r="S1921" s="28"/>
      <c r="T1921" s="28"/>
      <c r="U1921" s="28"/>
      <c r="V1921" s="28"/>
      <c r="W1921" s="28"/>
      <c r="X1921" s="28"/>
      <c r="Y1921" s="28"/>
      <c r="Z1921" s="28"/>
      <c r="AA1921" s="28"/>
      <c r="AB1921" s="28"/>
      <c r="AC1921" s="28"/>
      <c r="AD1921" s="28"/>
      <c r="AE1921" s="28"/>
      <c r="AF1921" s="28"/>
      <c r="AG1921" s="28"/>
      <c r="AH1921" s="28"/>
      <c r="AI1921" s="28"/>
      <c r="AJ1921" s="28"/>
      <c r="AK1921" s="28"/>
      <c r="AL1921" s="28"/>
      <c r="AM1921" s="28"/>
      <c r="AN1921" s="28"/>
      <c r="AO1921" s="28"/>
      <c r="AP1921" s="28"/>
      <c r="AQ1921" s="28"/>
      <c r="AR1921" s="28"/>
      <c r="AS1921" s="28"/>
      <c r="AT1921" s="28"/>
      <c r="AU1921" s="28"/>
      <c r="AV1921" s="28"/>
      <c r="AW1921" s="28"/>
      <c r="AX1921" s="28"/>
      <c r="AY1921" s="28"/>
      <c r="AZ1921" s="28"/>
      <c r="BA1921" s="28"/>
      <c r="BB1921" s="28"/>
      <c r="BC1921" s="28"/>
      <c r="BD1921" s="28"/>
      <c r="BE1921" s="28"/>
      <c r="BF1921" s="28"/>
      <c r="BG1921" s="28"/>
      <c r="BH1921" s="28"/>
      <c r="BI1921" s="28"/>
      <c r="BJ1921" s="28"/>
      <c r="BK1921" s="28"/>
      <c r="BL1921" s="28"/>
      <c r="BM1921" s="28"/>
      <c r="BN1921" s="28"/>
      <c r="BO1921" s="28"/>
      <c r="BP1921" s="28"/>
      <c r="BQ1921" s="28"/>
      <c r="BR1921" s="28"/>
      <c r="BS1921" s="28"/>
      <c r="BT1921" s="28"/>
      <c r="BU1921" s="28"/>
      <c r="BV1921" s="28"/>
      <c r="BW1921" s="28"/>
      <c r="BX1921" s="28"/>
      <c r="BY1921" s="28"/>
      <c r="BZ1921" s="28"/>
      <c r="CA1921" s="28"/>
      <c r="CB1921" s="28"/>
      <c r="CC1921" s="28"/>
      <c r="CD1921" s="28"/>
      <c r="CE1921" s="28"/>
      <c r="CF1921" s="28"/>
      <c r="CG1921" s="28"/>
      <c r="CH1921" s="28"/>
      <c r="CI1921" s="28"/>
      <c r="CJ1921" s="28"/>
      <c r="CK1921" s="28"/>
      <c r="CL1921" s="28"/>
      <c r="CM1921" s="28"/>
      <c r="CN1921" s="28"/>
    </row>
    <row r="1922" spans="3:92" x14ac:dyDescent="0.3">
      <c r="C1922" s="28"/>
      <c r="D1922" s="28"/>
      <c r="E1922" s="28"/>
      <c r="F1922" s="28"/>
      <c r="G1922" s="28"/>
      <c r="H1922" s="28"/>
      <c r="I1922" s="28"/>
      <c r="J1922" s="28"/>
      <c r="K1922" s="28"/>
      <c r="L1922" s="28"/>
      <c r="M1922" s="28"/>
      <c r="N1922" s="28"/>
      <c r="O1922" s="28"/>
      <c r="P1922" s="28"/>
      <c r="Q1922" s="28"/>
      <c r="R1922" s="28"/>
      <c r="S1922" s="28"/>
      <c r="T1922" s="28"/>
      <c r="U1922" s="28"/>
      <c r="V1922" s="28"/>
      <c r="W1922" s="28"/>
      <c r="X1922" s="28"/>
      <c r="Y1922" s="28"/>
      <c r="Z1922" s="28"/>
      <c r="AA1922" s="28"/>
      <c r="AB1922" s="28"/>
      <c r="AC1922" s="28"/>
      <c r="AD1922" s="28"/>
      <c r="AE1922" s="28"/>
      <c r="AF1922" s="28"/>
      <c r="AG1922" s="28"/>
      <c r="AH1922" s="28"/>
      <c r="AI1922" s="28"/>
      <c r="AJ1922" s="28"/>
      <c r="AK1922" s="28"/>
      <c r="AL1922" s="28"/>
      <c r="AM1922" s="28"/>
      <c r="AN1922" s="28"/>
      <c r="AO1922" s="28"/>
      <c r="AP1922" s="28"/>
      <c r="AQ1922" s="28"/>
      <c r="AR1922" s="28"/>
      <c r="AS1922" s="28"/>
      <c r="AT1922" s="28"/>
      <c r="AU1922" s="28"/>
      <c r="AV1922" s="28"/>
      <c r="AW1922" s="28"/>
      <c r="AX1922" s="28"/>
      <c r="AY1922" s="28"/>
      <c r="AZ1922" s="28"/>
      <c r="BA1922" s="28"/>
      <c r="BB1922" s="28"/>
      <c r="BC1922" s="28"/>
      <c r="BD1922" s="28"/>
      <c r="BE1922" s="28"/>
      <c r="BF1922" s="28"/>
      <c r="BG1922" s="28"/>
      <c r="BH1922" s="28"/>
      <c r="BI1922" s="28"/>
      <c r="BJ1922" s="28"/>
      <c r="BK1922" s="28"/>
      <c r="BL1922" s="28"/>
      <c r="BM1922" s="28"/>
      <c r="BN1922" s="28"/>
      <c r="BO1922" s="28"/>
      <c r="BP1922" s="28"/>
      <c r="BQ1922" s="28"/>
      <c r="BR1922" s="28"/>
      <c r="BS1922" s="28"/>
      <c r="BT1922" s="28"/>
      <c r="BU1922" s="28"/>
      <c r="BV1922" s="28"/>
      <c r="BW1922" s="28"/>
      <c r="BX1922" s="28"/>
      <c r="BY1922" s="28"/>
      <c r="BZ1922" s="28"/>
      <c r="CA1922" s="28"/>
      <c r="CB1922" s="28"/>
      <c r="CC1922" s="28"/>
      <c r="CD1922" s="28"/>
      <c r="CE1922" s="28"/>
      <c r="CF1922" s="28"/>
      <c r="CG1922" s="28"/>
      <c r="CH1922" s="28"/>
      <c r="CI1922" s="28"/>
      <c r="CJ1922" s="28"/>
      <c r="CK1922" s="28"/>
      <c r="CL1922" s="28"/>
      <c r="CM1922" s="28"/>
      <c r="CN1922" s="28"/>
    </row>
    <row r="1923" spans="3:92" x14ac:dyDescent="0.3">
      <c r="C1923" s="28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28"/>
      <c r="O1923" s="28"/>
      <c r="P1923" s="28"/>
      <c r="Q1923" s="28"/>
      <c r="R1923" s="28"/>
      <c r="S1923" s="28"/>
      <c r="T1923" s="28"/>
      <c r="U1923" s="28"/>
      <c r="V1923" s="28"/>
      <c r="W1923" s="28"/>
      <c r="X1923" s="28"/>
      <c r="Y1923" s="28"/>
      <c r="Z1923" s="28"/>
      <c r="AA1923" s="28"/>
      <c r="AB1923" s="28"/>
      <c r="AC1923" s="28"/>
      <c r="AD1923" s="28"/>
      <c r="AE1923" s="28"/>
      <c r="AF1923" s="28"/>
      <c r="AG1923" s="28"/>
      <c r="AH1923" s="28"/>
      <c r="AI1923" s="28"/>
      <c r="AJ1923" s="28"/>
      <c r="AK1923" s="28"/>
      <c r="AL1923" s="28"/>
      <c r="AM1923" s="28"/>
      <c r="AN1923" s="28"/>
      <c r="AO1923" s="28"/>
      <c r="AP1923" s="28"/>
      <c r="AQ1923" s="28"/>
      <c r="AR1923" s="28"/>
      <c r="AS1923" s="28"/>
      <c r="AT1923" s="28"/>
      <c r="AU1923" s="28"/>
      <c r="AV1923" s="28"/>
      <c r="AW1923" s="28"/>
      <c r="AX1923" s="28"/>
      <c r="AY1923" s="28"/>
      <c r="AZ1923" s="28"/>
      <c r="BA1923" s="28"/>
      <c r="BB1923" s="28"/>
      <c r="BC1923" s="28"/>
      <c r="BD1923" s="28"/>
      <c r="BE1923" s="28"/>
      <c r="BF1923" s="28"/>
      <c r="BG1923" s="28"/>
      <c r="BH1923" s="28"/>
      <c r="BI1923" s="28"/>
      <c r="BJ1923" s="28"/>
      <c r="BK1923" s="28"/>
      <c r="BL1923" s="28"/>
      <c r="BM1923" s="28"/>
      <c r="BN1923" s="28"/>
      <c r="BO1923" s="28"/>
      <c r="BP1923" s="28"/>
      <c r="BQ1923" s="28"/>
      <c r="BR1923" s="28"/>
      <c r="BS1923" s="28"/>
      <c r="BT1923" s="28"/>
      <c r="BU1923" s="28"/>
      <c r="BV1923" s="28"/>
      <c r="BW1923" s="28"/>
      <c r="BX1923" s="28"/>
      <c r="BY1923" s="28"/>
      <c r="BZ1923" s="28"/>
      <c r="CA1923" s="28"/>
      <c r="CB1923" s="28"/>
      <c r="CC1923" s="28"/>
      <c r="CD1923" s="28"/>
      <c r="CE1923" s="28"/>
      <c r="CF1923" s="28"/>
      <c r="CG1923" s="28"/>
      <c r="CH1923" s="28"/>
      <c r="CI1923" s="28"/>
      <c r="CJ1923" s="28"/>
      <c r="CK1923" s="28"/>
      <c r="CL1923" s="28"/>
      <c r="CM1923" s="28"/>
      <c r="CN1923" s="28"/>
    </row>
    <row r="1924" spans="3:92" x14ac:dyDescent="0.3">
      <c r="C1924" s="28"/>
      <c r="D1924" s="28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28"/>
      <c r="R1924" s="28"/>
      <c r="S1924" s="28"/>
      <c r="T1924" s="28"/>
      <c r="U1924" s="28"/>
      <c r="V1924" s="28"/>
      <c r="W1924" s="28"/>
      <c r="X1924" s="28"/>
      <c r="Y1924" s="28"/>
      <c r="Z1924" s="28"/>
      <c r="AA1924" s="28"/>
      <c r="AB1924" s="28"/>
      <c r="AC1924" s="28"/>
      <c r="AD1924" s="28"/>
      <c r="AE1924" s="28"/>
      <c r="AF1924" s="28"/>
      <c r="AG1924" s="28"/>
      <c r="AH1924" s="28"/>
      <c r="AI1924" s="28"/>
      <c r="AJ1924" s="28"/>
      <c r="AK1924" s="28"/>
      <c r="AL1924" s="28"/>
      <c r="AM1924" s="28"/>
      <c r="AN1924" s="28"/>
      <c r="AO1924" s="28"/>
      <c r="AP1924" s="28"/>
      <c r="AQ1924" s="28"/>
      <c r="AR1924" s="28"/>
      <c r="AS1924" s="28"/>
      <c r="AT1924" s="28"/>
      <c r="AU1924" s="28"/>
      <c r="AV1924" s="28"/>
      <c r="AW1924" s="28"/>
      <c r="AX1924" s="28"/>
      <c r="AY1924" s="28"/>
      <c r="AZ1924" s="28"/>
      <c r="BA1924" s="28"/>
      <c r="BB1924" s="28"/>
      <c r="BC1924" s="28"/>
      <c r="BD1924" s="28"/>
      <c r="BE1924" s="28"/>
      <c r="BF1924" s="28"/>
      <c r="BG1924" s="28"/>
      <c r="BH1924" s="28"/>
      <c r="BI1924" s="28"/>
      <c r="BJ1924" s="28"/>
      <c r="BK1924" s="28"/>
      <c r="BL1924" s="28"/>
      <c r="BM1924" s="28"/>
      <c r="BN1924" s="28"/>
      <c r="BO1924" s="28"/>
      <c r="BP1924" s="28"/>
      <c r="BQ1924" s="28"/>
      <c r="BR1924" s="28"/>
      <c r="BS1924" s="28"/>
      <c r="BT1924" s="28"/>
      <c r="BU1924" s="28"/>
      <c r="BV1924" s="28"/>
      <c r="BW1924" s="28"/>
      <c r="BX1924" s="28"/>
      <c r="BY1924" s="28"/>
      <c r="BZ1924" s="28"/>
      <c r="CA1924" s="28"/>
      <c r="CB1924" s="28"/>
      <c r="CC1924" s="28"/>
      <c r="CD1924" s="28"/>
      <c r="CE1924" s="28"/>
      <c r="CF1924" s="28"/>
      <c r="CG1924" s="28"/>
      <c r="CH1924" s="28"/>
      <c r="CI1924" s="28"/>
      <c r="CJ1924" s="28"/>
      <c r="CK1924" s="28"/>
      <c r="CL1924" s="28"/>
      <c r="CM1924" s="28"/>
      <c r="CN1924" s="28"/>
    </row>
    <row r="1925" spans="3:92" x14ac:dyDescent="0.3">
      <c r="C1925" s="28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28"/>
      <c r="O1925" s="28"/>
      <c r="P1925" s="28"/>
      <c r="Q1925" s="28"/>
      <c r="R1925" s="28"/>
      <c r="S1925" s="28"/>
      <c r="T1925" s="28"/>
      <c r="U1925" s="28"/>
      <c r="V1925" s="28"/>
      <c r="W1925" s="28"/>
      <c r="X1925" s="28"/>
      <c r="Y1925" s="28"/>
      <c r="Z1925" s="28"/>
      <c r="AA1925" s="28"/>
      <c r="AB1925" s="28"/>
      <c r="AC1925" s="28"/>
      <c r="AD1925" s="28"/>
      <c r="AE1925" s="28"/>
      <c r="AF1925" s="28"/>
      <c r="AG1925" s="28"/>
      <c r="AH1925" s="28"/>
      <c r="AI1925" s="28"/>
      <c r="AJ1925" s="28"/>
      <c r="AK1925" s="28"/>
      <c r="AL1925" s="28"/>
      <c r="AM1925" s="28"/>
      <c r="AN1925" s="28"/>
      <c r="AO1925" s="28"/>
      <c r="AP1925" s="28"/>
      <c r="AQ1925" s="28"/>
      <c r="AR1925" s="28"/>
      <c r="AS1925" s="28"/>
      <c r="AT1925" s="28"/>
      <c r="AU1925" s="28"/>
      <c r="AV1925" s="28"/>
      <c r="AW1925" s="28"/>
      <c r="AX1925" s="28"/>
      <c r="AY1925" s="28"/>
      <c r="AZ1925" s="28"/>
      <c r="BA1925" s="28"/>
      <c r="BB1925" s="28"/>
      <c r="BC1925" s="28"/>
      <c r="BD1925" s="28"/>
      <c r="BE1925" s="28"/>
      <c r="BF1925" s="28"/>
      <c r="BG1925" s="28"/>
      <c r="BH1925" s="28"/>
      <c r="BI1925" s="28"/>
      <c r="BJ1925" s="28"/>
      <c r="BK1925" s="28"/>
      <c r="BL1925" s="28"/>
      <c r="BM1925" s="28"/>
      <c r="BN1925" s="28"/>
      <c r="BO1925" s="28"/>
      <c r="BP1925" s="28"/>
      <c r="BQ1925" s="28"/>
      <c r="BR1925" s="28"/>
      <c r="BS1925" s="28"/>
      <c r="BT1925" s="28"/>
      <c r="BU1925" s="28"/>
      <c r="BV1925" s="28"/>
      <c r="BW1925" s="28"/>
      <c r="BX1925" s="28"/>
      <c r="BY1925" s="28"/>
      <c r="BZ1925" s="28"/>
      <c r="CA1925" s="28"/>
      <c r="CB1925" s="28"/>
      <c r="CC1925" s="28"/>
      <c r="CD1925" s="28"/>
      <c r="CE1925" s="28"/>
      <c r="CF1925" s="28"/>
      <c r="CG1925" s="28"/>
      <c r="CH1925" s="28"/>
      <c r="CI1925" s="28"/>
      <c r="CJ1925" s="28"/>
      <c r="CK1925" s="28"/>
      <c r="CL1925" s="28"/>
      <c r="CM1925" s="28"/>
      <c r="CN1925" s="28"/>
    </row>
    <row r="1926" spans="3:92" x14ac:dyDescent="0.3">
      <c r="C1926" s="28"/>
      <c r="D1926" s="28"/>
      <c r="E1926" s="28"/>
      <c r="F1926" s="28"/>
      <c r="G1926" s="28"/>
      <c r="H1926" s="28"/>
      <c r="I1926" s="28"/>
      <c r="J1926" s="28"/>
      <c r="K1926" s="28"/>
      <c r="L1926" s="28"/>
      <c r="M1926" s="28"/>
      <c r="N1926" s="28"/>
      <c r="O1926" s="28"/>
      <c r="P1926" s="28"/>
      <c r="Q1926" s="28"/>
      <c r="R1926" s="28"/>
      <c r="S1926" s="28"/>
      <c r="T1926" s="28"/>
      <c r="U1926" s="28"/>
      <c r="V1926" s="28"/>
      <c r="W1926" s="28"/>
      <c r="X1926" s="28"/>
      <c r="Y1926" s="28"/>
      <c r="Z1926" s="28"/>
      <c r="AA1926" s="28"/>
      <c r="AB1926" s="28"/>
      <c r="AC1926" s="28"/>
      <c r="AD1926" s="28"/>
      <c r="AE1926" s="28"/>
      <c r="AF1926" s="28"/>
      <c r="AG1926" s="28"/>
      <c r="AH1926" s="28"/>
      <c r="AI1926" s="28"/>
      <c r="AJ1926" s="28"/>
      <c r="AK1926" s="28"/>
      <c r="AL1926" s="28"/>
      <c r="AM1926" s="28"/>
      <c r="AN1926" s="28"/>
      <c r="AO1926" s="28"/>
      <c r="AP1926" s="28"/>
      <c r="AQ1926" s="28"/>
      <c r="AR1926" s="28"/>
      <c r="AS1926" s="28"/>
      <c r="AT1926" s="28"/>
      <c r="AU1926" s="28"/>
      <c r="AV1926" s="28"/>
      <c r="AW1926" s="28"/>
      <c r="AX1926" s="28"/>
      <c r="AY1926" s="28"/>
      <c r="AZ1926" s="28"/>
      <c r="BA1926" s="28"/>
      <c r="BB1926" s="28"/>
      <c r="BC1926" s="28"/>
      <c r="BD1926" s="28"/>
      <c r="BE1926" s="28"/>
      <c r="BF1926" s="28"/>
      <c r="BG1926" s="28"/>
      <c r="BH1926" s="28"/>
      <c r="BI1926" s="28"/>
      <c r="BJ1926" s="28"/>
      <c r="BK1926" s="28"/>
      <c r="BL1926" s="28"/>
      <c r="BM1926" s="28"/>
      <c r="BN1926" s="28"/>
      <c r="BO1926" s="28"/>
      <c r="BP1926" s="28"/>
      <c r="BQ1926" s="28"/>
      <c r="BR1926" s="28"/>
      <c r="BS1926" s="28"/>
      <c r="BT1926" s="28"/>
      <c r="BU1926" s="28"/>
      <c r="BV1926" s="28"/>
      <c r="BW1926" s="28"/>
      <c r="BX1926" s="28"/>
      <c r="BY1926" s="28"/>
      <c r="BZ1926" s="28"/>
      <c r="CA1926" s="28"/>
      <c r="CB1926" s="28"/>
      <c r="CC1926" s="28"/>
      <c r="CD1926" s="28"/>
      <c r="CE1926" s="28"/>
      <c r="CF1926" s="28"/>
      <c r="CG1926" s="28"/>
      <c r="CH1926" s="28"/>
      <c r="CI1926" s="28"/>
      <c r="CJ1926" s="28"/>
      <c r="CK1926" s="28"/>
      <c r="CL1926" s="28"/>
      <c r="CM1926" s="28"/>
      <c r="CN1926" s="28"/>
    </row>
    <row r="1927" spans="3:92" x14ac:dyDescent="0.3">
      <c r="C1927" s="28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28"/>
      <c r="O1927" s="28"/>
      <c r="P1927" s="28"/>
      <c r="Q1927" s="28"/>
      <c r="R1927" s="28"/>
      <c r="S1927" s="28"/>
      <c r="T1927" s="28"/>
      <c r="U1927" s="28"/>
      <c r="V1927" s="28"/>
      <c r="W1927" s="28"/>
      <c r="X1927" s="28"/>
      <c r="Y1927" s="28"/>
      <c r="Z1927" s="28"/>
      <c r="AA1927" s="28"/>
      <c r="AB1927" s="28"/>
      <c r="AC1927" s="28"/>
      <c r="AD1927" s="28"/>
      <c r="AE1927" s="28"/>
      <c r="AF1927" s="28"/>
      <c r="AG1927" s="28"/>
      <c r="AH1927" s="28"/>
      <c r="AI1927" s="28"/>
      <c r="AJ1927" s="28"/>
      <c r="AK1927" s="28"/>
      <c r="AL1927" s="28"/>
      <c r="AM1927" s="28"/>
      <c r="AN1927" s="28"/>
      <c r="AO1927" s="28"/>
      <c r="AP1927" s="28"/>
      <c r="AQ1927" s="28"/>
      <c r="AR1927" s="28"/>
      <c r="AS1927" s="28"/>
      <c r="AT1927" s="28"/>
      <c r="AU1927" s="28"/>
      <c r="AV1927" s="28"/>
      <c r="AW1927" s="28"/>
      <c r="AX1927" s="28"/>
      <c r="AY1927" s="28"/>
      <c r="AZ1927" s="28"/>
      <c r="BA1927" s="28"/>
      <c r="BB1927" s="28"/>
      <c r="BC1927" s="28"/>
      <c r="BD1927" s="28"/>
      <c r="BE1927" s="28"/>
      <c r="BF1927" s="28"/>
      <c r="BG1927" s="28"/>
      <c r="BH1927" s="28"/>
      <c r="BI1927" s="28"/>
      <c r="BJ1927" s="28"/>
      <c r="BK1927" s="28"/>
      <c r="BL1927" s="28"/>
      <c r="BM1927" s="28"/>
      <c r="BN1927" s="28"/>
      <c r="BO1927" s="28"/>
      <c r="BP1927" s="28"/>
      <c r="BQ1927" s="28"/>
      <c r="BR1927" s="28"/>
      <c r="BS1927" s="28"/>
      <c r="BT1927" s="28"/>
      <c r="BU1927" s="28"/>
      <c r="BV1927" s="28"/>
      <c r="BW1927" s="28"/>
      <c r="BX1927" s="28"/>
      <c r="BY1927" s="28"/>
      <c r="BZ1927" s="28"/>
      <c r="CA1927" s="28"/>
      <c r="CB1927" s="28"/>
      <c r="CC1927" s="28"/>
      <c r="CD1927" s="28"/>
      <c r="CE1927" s="28"/>
      <c r="CF1927" s="28"/>
      <c r="CG1927" s="28"/>
      <c r="CH1927" s="28"/>
      <c r="CI1927" s="28"/>
      <c r="CJ1927" s="28"/>
      <c r="CK1927" s="28"/>
      <c r="CL1927" s="28"/>
      <c r="CM1927" s="28"/>
      <c r="CN1927" s="28"/>
    </row>
    <row r="1928" spans="3:92" x14ac:dyDescent="0.3">
      <c r="C1928" s="28"/>
      <c r="D1928" s="28"/>
      <c r="E1928" s="28"/>
      <c r="F1928" s="28"/>
      <c r="G1928" s="28"/>
      <c r="H1928" s="28"/>
      <c r="I1928" s="28"/>
      <c r="J1928" s="28"/>
      <c r="K1928" s="28"/>
      <c r="L1928" s="28"/>
      <c r="M1928" s="28"/>
      <c r="N1928" s="28"/>
      <c r="O1928" s="28"/>
      <c r="P1928" s="28"/>
      <c r="Q1928" s="28"/>
      <c r="R1928" s="28"/>
      <c r="S1928" s="28"/>
      <c r="T1928" s="28"/>
      <c r="U1928" s="28"/>
      <c r="V1928" s="28"/>
      <c r="W1928" s="28"/>
      <c r="X1928" s="28"/>
      <c r="Y1928" s="28"/>
      <c r="Z1928" s="28"/>
      <c r="AA1928" s="28"/>
      <c r="AB1928" s="28"/>
      <c r="AC1928" s="28"/>
      <c r="AD1928" s="28"/>
      <c r="AE1928" s="28"/>
      <c r="AF1928" s="28"/>
      <c r="AG1928" s="28"/>
      <c r="AH1928" s="28"/>
      <c r="AI1928" s="28"/>
      <c r="AJ1928" s="28"/>
      <c r="AK1928" s="28"/>
      <c r="AL1928" s="28"/>
      <c r="AM1928" s="28"/>
      <c r="AN1928" s="28"/>
      <c r="AO1928" s="28"/>
      <c r="AP1928" s="28"/>
      <c r="AQ1928" s="28"/>
      <c r="AR1928" s="28"/>
      <c r="AS1928" s="28"/>
      <c r="AT1928" s="28"/>
      <c r="AU1928" s="28"/>
      <c r="AV1928" s="28"/>
      <c r="AW1928" s="28"/>
      <c r="AX1928" s="28"/>
      <c r="AY1928" s="28"/>
      <c r="AZ1928" s="28"/>
      <c r="BA1928" s="28"/>
      <c r="BB1928" s="28"/>
      <c r="BC1928" s="28"/>
      <c r="BD1928" s="28"/>
      <c r="BE1928" s="28"/>
      <c r="BF1928" s="28"/>
      <c r="BG1928" s="28"/>
      <c r="BH1928" s="28"/>
      <c r="BI1928" s="28"/>
      <c r="BJ1928" s="28"/>
      <c r="BK1928" s="28"/>
      <c r="BL1928" s="28"/>
      <c r="BM1928" s="28"/>
      <c r="BN1928" s="28"/>
      <c r="BO1928" s="28"/>
      <c r="BP1928" s="28"/>
      <c r="BQ1928" s="28"/>
      <c r="BR1928" s="28"/>
      <c r="BS1928" s="28"/>
      <c r="BT1928" s="28"/>
      <c r="BU1928" s="28"/>
      <c r="BV1928" s="28"/>
      <c r="BW1928" s="28"/>
      <c r="BX1928" s="28"/>
      <c r="BY1928" s="28"/>
      <c r="BZ1928" s="28"/>
      <c r="CA1928" s="28"/>
      <c r="CB1928" s="28"/>
      <c r="CC1928" s="28"/>
      <c r="CD1928" s="28"/>
      <c r="CE1928" s="28"/>
      <c r="CF1928" s="28"/>
      <c r="CG1928" s="28"/>
      <c r="CH1928" s="28"/>
      <c r="CI1928" s="28"/>
      <c r="CJ1928" s="28"/>
      <c r="CK1928" s="28"/>
      <c r="CL1928" s="28"/>
      <c r="CM1928" s="28"/>
      <c r="CN1928" s="28"/>
    </row>
    <row r="1929" spans="3:92" x14ac:dyDescent="0.3">
      <c r="C1929" s="28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28"/>
      <c r="O1929" s="28"/>
      <c r="P1929" s="28"/>
      <c r="Q1929" s="28"/>
      <c r="R1929" s="28"/>
      <c r="S1929" s="28"/>
      <c r="T1929" s="28"/>
      <c r="U1929" s="28"/>
      <c r="V1929" s="28"/>
      <c r="W1929" s="28"/>
      <c r="X1929" s="28"/>
      <c r="Y1929" s="28"/>
      <c r="Z1929" s="28"/>
      <c r="AA1929" s="28"/>
      <c r="AB1929" s="28"/>
      <c r="AC1929" s="28"/>
      <c r="AD1929" s="28"/>
      <c r="AE1929" s="28"/>
      <c r="AF1929" s="28"/>
      <c r="AG1929" s="28"/>
      <c r="AH1929" s="28"/>
      <c r="AI1929" s="28"/>
      <c r="AJ1929" s="28"/>
      <c r="AK1929" s="28"/>
      <c r="AL1929" s="28"/>
      <c r="AM1929" s="28"/>
      <c r="AN1929" s="28"/>
      <c r="AO1929" s="28"/>
      <c r="AP1929" s="28"/>
      <c r="AQ1929" s="28"/>
      <c r="AR1929" s="28"/>
      <c r="AS1929" s="28"/>
      <c r="AT1929" s="28"/>
      <c r="AU1929" s="28"/>
      <c r="AV1929" s="28"/>
      <c r="AW1929" s="28"/>
      <c r="AX1929" s="28"/>
      <c r="AY1929" s="28"/>
      <c r="AZ1929" s="28"/>
      <c r="BA1929" s="28"/>
      <c r="BB1929" s="28"/>
      <c r="BC1929" s="28"/>
      <c r="BD1929" s="28"/>
      <c r="BE1929" s="28"/>
      <c r="BF1929" s="28"/>
      <c r="BG1929" s="28"/>
      <c r="BH1929" s="28"/>
      <c r="BI1929" s="28"/>
      <c r="BJ1929" s="28"/>
      <c r="BK1929" s="28"/>
      <c r="BL1929" s="28"/>
      <c r="BM1929" s="28"/>
      <c r="BN1929" s="28"/>
      <c r="BO1929" s="28"/>
      <c r="BP1929" s="28"/>
      <c r="BQ1929" s="28"/>
      <c r="BR1929" s="28"/>
      <c r="BS1929" s="28"/>
      <c r="BT1929" s="28"/>
      <c r="BU1929" s="28"/>
      <c r="BV1929" s="28"/>
      <c r="BW1929" s="28"/>
      <c r="BX1929" s="28"/>
      <c r="BY1929" s="28"/>
      <c r="BZ1929" s="28"/>
      <c r="CA1929" s="28"/>
      <c r="CB1929" s="28"/>
      <c r="CC1929" s="28"/>
      <c r="CD1929" s="28"/>
      <c r="CE1929" s="28"/>
      <c r="CF1929" s="28"/>
      <c r="CG1929" s="28"/>
      <c r="CH1929" s="28"/>
      <c r="CI1929" s="28"/>
      <c r="CJ1929" s="28"/>
      <c r="CK1929" s="28"/>
      <c r="CL1929" s="28"/>
      <c r="CM1929" s="28"/>
      <c r="CN1929" s="28"/>
    </row>
    <row r="1930" spans="3:92" x14ac:dyDescent="0.3">
      <c r="C1930" s="28"/>
      <c r="D1930" s="28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28"/>
      <c r="R1930" s="28"/>
      <c r="S1930" s="28"/>
      <c r="T1930" s="28"/>
      <c r="U1930" s="28"/>
      <c r="V1930" s="28"/>
      <c r="W1930" s="28"/>
      <c r="X1930" s="28"/>
      <c r="Y1930" s="28"/>
      <c r="Z1930" s="28"/>
      <c r="AA1930" s="28"/>
      <c r="AB1930" s="28"/>
      <c r="AC1930" s="28"/>
      <c r="AD1930" s="28"/>
      <c r="AE1930" s="28"/>
      <c r="AF1930" s="28"/>
      <c r="AG1930" s="28"/>
      <c r="AH1930" s="28"/>
      <c r="AI1930" s="28"/>
      <c r="AJ1930" s="28"/>
      <c r="AK1930" s="28"/>
      <c r="AL1930" s="28"/>
      <c r="AM1930" s="28"/>
      <c r="AN1930" s="28"/>
      <c r="AO1930" s="28"/>
      <c r="AP1930" s="28"/>
      <c r="AQ1930" s="28"/>
      <c r="AR1930" s="28"/>
      <c r="AS1930" s="28"/>
      <c r="AT1930" s="28"/>
      <c r="AU1930" s="28"/>
      <c r="AV1930" s="28"/>
      <c r="AW1930" s="28"/>
      <c r="AX1930" s="28"/>
      <c r="AY1930" s="28"/>
      <c r="AZ1930" s="28"/>
      <c r="BA1930" s="28"/>
      <c r="BB1930" s="28"/>
      <c r="BC1930" s="28"/>
      <c r="BD1930" s="28"/>
      <c r="BE1930" s="28"/>
      <c r="BF1930" s="28"/>
      <c r="BG1930" s="28"/>
      <c r="BH1930" s="28"/>
      <c r="BI1930" s="28"/>
      <c r="BJ1930" s="28"/>
      <c r="BK1930" s="28"/>
      <c r="BL1930" s="28"/>
      <c r="BM1930" s="28"/>
      <c r="BN1930" s="28"/>
      <c r="BO1930" s="28"/>
      <c r="BP1930" s="28"/>
      <c r="BQ1930" s="28"/>
      <c r="BR1930" s="28"/>
      <c r="BS1930" s="28"/>
      <c r="BT1930" s="28"/>
      <c r="BU1930" s="28"/>
      <c r="BV1930" s="28"/>
      <c r="BW1930" s="28"/>
      <c r="BX1930" s="28"/>
      <c r="BY1930" s="28"/>
      <c r="BZ1930" s="28"/>
      <c r="CA1930" s="28"/>
      <c r="CB1930" s="28"/>
      <c r="CC1930" s="28"/>
      <c r="CD1930" s="28"/>
      <c r="CE1930" s="28"/>
      <c r="CF1930" s="28"/>
      <c r="CG1930" s="28"/>
      <c r="CH1930" s="28"/>
      <c r="CI1930" s="28"/>
      <c r="CJ1930" s="28"/>
      <c r="CK1930" s="28"/>
      <c r="CL1930" s="28"/>
      <c r="CM1930" s="28"/>
      <c r="CN1930" s="28"/>
    </row>
    <row r="1931" spans="3:92" x14ac:dyDescent="0.3">
      <c r="C1931" s="28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28"/>
      <c r="O1931" s="28"/>
      <c r="P1931" s="28"/>
      <c r="Q1931" s="28"/>
      <c r="R1931" s="28"/>
      <c r="S1931" s="28"/>
      <c r="T1931" s="28"/>
      <c r="U1931" s="28"/>
      <c r="V1931" s="28"/>
      <c r="W1931" s="28"/>
      <c r="X1931" s="28"/>
      <c r="Y1931" s="28"/>
      <c r="Z1931" s="28"/>
      <c r="AA1931" s="28"/>
      <c r="AB1931" s="28"/>
      <c r="AC1931" s="28"/>
      <c r="AD1931" s="28"/>
      <c r="AE1931" s="28"/>
      <c r="AF1931" s="28"/>
      <c r="AG1931" s="28"/>
      <c r="AH1931" s="28"/>
      <c r="AI1931" s="28"/>
      <c r="AJ1931" s="28"/>
      <c r="AK1931" s="28"/>
      <c r="AL1931" s="28"/>
      <c r="AM1931" s="28"/>
      <c r="AN1931" s="28"/>
      <c r="AO1931" s="28"/>
      <c r="AP1931" s="28"/>
      <c r="AQ1931" s="28"/>
      <c r="AR1931" s="28"/>
      <c r="AS1931" s="28"/>
      <c r="AT1931" s="28"/>
      <c r="AU1931" s="28"/>
      <c r="AV1931" s="28"/>
      <c r="AW1931" s="28"/>
      <c r="AX1931" s="28"/>
      <c r="AY1931" s="28"/>
      <c r="AZ1931" s="28"/>
      <c r="BA1931" s="28"/>
      <c r="BB1931" s="28"/>
      <c r="BC1931" s="28"/>
      <c r="BD1931" s="28"/>
      <c r="BE1931" s="28"/>
      <c r="BF1931" s="28"/>
      <c r="BG1931" s="28"/>
      <c r="BH1931" s="28"/>
      <c r="BI1931" s="28"/>
      <c r="BJ1931" s="28"/>
      <c r="BK1931" s="28"/>
      <c r="BL1931" s="28"/>
      <c r="BM1931" s="28"/>
      <c r="BN1931" s="28"/>
      <c r="BO1931" s="28"/>
      <c r="BP1931" s="28"/>
      <c r="BQ1931" s="28"/>
      <c r="BR1931" s="28"/>
      <c r="BS1931" s="28"/>
      <c r="BT1931" s="28"/>
      <c r="BU1931" s="28"/>
      <c r="BV1931" s="28"/>
      <c r="BW1931" s="28"/>
      <c r="BX1931" s="28"/>
      <c r="BY1931" s="28"/>
      <c r="BZ1931" s="28"/>
      <c r="CA1931" s="28"/>
      <c r="CB1931" s="28"/>
      <c r="CC1931" s="28"/>
      <c r="CD1931" s="28"/>
      <c r="CE1931" s="28"/>
      <c r="CF1931" s="28"/>
      <c r="CG1931" s="28"/>
      <c r="CH1931" s="28"/>
      <c r="CI1931" s="28"/>
      <c r="CJ1931" s="28"/>
      <c r="CK1931" s="28"/>
      <c r="CL1931" s="28"/>
      <c r="CM1931" s="28"/>
      <c r="CN1931" s="28"/>
    </row>
    <row r="1932" spans="3:92" x14ac:dyDescent="0.3">
      <c r="C1932" s="28"/>
      <c r="D1932" s="28"/>
      <c r="E1932" s="28"/>
      <c r="F1932" s="28"/>
      <c r="G1932" s="28"/>
      <c r="H1932" s="28"/>
      <c r="I1932" s="28"/>
      <c r="J1932" s="28"/>
      <c r="K1932" s="28"/>
      <c r="L1932" s="28"/>
      <c r="M1932" s="28"/>
      <c r="N1932" s="28"/>
      <c r="O1932" s="28"/>
      <c r="P1932" s="28"/>
      <c r="Q1932" s="28"/>
      <c r="R1932" s="28"/>
      <c r="S1932" s="28"/>
      <c r="T1932" s="28"/>
      <c r="U1932" s="28"/>
      <c r="V1932" s="28"/>
      <c r="W1932" s="28"/>
      <c r="X1932" s="28"/>
      <c r="Y1932" s="28"/>
      <c r="Z1932" s="28"/>
      <c r="AA1932" s="28"/>
      <c r="AB1932" s="28"/>
      <c r="AC1932" s="28"/>
      <c r="AD1932" s="28"/>
      <c r="AE1932" s="28"/>
      <c r="AF1932" s="28"/>
      <c r="AG1932" s="28"/>
      <c r="AH1932" s="28"/>
      <c r="AI1932" s="28"/>
      <c r="AJ1932" s="28"/>
      <c r="AK1932" s="28"/>
      <c r="AL1932" s="28"/>
      <c r="AM1932" s="28"/>
      <c r="AN1932" s="28"/>
      <c r="AO1932" s="28"/>
      <c r="AP1932" s="28"/>
      <c r="AQ1932" s="28"/>
      <c r="AR1932" s="28"/>
      <c r="AS1932" s="28"/>
      <c r="AT1932" s="28"/>
      <c r="AU1932" s="28"/>
      <c r="AV1932" s="28"/>
      <c r="AW1932" s="28"/>
      <c r="AX1932" s="28"/>
      <c r="AY1932" s="28"/>
      <c r="AZ1932" s="28"/>
      <c r="BA1932" s="28"/>
      <c r="BB1932" s="28"/>
      <c r="BC1932" s="28"/>
      <c r="BD1932" s="28"/>
      <c r="BE1932" s="28"/>
      <c r="BF1932" s="28"/>
      <c r="BG1932" s="28"/>
      <c r="BH1932" s="28"/>
      <c r="BI1932" s="28"/>
      <c r="BJ1932" s="28"/>
      <c r="BK1932" s="28"/>
      <c r="BL1932" s="28"/>
      <c r="BM1932" s="28"/>
      <c r="BN1932" s="28"/>
      <c r="BO1932" s="28"/>
      <c r="BP1932" s="28"/>
      <c r="BQ1932" s="28"/>
      <c r="BR1932" s="28"/>
      <c r="BS1932" s="28"/>
      <c r="BT1932" s="28"/>
      <c r="BU1932" s="28"/>
      <c r="BV1932" s="28"/>
      <c r="BW1932" s="28"/>
      <c r="BX1932" s="28"/>
      <c r="BY1932" s="28"/>
      <c r="BZ1932" s="28"/>
      <c r="CA1932" s="28"/>
      <c r="CB1932" s="28"/>
      <c r="CC1932" s="28"/>
      <c r="CD1932" s="28"/>
      <c r="CE1932" s="28"/>
      <c r="CF1932" s="28"/>
      <c r="CG1932" s="28"/>
      <c r="CH1932" s="28"/>
      <c r="CI1932" s="28"/>
      <c r="CJ1932" s="28"/>
      <c r="CK1932" s="28"/>
      <c r="CL1932" s="28"/>
      <c r="CM1932" s="28"/>
      <c r="CN1932" s="28"/>
    </row>
    <row r="1933" spans="3:92" x14ac:dyDescent="0.3">
      <c r="C1933" s="28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28"/>
      <c r="O1933" s="28"/>
      <c r="P1933" s="28"/>
      <c r="Q1933" s="28"/>
      <c r="R1933" s="28"/>
      <c r="S1933" s="28"/>
      <c r="T1933" s="28"/>
      <c r="U1933" s="28"/>
      <c r="V1933" s="28"/>
      <c r="W1933" s="28"/>
      <c r="X1933" s="28"/>
      <c r="Y1933" s="28"/>
      <c r="Z1933" s="28"/>
      <c r="AA1933" s="28"/>
      <c r="AB1933" s="28"/>
      <c r="AC1933" s="28"/>
      <c r="AD1933" s="28"/>
      <c r="AE1933" s="28"/>
      <c r="AF1933" s="28"/>
      <c r="AG1933" s="28"/>
      <c r="AH1933" s="28"/>
      <c r="AI1933" s="28"/>
      <c r="AJ1933" s="28"/>
      <c r="AK1933" s="28"/>
      <c r="AL1933" s="28"/>
      <c r="AM1933" s="28"/>
      <c r="AN1933" s="28"/>
      <c r="AO1933" s="28"/>
      <c r="AP1933" s="28"/>
      <c r="AQ1933" s="28"/>
      <c r="AR1933" s="28"/>
      <c r="AS1933" s="28"/>
      <c r="AT1933" s="28"/>
      <c r="AU1933" s="28"/>
      <c r="AV1933" s="28"/>
      <c r="AW1933" s="28"/>
      <c r="AX1933" s="28"/>
      <c r="AY1933" s="28"/>
      <c r="AZ1933" s="28"/>
      <c r="BA1933" s="28"/>
      <c r="BB1933" s="28"/>
      <c r="BC1933" s="28"/>
      <c r="BD1933" s="28"/>
      <c r="BE1933" s="28"/>
      <c r="BF1933" s="28"/>
      <c r="BG1933" s="28"/>
      <c r="BH1933" s="28"/>
      <c r="BI1933" s="28"/>
      <c r="BJ1933" s="28"/>
      <c r="BK1933" s="28"/>
      <c r="BL1933" s="28"/>
      <c r="BM1933" s="28"/>
      <c r="BN1933" s="28"/>
      <c r="BO1933" s="28"/>
      <c r="BP1933" s="28"/>
      <c r="BQ1933" s="28"/>
      <c r="BR1933" s="28"/>
      <c r="BS1933" s="28"/>
      <c r="BT1933" s="28"/>
      <c r="BU1933" s="28"/>
      <c r="BV1933" s="28"/>
      <c r="BW1933" s="28"/>
      <c r="BX1933" s="28"/>
      <c r="BY1933" s="28"/>
      <c r="BZ1933" s="28"/>
      <c r="CA1933" s="28"/>
      <c r="CB1933" s="28"/>
      <c r="CC1933" s="28"/>
      <c r="CD1933" s="28"/>
      <c r="CE1933" s="28"/>
      <c r="CF1933" s="28"/>
      <c r="CG1933" s="28"/>
      <c r="CH1933" s="28"/>
      <c r="CI1933" s="28"/>
      <c r="CJ1933" s="28"/>
      <c r="CK1933" s="28"/>
      <c r="CL1933" s="28"/>
      <c r="CM1933" s="28"/>
      <c r="CN1933" s="28"/>
    </row>
    <row r="1934" spans="3:92" x14ac:dyDescent="0.3">
      <c r="C1934" s="28"/>
      <c r="D1934" s="28"/>
      <c r="E1934" s="28"/>
      <c r="F1934" s="28"/>
      <c r="G1934" s="28"/>
      <c r="H1934" s="28"/>
      <c r="I1934" s="28"/>
      <c r="J1934" s="28"/>
      <c r="K1934" s="28"/>
      <c r="L1934" s="28"/>
      <c r="M1934" s="28"/>
      <c r="N1934" s="28"/>
      <c r="O1934" s="28"/>
      <c r="P1934" s="28"/>
      <c r="Q1934" s="28"/>
      <c r="R1934" s="28"/>
      <c r="S1934" s="28"/>
      <c r="T1934" s="28"/>
      <c r="U1934" s="28"/>
      <c r="V1934" s="28"/>
      <c r="W1934" s="28"/>
      <c r="X1934" s="28"/>
      <c r="Y1934" s="28"/>
      <c r="Z1934" s="28"/>
      <c r="AA1934" s="28"/>
      <c r="AB1934" s="28"/>
      <c r="AC1934" s="28"/>
      <c r="AD1934" s="28"/>
      <c r="AE1934" s="28"/>
      <c r="AF1934" s="28"/>
      <c r="AG1934" s="28"/>
      <c r="AH1934" s="28"/>
      <c r="AI1934" s="28"/>
      <c r="AJ1934" s="28"/>
      <c r="AK1934" s="28"/>
      <c r="AL1934" s="28"/>
      <c r="AM1934" s="28"/>
      <c r="AN1934" s="28"/>
      <c r="AO1934" s="28"/>
      <c r="AP1934" s="28"/>
      <c r="AQ1934" s="28"/>
      <c r="AR1934" s="28"/>
      <c r="AS1934" s="28"/>
      <c r="AT1934" s="28"/>
      <c r="AU1934" s="28"/>
      <c r="AV1934" s="28"/>
      <c r="AW1934" s="28"/>
      <c r="AX1934" s="28"/>
      <c r="AY1934" s="28"/>
      <c r="AZ1934" s="28"/>
      <c r="BA1934" s="28"/>
      <c r="BB1934" s="28"/>
      <c r="BC1934" s="28"/>
      <c r="BD1934" s="28"/>
      <c r="BE1934" s="28"/>
      <c r="BF1934" s="28"/>
      <c r="BG1934" s="28"/>
      <c r="BH1934" s="28"/>
      <c r="BI1934" s="28"/>
      <c r="BJ1934" s="28"/>
      <c r="BK1934" s="28"/>
      <c r="BL1934" s="28"/>
      <c r="BM1934" s="28"/>
      <c r="BN1934" s="28"/>
      <c r="BO1934" s="28"/>
      <c r="BP1934" s="28"/>
      <c r="BQ1934" s="28"/>
      <c r="BR1934" s="28"/>
      <c r="BS1934" s="28"/>
      <c r="BT1934" s="28"/>
      <c r="BU1934" s="28"/>
      <c r="BV1934" s="28"/>
      <c r="BW1934" s="28"/>
      <c r="BX1934" s="28"/>
      <c r="BY1934" s="28"/>
      <c r="BZ1934" s="28"/>
      <c r="CA1934" s="28"/>
      <c r="CB1934" s="28"/>
      <c r="CC1934" s="28"/>
      <c r="CD1934" s="28"/>
      <c r="CE1934" s="28"/>
      <c r="CF1934" s="28"/>
      <c r="CG1934" s="28"/>
      <c r="CH1934" s="28"/>
      <c r="CI1934" s="28"/>
      <c r="CJ1934" s="28"/>
      <c r="CK1934" s="28"/>
      <c r="CL1934" s="28"/>
      <c r="CM1934" s="28"/>
      <c r="CN1934" s="28"/>
    </row>
    <row r="1935" spans="3:92" x14ac:dyDescent="0.3">
      <c r="C1935" s="28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28"/>
      <c r="O1935" s="28"/>
      <c r="P1935" s="28"/>
      <c r="Q1935" s="28"/>
      <c r="R1935" s="28"/>
      <c r="S1935" s="28"/>
      <c r="T1935" s="28"/>
      <c r="U1935" s="28"/>
      <c r="V1935" s="28"/>
      <c r="W1935" s="28"/>
      <c r="X1935" s="28"/>
      <c r="Y1935" s="28"/>
      <c r="Z1935" s="28"/>
      <c r="AA1935" s="28"/>
      <c r="AB1935" s="28"/>
      <c r="AC1935" s="28"/>
      <c r="AD1935" s="28"/>
      <c r="AE1935" s="28"/>
      <c r="AF1935" s="28"/>
      <c r="AG1935" s="28"/>
      <c r="AH1935" s="28"/>
      <c r="AI1935" s="28"/>
      <c r="AJ1935" s="28"/>
      <c r="AK1935" s="28"/>
      <c r="AL1935" s="28"/>
      <c r="AM1935" s="28"/>
      <c r="AN1935" s="28"/>
      <c r="AO1935" s="28"/>
      <c r="AP1935" s="28"/>
      <c r="AQ1935" s="28"/>
      <c r="AR1935" s="28"/>
      <c r="AS1935" s="28"/>
      <c r="AT1935" s="28"/>
      <c r="AU1935" s="28"/>
      <c r="AV1935" s="28"/>
      <c r="AW1935" s="28"/>
      <c r="AX1935" s="28"/>
      <c r="AY1935" s="28"/>
      <c r="AZ1935" s="28"/>
      <c r="BA1935" s="28"/>
      <c r="BB1935" s="28"/>
      <c r="BC1935" s="28"/>
      <c r="BD1935" s="28"/>
      <c r="BE1935" s="28"/>
      <c r="BF1935" s="28"/>
      <c r="BG1935" s="28"/>
      <c r="BH1935" s="28"/>
      <c r="BI1935" s="28"/>
      <c r="BJ1935" s="28"/>
      <c r="BK1935" s="28"/>
      <c r="BL1935" s="28"/>
      <c r="BM1935" s="28"/>
      <c r="BN1935" s="28"/>
      <c r="BO1935" s="28"/>
      <c r="BP1935" s="28"/>
      <c r="BQ1935" s="28"/>
      <c r="BR1935" s="28"/>
      <c r="BS1935" s="28"/>
      <c r="BT1935" s="28"/>
      <c r="BU1935" s="28"/>
      <c r="BV1935" s="28"/>
      <c r="BW1935" s="28"/>
      <c r="BX1935" s="28"/>
      <c r="BY1935" s="28"/>
      <c r="BZ1935" s="28"/>
      <c r="CA1935" s="28"/>
      <c r="CB1935" s="28"/>
      <c r="CC1935" s="28"/>
      <c r="CD1935" s="28"/>
      <c r="CE1935" s="28"/>
      <c r="CF1935" s="28"/>
      <c r="CG1935" s="28"/>
      <c r="CH1935" s="28"/>
      <c r="CI1935" s="28"/>
      <c r="CJ1935" s="28"/>
      <c r="CK1935" s="28"/>
      <c r="CL1935" s="28"/>
      <c r="CM1935" s="28"/>
      <c r="CN1935" s="28"/>
    </row>
    <row r="1936" spans="3:92" x14ac:dyDescent="0.3">
      <c r="C1936" s="28"/>
      <c r="D1936" s="28"/>
      <c r="E1936" s="28"/>
      <c r="F1936" s="28"/>
      <c r="G1936" s="28"/>
      <c r="H1936" s="28"/>
      <c r="I1936" s="28"/>
      <c r="J1936" s="28"/>
      <c r="K1936" s="28"/>
      <c r="L1936" s="28"/>
      <c r="M1936" s="28"/>
      <c r="N1936" s="28"/>
      <c r="O1936" s="28"/>
      <c r="P1936" s="28"/>
      <c r="Q1936" s="28"/>
      <c r="R1936" s="28"/>
      <c r="S1936" s="28"/>
      <c r="T1936" s="28"/>
      <c r="U1936" s="28"/>
      <c r="V1936" s="28"/>
      <c r="W1936" s="28"/>
      <c r="X1936" s="28"/>
      <c r="Y1936" s="28"/>
      <c r="Z1936" s="28"/>
      <c r="AA1936" s="28"/>
      <c r="AB1936" s="28"/>
      <c r="AC1936" s="28"/>
      <c r="AD1936" s="28"/>
      <c r="AE1936" s="28"/>
      <c r="AF1936" s="28"/>
      <c r="AG1936" s="28"/>
      <c r="AH1936" s="28"/>
      <c r="AI1936" s="28"/>
      <c r="AJ1936" s="28"/>
      <c r="AK1936" s="28"/>
      <c r="AL1936" s="28"/>
      <c r="AM1936" s="28"/>
      <c r="AN1936" s="28"/>
      <c r="AO1936" s="28"/>
      <c r="AP1936" s="28"/>
      <c r="AQ1936" s="28"/>
      <c r="AR1936" s="28"/>
      <c r="AS1936" s="28"/>
      <c r="AT1936" s="28"/>
      <c r="AU1936" s="28"/>
      <c r="AV1936" s="28"/>
      <c r="AW1936" s="28"/>
      <c r="AX1936" s="28"/>
      <c r="AY1936" s="28"/>
      <c r="AZ1936" s="28"/>
      <c r="BA1936" s="28"/>
      <c r="BB1936" s="28"/>
      <c r="BC1936" s="28"/>
      <c r="BD1936" s="28"/>
      <c r="BE1936" s="28"/>
      <c r="BF1936" s="28"/>
      <c r="BG1936" s="28"/>
      <c r="BH1936" s="28"/>
      <c r="BI1936" s="28"/>
      <c r="BJ1936" s="28"/>
      <c r="BK1936" s="28"/>
      <c r="BL1936" s="28"/>
      <c r="BM1936" s="28"/>
      <c r="BN1936" s="28"/>
      <c r="BO1936" s="28"/>
      <c r="BP1936" s="28"/>
      <c r="BQ1936" s="28"/>
      <c r="BR1936" s="28"/>
      <c r="BS1936" s="28"/>
      <c r="BT1936" s="28"/>
      <c r="BU1936" s="28"/>
      <c r="BV1936" s="28"/>
      <c r="BW1936" s="28"/>
      <c r="BX1936" s="28"/>
      <c r="BY1936" s="28"/>
      <c r="BZ1936" s="28"/>
      <c r="CA1936" s="28"/>
      <c r="CB1936" s="28"/>
      <c r="CC1936" s="28"/>
      <c r="CD1936" s="28"/>
      <c r="CE1936" s="28"/>
      <c r="CF1936" s="28"/>
      <c r="CG1936" s="28"/>
      <c r="CH1936" s="28"/>
      <c r="CI1936" s="28"/>
      <c r="CJ1936" s="28"/>
      <c r="CK1936" s="28"/>
      <c r="CL1936" s="28"/>
      <c r="CM1936" s="28"/>
      <c r="CN1936" s="28"/>
    </row>
    <row r="1937" spans="3:92" x14ac:dyDescent="0.3">
      <c r="C1937" s="28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28"/>
      <c r="O1937" s="28"/>
      <c r="P1937" s="28"/>
      <c r="Q1937" s="28"/>
      <c r="R1937" s="28"/>
      <c r="S1937" s="28"/>
      <c r="T1937" s="28"/>
      <c r="U1937" s="28"/>
      <c r="V1937" s="28"/>
      <c r="W1937" s="28"/>
      <c r="X1937" s="28"/>
      <c r="Y1937" s="28"/>
      <c r="Z1937" s="28"/>
      <c r="AA1937" s="28"/>
      <c r="AB1937" s="28"/>
      <c r="AC1937" s="28"/>
      <c r="AD1937" s="28"/>
      <c r="AE1937" s="28"/>
      <c r="AF1937" s="28"/>
      <c r="AG1937" s="28"/>
      <c r="AH1937" s="28"/>
      <c r="AI1937" s="28"/>
      <c r="AJ1937" s="28"/>
      <c r="AK1937" s="28"/>
      <c r="AL1937" s="28"/>
      <c r="AM1937" s="28"/>
      <c r="AN1937" s="28"/>
      <c r="AO1937" s="28"/>
      <c r="AP1937" s="28"/>
      <c r="AQ1937" s="28"/>
      <c r="AR1937" s="28"/>
      <c r="AS1937" s="28"/>
      <c r="AT1937" s="28"/>
      <c r="AU1937" s="28"/>
      <c r="AV1937" s="28"/>
      <c r="AW1937" s="28"/>
      <c r="AX1937" s="28"/>
      <c r="AY1937" s="28"/>
      <c r="AZ1937" s="28"/>
      <c r="BA1937" s="28"/>
      <c r="BB1937" s="28"/>
      <c r="BC1937" s="28"/>
      <c r="BD1937" s="28"/>
      <c r="BE1937" s="28"/>
      <c r="BF1937" s="28"/>
      <c r="BG1937" s="28"/>
      <c r="BH1937" s="28"/>
      <c r="BI1937" s="28"/>
      <c r="BJ1937" s="28"/>
      <c r="BK1937" s="28"/>
      <c r="BL1937" s="28"/>
      <c r="BM1937" s="28"/>
      <c r="BN1937" s="28"/>
      <c r="BO1937" s="28"/>
      <c r="BP1937" s="28"/>
      <c r="BQ1937" s="28"/>
      <c r="BR1937" s="28"/>
      <c r="BS1937" s="28"/>
      <c r="BT1937" s="28"/>
      <c r="BU1937" s="28"/>
      <c r="BV1937" s="28"/>
      <c r="BW1937" s="28"/>
      <c r="BX1937" s="28"/>
      <c r="BY1937" s="28"/>
      <c r="BZ1937" s="28"/>
      <c r="CA1937" s="28"/>
      <c r="CB1937" s="28"/>
      <c r="CC1937" s="28"/>
      <c r="CD1937" s="28"/>
      <c r="CE1937" s="28"/>
      <c r="CF1937" s="28"/>
      <c r="CG1937" s="28"/>
      <c r="CH1937" s="28"/>
      <c r="CI1937" s="28"/>
      <c r="CJ1937" s="28"/>
      <c r="CK1937" s="28"/>
      <c r="CL1937" s="28"/>
      <c r="CM1937" s="28"/>
      <c r="CN1937" s="28"/>
    </row>
    <row r="1938" spans="3:92" x14ac:dyDescent="0.3">
      <c r="C1938" s="28"/>
      <c r="D1938" s="28"/>
      <c r="E1938" s="28"/>
      <c r="F1938" s="28"/>
      <c r="G1938" s="28"/>
      <c r="H1938" s="28"/>
      <c r="I1938" s="28"/>
      <c r="J1938" s="28"/>
      <c r="K1938" s="28"/>
      <c r="L1938" s="28"/>
      <c r="M1938" s="28"/>
      <c r="N1938" s="28"/>
      <c r="O1938" s="28"/>
      <c r="P1938" s="28"/>
      <c r="Q1938" s="28"/>
      <c r="R1938" s="28"/>
      <c r="S1938" s="28"/>
      <c r="T1938" s="28"/>
      <c r="U1938" s="28"/>
      <c r="V1938" s="28"/>
      <c r="W1938" s="28"/>
      <c r="X1938" s="28"/>
      <c r="Y1938" s="28"/>
      <c r="Z1938" s="28"/>
      <c r="AA1938" s="28"/>
      <c r="AB1938" s="28"/>
      <c r="AC1938" s="28"/>
      <c r="AD1938" s="28"/>
      <c r="AE1938" s="28"/>
      <c r="AF1938" s="28"/>
      <c r="AG1938" s="28"/>
      <c r="AH1938" s="28"/>
      <c r="AI1938" s="28"/>
      <c r="AJ1938" s="28"/>
      <c r="AK1938" s="28"/>
      <c r="AL1938" s="28"/>
      <c r="AM1938" s="28"/>
      <c r="AN1938" s="28"/>
      <c r="AO1938" s="28"/>
      <c r="AP1938" s="28"/>
      <c r="AQ1938" s="28"/>
      <c r="AR1938" s="28"/>
      <c r="AS1938" s="28"/>
      <c r="AT1938" s="28"/>
      <c r="AU1938" s="28"/>
      <c r="AV1938" s="28"/>
      <c r="AW1938" s="28"/>
      <c r="AX1938" s="28"/>
      <c r="AY1938" s="28"/>
      <c r="AZ1938" s="28"/>
      <c r="BA1938" s="28"/>
      <c r="BB1938" s="28"/>
      <c r="BC1938" s="28"/>
      <c r="BD1938" s="28"/>
      <c r="BE1938" s="28"/>
      <c r="BF1938" s="28"/>
      <c r="BG1938" s="28"/>
      <c r="BH1938" s="28"/>
      <c r="BI1938" s="28"/>
      <c r="BJ1938" s="28"/>
      <c r="BK1938" s="28"/>
      <c r="BL1938" s="28"/>
      <c r="BM1938" s="28"/>
      <c r="BN1938" s="28"/>
      <c r="BO1938" s="28"/>
      <c r="BP1938" s="28"/>
      <c r="BQ1938" s="28"/>
      <c r="BR1938" s="28"/>
      <c r="BS1938" s="28"/>
      <c r="BT1938" s="28"/>
      <c r="BU1938" s="28"/>
      <c r="BV1938" s="28"/>
      <c r="BW1938" s="28"/>
      <c r="BX1938" s="28"/>
      <c r="BY1938" s="28"/>
      <c r="BZ1938" s="28"/>
      <c r="CA1938" s="28"/>
      <c r="CB1938" s="28"/>
      <c r="CC1938" s="28"/>
      <c r="CD1938" s="28"/>
      <c r="CE1938" s="28"/>
      <c r="CF1938" s="28"/>
      <c r="CG1938" s="28"/>
      <c r="CH1938" s="28"/>
      <c r="CI1938" s="28"/>
      <c r="CJ1938" s="28"/>
      <c r="CK1938" s="28"/>
      <c r="CL1938" s="28"/>
      <c r="CM1938" s="28"/>
      <c r="CN1938" s="28"/>
    </row>
    <row r="1939" spans="3:92" x14ac:dyDescent="0.3">
      <c r="C1939" s="28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28"/>
      <c r="O1939" s="28"/>
      <c r="P1939" s="28"/>
      <c r="Q1939" s="28"/>
      <c r="R1939" s="28"/>
      <c r="S1939" s="28"/>
      <c r="T1939" s="28"/>
      <c r="U1939" s="28"/>
      <c r="V1939" s="28"/>
      <c r="W1939" s="28"/>
      <c r="X1939" s="28"/>
      <c r="Y1939" s="28"/>
      <c r="Z1939" s="28"/>
      <c r="AA1939" s="28"/>
      <c r="AB1939" s="28"/>
      <c r="AC1939" s="28"/>
      <c r="AD1939" s="28"/>
      <c r="AE1939" s="28"/>
      <c r="AF1939" s="28"/>
      <c r="AG1939" s="28"/>
      <c r="AH1939" s="28"/>
      <c r="AI1939" s="28"/>
      <c r="AJ1939" s="28"/>
      <c r="AK1939" s="28"/>
      <c r="AL1939" s="28"/>
      <c r="AM1939" s="28"/>
      <c r="AN1939" s="28"/>
      <c r="AO1939" s="28"/>
      <c r="AP1939" s="28"/>
      <c r="AQ1939" s="28"/>
      <c r="AR1939" s="28"/>
      <c r="AS1939" s="28"/>
      <c r="AT1939" s="28"/>
      <c r="AU1939" s="28"/>
      <c r="AV1939" s="28"/>
      <c r="AW1939" s="28"/>
      <c r="AX1939" s="28"/>
      <c r="AY1939" s="28"/>
      <c r="AZ1939" s="28"/>
      <c r="BA1939" s="28"/>
      <c r="BB1939" s="28"/>
      <c r="BC1939" s="28"/>
      <c r="BD1939" s="28"/>
      <c r="BE1939" s="28"/>
      <c r="BF1939" s="28"/>
      <c r="BG1939" s="28"/>
      <c r="BH1939" s="28"/>
      <c r="BI1939" s="28"/>
      <c r="BJ1939" s="28"/>
      <c r="BK1939" s="28"/>
      <c r="BL1939" s="28"/>
      <c r="BM1939" s="28"/>
      <c r="BN1939" s="28"/>
      <c r="BO1939" s="28"/>
      <c r="BP1939" s="28"/>
      <c r="BQ1939" s="28"/>
      <c r="BR1939" s="28"/>
      <c r="BS1939" s="28"/>
      <c r="BT1939" s="28"/>
      <c r="BU1939" s="28"/>
      <c r="BV1939" s="28"/>
      <c r="BW1939" s="28"/>
      <c r="BX1939" s="28"/>
      <c r="BY1939" s="28"/>
      <c r="BZ1939" s="28"/>
      <c r="CA1939" s="28"/>
      <c r="CB1939" s="28"/>
      <c r="CC1939" s="28"/>
      <c r="CD1939" s="28"/>
      <c r="CE1939" s="28"/>
      <c r="CF1939" s="28"/>
      <c r="CG1939" s="28"/>
      <c r="CH1939" s="28"/>
      <c r="CI1939" s="28"/>
      <c r="CJ1939" s="28"/>
      <c r="CK1939" s="28"/>
      <c r="CL1939" s="28"/>
      <c r="CM1939" s="28"/>
      <c r="CN1939" s="28"/>
    </row>
    <row r="1940" spans="3:92" x14ac:dyDescent="0.3">
      <c r="C1940" s="28"/>
      <c r="D1940" s="28"/>
      <c r="E1940" s="28"/>
      <c r="F1940" s="28"/>
      <c r="G1940" s="28"/>
      <c r="H1940" s="28"/>
      <c r="I1940" s="28"/>
      <c r="J1940" s="28"/>
      <c r="K1940" s="28"/>
      <c r="L1940" s="28"/>
      <c r="M1940" s="28"/>
      <c r="N1940" s="28"/>
      <c r="O1940" s="28"/>
      <c r="P1940" s="28"/>
      <c r="Q1940" s="28"/>
      <c r="R1940" s="28"/>
      <c r="S1940" s="28"/>
      <c r="T1940" s="28"/>
      <c r="U1940" s="28"/>
      <c r="V1940" s="28"/>
      <c r="W1940" s="28"/>
      <c r="X1940" s="28"/>
      <c r="Y1940" s="28"/>
      <c r="Z1940" s="28"/>
      <c r="AA1940" s="28"/>
      <c r="AB1940" s="28"/>
      <c r="AC1940" s="28"/>
      <c r="AD1940" s="28"/>
      <c r="AE1940" s="28"/>
      <c r="AF1940" s="28"/>
      <c r="AG1940" s="28"/>
      <c r="AH1940" s="28"/>
      <c r="AI1940" s="28"/>
      <c r="AJ1940" s="28"/>
      <c r="AK1940" s="28"/>
      <c r="AL1940" s="28"/>
      <c r="AM1940" s="28"/>
      <c r="AN1940" s="28"/>
      <c r="AO1940" s="28"/>
      <c r="AP1940" s="28"/>
      <c r="AQ1940" s="28"/>
      <c r="AR1940" s="28"/>
      <c r="AS1940" s="28"/>
      <c r="AT1940" s="28"/>
      <c r="AU1940" s="28"/>
      <c r="AV1940" s="28"/>
      <c r="AW1940" s="28"/>
      <c r="AX1940" s="28"/>
      <c r="AY1940" s="28"/>
      <c r="AZ1940" s="28"/>
      <c r="BA1940" s="28"/>
      <c r="BB1940" s="28"/>
      <c r="BC1940" s="28"/>
      <c r="BD1940" s="28"/>
      <c r="BE1940" s="28"/>
      <c r="BF1940" s="28"/>
      <c r="BG1940" s="28"/>
      <c r="BH1940" s="28"/>
      <c r="BI1940" s="28"/>
      <c r="BJ1940" s="28"/>
      <c r="BK1940" s="28"/>
      <c r="BL1940" s="28"/>
      <c r="BM1940" s="28"/>
      <c r="BN1940" s="28"/>
      <c r="BO1940" s="28"/>
      <c r="BP1940" s="28"/>
      <c r="BQ1940" s="28"/>
      <c r="BR1940" s="28"/>
      <c r="BS1940" s="28"/>
      <c r="BT1940" s="28"/>
      <c r="BU1940" s="28"/>
      <c r="BV1940" s="28"/>
      <c r="BW1940" s="28"/>
      <c r="BX1940" s="28"/>
      <c r="BY1940" s="28"/>
      <c r="BZ1940" s="28"/>
      <c r="CA1940" s="28"/>
      <c r="CB1940" s="28"/>
      <c r="CC1940" s="28"/>
      <c r="CD1940" s="28"/>
      <c r="CE1940" s="28"/>
      <c r="CF1940" s="28"/>
      <c r="CG1940" s="28"/>
      <c r="CH1940" s="28"/>
      <c r="CI1940" s="28"/>
      <c r="CJ1940" s="28"/>
      <c r="CK1940" s="28"/>
      <c r="CL1940" s="28"/>
      <c r="CM1940" s="28"/>
      <c r="CN1940" s="28"/>
    </row>
    <row r="1941" spans="3:92" x14ac:dyDescent="0.3">
      <c r="C1941" s="28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28"/>
      <c r="O1941" s="28"/>
      <c r="P1941" s="28"/>
      <c r="Q1941" s="28"/>
      <c r="R1941" s="28"/>
      <c r="S1941" s="28"/>
      <c r="T1941" s="28"/>
      <c r="U1941" s="28"/>
      <c r="V1941" s="28"/>
      <c r="W1941" s="28"/>
      <c r="X1941" s="28"/>
      <c r="Y1941" s="28"/>
      <c r="Z1941" s="28"/>
      <c r="AA1941" s="28"/>
      <c r="AB1941" s="28"/>
      <c r="AC1941" s="28"/>
      <c r="AD1941" s="28"/>
      <c r="AE1941" s="28"/>
      <c r="AF1941" s="28"/>
      <c r="AG1941" s="28"/>
      <c r="AH1941" s="28"/>
      <c r="AI1941" s="28"/>
      <c r="AJ1941" s="28"/>
      <c r="AK1941" s="28"/>
      <c r="AL1941" s="28"/>
      <c r="AM1941" s="28"/>
      <c r="AN1941" s="28"/>
      <c r="AO1941" s="28"/>
      <c r="AP1941" s="28"/>
      <c r="AQ1941" s="28"/>
      <c r="AR1941" s="28"/>
      <c r="AS1941" s="28"/>
      <c r="AT1941" s="28"/>
      <c r="AU1941" s="28"/>
      <c r="AV1941" s="28"/>
      <c r="AW1941" s="28"/>
      <c r="AX1941" s="28"/>
      <c r="AY1941" s="28"/>
      <c r="AZ1941" s="28"/>
      <c r="BA1941" s="28"/>
      <c r="BB1941" s="28"/>
      <c r="BC1941" s="28"/>
      <c r="BD1941" s="28"/>
      <c r="BE1941" s="28"/>
      <c r="BF1941" s="28"/>
      <c r="BG1941" s="28"/>
      <c r="BH1941" s="28"/>
      <c r="BI1941" s="28"/>
      <c r="BJ1941" s="28"/>
      <c r="BK1941" s="28"/>
      <c r="BL1941" s="28"/>
      <c r="BM1941" s="28"/>
      <c r="BN1941" s="28"/>
      <c r="BO1941" s="28"/>
      <c r="BP1941" s="28"/>
      <c r="BQ1941" s="28"/>
      <c r="BR1941" s="28"/>
      <c r="BS1941" s="28"/>
      <c r="BT1941" s="28"/>
      <c r="BU1941" s="28"/>
      <c r="BV1941" s="28"/>
      <c r="BW1941" s="28"/>
      <c r="BX1941" s="28"/>
      <c r="BY1941" s="28"/>
      <c r="BZ1941" s="28"/>
      <c r="CA1941" s="28"/>
      <c r="CB1941" s="28"/>
      <c r="CC1941" s="28"/>
      <c r="CD1941" s="28"/>
      <c r="CE1941" s="28"/>
      <c r="CF1941" s="28"/>
      <c r="CG1941" s="28"/>
      <c r="CH1941" s="28"/>
      <c r="CI1941" s="28"/>
      <c r="CJ1941" s="28"/>
      <c r="CK1941" s="28"/>
      <c r="CL1941" s="28"/>
      <c r="CM1941" s="28"/>
      <c r="CN1941" s="28"/>
    </row>
    <row r="1942" spans="3:92" x14ac:dyDescent="0.3">
      <c r="C1942" s="28"/>
      <c r="D1942" s="28"/>
      <c r="E1942" s="28"/>
      <c r="F1942" s="28"/>
      <c r="G1942" s="28"/>
      <c r="H1942" s="28"/>
      <c r="I1942" s="28"/>
      <c r="J1942" s="28"/>
      <c r="K1942" s="28"/>
      <c r="L1942" s="28"/>
      <c r="M1942" s="28"/>
      <c r="N1942" s="28"/>
      <c r="O1942" s="28"/>
      <c r="P1942" s="28"/>
      <c r="Q1942" s="28"/>
      <c r="R1942" s="28"/>
      <c r="S1942" s="28"/>
      <c r="T1942" s="28"/>
      <c r="U1942" s="28"/>
      <c r="V1942" s="28"/>
      <c r="W1942" s="28"/>
      <c r="X1942" s="28"/>
      <c r="Y1942" s="28"/>
      <c r="Z1942" s="28"/>
      <c r="AA1942" s="28"/>
      <c r="AB1942" s="28"/>
      <c r="AC1942" s="28"/>
      <c r="AD1942" s="28"/>
      <c r="AE1942" s="28"/>
      <c r="AF1942" s="28"/>
      <c r="AG1942" s="28"/>
      <c r="AH1942" s="28"/>
      <c r="AI1942" s="28"/>
      <c r="AJ1942" s="28"/>
      <c r="AK1942" s="28"/>
      <c r="AL1942" s="28"/>
      <c r="AM1942" s="28"/>
      <c r="AN1942" s="28"/>
      <c r="AO1942" s="28"/>
      <c r="AP1942" s="28"/>
      <c r="AQ1942" s="28"/>
      <c r="AR1942" s="28"/>
      <c r="AS1942" s="28"/>
      <c r="AT1942" s="28"/>
      <c r="AU1942" s="28"/>
      <c r="AV1942" s="28"/>
      <c r="AW1942" s="28"/>
      <c r="AX1942" s="28"/>
      <c r="AY1942" s="28"/>
      <c r="AZ1942" s="28"/>
      <c r="BA1942" s="28"/>
      <c r="BB1942" s="28"/>
      <c r="BC1942" s="28"/>
      <c r="BD1942" s="28"/>
      <c r="BE1942" s="28"/>
      <c r="BF1942" s="28"/>
      <c r="BG1942" s="28"/>
      <c r="BH1942" s="28"/>
      <c r="BI1942" s="28"/>
      <c r="BJ1942" s="28"/>
      <c r="BK1942" s="28"/>
      <c r="BL1942" s="28"/>
      <c r="BM1942" s="28"/>
      <c r="BN1942" s="28"/>
      <c r="BO1942" s="28"/>
      <c r="BP1942" s="28"/>
      <c r="BQ1942" s="28"/>
      <c r="BR1942" s="28"/>
      <c r="BS1942" s="28"/>
      <c r="BT1942" s="28"/>
      <c r="BU1942" s="28"/>
      <c r="BV1942" s="28"/>
      <c r="BW1942" s="28"/>
      <c r="BX1942" s="28"/>
      <c r="BY1942" s="28"/>
      <c r="BZ1942" s="28"/>
      <c r="CA1942" s="28"/>
      <c r="CB1942" s="28"/>
      <c r="CC1942" s="28"/>
      <c r="CD1942" s="28"/>
      <c r="CE1942" s="28"/>
      <c r="CF1942" s="28"/>
      <c r="CG1942" s="28"/>
      <c r="CH1942" s="28"/>
      <c r="CI1942" s="28"/>
      <c r="CJ1942" s="28"/>
      <c r="CK1942" s="28"/>
      <c r="CL1942" s="28"/>
      <c r="CM1942" s="28"/>
      <c r="CN1942" s="28"/>
    </row>
    <row r="1943" spans="3:92" x14ac:dyDescent="0.3">
      <c r="C1943" s="28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28"/>
      <c r="O1943" s="28"/>
      <c r="P1943" s="28"/>
      <c r="Q1943" s="28"/>
      <c r="R1943" s="28"/>
      <c r="S1943" s="28"/>
      <c r="T1943" s="28"/>
      <c r="U1943" s="28"/>
      <c r="V1943" s="28"/>
      <c r="W1943" s="28"/>
      <c r="X1943" s="28"/>
      <c r="Y1943" s="28"/>
      <c r="Z1943" s="28"/>
      <c r="AA1943" s="28"/>
      <c r="AB1943" s="28"/>
      <c r="AC1943" s="28"/>
      <c r="AD1943" s="28"/>
      <c r="AE1943" s="28"/>
      <c r="AF1943" s="28"/>
      <c r="AG1943" s="28"/>
      <c r="AH1943" s="28"/>
      <c r="AI1943" s="28"/>
      <c r="AJ1943" s="28"/>
      <c r="AK1943" s="28"/>
      <c r="AL1943" s="28"/>
      <c r="AM1943" s="28"/>
      <c r="AN1943" s="28"/>
      <c r="AO1943" s="28"/>
      <c r="AP1943" s="28"/>
      <c r="AQ1943" s="28"/>
      <c r="AR1943" s="28"/>
      <c r="AS1943" s="28"/>
      <c r="AT1943" s="28"/>
      <c r="AU1943" s="28"/>
      <c r="AV1943" s="28"/>
      <c r="AW1943" s="28"/>
      <c r="AX1943" s="28"/>
      <c r="AY1943" s="28"/>
      <c r="AZ1943" s="28"/>
      <c r="BA1943" s="28"/>
      <c r="BB1943" s="28"/>
      <c r="BC1943" s="28"/>
      <c r="BD1943" s="28"/>
      <c r="BE1943" s="28"/>
      <c r="BF1943" s="28"/>
      <c r="BG1943" s="28"/>
      <c r="BH1943" s="28"/>
      <c r="BI1943" s="28"/>
      <c r="BJ1943" s="28"/>
      <c r="BK1943" s="28"/>
      <c r="BL1943" s="28"/>
      <c r="BM1943" s="28"/>
      <c r="BN1943" s="28"/>
      <c r="BO1943" s="28"/>
      <c r="BP1943" s="28"/>
      <c r="BQ1943" s="28"/>
      <c r="BR1943" s="28"/>
      <c r="BS1943" s="28"/>
      <c r="BT1943" s="28"/>
      <c r="BU1943" s="28"/>
      <c r="BV1943" s="28"/>
      <c r="BW1943" s="28"/>
      <c r="BX1943" s="28"/>
      <c r="BY1943" s="28"/>
      <c r="BZ1943" s="28"/>
      <c r="CA1943" s="28"/>
      <c r="CB1943" s="28"/>
      <c r="CC1943" s="28"/>
      <c r="CD1943" s="28"/>
      <c r="CE1943" s="28"/>
      <c r="CF1943" s="28"/>
      <c r="CG1943" s="28"/>
      <c r="CH1943" s="28"/>
      <c r="CI1943" s="28"/>
      <c r="CJ1943" s="28"/>
      <c r="CK1943" s="28"/>
      <c r="CL1943" s="28"/>
      <c r="CM1943" s="28"/>
      <c r="CN1943" s="28"/>
    </row>
    <row r="1944" spans="3:92" x14ac:dyDescent="0.3">
      <c r="C1944" s="28"/>
      <c r="D1944" s="28"/>
      <c r="E1944" s="28"/>
      <c r="F1944" s="28"/>
      <c r="G1944" s="28"/>
      <c r="H1944" s="28"/>
      <c r="I1944" s="28"/>
      <c r="J1944" s="28"/>
      <c r="K1944" s="28"/>
      <c r="L1944" s="28"/>
      <c r="M1944" s="28"/>
      <c r="N1944" s="28"/>
      <c r="O1944" s="28"/>
      <c r="P1944" s="28"/>
      <c r="Q1944" s="28"/>
      <c r="R1944" s="28"/>
      <c r="S1944" s="28"/>
      <c r="T1944" s="28"/>
      <c r="U1944" s="28"/>
      <c r="V1944" s="28"/>
      <c r="W1944" s="28"/>
      <c r="X1944" s="28"/>
      <c r="Y1944" s="28"/>
      <c r="Z1944" s="28"/>
      <c r="AA1944" s="28"/>
      <c r="AB1944" s="28"/>
      <c r="AC1944" s="28"/>
      <c r="AD1944" s="28"/>
      <c r="AE1944" s="28"/>
      <c r="AF1944" s="28"/>
      <c r="AG1944" s="28"/>
      <c r="AH1944" s="28"/>
      <c r="AI1944" s="28"/>
      <c r="AJ1944" s="28"/>
      <c r="AK1944" s="28"/>
      <c r="AL1944" s="28"/>
      <c r="AM1944" s="28"/>
      <c r="AN1944" s="28"/>
      <c r="AO1944" s="28"/>
      <c r="AP1944" s="28"/>
      <c r="AQ1944" s="28"/>
      <c r="AR1944" s="28"/>
      <c r="AS1944" s="28"/>
      <c r="AT1944" s="28"/>
      <c r="AU1944" s="28"/>
      <c r="AV1944" s="28"/>
      <c r="AW1944" s="28"/>
      <c r="AX1944" s="28"/>
      <c r="AY1944" s="28"/>
      <c r="AZ1944" s="28"/>
      <c r="BA1944" s="28"/>
      <c r="BB1944" s="28"/>
      <c r="BC1944" s="28"/>
      <c r="BD1944" s="28"/>
      <c r="BE1944" s="28"/>
      <c r="BF1944" s="28"/>
      <c r="BG1944" s="28"/>
      <c r="BH1944" s="28"/>
      <c r="BI1944" s="28"/>
      <c r="BJ1944" s="28"/>
      <c r="BK1944" s="28"/>
      <c r="BL1944" s="28"/>
      <c r="BM1944" s="28"/>
      <c r="BN1944" s="28"/>
      <c r="BO1944" s="28"/>
      <c r="BP1944" s="28"/>
      <c r="BQ1944" s="28"/>
      <c r="BR1944" s="28"/>
      <c r="BS1944" s="28"/>
      <c r="BT1944" s="28"/>
      <c r="BU1944" s="28"/>
      <c r="BV1944" s="28"/>
      <c r="BW1944" s="28"/>
      <c r="BX1944" s="28"/>
      <c r="BY1944" s="28"/>
      <c r="BZ1944" s="28"/>
      <c r="CA1944" s="28"/>
      <c r="CB1944" s="28"/>
      <c r="CC1944" s="28"/>
      <c r="CD1944" s="28"/>
      <c r="CE1944" s="28"/>
      <c r="CF1944" s="28"/>
      <c r="CG1944" s="28"/>
      <c r="CH1944" s="28"/>
      <c r="CI1944" s="28"/>
      <c r="CJ1944" s="28"/>
      <c r="CK1944" s="28"/>
      <c r="CL1944" s="28"/>
      <c r="CM1944" s="28"/>
      <c r="CN1944" s="28"/>
    </row>
    <row r="1945" spans="3:92" x14ac:dyDescent="0.3">
      <c r="C1945" s="28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28"/>
      <c r="O1945" s="28"/>
      <c r="P1945" s="28"/>
      <c r="Q1945" s="28"/>
      <c r="R1945" s="28"/>
      <c r="S1945" s="28"/>
      <c r="T1945" s="28"/>
      <c r="U1945" s="28"/>
      <c r="V1945" s="28"/>
      <c r="W1945" s="28"/>
      <c r="X1945" s="28"/>
      <c r="Y1945" s="28"/>
      <c r="Z1945" s="28"/>
      <c r="AA1945" s="28"/>
      <c r="AB1945" s="28"/>
      <c r="AC1945" s="28"/>
      <c r="AD1945" s="28"/>
      <c r="AE1945" s="28"/>
      <c r="AF1945" s="28"/>
      <c r="AG1945" s="28"/>
      <c r="AH1945" s="28"/>
      <c r="AI1945" s="28"/>
      <c r="AJ1945" s="28"/>
      <c r="AK1945" s="28"/>
      <c r="AL1945" s="28"/>
      <c r="AM1945" s="28"/>
      <c r="AN1945" s="28"/>
      <c r="AO1945" s="28"/>
      <c r="AP1945" s="28"/>
      <c r="AQ1945" s="28"/>
      <c r="AR1945" s="28"/>
      <c r="AS1945" s="28"/>
      <c r="AT1945" s="28"/>
      <c r="AU1945" s="28"/>
      <c r="AV1945" s="28"/>
      <c r="AW1945" s="28"/>
      <c r="AX1945" s="28"/>
      <c r="AY1945" s="28"/>
      <c r="AZ1945" s="28"/>
      <c r="BA1945" s="28"/>
      <c r="BB1945" s="28"/>
      <c r="BC1945" s="28"/>
      <c r="BD1945" s="28"/>
      <c r="BE1945" s="28"/>
      <c r="BF1945" s="28"/>
      <c r="BG1945" s="28"/>
      <c r="BH1945" s="28"/>
      <c r="BI1945" s="28"/>
      <c r="BJ1945" s="28"/>
      <c r="BK1945" s="28"/>
      <c r="BL1945" s="28"/>
      <c r="BM1945" s="28"/>
      <c r="BN1945" s="28"/>
      <c r="BO1945" s="28"/>
      <c r="BP1945" s="28"/>
      <c r="BQ1945" s="28"/>
      <c r="BR1945" s="28"/>
      <c r="BS1945" s="28"/>
      <c r="BT1945" s="28"/>
      <c r="BU1945" s="28"/>
      <c r="BV1945" s="28"/>
      <c r="BW1945" s="28"/>
      <c r="BX1945" s="28"/>
      <c r="BY1945" s="28"/>
      <c r="BZ1945" s="28"/>
      <c r="CA1945" s="28"/>
      <c r="CB1945" s="28"/>
      <c r="CC1945" s="28"/>
      <c r="CD1945" s="28"/>
      <c r="CE1945" s="28"/>
      <c r="CF1945" s="28"/>
      <c r="CG1945" s="28"/>
      <c r="CH1945" s="28"/>
      <c r="CI1945" s="28"/>
      <c r="CJ1945" s="28"/>
      <c r="CK1945" s="28"/>
      <c r="CL1945" s="28"/>
      <c r="CM1945" s="28"/>
      <c r="CN1945" s="28"/>
    </row>
    <row r="1946" spans="3:92" x14ac:dyDescent="0.3">
      <c r="C1946" s="28"/>
      <c r="D1946" s="28"/>
      <c r="E1946" s="28"/>
      <c r="F1946" s="28"/>
      <c r="G1946" s="28"/>
      <c r="H1946" s="28"/>
      <c r="I1946" s="28"/>
      <c r="J1946" s="28"/>
      <c r="K1946" s="28"/>
      <c r="L1946" s="28"/>
      <c r="M1946" s="28"/>
      <c r="N1946" s="28"/>
      <c r="O1946" s="28"/>
      <c r="P1946" s="28"/>
      <c r="Q1946" s="28"/>
      <c r="R1946" s="28"/>
      <c r="S1946" s="28"/>
      <c r="T1946" s="28"/>
      <c r="U1946" s="28"/>
      <c r="V1946" s="28"/>
      <c r="W1946" s="28"/>
      <c r="X1946" s="28"/>
      <c r="Y1946" s="28"/>
      <c r="Z1946" s="28"/>
      <c r="AA1946" s="28"/>
      <c r="AB1946" s="28"/>
      <c r="AC1946" s="28"/>
      <c r="AD1946" s="28"/>
      <c r="AE1946" s="28"/>
      <c r="AF1946" s="28"/>
      <c r="AG1946" s="28"/>
      <c r="AH1946" s="28"/>
      <c r="AI1946" s="28"/>
      <c r="AJ1946" s="28"/>
      <c r="AK1946" s="28"/>
      <c r="AL1946" s="28"/>
      <c r="AM1946" s="28"/>
      <c r="AN1946" s="28"/>
      <c r="AO1946" s="28"/>
      <c r="AP1946" s="28"/>
      <c r="AQ1946" s="28"/>
      <c r="AR1946" s="28"/>
      <c r="AS1946" s="28"/>
      <c r="AT1946" s="28"/>
      <c r="AU1946" s="28"/>
      <c r="AV1946" s="28"/>
      <c r="AW1946" s="28"/>
      <c r="AX1946" s="28"/>
      <c r="AY1946" s="28"/>
      <c r="AZ1946" s="28"/>
      <c r="BA1946" s="28"/>
      <c r="BB1946" s="28"/>
      <c r="BC1946" s="28"/>
      <c r="BD1946" s="28"/>
      <c r="BE1946" s="28"/>
      <c r="BF1946" s="28"/>
      <c r="BG1946" s="28"/>
      <c r="BH1946" s="28"/>
      <c r="BI1946" s="28"/>
      <c r="BJ1946" s="28"/>
      <c r="BK1946" s="28"/>
      <c r="BL1946" s="28"/>
      <c r="BM1946" s="28"/>
      <c r="BN1946" s="28"/>
      <c r="BO1946" s="28"/>
      <c r="BP1946" s="28"/>
      <c r="BQ1946" s="28"/>
      <c r="BR1946" s="28"/>
      <c r="BS1946" s="28"/>
      <c r="BT1946" s="28"/>
      <c r="BU1946" s="28"/>
      <c r="BV1946" s="28"/>
      <c r="BW1946" s="28"/>
      <c r="BX1946" s="28"/>
      <c r="BY1946" s="28"/>
      <c r="BZ1946" s="28"/>
      <c r="CA1946" s="28"/>
      <c r="CB1946" s="28"/>
      <c r="CC1946" s="28"/>
      <c r="CD1946" s="28"/>
      <c r="CE1946" s="28"/>
      <c r="CF1946" s="28"/>
      <c r="CG1946" s="28"/>
      <c r="CH1946" s="28"/>
      <c r="CI1946" s="28"/>
      <c r="CJ1946" s="28"/>
      <c r="CK1946" s="28"/>
      <c r="CL1946" s="28"/>
      <c r="CM1946" s="28"/>
      <c r="CN1946" s="28"/>
    </row>
    <row r="1947" spans="3:92" x14ac:dyDescent="0.3">
      <c r="C1947" s="28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28"/>
      <c r="O1947" s="28"/>
      <c r="P1947" s="28"/>
      <c r="Q1947" s="28"/>
      <c r="R1947" s="28"/>
      <c r="S1947" s="28"/>
      <c r="T1947" s="28"/>
      <c r="U1947" s="28"/>
      <c r="V1947" s="28"/>
      <c r="W1947" s="28"/>
      <c r="X1947" s="28"/>
      <c r="Y1947" s="28"/>
      <c r="Z1947" s="28"/>
      <c r="AA1947" s="28"/>
      <c r="AB1947" s="28"/>
      <c r="AC1947" s="28"/>
      <c r="AD1947" s="28"/>
      <c r="AE1947" s="28"/>
      <c r="AF1947" s="28"/>
      <c r="AG1947" s="28"/>
      <c r="AH1947" s="28"/>
      <c r="AI1947" s="28"/>
      <c r="AJ1947" s="28"/>
      <c r="AK1947" s="28"/>
      <c r="AL1947" s="28"/>
      <c r="AM1947" s="28"/>
      <c r="AN1947" s="28"/>
      <c r="AO1947" s="28"/>
      <c r="AP1947" s="28"/>
      <c r="AQ1947" s="28"/>
      <c r="AR1947" s="28"/>
      <c r="AS1947" s="28"/>
      <c r="AT1947" s="28"/>
      <c r="AU1947" s="28"/>
      <c r="AV1947" s="28"/>
      <c r="AW1947" s="28"/>
      <c r="AX1947" s="28"/>
      <c r="AY1947" s="28"/>
      <c r="AZ1947" s="28"/>
      <c r="BA1947" s="28"/>
      <c r="BB1947" s="28"/>
      <c r="BC1947" s="28"/>
      <c r="BD1947" s="28"/>
      <c r="BE1947" s="28"/>
      <c r="BF1947" s="28"/>
      <c r="BG1947" s="28"/>
      <c r="BH1947" s="28"/>
      <c r="BI1947" s="28"/>
      <c r="BJ1947" s="28"/>
      <c r="BK1947" s="28"/>
      <c r="BL1947" s="28"/>
      <c r="BM1947" s="28"/>
      <c r="BN1947" s="28"/>
      <c r="BO1947" s="28"/>
      <c r="BP1947" s="28"/>
      <c r="BQ1947" s="28"/>
      <c r="BR1947" s="28"/>
      <c r="BS1947" s="28"/>
      <c r="BT1947" s="28"/>
      <c r="BU1947" s="28"/>
      <c r="BV1947" s="28"/>
      <c r="BW1947" s="28"/>
      <c r="BX1947" s="28"/>
      <c r="BY1947" s="28"/>
      <c r="BZ1947" s="28"/>
      <c r="CA1947" s="28"/>
      <c r="CB1947" s="28"/>
      <c r="CC1947" s="28"/>
      <c r="CD1947" s="28"/>
      <c r="CE1947" s="28"/>
      <c r="CF1947" s="28"/>
      <c r="CG1947" s="28"/>
      <c r="CH1947" s="28"/>
      <c r="CI1947" s="28"/>
      <c r="CJ1947" s="28"/>
      <c r="CK1947" s="28"/>
      <c r="CL1947" s="28"/>
      <c r="CM1947" s="28"/>
      <c r="CN1947" s="28"/>
    </row>
    <row r="1948" spans="3:92" x14ac:dyDescent="0.3">
      <c r="C1948" s="28"/>
      <c r="D1948" s="28"/>
      <c r="E1948" s="28"/>
      <c r="F1948" s="28"/>
      <c r="G1948" s="28"/>
      <c r="H1948" s="28"/>
      <c r="I1948" s="28"/>
      <c r="J1948" s="28"/>
      <c r="K1948" s="28"/>
      <c r="L1948" s="28"/>
      <c r="M1948" s="28"/>
      <c r="N1948" s="28"/>
      <c r="O1948" s="28"/>
      <c r="P1948" s="28"/>
      <c r="Q1948" s="28"/>
      <c r="R1948" s="28"/>
      <c r="S1948" s="28"/>
      <c r="T1948" s="28"/>
      <c r="U1948" s="28"/>
      <c r="V1948" s="28"/>
      <c r="W1948" s="28"/>
      <c r="X1948" s="28"/>
      <c r="Y1948" s="28"/>
      <c r="Z1948" s="28"/>
      <c r="AA1948" s="28"/>
      <c r="AB1948" s="28"/>
      <c r="AC1948" s="28"/>
      <c r="AD1948" s="28"/>
      <c r="AE1948" s="28"/>
      <c r="AF1948" s="28"/>
      <c r="AG1948" s="28"/>
      <c r="AH1948" s="28"/>
      <c r="AI1948" s="28"/>
      <c r="AJ1948" s="28"/>
      <c r="AK1948" s="28"/>
      <c r="AL1948" s="28"/>
      <c r="AM1948" s="28"/>
      <c r="AN1948" s="28"/>
      <c r="AO1948" s="28"/>
      <c r="AP1948" s="28"/>
      <c r="AQ1948" s="28"/>
      <c r="AR1948" s="28"/>
      <c r="AS1948" s="28"/>
      <c r="AT1948" s="28"/>
      <c r="AU1948" s="28"/>
      <c r="AV1948" s="28"/>
      <c r="AW1948" s="28"/>
      <c r="AX1948" s="28"/>
      <c r="AY1948" s="28"/>
      <c r="AZ1948" s="28"/>
      <c r="BA1948" s="28"/>
      <c r="BB1948" s="28"/>
      <c r="BC1948" s="28"/>
      <c r="BD1948" s="28"/>
      <c r="BE1948" s="28"/>
      <c r="BF1948" s="28"/>
      <c r="BG1948" s="28"/>
      <c r="BH1948" s="28"/>
      <c r="BI1948" s="28"/>
      <c r="BJ1948" s="28"/>
      <c r="BK1948" s="28"/>
      <c r="BL1948" s="28"/>
      <c r="BM1948" s="28"/>
      <c r="BN1948" s="28"/>
      <c r="BO1948" s="28"/>
      <c r="BP1948" s="28"/>
      <c r="BQ1948" s="28"/>
      <c r="BR1948" s="28"/>
      <c r="BS1948" s="28"/>
      <c r="BT1948" s="28"/>
      <c r="BU1948" s="28"/>
      <c r="BV1948" s="28"/>
      <c r="BW1948" s="28"/>
      <c r="BX1948" s="28"/>
      <c r="BY1948" s="28"/>
      <c r="BZ1948" s="28"/>
      <c r="CA1948" s="28"/>
      <c r="CB1948" s="28"/>
      <c r="CC1948" s="28"/>
      <c r="CD1948" s="28"/>
      <c r="CE1948" s="28"/>
      <c r="CF1948" s="28"/>
      <c r="CG1948" s="28"/>
      <c r="CH1948" s="28"/>
      <c r="CI1948" s="28"/>
      <c r="CJ1948" s="28"/>
      <c r="CK1948" s="28"/>
      <c r="CL1948" s="28"/>
      <c r="CM1948" s="28"/>
      <c r="CN1948" s="28"/>
    </row>
    <row r="1949" spans="3:92" x14ac:dyDescent="0.3">
      <c r="C1949" s="28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28"/>
      <c r="O1949" s="28"/>
      <c r="P1949" s="28"/>
      <c r="Q1949" s="28"/>
      <c r="R1949" s="28"/>
      <c r="S1949" s="28"/>
      <c r="T1949" s="28"/>
      <c r="U1949" s="28"/>
      <c r="V1949" s="28"/>
      <c r="W1949" s="28"/>
      <c r="X1949" s="28"/>
      <c r="Y1949" s="28"/>
      <c r="Z1949" s="28"/>
      <c r="AA1949" s="28"/>
      <c r="AB1949" s="28"/>
      <c r="AC1949" s="28"/>
      <c r="AD1949" s="28"/>
      <c r="AE1949" s="28"/>
      <c r="AF1949" s="28"/>
      <c r="AG1949" s="28"/>
      <c r="AH1949" s="28"/>
      <c r="AI1949" s="28"/>
      <c r="AJ1949" s="28"/>
      <c r="AK1949" s="28"/>
      <c r="AL1949" s="28"/>
      <c r="AM1949" s="28"/>
      <c r="AN1949" s="28"/>
      <c r="AO1949" s="28"/>
      <c r="AP1949" s="28"/>
      <c r="AQ1949" s="28"/>
      <c r="AR1949" s="28"/>
      <c r="AS1949" s="28"/>
      <c r="AT1949" s="28"/>
      <c r="AU1949" s="28"/>
      <c r="AV1949" s="28"/>
      <c r="AW1949" s="28"/>
      <c r="AX1949" s="28"/>
      <c r="AY1949" s="28"/>
      <c r="AZ1949" s="28"/>
      <c r="BA1949" s="28"/>
      <c r="BB1949" s="28"/>
      <c r="BC1949" s="28"/>
      <c r="BD1949" s="28"/>
      <c r="BE1949" s="28"/>
      <c r="BF1949" s="28"/>
      <c r="BG1949" s="28"/>
      <c r="BH1949" s="28"/>
      <c r="BI1949" s="28"/>
      <c r="BJ1949" s="28"/>
      <c r="BK1949" s="28"/>
      <c r="BL1949" s="28"/>
      <c r="BM1949" s="28"/>
      <c r="BN1949" s="28"/>
      <c r="BO1949" s="28"/>
      <c r="BP1949" s="28"/>
      <c r="BQ1949" s="28"/>
      <c r="BR1949" s="28"/>
      <c r="BS1949" s="28"/>
      <c r="BT1949" s="28"/>
      <c r="BU1949" s="28"/>
      <c r="BV1949" s="28"/>
      <c r="BW1949" s="28"/>
      <c r="BX1949" s="28"/>
      <c r="BY1949" s="28"/>
      <c r="BZ1949" s="28"/>
      <c r="CA1949" s="28"/>
      <c r="CB1949" s="28"/>
      <c r="CC1949" s="28"/>
      <c r="CD1949" s="28"/>
      <c r="CE1949" s="28"/>
      <c r="CF1949" s="28"/>
      <c r="CG1949" s="28"/>
      <c r="CH1949" s="28"/>
      <c r="CI1949" s="28"/>
      <c r="CJ1949" s="28"/>
      <c r="CK1949" s="28"/>
      <c r="CL1949" s="28"/>
      <c r="CM1949" s="28"/>
      <c r="CN1949" s="28"/>
    </row>
    <row r="1950" spans="3:92" x14ac:dyDescent="0.3">
      <c r="C1950" s="28"/>
      <c r="D1950" s="28"/>
      <c r="E1950" s="28"/>
      <c r="F1950" s="28"/>
      <c r="G1950" s="28"/>
      <c r="H1950" s="28"/>
      <c r="I1950" s="28"/>
      <c r="J1950" s="28"/>
      <c r="K1950" s="28"/>
      <c r="L1950" s="28"/>
      <c r="M1950" s="28"/>
      <c r="N1950" s="28"/>
      <c r="O1950" s="28"/>
      <c r="P1950" s="28"/>
      <c r="Q1950" s="28"/>
      <c r="R1950" s="28"/>
      <c r="S1950" s="28"/>
      <c r="T1950" s="28"/>
      <c r="U1950" s="28"/>
      <c r="V1950" s="28"/>
      <c r="W1950" s="28"/>
      <c r="X1950" s="28"/>
      <c r="Y1950" s="28"/>
      <c r="Z1950" s="28"/>
      <c r="AA1950" s="28"/>
      <c r="AB1950" s="28"/>
      <c r="AC1950" s="28"/>
      <c r="AD1950" s="28"/>
      <c r="AE1950" s="28"/>
      <c r="AF1950" s="28"/>
      <c r="AG1950" s="28"/>
      <c r="AH1950" s="28"/>
      <c r="AI1950" s="28"/>
      <c r="AJ1950" s="28"/>
      <c r="AK1950" s="28"/>
      <c r="AL1950" s="28"/>
      <c r="AM1950" s="28"/>
      <c r="AN1950" s="28"/>
      <c r="AO1950" s="28"/>
      <c r="AP1950" s="28"/>
      <c r="AQ1950" s="28"/>
      <c r="AR1950" s="28"/>
      <c r="AS1950" s="28"/>
      <c r="AT1950" s="28"/>
      <c r="AU1950" s="28"/>
      <c r="AV1950" s="28"/>
      <c r="AW1950" s="28"/>
      <c r="AX1950" s="28"/>
      <c r="AY1950" s="28"/>
      <c r="AZ1950" s="28"/>
      <c r="BA1950" s="28"/>
      <c r="BB1950" s="28"/>
      <c r="BC1950" s="28"/>
      <c r="BD1950" s="28"/>
      <c r="BE1950" s="28"/>
      <c r="BF1950" s="28"/>
      <c r="BG1950" s="28"/>
      <c r="BH1950" s="28"/>
      <c r="BI1950" s="28"/>
      <c r="BJ1950" s="28"/>
      <c r="BK1950" s="28"/>
      <c r="BL1950" s="28"/>
      <c r="BM1950" s="28"/>
      <c r="BN1950" s="28"/>
      <c r="BO1950" s="28"/>
      <c r="BP1950" s="28"/>
      <c r="BQ1950" s="28"/>
      <c r="BR1950" s="28"/>
      <c r="BS1950" s="28"/>
      <c r="BT1950" s="28"/>
      <c r="BU1950" s="28"/>
      <c r="BV1950" s="28"/>
      <c r="BW1950" s="28"/>
      <c r="BX1950" s="28"/>
      <c r="BY1950" s="28"/>
      <c r="BZ1950" s="28"/>
      <c r="CA1950" s="28"/>
      <c r="CB1950" s="28"/>
      <c r="CC1950" s="28"/>
      <c r="CD1950" s="28"/>
      <c r="CE1950" s="28"/>
      <c r="CF1950" s="28"/>
      <c r="CG1950" s="28"/>
      <c r="CH1950" s="28"/>
      <c r="CI1950" s="28"/>
      <c r="CJ1950" s="28"/>
      <c r="CK1950" s="28"/>
      <c r="CL1950" s="28"/>
      <c r="CM1950" s="28"/>
      <c r="CN1950" s="28"/>
    </row>
    <row r="1951" spans="3:92" x14ac:dyDescent="0.3">
      <c r="C1951" s="28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28"/>
      <c r="O1951" s="28"/>
      <c r="P1951" s="28"/>
      <c r="Q1951" s="28"/>
      <c r="R1951" s="28"/>
      <c r="S1951" s="28"/>
      <c r="T1951" s="28"/>
      <c r="U1951" s="28"/>
      <c r="V1951" s="28"/>
      <c r="W1951" s="28"/>
      <c r="X1951" s="28"/>
      <c r="Y1951" s="28"/>
      <c r="Z1951" s="28"/>
      <c r="AA1951" s="28"/>
      <c r="AB1951" s="28"/>
      <c r="AC1951" s="28"/>
      <c r="AD1951" s="28"/>
      <c r="AE1951" s="28"/>
      <c r="AF1951" s="28"/>
      <c r="AG1951" s="28"/>
      <c r="AH1951" s="28"/>
      <c r="AI1951" s="28"/>
      <c r="AJ1951" s="28"/>
      <c r="AK1951" s="28"/>
      <c r="AL1951" s="28"/>
      <c r="AM1951" s="28"/>
      <c r="AN1951" s="28"/>
      <c r="AO1951" s="28"/>
      <c r="AP1951" s="28"/>
      <c r="AQ1951" s="28"/>
      <c r="AR1951" s="28"/>
      <c r="AS1951" s="28"/>
      <c r="AT1951" s="28"/>
      <c r="AU1951" s="28"/>
      <c r="AV1951" s="28"/>
      <c r="AW1951" s="28"/>
      <c r="AX1951" s="28"/>
      <c r="AY1951" s="28"/>
      <c r="AZ1951" s="28"/>
      <c r="BA1951" s="28"/>
      <c r="BB1951" s="28"/>
      <c r="BC1951" s="28"/>
      <c r="BD1951" s="28"/>
      <c r="BE1951" s="28"/>
      <c r="BF1951" s="28"/>
      <c r="BG1951" s="28"/>
      <c r="BH1951" s="28"/>
      <c r="BI1951" s="28"/>
      <c r="BJ1951" s="28"/>
      <c r="BK1951" s="28"/>
      <c r="BL1951" s="28"/>
      <c r="BM1951" s="28"/>
      <c r="BN1951" s="28"/>
      <c r="BO1951" s="28"/>
      <c r="BP1951" s="28"/>
      <c r="BQ1951" s="28"/>
      <c r="BR1951" s="28"/>
      <c r="BS1951" s="28"/>
      <c r="BT1951" s="28"/>
      <c r="BU1951" s="28"/>
      <c r="BV1951" s="28"/>
      <c r="BW1951" s="28"/>
      <c r="BX1951" s="28"/>
      <c r="BY1951" s="28"/>
      <c r="BZ1951" s="28"/>
      <c r="CA1951" s="28"/>
      <c r="CB1951" s="28"/>
      <c r="CC1951" s="28"/>
      <c r="CD1951" s="28"/>
      <c r="CE1951" s="28"/>
      <c r="CF1951" s="28"/>
      <c r="CG1951" s="28"/>
      <c r="CH1951" s="28"/>
      <c r="CI1951" s="28"/>
      <c r="CJ1951" s="28"/>
      <c r="CK1951" s="28"/>
      <c r="CL1951" s="28"/>
      <c r="CM1951" s="28"/>
      <c r="CN1951" s="28"/>
    </row>
    <row r="1952" spans="3:92" x14ac:dyDescent="0.3">
      <c r="C1952" s="28"/>
      <c r="D1952" s="28"/>
      <c r="E1952" s="28"/>
      <c r="F1952" s="28"/>
      <c r="G1952" s="28"/>
      <c r="H1952" s="28"/>
      <c r="I1952" s="28"/>
      <c r="J1952" s="28"/>
      <c r="K1952" s="28"/>
      <c r="L1952" s="28"/>
      <c r="M1952" s="28"/>
      <c r="N1952" s="28"/>
      <c r="O1952" s="28"/>
      <c r="P1952" s="28"/>
      <c r="Q1952" s="28"/>
      <c r="R1952" s="28"/>
      <c r="S1952" s="28"/>
      <c r="T1952" s="28"/>
      <c r="U1952" s="28"/>
      <c r="V1952" s="28"/>
      <c r="W1952" s="28"/>
      <c r="X1952" s="28"/>
      <c r="Y1952" s="28"/>
      <c r="Z1952" s="28"/>
      <c r="AA1952" s="28"/>
      <c r="AB1952" s="28"/>
      <c r="AC1952" s="28"/>
      <c r="AD1952" s="28"/>
      <c r="AE1952" s="28"/>
      <c r="AF1952" s="28"/>
      <c r="AG1952" s="28"/>
      <c r="AH1952" s="28"/>
      <c r="AI1952" s="28"/>
      <c r="AJ1952" s="28"/>
      <c r="AK1952" s="28"/>
      <c r="AL1952" s="28"/>
      <c r="AM1952" s="28"/>
      <c r="AN1952" s="28"/>
      <c r="AO1952" s="28"/>
      <c r="AP1952" s="28"/>
      <c r="AQ1952" s="28"/>
      <c r="AR1952" s="28"/>
      <c r="AS1952" s="28"/>
      <c r="AT1952" s="28"/>
      <c r="AU1952" s="28"/>
      <c r="AV1952" s="28"/>
      <c r="AW1952" s="28"/>
      <c r="AX1952" s="28"/>
      <c r="AY1952" s="28"/>
      <c r="AZ1952" s="28"/>
      <c r="BA1952" s="28"/>
      <c r="BB1952" s="28"/>
      <c r="BC1952" s="28"/>
      <c r="BD1952" s="28"/>
      <c r="BE1952" s="28"/>
      <c r="BF1952" s="28"/>
      <c r="BG1952" s="28"/>
      <c r="BH1952" s="28"/>
      <c r="BI1952" s="28"/>
      <c r="BJ1952" s="28"/>
      <c r="BK1952" s="28"/>
      <c r="BL1952" s="28"/>
      <c r="BM1952" s="28"/>
      <c r="BN1952" s="28"/>
      <c r="BO1952" s="28"/>
      <c r="BP1952" s="28"/>
      <c r="BQ1952" s="28"/>
      <c r="BR1952" s="28"/>
      <c r="BS1952" s="28"/>
      <c r="BT1952" s="28"/>
      <c r="BU1952" s="28"/>
      <c r="BV1952" s="28"/>
      <c r="BW1952" s="28"/>
      <c r="BX1952" s="28"/>
      <c r="BY1952" s="28"/>
      <c r="BZ1952" s="28"/>
      <c r="CA1952" s="28"/>
      <c r="CB1952" s="28"/>
      <c r="CC1952" s="28"/>
      <c r="CD1952" s="28"/>
      <c r="CE1952" s="28"/>
      <c r="CF1952" s="28"/>
      <c r="CG1952" s="28"/>
      <c r="CH1952" s="28"/>
      <c r="CI1952" s="28"/>
      <c r="CJ1952" s="28"/>
      <c r="CK1952" s="28"/>
      <c r="CL1952" s="28"/>
      <c r="CM1952" s="28"/>
      <c r="CN1952" s="28"/>
    </row>
    <row r="1953" spans="3:92" x14ac:dyDescent="0.3">
      <c r="C1953" s="28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28"/>
      <c r="O1953" s="28"/>
      <c r="P1953" s="28"/>
      <c r="Q1953" s="28"/>
      <c r="R1953" s="28"/>
      <c r="S1953" s="28"/>
      <c r="T1953" s="28"/>
      <c r="U1953" s="28"/>
      <c r="V1953" s="28"/>
      <c r="W1953" s="28"/>
      <c r="X1953" s="28"/>
      <c r="Y1953" s="28"/>
      <c r="Z1953" s="28"/>
      <c r="AA1953" s="28"/>
      <c r="AB1953" s="28"/>
      <c r="AC1953" s="28"/>
      <c r="AD1953" s="28"/>
      <c r="AE1953" s="28"/>
      <c r="AF1953" s="28"/>
      <c r="AG1953" s="28"/>
      <c r="AH1953" s="28"/>
      <c r="AI1953" s="28"/>
      <c r="AJ1953" s="28"/>
      <c r="AK1953" s="28"/>
      <c r="AL1953" s="28"/>
      <c r="AM1953" s="28"/>
      <c r="AN1953" s="28"/>
      <c r="AO1953" s="28"/>
      <c r="AP1953" s="28"/>
      <c r="AQ1953" s="28"/>
      <c r="AR1953" s="28"/>
      <c r="AS1953" s="28"/>
      <c r="AT1953" s="28"/>
      <c r="AU1953" s="28"/>
      <c r="AV1953" s="28"/>
      <c r="AW1953" s="28"/>
      <c r="AX1953" s="28"/>
      <c r="AY1953" s="28"/>
      <c r="AZ1953" s="28"/>
      <c r="BA1953" s="28"/>
      <c r="BB1953" s="28"/>
      <c r="BC1953" s="28"/>
      <c r="BD1953" s="28"/>
      <c r="BE1953" s="28"/>
      <c r="BF1953" s="28"/>
      <c r="BG1953" s="28"/>
      <c r="BH1953" s="28"/>
      <c r="BI1953" s="28"/>
      <c r="BJ1953" s="28"/>
      <c r="BK1953" s="28"/>
      <c r="BL1953" s="28"/>
      <c r="BM1953" s="28"/>
      <c r="BN1953" s="28"/>
      <c r="BO1953" s="28"/>
      <c r="BP1953" s="28"/>
      <c r="BQ1953" s="28"/>
      <c r="BR1953" s="28"/>
      <c r="BS1953" s="28"/>
      <c r="BT1953" s="28"/>
      <c r="BU1953" s="28"/>
      <c r="BV1953" s="28"/>
      <c r="BW1953" s="28"/>
      <c r="BX1953" s="28"/>
      <c r="BY1953" s="28"/>
      <c r="BZ1953" s="28"/>
      <c r="CA1953" s="28"/>
      <c r="CB1953" s="28"/>
      <c r="CC1953" s="28"/>
      <c r="CD1953" s="28"/>
      <c r="CE1953" s="28"/>
      <c r="CF1953" s="28"/>
      <c r="CG1953" s="28"/>
      <c r="CH1953" s="28"/>
      <c r="CI1953" s="28"/>
      <c r="CJ1953" s="28"/>
      <c r="CK1953" s="28"/>
      <c r="CL1953" s="28"/>
      <c r="CM1953" s="28"/>
      <c r="CN1953" s="28"/>
    </row>
    <row r="1954" spans="3:92" x14ac:dyDescent="0.3">
      <c r="C1954" s="28"/>
      <c r="D1954" s="28"/>
      <c r="E1954" s="28"/>
      <c r="F1954" s="28"/>
      <c r="G1954" s="28"/>
      <c r="H1954" s="28"/>
      <c r="I1954" s="28"/>
      <c r="J1954" s="28"/>
      <c r="K1954" s="28"/>
      <c r="L1954" s="28"/>
      <c r="M1954" s="28"/>
      <c r="N1954" s="28"/>
      <c r="O1954" s="28"/>
      <c r="P1954" s="28"/>
      <c r="Q1954" s="28"/>
      <c r="R1954" s="28"/>
      <c r="S1954" s="28"/>
      <c r="T1954" s="28"/>
      <c r="U1954" s="28"/>
      <c r="V1954" s="28"/>
      <c r="W1954" s="28"/>
      <c r="X1954" s="28"/>
      <c r="Y1954" s="28"/>
      <c r="Z1954" s="28"/>
      <c r="AA1954" s="28"/>
      <c r="AB1954" s="28"/>
      <c r="AC1954" s="28"/>
      <c r="AD1954" s="28"/>
      <c r="AE1954" s="28"/>
      <c r="AF1954" s="28"/>
      <c r="AG1954" s="28"/>
      <c r="AH1954" s="28"/>
      <c r="AI1954" s="28"/>
      <c r="AJ1954" s="28"/>
      <c r="AK1954" s="28"/>
      <c r="AL1954" s="28"/>
      <c r="AM1954" s="28"/>
      <c r="AN1954" s="28"/>
      <c r="AO1954" s="28"/>
      <c r="AP1954" s="28"/>
      <c r="AQ1954" s="28"/>
      <c r="AR1954" s="28"/>
      <c r="AS1954" s="28"/>
      <c r="AT1954" s="28"/>
      <c r="AU1954" s="28"/>
      <c r="AV1954" s="28"/>
      <c r="AW1954" s="28"/>
      <c r="AX1954" s="28"/>
      <c r="AY1954" s="28"/>
      <c r="AZ1954" s="28"/>
      <c r="BA1954" s="28"/>
      <c r="BB1954" s="28"/>
      <c r="BC1954" s="28"/>
      <c r="BD1954" s="28"/>
      <c r="BE1954" s="28"/>
      <c r="BF1954" s="28"/>
      <c r="BG1954" s="28"/>
      <c r="BH1954" s="28"/>
      <c r="BI1954" s="28"/>
      <c r="BJ1954" s="28"/>
      <c r="BK1954" s="28"/>
      <c r="BL1954" s="28"/>
      <c r="BM1954" s="28"/>
      <c r="BN1954" s="28"/>
      <c r="BO1954" s="28"/>
      <c r="BP1954" s="28"/>
      <c r="BQ1954" s="28"/>
      <c r="BR1954" s="28"/>
      <c r="BS1954" s="28"/>
      <c r="BT1954" s="28"/>
      <c r="BU1954" s="28"/>
      <c r="BV1954" s="28"/>
      <c r="BW1954" s="28"/>
      <c r="BX1954" s="28"/>
      <c r="BY1954" s="28"/>
      <c r="BZ1954" s="28"/>
      <c r="CA1954" s="28"/>
      <c r="CB1954" s="28"/>
      <c r="CC1954" s="28"/>
      <c r="CD1954" s="28"/>
      <c r="CE1954" s="28"/>
      <c r="CF1954" s="28"/>
      <c r="CG1954" s="28"/>
      <c r="CH1954" s="28"/>
      <c r="CI1954" s="28"/>
      <c r="CJ1954" s="28"/>
      <c r="CK1954" s="28"/>
      <c r="CL1954" s="28"/>
      <c r="CM1954" s="28"/>
      <c r="CN1954" s="28"/>
    </row>
    <row r="1955" spans="3:92" x14ac:dyDescent="0.3">
      <c r="C1955" s="28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28"/>
      <c r="O1955" s="28"/>
      <c r="P1955" s="28"/>
      <c r="Q1955" s="28"/>
      <c r="R1955" s="28"/>
      <c r="S1955" s="28"/>
      <c r="T1955" s="28"/>
      <c r="U1955" s="28"/>
      <c r="V1955" s="28"/>
      <c r="W1955" s="28"/>
      <c r="X1955" s="28"/>
      <c r="Y1955" s="28"/>
      <c r="Z1955" s="28"/>
      <c r="AA1955" s="28"/>
      <c r="AB1955" s="28"/>
      <c r="AC1955" s="28"/>
      <c r="AD1955" s="28"/>
      <c r="AE1955" s="28"/>
      <c r="AF1955" s="28"/>
      <c r="AG1955" s="28"/>
      <c r="AH1955" s="28"/>
      <c r="AI1955" s="28"/>
      <c r="AJ1955" s="28"/>
      <c r="AK1955" s="28"/>
      <c r="AL1955" s="28"/>
      <c r="AM1955" s="28"/>
      <c r="AN1955" s="28"/>
      <c r="AO1955" s="28"/>
      <c r="AP1955" s="28"/>
      <c r="AQ1955" s="28"/>
      <c r="AR1955" s="28"/>
      <c r="AS1955" s="28"/>
      <c r="AT1955" s="28"/>
      <c r="AU1955" s="28"/>
      <c r="AV1955" s="28"/>
      <c r="AW1955" s="28"/>
      <c r="AX1955" s="28"/>
      <c r="AY1955" s="28"/>
      <c r="AZ1955" s="28"/>
      <c r="BA1955" s="28"/>
      <c r="BB1955" s="28"/>
      <c r="BC1955" s="28"/>
      <c r="BD1955" s="28"/>
      <c r="BE1955" s="28"/>
      <c r="BF1955" s="28"/>
      <c r="BG1955" s="28"/>
      <c r="BH1955" s="28"/>
      <c r="BI1955" s="28"/>
      <c r="BJ1955" s="28"/>
      <c r="BK1955" s="28"/>
      <c r="BL1955" s="28"/>
      <c r="BM1955" s="28"/>
      <c r="BN1955" s="28"/>
      <c r="BO1955" s="28"/>
      <c r="BP1955" s="28"/>
      <c r="BQ1955" s="28"/>
      <c r="BR1955" s="28"/>
      <c r="BS1955" s="28"/>
      <c r="BT1955" s="28"/>
      <c r="BU1955" s="28"/>
      <c r="BV1955" s="28"/>
      <c r="BW1955" s="28"/>
      <c r="BX1955" s="28"/>
      <c r="BY1955" s="28"/>
      <c r="BZ1955" s="28"/>
      <c r="CA1955" s="28"/>
      <c r="CB1955" s="28"/>
      <c r="CC1955" s="28"/>
      <c r="CD1955" s="28"/>
      <c r="CE1955" s="28"/>
      <c r="CF1955" s="28"/>
      <c r="CG1955" s="28"/>
      <c r="CH1955" s="28"/>
      <c r="CI1955" s="28"/>
      <c r="CJ1955" s="28"/>
      <c r="CK1955" s="28"/>
      <c r="CL1955" s="28"/>
      <c r="CM1955" s="28"/>
      <c r="CN1955" s="28"/>
    </row>
    <row r="1956" spans="3:92" x14ac:dyDescent="0.3">
      <c r="C1956" s="28"/>
      <c r="D1956" s="28"/>
      <c r="E1956" s="28"/>
      <c r="F1956" s="28"/>
      <c r="G1956" s="28"/>
      <c r="H1956" s="28"/>
      <c r="I1956" s="28"/>
      <c r="J1956" s="28"/>
      <c r="K1956" s="28"/>
      <c r="L1956" s="28"/>
      <c r="M1956" s="28"/>
      <c r="N1956" s="28"/>
      <c r="O1956" s="28"/>
      <c r="P1956" s="28"/>
      <c r="Q1956" s="28"/>
      <c r="R1956" s="28"/>
      <c r="S1956" s="28"/>
      <c r="T1956" s="28"/>
      <c r="U1956" s="28"/>
      <c r="V1956" s="28"/>
      <c r="W1956" s="28"/>
      <c r="X1956" s="28"/>
      <c r="Y1956" s="28"/>
      <c r="Z1956" s="28"/>
      <c r="AA1956" s="28"/>
      <c r="AB1956" s="28"/>
      <c r="AC1956" s="28"/>
      <c r="AD1956" s="28"/>
      <c r="AE1956" s="28"/>
      <c r="AF1956" s="28"/>
      <c r="AG1956" s="28"/>
      <c r="AH1956" s="28"/>
      <c r="AI1956" s="28"/>
      <c r="AJ1956" s="28"/>
      <c r="AK1956" s="28"/>
      <c r="AL1956" s="28"/>
      <c r="AM1956" s="28"/>
      <c r="AN1956" s="28"/>
      <c r="AO1956" s="28"/>
      <c r="AP1956" s="28"/>
      <c r="AQ1956" s="28"/>
      <c r="AR1956" s="28"/>
      <c r="AS1956" s="28"/>
      <c r="AT1956" s="28"/>
      <c r="AU1956" s="28"/>
      <c r="AV1956" s="28"/>
      <c r="AW1956" s="28"/>
      <c r="AX1956" s="28"/>
      <c r="AY1956" s="28"/>
      <c r="AZ1956" s="28"/>
      <c r="BA1956" s="28"/>
      <c r="BB1956" s="28"/>
      <c r="BC1956" s="28"/>
      <c r="BD1956" s="28"/>
      <c r="BE1956" s="28"/>
      <c r="BF1956" s="28"/>
      <c r="BG1956" s="28"/>
      <c r="BH1956" s="28"/>
      <c r="BI1956" s="28"/>
      <c r="BJ1956" s="28"/>
      <c r="BK1956" s="28"/>
      <c r="BL1956" s="28"/>
      <c r="BM1956" s="28"/>
      <c r="BN1956" s="28"/>
      <c r="BO1956" s="28"/>
      <c r="BP1956" s="28"/>
      <c r="BQ1956" s="28"/>
      <c r="BR1956" s="28"/>
      <c r="BS1956" s="28"/>
      <c r="BT1956" s="28"/>
      <c r="BU1956" s="28"/>
      <c r="BV1956" s="28"/>
      <c r="BW1956" s="28"/>
      <c r="BX1956" s="28"/>
      <c r="BY1956" s="28"/>
      <c r="BZ1956" s="28"/>
      <c r="CA1956" s="28"/>
      <c r="CB1956" s="28"/>
      <c r="CC1956" s="28"/>
      <c r="CD1956" s="28"/>
      <c r="CE1956" s="28"/>
      <c r="CF1956" s="28"/>
      <c r="CG1956" s="28"/>
      <c r="CH1956" s="28"/>
      <c r="CI1956" s="28"/>
      <c r="CJ1956" s="28"/>
      <c r="CK1956" s="28"/>
      <c r="CL1956" s="28"/>
      <c r="CM1956" s="28"/>
      <c r="CN1956" s="28"/>
    </row>
    <row r="1957" spans="3:92" x14ac:dyDescent="0.3">
      <c r="C1957" s="28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28"/>
      <c r="O1957" s="28"/>
      <c r="P1957" s="28"/>
      <c r="Q1957" s="28"/>
      <c r="R1957" s="28"/>
      <c r="S1957" s="28"/>
      <c r="T1957" s="28"/>
      <c r="U1957" s="28"/>
      <c r="V1957" s="28"/>
      <c r="W1957" s="28"/>
      <c r="X1957" s="28"/>
      <c r="Y1957" s="28"/>
      <c r="Z1957" s="28"/>
      <c r="AA1957" s="28"/>
      <c r="AB1957" s="28"/>
      <c r="AC1957" s="28"/>
      <c r="AD1957" s="28"/>
      <c r="AE1957" s="28"/>
      <c r="AF1957" s="28"/>
      <c r="AG1957" s="28"/>
      <c r="AH1957" s="28"/>
      <c r="AI1957" s="28"/>
      <c r="AJ1957" s="28"/>
      <c r="AK1957" s="28"/>
      <c r="AL1957" s="28"/>
      <c r="AM1957" s="28"/>
      <c r="AN1957" s="28"/>
      <c r="AO1957" s="28"/>
      <c r="AP1957" s="28"/>
      <c r="AQ1957" s="28"/>
      <c r="AR1957" s="28"/>
      <c r="AS1957" s="28"/>
      <c r="AT1957" s="28"/>
      <c r="AU1957" s="28"/>
      <c r="AV1957" s="28"/>
      <c r="AW1957" s="28"/>
      <c r="AX1957" s="28"/>
      <c r="AY1957" s="28"/>
      <c r="AZ1957" s="28"/>
      <c r="BA1957" s="28"/>
      <c r="BB1957" s="28"/>
      <c r="BC1957" s="28"/>
      <c r="BD1957" s="28"/>
      <c r="BE1957" s="28"/>
      <c r="BF1957" s="28"/>
      <c r="BG1957" s="28"/>
      <c r="BH1957" s="28"/>
      <c r="BI1957" s="28"/>
      <c r="BJ1957" s="28"/>
      <c r="BK1957" s="28"/>
      <c r="BL1957" s="28"/>
      <c r="BM1957" s="28"/>
      <c r="BN1957" s="28"/>
      <c r="BO1957" s="28"/>
      <c r="BP1957" s="28"/>
      <c r="BQ1957" s="28"/>
      <c r="BR1957" s="28"/>
      <c r="BS1957" s="28"/>
      <c r="BT1957" s="28"/>
      <c r="BU1957" s="28"/>
      <c r="BV1957" s="28"/>
      <c r="BW1957" s="28"/>
      <c r="BX1957" s="28"/>
      <c r="BY1957" s="28"/>
      <c r="BZ1957" s="28"/>
      <c r="CA1957" s="28"/>
      <c r="CB1957" s="28"/>
      <c r="CC1957" s="28"/>
      <c r="CD1957" s="28"/>
      <c r="CE1957" s="28"/>
      <c r="CF1957" s="28"/>
      <c r="CG1957" s="28"/>
      <c r="CH1957" s="28"/>
      <c r="CI1957" s="28"/>
      <c r="CJ1957" s="28"/>
      <c r="CK1957" s="28"/>
      <c r="CL1957" s="28"/>
      <c r="CM1957" s="28"/>
      <c r="CN1957" s="28"/>
    </row>
    <row r="1958" spans="3:92" x14ac:dyDescent="0.3">
      <c r="C1958" s="28"/>
      <c r="D1958" s="28"/>
      <c r="E1958" s="28"/>
      <c r="F1958" s="28"/>
      <c r="G1958" s="28"/>
      <c r="H1958" s="28"/>
      <c r="I1958" s="28"/>
      <c r="J1958" s="28"/>
      <c r="K1958" s="28"/>
      <c r="L1958" s="28"/>
      <c r="M1958" s="28"/>
      <c r="N1958" s="28"/>
      <c r="O1958" s="28"/>
      <c r="P1958" s="28"/>
      <c r="Q1958" s="28"/>
      <c r="R1958" s="28"/>
      <c r="S1958" s="28"/>
      <c r="T1958" s="28"/>
      <c r="U1958" s="28"/>
      <c r="V1958" s="28"/>
      <c r="W1958" s="28"/>
      <c r="X1958" s="28"/>
      <c r="Y1958" s="28"/>
      <c r="Z1958" s="28"/>
      <c r="AA1958" s="28"/>
      <c r="AB1958" s="28"/>
      <c r="AC1958" s="28"/>
      <c r="AD1958" s="28"/>
      <c r="AE1958" s="28"/>
      <c r="AF1958" s="28"/>
      <c r="AG1958" s="28"/>
      <c r="AH1958" s="28"/>
      <c r="AI1958" s="28"/>
      <c r="AJ1958" s="28"/>
      <c r="AK1958" s="28"/>
      <c r="AL1958" s="28"/>
      <c r="AM1958" s="28"/>
      <c r="AN1958" s="28"/>
      <c r="AO1958" s="28"/>
      <c r="AP1958" s="28"/>
      <c r="AQ1958" s="28"/>
      <c r="AR1958" s="28"/>
      <c r="AS1958" s="28"/>
      <c r="AT1958" s="28"/>
      <c r="AU1958" s="28"/>
      <c r="AV1958" s="28"/>
      <c r="AW1958" s="28"/>
      <c r="AX1958" s="28"/>
      <c r="AY1958" s="28"/>
      <c r="AZ1958" s="28"/>
      <c r="BA1958" s="28"/>
      <c r="BB1958" s="28"/>
      <c r="BC1958" s="28"/>
      <c r="BD1958" s="28"/>
      <c r="BE1958" s="28"/>
      <c r="BF1958" s="28"/>
      <c r="BG1958" s="28"/>
      <c r="BH1958" s="28"/>
      <c r="BI1958" s="28"/>
      <c r="BJ1958" s="28"/>
      <c r="BK1958" s="28"/>
      <c r="BL1958" s="28"/>
      <c r="BM1958" s="28"/>
      <c r="BN1958" s="28"/>
      <c r="BO1958" s="28"/>
      <c r="BP1958" s="28"/>
      <c r="BQ1958" s="28"/>
      <c r="BR1958" s="28"/>
      <c r="BS1958" s="28"/>
      <c r="BT1958" s="28"/>
      <c r="BU1958" s="28"/>
      <c r="BV1958" s="28"/>
      <c r="BW1958" s="28"/>
      <c r="BX1958" s="28"/>
      <c r="BY1958" s="28"/>
      <c r="BZ1958" s="28"/>
      <c r="CA1958" s="28"/>
      <c r="CB1958" s="28"/>
      <c r="CC1958" s="28"/>
      <c r="CD1958" s="28"/>
      <c r="CE1958" s="28"/>
      <c r="CF1958" s="28"/>
      <c r="CG1958" s="28"/>
      <c r="CH1958" s="28"/>
      <c r="CI1958" s="28"/>
      <c r="CJ1958" s="28"/>
      <c r="CK1958" s="28"/>
      <c r="CL1958" s="28"/>
      <c r="CM1958" s="28"/>
      <c r="CN1958" s="28"/>
    </row>
    <row r="1959" spans="3:92" x14ac:dyDescent="0.3">
      <c r="C1959" s="28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28"/>
      <c r="O1959" s="28"/>
      <c r="P1959" s="28"/>
      <c r="Q1959" s="28"/>
      <c r="R1959" s="28"/>
      <c r="S1959" s="28"/>
      <c r="T1959" s="28"/>
      <c r="U1959" s="28"/>
      <c r="V1959" s="28"/>
      <c r="W1959" s="28"/>
      <c r="X1959" s="28"/>
      <c r="Y1959" s="28"/>
      <c r="Z1959" s="28"/>
      <c r="AA1959" s="28"/>
      <c r="AB1959" s="28"/>
      <c r="AC1959" s="28"/>
      <c r="AD1959" s="28"/>
      <c r="AE1959" s="28"/>
      <c r="AF1959" s="28"/>
      <c r="AG1959" s="28"/>
      <c r="AH1959" s="28"/>
      <c r="AI1959" s="28"/>
      <c r="AJ1959" s="28"/>
      <c r="AK1959" s="28"/>
      <c r="AL1959" s="28"/>
      <c r="AM1959" s="28"/>
      <c r="AN1959" s="28"/>
      <c r="AO1959" s="28"/>
      <c r="AP1959" s="28"/>
      <c r="AQ1959" s="28"/>
      <c r="AR1959" s="28"/>
      <c r="AS1959" s="28"/>
      <c r="AT1959" s="28"/>
      <c r="AU1959" s="28"/>
      <c r="AV1959" s="28"/>
      <c r="AW1959" s="28"/>
      <c r="AX1959" s="28"/>
      <c r="AY1959" s="28"/>
      <c r="AZ1959" s="28"/>
      <c r="BA1959" s="28"/>
      <c r="BB1959" s="28"/>
      <c r="BC1959" s="28"/>
      <c r="BD1959" s="28"/>
      <c r="BE1959" s="28"/>
      <c r="BF1959" s="28"/>
      <c r="BG1959" s="28"/>
      <c r="BH1959" s="28"/>
      <c r="BI1959" s="28"/>
      <c r="BJ1959" s="28"/>
      <c r="BK1959" s="28"/>
      <c r="BL1959" s="28"/>
      <c r="BM1959" s="28"/>
      <c r="BN1959" s="28"/>
      <c r="BO1959" s="28"/>
      <c r="BP1959" s="28"/>
      <c r="BQ1959" s="28"/>
      <c r="BR1959" s="28"/>
      <c r="BS1959" s="28"/>
      <c r="BT1959" s="28"/>
      <c r="BU1959" s="28"/>
      <c r="BV1959" s="28"/>
      <c r="BW1959" s="28"/>
      <c r="BX1959" s="28"/>
      <c r="BY1959" s="28"/>
      <c r="BZ1959" s="28"/>
      <c r="CA1959" s="28"/>
      <c r="CB1959" s="28"/>
      <c r="CC1959" s="28"/>
      <c r="CD1959" s="28"/>
      <c r="CE1959" s="28"/>
      <c r="CF1959" s="28"/>
      <c r="CG1959" s="28"/>
      <c r="CH1959" s="28"/>
      <c r="CI1959" s="28"/>
      <c r="CJ1959" s="28"/>
      <c r="CK1959" s="28"/>
      <c r="CL1959" s="28"/>
      <c r="CM1959" s="28"/>
      <c r="CN1959" s="28"/>
    </row>
    <row r="1960" spans="3:92" x14ac:dyDescent="0.3">
      <c r="C1960" s="28"/>
      <c r="D1960" s="28"/>
      <c r="E1960" s="28"/>
      <c r="F1960" s="28"/>
      <c r="G1960" s="28"/>
      <c r="H1960" s="28"/>
      <c r="I1960" s="28"/>
      <c r="J1960" s="28"/>
      <c r="K1960" s="28"/>
      <c r="L1960" s="28"/>
      <c r="M1960" s="28"/>
      <c r="N1960" s="28"/>
      <c r="O1960" s="28"/>
      <c r="P1960" s="28"/>
      <c r="Q1960" s="28"/>
      <c r="R1960" s="28"/>
      <c r="S1960" s="28"/>
      <c r="T1960" s="28"/>
      <c r="U1960" s="28"/>
      <c r="V1960" s="28"/>
      <c r="W1960" s="28"/>
      <c r="X1960" s="28"/>
      <c r="Y1960" s="28"/>
      <c r="Z1960" s="28"/>
      <c r="AA1960" s="28"/>
      <c r="AB1960" s="28"/>
      <c r="AC1960" s="28"/>
      <c r="AD1960" s="28"/>
      <c r="AE1960" s="28"/>
      <c r="AF1960" s="28"/>
      <c r="AG1960" s="28"/>
      <c r="AH1960" s="28"/>
      <c r="AI1960" s="28"/>
      <c r="AJ1960" s="28"/>
      <c r="AK1960" s="28"/>
      <c r="AL1960" s="28"/>
      <c r="AM1960" s="28"/>
      <c r="AN1960" s="28"/>
      <c r="AO1960" s="28"/>
      <c r="AP1960" s="28"/>
      <c r="AQ1960" s="28"/>
      <c r="AR1960" s="28"/>
      <c r="AS1960" s="28"/>
      <c r="AT1960" s="28"/>
      <c r="AU1960" s="28"/>
      <c r="AV1960" s="28"/>
      <c r="AW1960" s="28"/>
      <c r="AX1960" s="28"/>
      <c r="AY1960" s="28"/>
      <c r="AZ1960" s="28"/>
      <c r="BA1960" s="28"/>
      <c r="BB1960" s="28"/>
      <c r="BC1960" s="28"/>
      <c r="BD1960" s="28"/>
      <c r="BE1960" s="28"/>
      <c r="BF1960" s="28"/>
      <c r="BG1960" s="28"/>
      <c r="BH1960" s="28"/>
      <c r="BI1960" s="28"/>
      <c r="BJ1960" s="28"/>
      <c r="BK1960" s="28"/>
      <c r="BL1960" s="28"/>
      <c r="BM1960" s="28"/>
      <c r="BN1960" s="28"/>
      <c r="BO1960" s="28"/>
      <c r="BP1960" s="28"/>
      <c r="BQ1960" s="28"/>
      <c r="BR1960" s="28"/>
      <c r="BS1960" s="28"/>
      <c r="BT1960" s="28"/>
      <c r="BU1960" s="28"/>
      <c r="BV1960" s="28"/>
      <c r="BW1960" s="28"/>
      <c r="BX1960" s="28"/>
      <c r="BY1960" s="28"/>
      <c r="BZ1960" s="28"/>
      <c r="CA1960" s="28"/>
      <c r="CB1960" s="28"/>
      <c r="CC1960" s="28"/>
      <c r="CD1960" s="28"/>
      <c r="CE1960" s="28"/>
      <c r="CF1960" s="28"/>
      <c r="CG1960" s="28"/>
      <c r="CH1960" s="28"/>
      <c r="CI1960" s="28"/>
      <c r="CJ1960" s="28"/>
      <c r="CK1960" s="28"/>
      <c r="CL1960" s="28"/>
      <c r="CM1960" s="28"/>
      <c r="CN1960" s="28"/>
    </row>
    <row r="1961" spans="3:92" x14ac:dyDescent="0.3">
      <c r="C1961" s="28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28"/>
      <c r="O1961" s="28"/>
      <c r="P1961" s="28"/>
      <c r="Q1961" s="28"/>
      <c r="R1961" s="28"/>
      <c r="S1961" s="28"/>
      <c r="T1961" s="28"/>
      <c r="U1961" s="28"/>
      <c r="V1961" s="28"/>
      <c r="W1961" s="28"/>
      <c r="X1961" s="28"/>
      <c r="Y1961" s="28"/>
      <c r="Z1961" s="28"/>
      <c r="AA1961" s="28"/>
      <c r="AB1961" s="28"/>
      <c r="AC1961" s="28"/>
      <c r="AD1961" s="28"/>
      <c r="AE1961" s="28"/>
      <c r="AF1961" s="28"/>
      <c r="AG1961" s="28"/>
      <c r="AH1961" s="28"/>
      <c r="AI1961" s="28"/>
      <c r="AJ1961" s="28"/>
      <c r="AK1961" s="28"/>
      <c r="AL1961" s="28"/>
      <c r="AM1961" s="28"/>
      <c r="AN1961" s="28"/>
      <c r="AO1961" s="28"/>
      <c r="AP1961" s="28"/>
      <c r="AQ1961" s="28"/>
      <c r="AR1961" s="28"/>
      <c r="AS1961" s="28"/>
      <c r="AT1961" s="28"/>
      <c r="AU1961" s="28"/>
      <c r="AV1961" s="28"/>
      <c r="AW1961" s="28"/>
      <c r="AX1961" s="28"/>
      <c r="AY1961" s="28"/>
      <c r="AZ1961" s="28"/>
      <c r="BA1961" s="28"/>
      <c r="BB1961" s="28"/>
      <c r="BC1961" s="28"/>
      <c r="BD1961" s="28"/>
      <c r="BE1961" s="28"/>
      <c r="BF1961" s="28"/>
      <c r="BG1961" s="28"/>
      <c r="BH1961" s="28"/>
      <c r="BI1961" s="28"/>
      <c r="BJ1961" s="28"/>
      <c r="BK1961" s="28"/>
      <c r="BL1961" s="28"/>
      <c r="BM1961" s="28"/>
      <c r="BN1961" s="28"/>
      <c r="BO1961" s="28"/>
      <c r="BP1961" s="28"/>
      <c r="BQ1961" s="28"/>
      <c r="BR1961" s="28"/>
      <c r="BS1961" s="28"/>
      <c r="BT1961" s="28"/>
      <c r="BU1961" s="28"/>
      <c r="BV1961" s="28"/>
      <c r="BW1961" s="28"/>
      <c r="BX1961" s="28"/>
      <c r="BY1961" s="28"/>
      <c r="BZ1961" s="28"/>
      <c r="CA1961" s="28"/>
      <c r="CB1961" s="28"/>
      <c r="CC1961" s="28"/>
      <c r="CD1961" s="28"/>
      <c r="CE1961" s="28"/>
      <c r="CF1961" s="28"/>
      <c r="CG1961" s="28"/>
      <c r="CH1961" s="28"/>
      <c r="CI1961" s="28"/>
      <c r="CJ1961" s="28"/>
      <c r="CK1961" s="28"/>
      <c r="CL1961" s="28"/>
      <c r="CM1961" s="28"/>
      <c r="CN1961" s="28"/>
    </row>
    <row r="1962" spans="3:92" x14ac:dyDescent="0.3">
      <c r="C1962" s="28"/>
      <c r="D1962" s="28"/>
      <c r="E1962" s="28"/>
      <c r="F1962" s="28"/>
      <c r="G1962" s="28"/>
      <c r="H1962" s="28"/>
      <c r="I1962" s="28"/>
      <c r="J1962" s="28"/>
      <c r="K1962" s="28"/>
      <c r="L1962" s="28"/>
      <c r="M1962" s="28"/>
      <c r="N1962" s="28"/>
      <c r="O1962" s="28"/>
      <c r="P1962" s="28"/>
      <c r="Q1962" s="28"/>
      <c r="R1962" s="28"/>
      <c r="S1962" s="28"/>
      <c r="T1962" s="28"/>
      <c r="U1962" s="28"/>
      <c r="V1962" s="28"/>
      <c r="W1962" s="28"/>
      <c r="X1962" s="28"/>
      <c r="Y1962" s="28"/>
      <c r="Z1962" s="28"/>
      <c r="AA1962" s="28"/>
      <c r="AB1962" s="28"/>
      <c r="AC1962" s="28"/>
      <c r="AD1962" s="28"/>
      <c r="AE1962" s="28"/>
      <c r="AF1962" s="28"/>
      <c r="AG1962" s="28"/>
      <c r="AH1962" s="28"/>
      <c r="AI1962" s="28"/>
      <c r="AJ1962" s="28"/>
      <c r="AK1962" s="28"/>
      <c r="AL1962" s="28"/>
      <c r="AM1962" s="28"/>
      <c r="AN1962" s="28"/>
      <c r="AO1962" s="28"/>
      <c r="AP1962" s="28"/>
      <c r="AQ1962" s="28"/>
      <c r="AR1962" s="28"/>
      <c r="AS1962" s="28"/>
      <c r="AT1962" s="28"/>
      <c r="AU1962" s="28"/>
      <c r="AV1962" s="28"/>
      <c r="AW1962" s="28"/>
      <c r="AX1962" s="28"/>
      <c r="AY1962" s="28"/>
      <c r="AZ1962" s="28"/>
      <c r="BA1962" s="28"/>
      <c r="BB1962" s="28"/>
      <c r="BC1962" s="28"/>
      <c r="BD1962" s="28"/>
      <c r="BE1962" s="28"/>
      <c r="BF1962" s="28"/>
      <c r="BG1962" s="28"/>
      <c r="BH1962" s="28"/>
      <c r="BI1962" s="28"/>
      <c r="BJ1962" s="28"/>
      <c r="BK1962" s="28"/>
      <c r="BL1962" s="28"/>
      <c r="BM1962" s="28"/>
      <c r="BN1962" s="28"/>
      <c r="BO1962" s="28"/>
      <c r="BP1962" s="28"/>
      <c r="BQ1962" s="28"/>
      <c r="BR1962" s="28"/>
      <c r="BS1962" s="28"/>
      <c r="BT1962" s="28"/>
      <c r="BU1962" s="28"/>
      <c r="BV1962" s="28"/>
      <c r="BW1962" s="28"/>
      <c r="BX1962" s="28"/>
      <c r="BY1962" s="28"/>
      <c r="BZ1962" s="28"/>
      <c r="CA1962" s="28"/>
      <c r="CB1962" s="28"/>
      <c r="CC1962" s="28"/>
      <c r="CD1962" s="28"/>
      <c r="CE1962" s="28"/>
      <c r="CF1962" s="28"/>
      <c r="CG1962" s="28"/>
      <c r="CH1962" s="28"/>
      <c r="CI1962" s="28"/>
      <c r="CJ1962" s="28"/>
      <c r="CK1962" s="28"/>
      <c r="CL1962" s="28"/>
      <c r="CM1962" s="28"/>
      <c r="CN1962" s="28"/>
    </row>
    <row r="1963" spans="3:92" x14ac:dyDescent="0.3">
      <c r="C1963" s="28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28"/>
      <c r="O1963" s="28"/>
      <c r="P1963" s="28"/>
      <c r="Q1963" s="28"/>
      <c r="R1963" s="28"/>
      <c r="S1963" s="28"/>
      <c r="T1963" s="28"/>
      <c r="U1963" s="28"/>
      <c r="V1963" s="28"/>
      <c r="W1963" s="28"/>
      <c r="X1963" s="28"/>
      <c r="Y1963" s="28"/>
      <c r="Z1963" s="28"/>
      <c r="AA1963" s="28"/>
      <c r="AB1963" s="28"/>
      <c r="AC1963" s="28"/>
      <c r="AD1963" s="28"/>
      <c r="AE1963" s="28"/>
      <c r="AF1963" s="28"/>
      <c r="AG1963" s="28"/>
      <c r="AH1963" s="28"/>
      <c r="AI1963" s="28"/>
      <c r="AJ1963" s="28"/>
      <c r="AK1963" s="28"/>
      <c r="AL1963" s="28"/>
      <c r="AM1963" s="28"/>
      <c r="AN1963" s="28"/>
      <c r="AO1963" s="28"/>
      <c r="AP1963" s="28"/>
      <c r="AQ1963" s="28"/>
      <c r="AR1963" s="28"/>
      <c r="AS1963" s="28"/>
      <c r="AT1963" s="28"/>
      <c r="AU1963" s="28"/>
      <c r="AV1963" s="28"/>
      <c r="AW1963" s="28"/>
      <c r="AX1963" s="28"/>
      <c r="AY1963" s="28"/>
      <c r="AZ1963" s="28"/>
      <c r="BA1963" s="28"/>
      <c r="BB1963" s="28"/>
      <c r="BC1963" s="28"/>
      <c r="BD1963" s="28"/>
      <c r="BE1963" s="28"/>
      <c r="BF1963" s="28"/>
      <c r="BG1963" s="28"/>
      <c r="BH1963" s="28"/>
      <c r="BI1963" s="28"/>
      <c r="BJ1963" s="28"/>
      <c r="BK1963" s="28"/>
      <c r="BL1963" s="28"/>
      <c r="BM1963" s="28"/>
      <c r="BN1963" s="28"/>
      <c r="BO1963" s="28"/>
      <c r="BP1963" s="28"/>
      <c r="BQ1963" s="28"/>
      <c r="BR1963" s="28"/>
      <c r="BS1963" s="28"/>
      <c r="BT1963" s="28"/>
      <c r="BU1963" s="28"/>
      <c r="BV1963" s="28"/>
      <c r="BW1963" s="28"/>
      <c r="BX1963" s="28"/>
      <c r="BY1963" s="28"/>
      <c r="BZ1963" s="28"/>
      <c r="CA1963" s="28"/>
      <c r="CB1963" s="28"/>
      <c r="CC1963" s="28"/>
      <c r="CD1963" s="28"/>
      <c r="CE1963" s="28"/>
      <c r="CF1963" s="28"/>
      <c r="CG1963" s="28"/>
      <c r="CH1963" s="28"/>
      <c r="CI1963" s="28"/>
      <c r="CJ1963" s="28"/>
      <c r="CK1963" s="28"/>
      <c r="CL1963" s="28"/>
      <c r="CM1963" s="28"/>
      <c r="CN1963" s="28"/>
    </row>
    <row r="1964" spans="3:92" x14ac:dyDescent="0.3">
      <c r="C1964" s="28"/>
      <c r="D1964" s="28"/>
      <c r="E1964" s="28"/>
      <c r="F1964" s="28"/>
      <c r="G1964" s="28"/>
      <c r="H1964" s="28"/>
      <c r="I1964" s="28"/>
      <c r="J1964" s="28"/>
      <c r="K1964" s="28"/>
      <c r="L1964" s="28"/>
      <c r="M1964" s="28"/>
      <c r="N1964" s="28"/>
      <c r="O1964" s="28"/>
      <c r="P1964" s="28"/>
      <c r="Q1964" s="28"/>
      <c r="R1964" s="28"/>
      <c r="S1964" s="28"/>
      <c r="T1964" s="28"/>
      <c r="U1964" s="28"/>
      <c r="V1964" s="28"/>
      <c r="W1964" s="28"/>
      <c r="X1964" s="28"/>
      <c r="Y1964" s="28"/>
      <c r="Z1964" s="28"/>
      <c r="AA1964" s="28"/>
      <c r="AB1964" s="28"/>
      <c r="AC1964" s="28"/>
      <c r="AD1964" s="28"/>
      <c r="AE1964" s="28"/>
      <c r="AF1964" s="28"/>
      <c r="AG1964" s="28"/>
      <c r="AH1964" s="28"/>
      <c r="AI1964" s="28"/>
      <c r="AJ1964" s="28"/>
      <c r="AK1964" s="28"/>
      <c r="AL1964" s="28"/>
      <c r="AM1964" s="28"/>
      <c r="AN1964" s="28"/>
      <c r="AO1964" s="28"/>
      <c r="AP1964" s="28"/>
      <c r="AQ1964" s="28"/>
      <c r="AR1964" s="28"/>
      <c r="AS1964" s="28"/>
      <c r="AT1964" s="28"/>
      <c r="AU1964" s="28"/>
      <c r="AV1964" s="28"/>
      <c r="AW1964" s="28"/>
      <c r="AX1964" s="28"/>
      <c r="AY1964" s="28"/>
      <c r="AZ1964" s="28"/>
      <c r="BA1964" s="28"/>
      <c r="BB1964" s="28"/>
      <c r="BC1964" s="28"/>
      <c r="BD1964" s="28"/>
      <c r="BE1964" s="28"/>
      <c r="BF1964" s="28"/>
      <c r="BG1964" s="28"/>
      <c r="BH1964" s="28"/>
      <c r="BI1964" s="28"/>
      <c r="BJ1964" s="28"/>
      <c r="BK1964" s="28"/>
      <c r="BL1964" s="28"/>
      <c r="BM1964" s="28"/>
      <c r="BN1964" s="28"/>
      <c r="BO1964" s="28"/>
      <c r="BP1964" s="28"/>
      <c r="BQ1964" s="28"/>
      <c r="BR1964" s="28"/>
      <c r="BS1964" s="28"/>
      <c r="BT1964" s="28"/>
      <c r="BU1964" s="28"/>
      <c r="BV1964" s="28"/>
      <c r="BW1964" s="28"/>
      <c r="BX1964" s="28"/>
      <c r="BY1964" s="28"/>
      <c r="BZ1964" s="28"/>
      <c r="CA1964" s="28"/>
      <c r="CB1964" s="28"/>
      <c r="CC1964" s="28"/>
      <c r="CD1964" s="28"/>
      <c r="CE1964" s="28"/>
      <c r="CF1964" s="28"/>
      <c r="CG1964" s="28"/>
      <c r="CH1964" s="28"/>
      <c r="CI1964" s="28"/>
      <c r="CJ1964" s="28"/>
      <c r="CK1964" s="28"/>
      <c r="CL1964" s="28"/>
      <c r="CM1964" s="28"/>
      <c r="CN1964" s="28"/>
    </row>
    <row r="1965" spans="3:92" x14ac:dyDescent="0.3">
      <c r="C1965" s="28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28"/>
      <c r="O1965" s="28"/>
      <c r="P1965" s="28"/>
      <c r="Q1965" s="28"/>
      <c r="R1965" s="28"/>
      <c r="S1965" s="28"/>
      <c r="T1965" s="28"/>
      <c r="U1965" s="28"/>
      <c r="V1965" s="28"/>
      <c r="W1965" s="28"/>
      <c r="X1965" s="28"/>
      <c r="Y1965" s="28"/>
      <c r="Z1965" s="28"/>
      <c r="AA1965" s="28"/>
      <c r="AB1965" s="28"/>
      <c r="AC1965" s="28"/>
      <c r="AD1965" s="28"/>
      <c r="AE1965" s="28"/>
      <c r="AF1965" s="28"/>
      <c r="AG1965" s="28"/>
      <c r="AH1965" s="28"/>
      <c r="AI1965" s="28"/>
      <c r="AJ1965" s="28"/>
      <c r="AK1965" s="28"/>
      <c r="AL1965" s="28"/>
      <c r="AM1965" s="28"/>
      <c r="AN1965" s="28"/>
      <c r="AO1965" s="28"/>
      <c r="AP1965" s="28"/>
      <c r="AQ1965" s="28"/>
      <c r="AR1965" s="28"/>
      <c r="AS1965" s="28"/>
      <c r="AT1965" s="28"/>
      <c r="AU1965" s="28"/>
      <c r="AV1965" s="28"/>
      <c r="AW1965" s="28"/>
      <c r="AX1965" s="28"/>
      <c r="AY1965" s="28"/>
      <c r="AZ1965" s="28"/>
      <c r="BA1965" s="28"/>
      <c r="BB1965" s="28"/>
      <c r="BC1965" s="28"/>
      <c r="BD1965" s="28"/>
      <c r="BE1965" s="28"/>
      <c r="BF1965" s="28"/>
      <c r="BG1965" s="28"/>
      <c r="BH1965" s="28"/>
      <c r="BI1965" s="28"/>
      <c r="BJ1965" s="28"/>
      <c r="BK1965" s="28"/>
      <c r="BL1965" s="28"/>
      <c r="BM1965" s="28"/>
      <c r="BN1965" s="28"/>
      <c r="BO1965" s="28"/>
      <c r="BP1965" s="28"/>
      <c r="BQ1965" s="28"/>
      <c r="BR1965" s="28"/>
      <c r="BS1965" s="28"/>
      <c r="BT1965" s="28"/>
      <c r="BU1965" s="28"/>
      <c r="BV1965" s="28"/>
      <c r="BW1965" s="28"/>
      <c r="BX1965" s="28"/>
      <c r="BY1965" s="28"/>
      <c r="BZ1965" s="28"/>
      <c r="CA1965" s="28"/>
      <c r="CB1965" s="28"/>
      <c r="CC1965" s="28"/>
      <c r="CD1965" s="28"/>
      <c r="CE1965" s="28"/>
      <c r="CF1965" s="28"/>
      <c r="CG1965" s="28"/>
      <c r="CH1965" s="28"/>
      <c r="CI1965" s="28"/>
      <c r="CJ1965" s="28"/>
      <c r="CK1965" s="28"/>
      <c r="CL1965" s="28"/>
      <c r="CM1965" s="28"/>
      <c r="CN1965" s="28"/>
    </row>
    <row r="1966" spans="3:92" x14ac:dyDescent="0.3">
      <c r="C1966" s="28"/>
      <c r="D1966" s="28"/>
      <c r="E1966" s="28"/>
      <c r="F1966" s="28"/>
      <c r="G1966" s="28"/>
      <c r="H1966" s="28"/>
      <c r="I1966" s="28"/>
      <c r="J1966" s="28"/>
      <c r="K1966" s="28"/>
      <c r="L1966" s="28"/>
      <c r="M1966" s="28"/>
      <c r="N1966" s="28"/>
      <c r="O1966" s="28"/>
      <c r="P1966" s="28"/>
      <c r="Q1966" s="28"/>
      <c r="R1966" s="28"/>
      <c r="S1966" s="28"/>
      <c r="T1966" s="28"/>
      <c r="U1966" s="28"/>
      <c r="V1966" s="28"/>
      <c r="W1966" s="28"/>
      <c r="X1966" s="28"/>
      <c r="Y1966" s="28"/>
      <c r="Z1966" s="28"/>
      <c r="AA1966" s="28"/>
      <c r="AB1966" s="28"/>
      <c r="AC1966" s="28"/>
      <c r="AD1966" s="28"/>
      <c r="AE1966" s="28"/>
      <c r="AF1966" s="28"/>
      <c r="AG1966" s="28"/>
      <c r="AH1966" s="28"/>
      <c r="AI1966" s="28"/>
      <c r="AJ1966" s="28"/>
      <c r="AK1966" s="28"/>
      <c r="AL1966" s="28"/>
      <c r="AM1966" s="28"/>
      <c r="AN1966" s="28"/>
      <c r="AO1966" s="28"/>
      <c r="AP1966" s="28"/>
      <c r="AQ1966" s="28"/>
      <c r="AR1966" s="28"/>
      <c r="AS1966" s="28"/>
      <c r="AT1966" s="28"/>
      <c r="AU1966" s="28"/>
      <c r="AV1966" s="28"/>
      <c r="AW1966" s="28"/>
      <c r="AX1966" s="28"/>
      <c r="AY1966" s="28"/>
      <c r="AZ1966" s="28"/>
      <c r="BA1966" s="28"/>
      <c r="BB1966" s="28"/>
      <c r="BC1966" s="28"/>
      <c r="BD1966" s="28"/>
      <c r="BE1966" s="28"/>
      <c r="BF1966" s="28"/>
      <c r="BG1966" s="28"/>
      <c r="BH1966" s="28"/>
      <c r="BI1966" s="28"/>
      <c r="BJ1966" s="28"/>
      <c r="BK1966" s="28"/>
      <c r="BL1966" s="28"/>
      <c r="BM1966" s="28"/>
      <c r="BN1966" s="28"/>
      <c r="BO1966" s="28"/>
      <c r="BP1966" s="28"/>
      <c r="BQ1966" s="28"/>
      <c r="BR1966" s="28"/>
      <c r="BS1966" s="28"/>
      <c r="BT1966" s="28"/>
      <c r="BU1966" s="28"/>
      <c r="BV1966" s="28"/>
      <c r="BW1966" s="28"/>
      <c r="BX1966" s="28"/>
      <c r="BY1966" s="28"/>
      <c r="BZ1966" s="28"/>
      <c r="CA1966" s="28"/>
      <c r="CB1966" s="28"/>
      <c r="CC1966" s="28"/>
      <c r="CD1966" s="28"/>
      <c r="CE1966" s="28"/>
      <c r="CF1966" s="28"/>
      <c r="CG1966" s="28"/>
      <c r="CH1966" s="28"/>
      <c r="CI1966" s="28"/>
      <c r="CJ1966" s="28"/>
      <c r="CK1966" s="28"/>
      <c r="CL1966" s="28"/>
      <c r="CM1966" s="28"/>
      <c r="CN1966" s="28"/>
    </row>
    <row r="1967" spans="3:92" x14ac:dyDescent="0.3">
      <c r="C1967" s="28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28"/>
      <c r="O1967" s="28"/>
      <c r="P1967" s="28"/>
      <c r="Q1967" s="28"/>
      <c r="R1967" s="28"/>
      <c r="S1967" s="28"/>
      <c r="T1967" s="28"/>
      <c r="U1967" s="28"/>
      <c r="V1967" s="28"/>
      <c r="W1967" s="28"/>
      <c r="X1967" s="28"/>
      <c r="Y1967" s="28"/>
      <c r="Z1967" s="28"/>
      <c r="AA1967" s="28"/>
      <c r="AB1967" s="28"/>
      <c r="AC1967" s="28"/>
      <c r="AD1967" s="28"/>
      <c r="AE1967" s="28"/>
      <c r="AF1967" s="28"/>
      <c r="AG1967" s="28"/>
      <c r="AH1967" s="28"/>
      <c r="AI1967" s="28"/>
      <c r="AJ1967" s="28"/>
      <c r="AK1967" s="28"/>
      <c r="AL1967" s="28"/>
      <c r="AM1967" s="28"/>
      <c r="AN1967" s="28"/>
      <c r="AO1967" s="28"/>
      <c r="AP1967" s="28"/>
      <c r="AQ1967" s="28"/>
      <c r="AR1967" s="28"/>
      <c r="AS1967" s="28"/>
      <c r="AT1967" s="28"/>
      <c r="AU1967" s="28"/>
      <c r="AV1967" s="28"/>
      <c r="AW1967" s="28"/>
      <c r="AX1967" s="28"/>
      <c r="AY1967" s="28"/>
      <c r="AZ1967" s="28"/>
      <c r="BA1967" s="28"/>
      <c r="BB1967" s="28"/>
      <c r="BC1967" s="28"/>
      <c r="BD1967" s="28"/>
      <c r="BE1967" s="28"/>
      <c r="BF1967" s="28"/>
      <c r="BG1967" s="28"/>
      <c r="BH1967" s="28"/>
      <c r="BI1967" s="28"/>
      <c r="BJ1967" s="28"/>
      <c r="BK1967" s="28"/>
      <c r="BL1967" s="28"/>
      <c r="BM1967" s="28"/>
      <c r="BN1967" s="28"/>
      <c r="BO1967" s="28"/>
      <c r="BP1967" s="28"/>
      <c r="BQ1967" s="28"/>
      <c r="BR1967" s="28"/>
      <c r="BS1967" s="28"/>
      <c r="BT1967" s="28"/>
      <c r="BU1967" s="28"/>
      <c r="BV1967" s="28"/>
      <c r="BW1967" s="28"/>
      <c r="BX1967" s="28"/>
      <c r="BY1967" s="28"/>
      <c r="BZ1967" s="28"/>
      <c r="CA1967" s="28"/>
      <c r="CB1967" s="28"/>
      <c r="CC1967" s="28"/>
      <c r="CD1967" s="28"/>
      <c r="CE1967" s="28"/>
      <c r="CF1967" s="28"/>
      <c r="CG1967" s="28"/>
      <c r="CH1967" s="28"/>
      <c r="CI1967" s="28"/>
      <c r="CJ1967" s="28"/>
      <c r="CK1967" s="28"/>
      <c r="CL1967" s="28"/>
      <c r="CM1967" s="28"/>
      <c r="CN1967" s="28"/>
    </row>
    <row r="1968" spans="3:92" x14ac:dyDescent="0.3">
      <c r="C1968" s="28"/>
      <c r="D1968" s="28"/>
      <c r="E1968" s="28"/>
      <c r="F1968" s="28"/>
      <c r="G1968" s="28"/>
      <c r="H1968" s="28"/>
      <c r="I1968" s="28"/>
      <c r="J1968" s="28"/>
      <c r="K1968" s="28"/>
      <c r="L1968" s="28"/>
      <c r="M1968" s="28"/>
      <c r="N1968" s="28"/>
      <c r="O1968" s="28"/>
      <c r="P1968" s="28"/>
      <c r="Q1968" s="28"/>
      <c r="R1968" s="28"/>
      <c r="S1968" s="28"/>
      <c r="T1968" s="28"/>
      <c r="U1968" s="28"/>
      <c r="V1968" s="28"/>
      <c r="W1968" s="28"/>
      <c r="X1968" s="28"/>
      <c r="Y1968" s="28"/>
      <c r="Z1968" s="28"/>
      <c r="AA1968" s="28"/>
      <c r="AB1968" s="28"/>
      <c r="AC1968" s="28"/>
      <c r="AD1968" s="28"/>
      <c r="AE1968" s="28"/>
      <c r="AF1968" s="28"/>
      <c r="AG1968" s="28"/>
      <c r="AH1968" s="28"/>
      <c r="AI1968" s="28"/>
      <c r="AJ1968" s="28"/>
      <c r="AK1968" s="28"/>
      <c r="AL1968" s="28"/>
      <c r="AM1968" s="28"/>
      <c r="AN1968" s="28"/>
      <c r="AO1968" s="28"/>
      <c r="AP1968" s="28"/>
      <c r="AQ1968" s="28"/>
      <c r="AR1968" s="28"/>
      <c r="AS1968" s="28"/>
      <c r="AT1968" s="28"/>
      <c r="AU1968" s="28"/>
      <c r="AV1968" s="28"/>
      <c r="AW1968" s="28"/>
      <c r="AX1968" s="28"/>
      <c r="AY1968" s="28"/>
      <c r="AZ1968" s="28"/>
      <c r="BA1968" s="28"/>
      <c r="BB1968" s="28"/>
      <c r="BC1968" s="28"/>
      <c r="BD1968" s="28"/>
      <c r="BE1968" s="28"/>
      <c r="BF1968" s="28"/>
      <c r="BG1968" s="28"/>
      <c r="BH1968" s="28"/>
      <c r="BI1968" s="28"/>
      <c r="BJ1968" s="28"/>
      <c r="BK1968" s="28"/>
      <c r="BL1968" s="28"/>
      <c r="BM1968" s="28"/>
      <c r="BN1968" s="28"/>
      <c r="BO1968" s="28"/>
      <c r="BP1968" s="28"/>
      <c r="BQ1968" s="28"/>
      <c r="BR1968" s="28"/>
      <c r="BS1968" s="28"/>
      <c r="BT1968" s="28"/>
      <c r="BU1968" s="28"/>
      <c r="BV1968" s="28"/>
      <c r="BW1968" s="28"/>
      <c r="BX1968" s="28"/>
      <c r="BY1968" s="28"/>
      <c r="BZ1968" s="28"/>
      <c r="CA1968" s="28"/>
      <c r="CB1968" s="28"/>
      <c r="CC1968" s="28"/>
      <c r="CD1968" s="28"/>
      <c r="CE1968" s="28"/>
      <c r="CF1968" s="28"/>
      <c r="CG1968" s="28"/>
      <c r="CH1968" s="28"/>
      <c r="CI1968" s="28"/>
      <c r="CJ1968" s="28"/>
      <c r="CK1968" s="28"/>
      <c r="CL1968" s="28"/>
      <c r="CM1968" s="28"/>
      <c r="CN1968" s="28"/>
    </row>
    <row r="1969" spans="3:92" x14ac:dyDescent="0.3">
      <c r="C1969" s="28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28"/>
      <c r="O1969" s="28"/>
      <c r="P1969" s="28"/>
      <c r="Q1969" s="28"/>
      <c r="R1969" s="28"/>
      <c r="S1969" s="28"/>
      <c r="T1969" s="28"/>
      <c r="U1969" s="28"/>
      <c r="V1969" s="28"/>
      <c r="W1969" s="28"/>
      <c r="X1969" s="28"/>
      <c r="Y1969" s="28"/>
      <c r="Z1969" s="28"/>
      <c r="AA1969" s="28"/>
      <c r="AB1969" s="28"/>
      <c r="AC1969" s="28"/>
      <c r="AD1969" s="28"/>
      <c r="AE1969" s="28"/>
      <c r="AF1969" s="28"/>
      <c r="AG1969" s="28"/>
      <c r="AH1969" s="28"/>
      <c r="AI1969" s="28"/>
      <c r="AJ1969" s="28"/>
      <c r="AK1969" s="28"/>
      <c r="AL1969" s="28"/>
      <c r="AM1969" s="28"/>
      <c r="AN1969" s="28"/>
      <c r="AO1969" s="28"/>
      <c r="AP1969" s="28"/>
      <c r="AQ1969" s="28"/>
      <c r="AR1969" s="28"/>
      <c r="AS1969" s="28"/>
      <c r="AT1969" s="28"/>
      <c r="AU1969" s="28"/>
      <c r="AV1969" s="28"/>
      <c r="AW1969" s="28"/>
      <c r="AX1969" s="28"/>
      <c r="AY1969" s="28"/>
      <c r="AZ1969" s="28"/>
      <c r="BA1969" s="28"/>
      <c r="BB1969" s="28"/>
      <c r="BC1969" s="28"/>
      <c r="BD1969" s="28"/>
      <c r="BE1969" s="28"/>
      <c r="BF1969" s="28"/>
      <c r="BG1969" s="28"/>
      <c r="BH1969" s="28"/>
      <c r="BI1969" s="28"/>
      <c r="BJ1969" s="28"/>
      <c r="BK1969" s="28"/>
      <c r="BL1969" s="28"/>
      <c r="BM1969" s="28"/>
      <c r="BN1969" s="28"/>
      <c r="BO1969" s="28"/>
      <c r="BP1969" s="28"/>
      <c r="BQ1969" s="28"/>
      <c r="BR1969" s="28"/>
      <c r="BS1969" s="28"/>
      <c r="BT1969" s="28"/>
      <c r="BU1969" s="28"/>
      <c r="BV1969" s="28"/>
      <c r="BW1969" s="28"/>
      <c r="BX1969" s="28"/>
      <c r="BY1969" s="28"/>
      <c r="BZ1969" s="28"/>
      <c r="CA1969" s="28"/>
      <c r="CB1969" s="28"/>
      <c r="CC1969" s="28"/>
      <c r="CD1969" s="28"/>
      <c r="CE1969" s="28"/>
      <c r="CF1969" s="28"/>
      <c r="CG1969" s="28"/>
      <c r="CH1969" s="28"/>
      <c r="CI1969" s="28"/>
      <c r="CJ1969" s="28"/>
      <c r="CK1969" s="28"/>
      <c r="CL1969" s="28"/>
      <c r="CM1969" s="28"/>
      <c r="CN1969" s="28"/>
    </row>
    <row r="1970" spans="3:92" x14ac:dyDescent="0.3">
      <c r="C1970" s="28"/>
      <c r="D1970" s="28"/>
      <c r="E1970" s="28"/>
      <c r="F1970" s="28"/>
      <c r="G1970" s="28"/>
      <c r="H1970" s="28"/>
      <c r="I1970" s="28"/>
      <c r="J1970" s="28"/>
      <c r="K1970" s="28"/>
      <c r="L1970" s="28"/>
      <c r="M1970" s="28"/>
      <c r="N1970" s="28"/>
      <c r="O1970" s="28"/>
      <c r="P1970" s="28"/>
      <c r="Q1970" s="28"/>
      <c r="R1970" s="28"/>
      <c r="S1970" s="28"/>
      <c r="T1970" s="28"/>
      <c r="U1970" s="28"/>
      <c r="V1970" s="28"/>
      <c r="W1970" s="28"/>
      <c r="X1970" s="28"/>
      <c r="Y1970" s="28"/>
      <c r="Z1970" s="28"/>
      <c r="AA1970" s="28"/>
      <c r="AB1970" s="28"/>
      <c r="AC1970" s="28"/>
      <c r="AD1970" s="28"/>
      <c r="AE1970" s="28"/>
      <c r="AF1970" s="28"/>
      <c r="AG1970" s="28"/>
      <c r="AH1970" s="28"/>
      <c r="AI1970" s="28"/>
      <c r="AJ1970" s="28"/>
      <c r="AK1970" s="28"/>
      <c r="AL1970" s="28"/>
      <c r="AM1970" s="28"/>
      <c r="AN1970" s="28"/>
      <c r="AO1970" s="28"/>
      <c r="AP1970" s="28"/>
      <c r="AQ1970" s="28"/>
      <c r="AR1970" s="28"/>
      <c r="AS1970" s="28"/>
      <c r="AT1970" s="28"/>
      <c r="AU1970" s="28"/>
      <c r="AV1970" s="28"/>
      <c r="AW1970" s="28"/>
      <c r="AX1970" s="28"/>
      <c r="AY1970" s="28"/>
      <c r="AZ1970" s="28"/>
      <c r="BA1970" s="28"/>
      <c r="BB1970" s="28"/>
      <c r="BC1970" s="28"/>
      <c r="BD1970" s="28"/>
      <c r="BE1970" s="28"/>
      <c r="BF1970" s="28"/>
      <c r="BG1970" s="28"/>
      <c r="BH1970" s="28"/>
      <c r="BI1970" s="28"/>
      <c r="BJ1970" s="28"/>
      <c r="BK1970" s="28"/>
      <c r="BL1970" s="28"/>
      <c r="BM1970" s="28"/>
      <c r="BN1970" s="28"/>
      <c r="BO1970" s="28"/>
      <c r="BP1970" s="28"/>
      <c r="BQ1970" s="28"/>
      <c r="BR1970" s="28"/>
      <c r="BS1970" s="28"/>
      <c r="BT1970" s="28"/>
      <c r="BU1970" s="28"/>
      <c r="BV1970" s="28"/>
      <c r="BW1970" s="28"/>
      <c r="BX1970" s="28"/>
      <c r="BY1970" s="28"/>
      <c r="BZ1970" s="28"/>
      <c r="CA1970" s="28"/>
      <c r="CB1970" s="28"/>
      <c r="CC1970" s="28"/>
      <c r="CD1970" s="28"/>
      <c r="CE1970" s="28"/>
      <c r="CF1970" s="28"/>
      <c r="CG1970" s="28"/>
      <c r="CH1970" s="28"/>
      <c r="CI1970" s="28"/>
      <c r="CJ1970" s="28"/>
      <c r="CK1970" s="28"/>
      <c r="CL1970" s="28"/>
      <c r="CM1970" s="28"/>
      <c r="CN1970" s="28"/>
    </row>
    <row r="1971" spans="3:92" x14ac:dyDescent="0.3">
      <c r="C1971" s="28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28"/>
      <c r="O1971" s="28"/>
      <c r="P1971" s="28"/>
      <c r="Q1971" s="28"/>
      <c r="R1971" s="28"/>
      <c r="S1971" s="28"/>
      <c r="T1971" s="28"/>
      <c r="U1971" s="28"/>
      <c r="V1971" s="28"/>
      <c r="W1971" s="28"/>
      <c r="X1971" s="28"/>
      <c r="Y1971" s="28"/>
      <c r="Z1971" s="28"/>
      <c r="AA1971" s="28"/>
      <c r="AB1971" s="28"/>
      <c r="AC1971" s="28"/>
      <c r="AD1971" s="28"/>
      <c r="AE1971" s="28"/>
      <c r="AF1971" s="28"/>
      <c r="AG1971" s="28"/>
      <c r="AH1971" s="28"/>
      <c r="AI1971" s="28"/>
      <c r="AJ1971" s="28"/>
      <c r="AK1971" s="28"/>
      <c r="AL1971" s="28"/>
      <c r="AM1971" s="28"/>
      <c r="AN1971" s="28"/>
      <c r="AO1971" s="28"/>
      <c r="AP1971" s="28"/>
      <c r="AQ1971" s="28"/>
      <c r="AR1971" s="28"/>
      <c r="AS1971" s="28"/>
      <c r="AT1971" s="28"/>
      <c r="AU1971" s="28"/>
      <c r="AV1971" s="28"/>
      <c r="AW1971" s="28"/>
      <c r="AX1971" s="28"/>
      <c r="AY1971" s="28"/>
      <c r="AZ1971" s="28"/>
      <c r="BA1971" s="28"/>
      <c r="BB1971" s="28"/>
      <c r="BC1971" s="28"/>
      <c r="BD1971" s="28"/>
      <c r="BE1971" s="28"/>
      <c r="BF1971" s="28"/>
      <c r="BG1971" s="28"/>
      <c r="BH1971" s="28"/>
      <c r="BI1971" s="28"/>
      <c r="BJ1971" s="28"/>
      <c r="BK1971" s="28"/>
      <c r="BL1971" s="28"/>
      <c r="BM1971" s="28"/>
      <c r="BN1971" s="28"/>
      <c r="BO1971" s="28"/>
      <c r="BP1971" s="28"/>
      <c r="BQ1971" s="28"/>
      <c r="BR1971" s="28"/>
      <c r="BS1971" s="28"/>
      <c r="BT1971" s="28"/>
      <c r="BU1971" s="28"/>
      <c r="BV1971" s="28"/>
      <c r="BW1971" s="28"/>
      <c r="BX1971" s="28"/>
      <c r="BY1971" s="28"/>
      <c r="BZ1971" s="28"/>
      <c r="CA1971" s="28"/>
      <c r="CB1971" s="28"/>
      <c r="CC1971" s="28"/>
      <c r="CD1971" s="28"/>
      <c r="CE1971" s="28"/>
      <c r="CF1971" s="28"/>
      <c r="CG1971" s="28"/>
      <c r="CH1971" s="28"/>
      <c r="CI1971" s="28"/>
      <c r="CJ1971" s="28"/>
      <c r="CK1971" s="28"/>
      <c r="CL1971" s="28"/>
      <c r="CM1971" s="28"/>
      <c r="CN1971" s="28"/>
    </row>
    <row r="1972" spans="3:92" x14ac:dyDescent="0.3">
      <c r="C1972" s="28"/>
      <c r="D1972" s="28"/>
      <c r="E1972" s="28"/>
      <c r="F1972" s="28"/>
      <c r="G1972" s="28"/>
      <c r="H1972" s="28"/>
      <c r="I1972" s="28"/>
      <c r="J1972" s="28"/>
      <c r="K1972" s="28"/>
      <c r="L1972" s="28"/>
      <c r="M1972" s="28"/>
      <c r="N1972" s="28"/>
      <c r="O1972" s="28"/>
      <c r="P1972" s="28"/>
      <c r="Q1972" s="28"/>
      <c r="R1972" s="28"/>
      <c r="S1972" s="28"/>
      <c r="T1972" s="28"/>
      <c r="U1972" s="28"/>
      <c r="V1972" s="28"/>
      <c r="W1972" s="28"/>
      <c r="X1972" s="28"/>
      <c r="Y1972" s="28"/>
      <c r="Z1972" s="28"/>
      <c r="AA1972" s="28"/>
      <c r="AB1972" s="28"/>
      <c r="AC1972" s="28"/>
      <c r="AD1972" s="28"/>
      <c r="AE1972" s="28"/>
      <c r="AF1972" s="28"/>
      <c r="AG1972" s="28"/>
      <c r="AH1972" s="28"/>
      <c r="AI1972" s="28"/>
      <c r="AJ1972" s="28"/>
      <c r="AK1972" s="28"/>
      <c r="AL1972" s="28"/>
      <c r="AM1972" s="28"/>
      <c r="AN1972" s="28"/>
      <c r="AO1972" s="28"/>
      <c r="AP1972" s="28"/>
      <c r="AQ1972" s="28"/>
      <c r="AR1972" s="28"/>
      <c r="AS1972" s="28"/>
      <c r="AT1972" s="28"/>
      <c r="AU1972" s="28"/>
      <c r="AV1972" s="28"/>
      <c r="AW1972" s="28"/>
      <c r="AX1972" s="28"/>
      <c r="AY1972" s="28"/>
      <c r="AZ1972" s="28"/>
      <c r="BA1972" s="28"/>
      <c r="BB1972" s="28"/>
      <c r="BC1972" s="28"/>
      <c r="BD1972" s="28"/>
      <c r="BE1972" s="28"/>
      <c r="BF1972" s="28"/>
      <c r="BG1972" s="28"/>
      <c r="BH1972" s="28"/>
      <c r="BI1972" s="28"/>
      <c r="BJ1972" s="28"/>
      <c r="BK1972" s="28"/>
      <c r="BL1972" s="28"/>
      <c r="BM1972" s="28"/>
      <c r="BN1972" s="28"/>
      <c r="BO1972" s="28"/>
      <c r="BP1972" s="28"/>
      <c r="BQ1972" s="28"/>
      <c r="BR1972" s="28"/>
      <c r="BS1972" s="28"/>
      <c r="BT1972" s="28"/>
      <c r="BU1972" s="28"/>
      <c r="BV1972" s="28"/>
      <c r="BW1972" s="28"/>
      <c r="BX1972" s="28"/>
      <c r="BY1972" s="28"/>
      <c r="BZ1972" s="28"/>
      <c r="CA1972" s="28"/>
      <c r="CB1972" s="28"/>
      <c r="CC1972" s="28"/>
      <c r="CD1972" s="28"/>
      <c r="CE1972" s="28"/>
      <c r="CF1972" s="28"/>
      <c r="CG1972" s="28"/>
      <c r="CH1972" s="28"/>
      <c r="CI1972" s="28"/>
      <c r="CJ1972" s="28"/>
      <c r="CK1972" s="28"/>
      <c r="CL1972" s="28"/>
      <c r="CM1972" s="28"/>
      <c r="CN1972" s="28"/>
    </row>
    <row r="1973" spans="3:92" x14ac:dyDescent="0.3">
      <c r="C1973" s="28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28"/>
      <c r="O1973" s="28"/>
      <c r="P1973" s="28"/>
      <c r="Q1973" s="28"/>
      <c r="R1973" s="28"/>
      <c r="S1973" s="28"/>
      <c r="T1973" s="28"/>
      <c r="U1973" s="28"/>
      <c r="V1973" s="28"/>
      <c r="W1973" s="28"/>
      <c r="X1973" s="28"/>
      <c r="Y1973" s="28"/>
      <c r="Z1973" s="28"/>
      <c r="AA1973" s="28"/>
      <c r="AB1973" s="28"/>
      <c r="AC1973" s="28"/>
      <c r="AD1973" s="28"/>
      <c r="AE1973" s="28"/>
      <c r="AF1973" s="28"/>
      <c r="AG1973" s="28"/>
      <c r="AH1973" s="28"/>
      <c r="AI1973" s="28"/>
      <c r="AJ1973" s="28"/>
      <c r="AK1973" s="28"/>
      <c r="AL1973" s="28"/>
      <c r="AM1973" s="28"/>
      <c r="AN1973" s="28"/>
      <c r="AO1973" s="28"/>
      <c r="AP1973" s="28"/>
      <c r="AQ1973" s="28"/>
      <c r="AR1973" s="28"/>
      <c r="AS1973" s="28"/>
      <c r="AT1973" s="28"/>
      <c r="AU1973" s="28"/>
      <c r="AV1973" s="28"/>
      <c r="AW1973" s="28"/>
      <c r="AX1973" s="28"/>
      <c r="AY1973" s="28"/>
      <c r="AZ1973" s="28"/>
      <c r="BA1973" s="28"/>
      <c r="BB1973" s="28"/>
      <c r="BC1973" s="28"/>
      <c r="BD1973" s="28"/>
      <c r="BE1973" s="28"/>
      <c r="BF1973" s="28"/>
      <c r="BG1973" s="28"/>
      <c r="BH1973" s="28"/>
      <c r="BI1973" s="28"/>
      <c r="BJ1973" s="28"/>
      <c r="BK1973" s="28"/>
      <c r="BL1973" s="28"/>
      <c r="BM1973" s="28"/>
      <c r="BN1973" s="28"/>
      <c r="BO1973" s="28"/>
      <c r="BP1973" s="28"/>
      <c r="BQ1973" s="28"/>
      <c r="BR1973" s="28"/>
      <c r="BS1973" s="28"/>
      <c r="BT1973" s="28"/>
      <c r="BU1973" s="28"/>
      <c r="BV1973" s="28"/>
      <c r="BW1973" s="28"/>
      <c r="BX1973" s="28"/>
      <c r="BY1973" s="28"/>
      <c r="BZ1973" s="28"/>
      <c r="CA1973" s="28"/>
      <c r="CB1973" s="28"/>
      <c r="CC1973" s="28"/>
      <c r="CD1973" s="28"/>
      <c r="CE1973" s="28"/>
      <c r="CF1973" s="28"/>
      <c r="CG1973" s="28"/>
      <c r="CH1973" s="28"/>
      <c r="CI1973" s="28"/>
      <c r="CJ1973" s="28"/>
      <c r="CK1973" s="28"/>
      <c r="CL1973" s="28"/>
      <c r="CM1973" s="28"/>
      <c r="CN1973" s="28"/>
    </row>
    <row r="1974" spans="3:92" x14ac:dyDescent="0.3">
      <c r="C1974" s="28"/>
      <c r="D1974" s="28"/>
      <c r="E1974" s="28"/>
      <c r="F1974" s="28"/>
      <c r="G1974" s="28"/>
      <c r="H1974" s="28"/>
      <c r="I1974" s="28"/>
      <c r="J1974" s="28"/>
      <c r="K1974" s="28"/>
      <c r="L1974" s="28"/>
      <c r="M1974" s="28"/>
      <c r="N1974" s="28"/>
      <c r="O1974" s="28"/>
      <c r="P1974" s="28"/>
      <c r="Q1974" s="28"/>
      <c r="R1974" s="28"/>
      <c r="S1974" s="28"/>
      <c r="T1974" s="28"/>
      <c r="U1974" s="28"/>
      <c r="V1974" s="28"/>
      <c r="W1974" s="28"/>
      <c r="X1974" s="28"/>
      <c r="Y1974" s="28"/>
      <c r="Z1974" s="28"/>
      <c r="AA1974" s="28"/>
      <c r="AB1974" s="28"/>
      <c r="AC1974" s="28"/>
      <c r="AD1974" s="28"/>
      <c r="AE1974" s="28"/>
      <c r="AF1974" s="28"/>
      <c r="AG1974" s="28"/>
      <c r="AH1974" s="28"/>
      <c r="AI1974" s="28"/>
      <c r="AJ1974" s="28"/>
      <c r="AK1974" s="28"/>
      <c r="AL1974" s="28"/>
      <c r="AM1974" s="28"/>
      <c r="AN1974" s="28"/>
      <c r="AO1974" s="28"/>
      <c r="AP1974" s="28"/>
      <c r="AQ1974" s="28"/>
      <c r="AR1974" s="28"/>
      <c r="AS1974" s="28"/>
      <c r="AT1974" s="28"/>
      <c r="AU1974" s="28"/>
      <c r="AV1974" s="28"/>
      <c r="AW1974" s="28"/>
      <c r="AX1974" s="28"/>
      <c r="AY1974" s="28"/>
      <c r="AZ1974" s="28"/>
      <c r="BA1974" s="28"/>
      <c r="BB1974" s="28"/>
      <c r="BC1974" s="28"/>
      <c r="BD1974" s="28"/>
      <c r="BE1974" s="28"/>
      <c r="BF1974" s="28"/>
      <c r="BG1974" s="28"/>
      <c r="BH1974" s="28"/>
      <c r="BI1974" s="28"/>
      <c r="BJ1974" s="28"/>
      <c r="BK1974" s="28"/>
      <c r="BL1974" s="28"/>
      <c r="BM1974" s="28"/>
      <c r="BN1974" s="28"/>
      <c r="BO1974" s="28"/>
      <c r="BP1974" s="28"/>
      <c r="BQ1974" s="28"/>
      <c r="BR1974" s="28"/>
      <c r="BS1974" s="28"/>
      <c r="BT1974" s="28"/>
      <c r="BU1974" s="28"/>
      <c r="BV1974" s="28"/>
      <c r="BW1974" s="28"/>
      <c r="BX1974" s="28"/>
      <c r="BY1974" s="28"/>
      <c r="BZ1974" s="28"/>
      <c r="CA1974" s="28"/>
      <c r="CB1974" s="28"/>
      <c r="CC1974" s="28"/>
      <c r="CD1974" s="28"/>
      <c r="CE1974" s="28"/>
      <c r="CF1974" s="28"/>
      <c r="CG1974" s="28"/>
      <c r="CH1974" s="28"/>
      <c r="CI1974" s="28"/>
      <c r="CJ1974" s="28"/>
      <c r="CK1974" s="28"/>
      <c r="CL1974" s="28"/>
      <c r="CM1974" s="28"/>
      <c r="CN1974" s="28"/>
    </row>
    <row r="1975" spans="3:92" x14ac:dyDescent="0.3">
      <c r="C1975" s="28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28"/>
      <c r="O1975" s="28"/>
      <c r="P1975" s="28"/>
      <c r="Q1975" s="28"/>
      <c r="R1975" s="28"/>
      <c r="S1975" s="28"/>
      <c r="T1975" s="28"/>
      <c r="U1975" s="28"/>
      <c r="V1975" s="28"/>
      <c r="W1975" s="28"/>
      <c r="X1975" s="28"/>
      <c r="Y1975" s="28"/>
      <c r="Z1975" s="28"/>
      <c r="AA1975" s="28"/>
      <c r="AB1975" s="28"/>
      <c r="AC1975" s="28"/>
      <c r="AD1975" s="28"/>
      <c r="AE1975" s="28"/>
      <c r="AF1975" s="28"/>
      <c r="AG1975" s="28"/>
      <c r="AH1975" s="28"/>
      <c r="AI1975" s="28"/>
      <c r="AJ1975" s="28"/>
      <c r="AK1975" s="28"/>
      <c r="AL1975" s="28"/>
      <c r="AM1975" s="28"/>
      <c r="AN1975" s="28"/>
      <c r="AO1975" s="28"/>
      <c r="AP1975" s="28"/>
      <c r="AQ1975" s="28"/>
      <c r="AR1975" s="28"/>
      <c r="AS1975" s="28"/>
      <c r="AT1975" s="28"/>
      <c r="AU1975" s="28"/>
      <c r="AV1975" s="28"/>
      <c r="AW1975" s="28"/>
      <c r="AX1975" s="28"/>
      <c r="AY1975" s="28"/>
      <c r="AZ1975" s="28"/>
      <c r="BA1975" s="28"/>
      <c r="BB1975" s="28"/>
      <c r="BC1975" s="28"/>
      <c r="BD1975" s="28"/>
      <c r="BE1975" s="28"/>
      <c r="BF1975" s="28"/>
      <c r="BG1975" s="28"/>
      <c r="BH1975" s="28"/>
      <c r="BI1975" s="28"/>
      <c r="BJ1975" s="28"/>
      <c r="BK1975" s="28"/>
      <c r="BL1975" s="28"/>
      <c r="BM1975" s="28"/>
      <c r="BN1975" s="28"/>
      <c r="BO1975" s="28"/>
      <c r="BP1975" s="28"/>
      <c r="BQ1975" s="28"/>
      <c r="BR1975" s="28"/>
      <c r="BS1975" s="28"/>
      <c r="BT1975" s="28"/>
      <c r="BU1975" s="28"/>
      <c r="BV1975" s="28"/>
      <c r="BW1975" s="28"/>
      <c r="BX1975" s="28"/>
      <c r="BY1975" s="28"/>
      <c r="BZ1975" s="28"/>
      <c r="CA1975" s="28"/>
      <c r="CB1975" s="28"/>
      <c r="CC1975" s="28"/>
      <c r="CD1975" s="28"/>
      <c r="CE1975" s="28"/>
      <c r="CF1975" s="28"/>
      <c r="CG1975" s="28"/>
      <c r="CH1975" s="28"/>
      <c r="CI1975" s="28"/>
      <c r="CJ1975" s="28"/>
      <c r="CK1975" s="28"/>
      <c r="CL1975" s="28"/>
      <c r="CM1975" s="28"/>
      <c r="CN1975" s="28"/>
    </row>
    <row r="1976" spans="3:92" x14ac:dyDescent="0.3">
      <c r="C1976" s="28"/>
      <c r="D1976" s="28"/>
      <c r="E1976" s="28"/>
      <c r="F1976" s="28"/>
      <c r="G1976" s="28"/>
      <c r="H1976" s="28"/>
      <c r="I1976" s="28"/>
      <c r="J1976" s="28"/>
      <c r="K1976" s="28"/>
      <c r="L1976" s="28"/>
      <c r="M1976" s="28"/>
      <c r="N1976" s="28"/>
      <c r="O1976" s="28"/>
      <c r="P1976" s="28"/>
      <c r="Q1976" s="28"/>
      <c r="R1976" s="28"/>
      <c r="S1976" s="28"/>
      <c r="T1976" s="28"/>
      <c r="U1976" s="28"/>
      <c r="V1976" s="28"/>
      <c r="W1976" s="28"/>
      <c r="X1976" s="28"/>
      <c r="Y1976" s="28"/>
      <c r="Z1976" s="28"/>
      <c r="AA1976" s="28"/>
      <c r="AB1976" s="28"/>
      <c r="AC1976" s="28"/>
      <c r="AD1976" s="28"/>
      <c r="AE1976" s="28"/>
      <c r="AF1976" s="28"/>
      <c r="AG1976" s="28"/>
      <c r="AH1976" s="28"/>
      <c r="AI1976" s="28"/>
      <c r="AJ1976" s="28"/>
      <c r="AK1976" s="28"/>
      <c r="AL1976" s="28"/>
      <c r="AM1976" s="28"/>
      <c r="AN1976" s="28"/>
      <c r="AO1976" s="28"/>
      <c r="AP1976" s="28"/>
      <c r="AQ1976" s="28"/>
      <c r="AR1976" s="28"/>
      <c r="AS1976" s="28"/>
      <c r="AT1976" s="28"/>
      <c r="AU1976" s="28"/>
      <c r="AV1976" s="28"/>
      <c r="AW1976" s="28"/>
      <c r="AX1976" s="28"/>
      <c r="AY1976" s="28"/>
      <c r="AZ1976" s="28"/>
      <c r="BA1976" s="28"/>
      <c r="BB1976" s="28"/>
      <c r="BC1976" s="28"/>
      <c r="BD1976" s="28"/>
      <c r="BE1976" s="28"/>
      <c r="BF1976" s="28"/>
      <c r="BG1976" s="28"/>
      <c r="BH1976" s="28"/>
      <c r="BI1976" s="28"/>
      <c r="BJ1976" s="28"/>
      <c r="BK1976" s="28"/>
      <c r="BL1976" s="28"/>
      <c r="BM1976" s="28"/>
      <c r="BN1976" s="28"/>
      <c r="BO1976" s="28"/>
      <c r="BP1976" s="28"/>
      <c r="BQ1976" s="28"/>
      <c r="BR1976" s="28"/>
      <c r="BS1976" s="28"/>
      <c r="BT1976" s="28"/>
      <c r="BU1976" s="28"/>
      <c r="BV1976" s="28"/>
      <c r="BW1976" s="28"/>
      <c r="BX1976" s="28"/>
      <c r="BY1976" s="28"/>
      <c r="BZ1976" s="28"/>
      <c r="CA1976" s="28"/>
      <c r="CB1976" s="28"/>
      <c r="CC1976" s="28"/>
      <c r="CD1976" s="28"/>
      <c r="CE1976" s="28"/>
      <c r="CF1976" s="28"/>
      <c r="CG1976" s="28"/>
      <c r="CH1976" s="28"/>
      <c r="CI1976" s="28"/>
      <c r="CJ1976" s="28"/>
      <c r="CK1976" s="28"/>
      <c r="CL1976" s="28"/>
      <c r="CM1976" s="28"/>
      <c r="CN1976" s="28"/>
    </row>
    <row r="1977" spans="3:92" x14ac:dyDescent="0.3">
      <c r="C1977" s="28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28"/>
      <c r="O1977" s="28"/>
      <c r="P1977" s="28"/>
      <c r="Q1977" s="28"/>
      <c r="R1977" s="28"/>
      <c r="S1977" s="28"/>
      <c r="T1977" s="28"/>
      <c r="U1977" s="28"/>
      <c r="V1977" s="28"/>
      <c r="W1977" s="28"/>
      <c r="X1977" s="28"/>
      <c r="Y1977" s="28"/>
      <c r="Z1977" s="28"/>
      <c r="AA1977" s="28"/>
      <c r="AB1977" s="28"/>
      <c r="AC1977" s="28"/>
      <c r="AD1977" s="28"/>
      <c r="AE1977" s="28"/>
      <c r="AF1977" s="28"/>
      <c r="AG1977" s="28"/>
      <c r="AH1977" s="28"/>
      <c r="AI1977" s="28"/>
      <c r="AJ1977" s="28"/>
      <c r="AK1977" s="28"/>
      <c r="AL1977" s="28"/>
      <c r="AM1977" s="28"/>
      <c r="AN1977" s="28"/>
      <c r="AO1977" s="28"/>
      <c r="AP1977" s="28"/>
      <c r="AQ1977" s="28"/>
      <c r="AR1977" s="28"/>
      <c r="AS1977" s="28"/>
      <c r="AT1977" s="28"/>
      <c r="AU1977" s="28"/>
      <c r="AV1977" s="28"/>
      <c r="AW1977" s="28"/>
      <c r="AX1977" s="28"/>
      <c r="AY1977" s="28"/>
      <c r="AZ1977" s="28"/>
      <c r="BA1977" s="28"/>
      <c r="BB1977" s="28"/>
      <c r="BC1977" s="28"/>
      <c r="BD1977" s="28"/>
      <c r="BE1977" s="28"/>
      <c r="BF1977" s="28"/>
      <c r="BG1977" s="28"/>
      <c r="BH1977" s="28"/>
      <c r="BI1977" s="28"/>
      <c r="BJ1977" s="28"/>
      <c r="BK1977" s="28"/>
      <c r="BL1977" s="28"/>
      <c r="BM1977" s="28"/>
      <c r="BN1977" s="28"/>
      <c r="BO1977" s="28"/>
      <c r="BP1977" s="28"/>
      <c r="BQ1977" s="28"/>
      <c r="BR1977" s="28"/>
      <c r="BS1977" s="28"/>
      <c r="BT1977" s="28"/>
      <c r="BU1977" s="28"/>
      <c r="BV1977" s="28"/>
      <c r="BW1977" s="28"/>
      <c r="BX1977" s="28"/>
      <c r="BY1977" s="28"/>
      <c r="BZ1977" s="28"/>
      <c r="CA1977" s="28"/>
      <c r="CB1977" s="28"/>
      <c r="CC1977" s="28"/>
      <c r="CD1977" s="28"/>
      <c r="CE1977" s="28"/>
      <c r="CF1977" s="28"/>
      <c r="CG1977" s="28"/>
      <c r="CH1977" s="28"/>
      <c r="CI1977" s="28"/>
      <c r="CJ1977" s="28"/>
      <c r="CK1977" s="28"/>
      <c r="CL1977" s="28"/>
      <c r="CM1977" s="28"/>
      <c r="CN1977" s="28"/>
    </row>
    <row r="1978" spans="3:92" x14ac:dyDescent="0.3">
      <c r="C1978" s="28"/>
      <c r="D1978" s="28"/>
      <c r="E1978" s="28"/>
      <c r="F1978" s="28"/>
      <c r="G1978" s="28"/>
      <c r="H1978" s="28"/>
      <c r="I1978" s="28"/>
      <c r="J1978" s="28"/>
      <c r="K1978" s="28"/>
      <c r="L1978" s="28"/>
      <c r="M1978" s="28"/>
      <c r="N1978" s="28"/>
      <c r="O1978" s="28"/>
      <c r="P1978" s="28"/>
      <c r="Q1978" s="28"/>
      <c r="R1978" s="28"/>
      <c r="S1978" s="28"/>
      <c r="T1978" s="28"/>
      <c r="U1978" s="28"/>
      <c r="V1978" s="28"/>
      <c r="W1978" s="28"/>
      <c r="X1978" s="28"/>
      <c r="Y1978" s="28"/>
      <c r="Z1978" s="28"/>
      <c r="AA1978" s="28"/>
      <c r="AB1978" s="28"/>
      <c r="AC1978" s="28"/>
      <c r="AD1978" s="28"/>
      <c r="AE1978" s="28"/>
      <c r="AF1978" s="28"/>
      <c r="AG1978" s="28"/>
      <c r="AH1978" s="28"/>
      <c r="AI1978" s="28"/>
      <c r="AJ1978" s="28"/>
      <c r="AK1978" s="28"/>
      <c r="AL1978" s="28"/>
      <c r="AM1978" s="28"/>
      <c r="AN1978" s="28"/>
      <c r="AO1978" s="28"/>
      <c r="AP1978" s="28"/>
      <c r="AQ1978" s="28"/>
      <c r="AR1978" s="28"/>
      <c r="AS1978" s="28"/>
      <c r="AT1978" s="28"/>
      <c r="AU1978" s="28"/>
      <c r="AV1978" s="28"/>
      <c r="AW1978" s="28"/>
      <c r="AX1978" s="28"/>
      <c r="AY1978" s="28"/>
      <c r="AZ1978" s="28"/>
      <c r="BA1978" s="28"/>
      <c r="BB1978" s="28"/>
      <c r="BC1978" s="28"/>
      <c r="BD1978" s="28"/>
      <c r="BE1978" s="28"/>
      <c r="BF1978" s="28"/>
      <c r="BG1978" s="28"/>
      <c r="BH1978" s="28"/>
      <c r="BI1978" s="28"/>
      <c r="BJ1978" s="28"/>
      <c r="BK1978" s="28"/>
      <c r="BL1978" s="28"/>
      <c r="BM1978" s="28"/>
      <c r="BN1978" s="28"/>
      <c r="BO1978" s="28"/>
      <c r="BP1978" s="28"/>
      <c r="BQ1978" s="28"/>
      <c r="BR1978" s="28"/>
      <c r="BS1978" s="28"/>
      <c r="BT1978" s="28"/>
      <c r="BU1978" s="28"/>
      <c r="BV1978" s="28"/>
      <c r="BW1978" s="28"/>
      <c r="BX1978" s="28"/>
      <c r="BY1978" s="28"/>
      <c r="BZ1978" s="28"/>
      <c r="CA1978" s="28"/>
      <c r="CB1978" s="28"/>
      <c r="CC1978" s="28"/>
      <c r="CD1978" s="28"/>
      <c r="CE1978" s="28"/>
      <c r="CF1978" s="28"/>
      <c r="CG1978" s="28"/>
      <c r="CH1978" s="28"/>
      <c r="CI1978" s="28"/>
      <c r="CJ1978" s="28"/>
      <c r="CK1978" s="28"/>
      <c r="CL1978" s="28"/>
      <c r="CM1978" s="28"/>
      <c r="CN1978" s="28"/>
    </row>
    <row r="1979" spans="3:92" x14ac:dyDescent="0.3">
      <c r="C1979" s="28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28"/>
      <c r="O1979" s="28"/>
      <c r="P1979" s="28"/>
      <c r="Q1979" s="28"/>
      <c r="R1979" s="28"/>
      <c r="S1979" s="28"/>
      <c r="T1979" s="28"/>
      <c r="U1979" s="28"/>
      <c r="V1979" s="28"/>
      <c r="W1979" s="28"/>
      <c r="X1979" s="28"/>
      <c r="Y1979" s="28"/>
      <c r="Z1979" s="28"/>
      <c r="AA1979" s="28"/>
      <c r="AB1979" s="28"/>
      <c r="AC1979" s="28"/>
      <c r="AD1979" s="28"/>
      <c r="AE1979" s="28"/>
      <c r="AF1979" s="28"/>
      <c r="AG1979" s="28"/>
      <c r="AH1979" s="28"/>
      <c r="AI1979" s="28"/>
      <c r="AJ1979" s="28"/>
      <c r="AK1979" s="28"/>
      <c r="AL1979" s="28"/>
      <c r="AM1979" s="28"/>
      <c r="AN1979" s="28"/>
      <c r="AO1979" s="28"/>
      <c r="AP1979" s="28"/>
      <c r="AQ1979" s="28"/>
      <c r="AR1979" s="28"/>
      <c r="AS1979" s="28"/>
      <c r="AT1979" s="28"/>
      <c r="AU1979" s="28"/>
      <c r="AV1979" s="28"/>
      <c r="AW1979" s="28"/>
      <c r="AX1979" s="28"/>
      <c r="AY1979" s="28"/>
      <c r="AZ1979" s="28"/>
      <c r="BA1979" s="28"/>
      <c r="BB1979" s="28"/>
      <c r="BC1979" s="28"/>
      <c r="BD1979" s="28"/>
      <c r="BE1979" s="28"/>
      <c r="BF1979" s="28"/>
      <c r="BG1979" s="28"/>
      <c r="BH1979" s="28"/>
      <c r="BI1979" s="28"/>
      <c r="BJ1979" s="28"/>
      <c r="BK1979" s="28"/>
      <c r="BL1979" s="28"/>
      <c r="BM1979" s="28"/>
      <c r="BN1979" s="28"/>
      <c r="BO1979" s="28"/>
      <c r="BP1979" s="28"/>
      <c r="BQ1979" s="28"/>
      <c r="BR1979" s="28"/>
      <c r="BS1979" s="28"/>
      <c r="BT1979" s="28"/>
      <c r="BU1979" s="28"/>
      <c r="BV1979" s="28"/>
      <c r="BW1979" s="28"/>
      <c r="BX1979" s="28"/>
      <c r="BY1979" s="28"/>
      <c r="BZ1979" s="28"/>
      <c r="CA1979" s="28"/>
      <c r="CB1979" s="28"/>
      <c r="CC1979" s="28"/>
      <c r="CD1979" s="28"/>
      <c r="CE1979" s="28"/>
      <c r="CF1979" s="28"/>
      <c r="CG1979" s="28"/>
      <c r="CH1979" s="28"/>
      <c r="CI1979" s="28"/>
      <c r="CJ1979" s="28"/>
      <c r="CK1979" s="28"/>
      <c r="CL1979" s="28"/>
      <c r="CM1979" s="28"/>
      <c r="CN1979" s="28"/>
    </row>
    <row r="1980" spans="3:92" x14ac:dyDescent="0.3">
      <c r="C1980" s="28"/>
      <c r="D1980" s="28"/>
      <c r="E1980" s="28"/>
      <c r="F1980" s="28"/>
      <c r="G1980" s="28"/>
      <c r="H1980" s="28"/>
      <c r="I1980" s="28"/>
      <c r="J1980" s="28"/>
      <c r="K1980" s="28"/>
      <c r="L1980" s="28"/>
      <c r="M1980" s="28"/>
      <c r="N1980" s="28"/>
      <c r="O1980" s="28"/>
      <c r="P1980" s="28"/>
      <c r="Q1980" s="28"/>
      <c r="R1980" s="28"/>
      <c r="S1980" s="28"/>
      <c r="T1980" s="28"/>
      <c r="U1980" s="28"/>
      <c r="V1980" s="28"/>
      <c r="W1980" s="28"/>
      <c r="X1980" s="28"/>
      <c r="Y1980" s="28"/>
      <c r="Z1980" s="28"/>
      <c r="AA1980" s="28"/>
      <c r="AB1980" s="28"/>
      <c r="AC1980" s="28"/>
      <c r="AD1980" s="28"/>
      <c r="AE1980" s="28"/>
      <c r="AF1980" s="28"/>
      <c r="AG1980" s="28"/>
      <c r="AH1980" s="28"/>
      <c r="AI1980" s="28"/>
      <c r="AJ1980" s="28"/>
      <c r="AK1980" s="28"/>
      <c r="AL1980" s="28"/>
      <c r="AM1980" s="28"/>
      <c r="AN1980" s="28"/>
      <c r="AO1980" s="28"/>
      <c r="AP1980" s="28"/>
      <c r="AQ1980" s="28"/>
      <c r="AR1980" s="28"/>
      <c r="AS1980" s="28"/>
      <c r="AT1980" s="28"/>
      <c r="AU1980" s="28"/>
      <c r="AV1980" s="28"/>
      <c r="AW1980" s="28"/>
      <c r="AX1980" s="28"/>
      <c r="AY1980" s="28"/>
      <c r="AZ1980" s="28"/>
      <c r="BA1980" s="28"/>
      <c r="BB1980" s="28"/>
      <c r="BC1980" s="28"/>
      <c r="BD1980" s="28"/>
      <c r="BE1980" s="28"/>
      <c r="BF1980" s="28"/>
      <c r="BG1980" s="28"/>
      <c r="BH1980" s="28"/>
      <c r="BI1980" s="28"/>
      <c r="BJ1980" s="28"/>
      <c r="BK1980" s="28"/>
      <c r="BL1980" s="28"/>
      <c r="BM1980" s="28"/>
      <c r="BN1980" s="28"/>
      <c r="BO1980" s="28"/>
      <c r="BP1980" s="28"/>
      <c r="BQ1980" s="28"/>
      <c r="BR1980" s="28"/>
      <c r="BS1980" s="28"/>
      <c r="BT1980" s="28"/>
      <c r="BU1980" s="28"/>
      <c r="BV1980" s="28"/>
      <c r="BW1980" s="28"/>
      <c r="BX1980" s="28"/>
      <c r="BY1980" s="28"/>
      <c r="BZ1980" s="28"/>
      <c r="CA1980" s="28"/>
      <c r="CB1980" s="28"/>
      <c r="CC1980" s="28"/>
      <c r="CD1980" s="28"/>
      <c r="CE1980" s="28"/>
      <c r="CF1980" s="28"/>
      <c r="CG1980" s="28"/>
      <c r="CH1980" s="28"/>
      <c r="CI1980" s="28"/>
      <c r="CJ1980" s="28"/>
      <c r="CK1980" s="28"/>
      <c r="CL1980" s="28"/>
      <c r="CM1980" s="28"/>
      <c r="CN1980" s="28"/>
    </row>
    <row r="1981" spans="3:92" x14ac:dyDescent="0.3">
      <c r="C1981" s="28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28"/>
      <c r="O1981" s="28"/>
      <c r="P1981" s="28"/>
      <c r="Q1981" s="28"/>
      <c r="R1981" s="28"/>
      <c r="S1981" s="28"/>
      <c r="T1981" s="28"/>
      <c r="U1981" s="28"/>
      <c r="V1981" s="28"/>
      <c r="W1981" s="28"/>
      <c r="X1981" s="28"/>
      <c r="Y1981" s="28"/>
      <c r="Z1981" s="28"/>
      <c r="AA1981" s="28"/>
      <c r="AB1981" s="28"/>
      <c r="AC1981" s="28"/>
      <c r="AD1981" s="28"/>
      <c r="AE1981" s="28"/>
      <c r="AF1981" s="28"/>
      <c r="AG1981" s="28"/>
      <c r="AH1981" s="28"/>
      <c r="AI1981" s="28"/>
      <c r="AJ1981" s="28"/>
      <c r="AK1981" s="28"/>
      <c r="AL1981" s="28"/>
      <c r="AM1981" s="28"/>
      <c r="AN1981" s="28"/>
      <c r="AO1981" s="28"/>
      <c r="AP1981" s="28"/>
      <c r="AQ1981" s="28"/>
      <c r="AR1981" s="28"/>
      <c r="AS1981" s="28"/>
      <c r="AT1981" s="28"/>
      <c r="AU1981" s="28"/>
      <c r="AV1981" s="28"/>
      <c r="AW1981" s="28"/>
      <c r="AX1981" s="28"/>
      <c r="AY1981" s="28"/>
      <c r="AZ1981" s="28"/>
      <c r="BA1981" s="28"/>
      <c r="BB1981" s="28"/>
      <c r="BC1981" s="28"/>
      <c r="BD1981" s="28"/>
      <c r="BE1981" s="28"/>
      <c r="BF1981" s="28"/>
      <c r="BG1981" s="28"/>
      <c r="BH1981" s="28"/>
      <c r="BI1981" s="28"/>
      <c r="BJ1981" s="28"/>
      <c r="BK1981" s="28"/>
      <c r="BL1981" s="28"/>
      <c r="BM1981" s="28"/>
      <c r="BN1981" s="28"/>
      <c r="BO1981" s="28"/>
      <c r="BP1981" s="28"/>
      <c r="BQ1981" s="28"/>
      <c r="BR1981" s="28"/>
      <c r="BS1981" s="28"/>
      <c r="BT1981" s="28"/>
      <c r="BU1981" s="28"/>
      <c r="BV1981" s="28"/>
      <c r="BW1981" s="28"/>
      <c r="BX1981" s="28"/>
      <c r="BY1981" s="28"/>
      <c r="BZ1981" s="28"/>
      <c r="CA1981" s="28"/>
      <c r="CB1981" s="28"/>
      <c r="CC1981" s="28"/>
      <c r="CD1981" s="28"/>
      <c r="CE1981" s="28"/>
      <c r="CF1981" s="28"/>
      <c r="CG1981" s="28"/>
      <c r="CH1981" s="28"/>
      <c r="CI1981" s="28"/>
      <c r="CJ1981" s="28"/>
      <c r="CK1981" s="28"/>
      <c r="CL1981" s="28"/>
      <c r="CM1981" s="28"/>
      <c r="CN1981" s="28"/>
    </row>
    <row r="1982" spans="3:92" x14ac:dyDescent="0.3">
      <c r="C1982" s="28"/>
      <c r="D1982" s="28"/>
      <c r="E1982" s="28"/>
      <c r="F1982" s="28"/>
      <c r="G1982" s="28"/>
      <c r="H1982" s="28"/>
      <c r="I1982" s="28"/>
      <c r="J1982" s="28"/>
      <c r="K1982" s="28"/>
      <c r="L1982" s="28"/>
      <c r="M1982" s="28"/>
      <c r="N1982" s="28"/>
      <c r="O1982" s="28"/>
      <c r="P1982" s="28"/>
      <c r="Q1982" s="28"/>
      <c r="R1982" s="28"/>
      <c r="S1982" s="28"/>
      <c r="T1982" s="28"/>
      <c r="U1982" s="28"/>
      <c r="V1982" s="28"/>
      <c r="W1982" s="28"/>
      <c r="X1982" s="28"/>
      <c r="Y1982" s="28"/>
      <c r="Z1982" s="28"/>
      <c r="AA1982" s="28"/>
      <c r="AB1982" s="28"/>
      <c r="AC1982" s="28"/>
      <c r="AD1982" s="28"/>
      <c r="AE1982" s="28"/>
      <c r="AF1982" s="28"/>
      <c r="AG1982" s="28"/>
      <c r="AH1982" s="28"/>
      <c r="AI1982" s="28"/>
      <c r="AJ1982" s="28"/>
      <c r="AK1982" s="28"/>
      <c r="AL1982" s="28"/>
      <c r="AM1982" s="28"/>
      <c r="AN1982" s="28"/>
      <c r="AO1982" s="28"/>
      <c r="AP1982" s="28"/>
      <c r="AQ1982" s="28"/>
      <c r="AR1982" s="28"/>
      <c r="AS1982" s="28"/>
      <c r="AT1982" s="28"/>
      <c r="AU1982" s="28"/>
      <c r="AV1982" s="28"/>
      <c r="AW1982" s="28"/>
      <c r="AX1982" s="28"/>
      <c r="AY1982" s="28"/>
      <c r="AZ1982" s="28"/>
      <c r="BA1982" s="28"/>
      <c r="BB1982" s="28"/>
      <c r="BC1982" s="28"/>
      <c r="BD1982" s="28"/>
      <c r="BE1982" s="28"/>
      <c r="BF1982" s="28"/>
      <c r="BG1982" s="28"/>
      <c r="BH1982" s="28"/>
      <c r="BI1982" s="28"/>
      <c r="BJ1982" s="28"/>
      <c r="BK1982" s="28"/>
      <c r="BL1982" s="28"/>
      <c r="BM1982" s="28"/>
      <c r="BN1982" s="28"/>
      <c r="BO1982" s="28"/>
      <c r="BP1982" s="28"/>
      <c r="BQ1982" s="28"/>
      <c r="BR1982" s="28"/>
      <c r="BS1982" s="28"/>
      <c r="BT1982" s="28"/>
      <c r="BU1982" s="28"/>
      <c r="BV1982" s="28"/>
      <c r="BW1982" s="28"/>
      <c r="BX1982" s="28"/>
      <c r="BY1982" s="28"/>
      <c r="BZ1982" s="28"/>
      <c r="CA1982" s="28"/>
      <c r="CB1982" s="28"/>
      <c r="CC1982" s="28"/>
      <c r="CD1982" s="28"/>
      <c r="CE1982" s="28"/>
      <c r="CF1982" s="28"/>
      <c r="CG1982" s="28"/>
      <c r="CH1982" s="28"/>
      <c r="CI1982" s="28"/>
      <c r="CJ1982" s="28"/>
      <c r="CK1982" s="28"/>
      <c r="CL1982" s="28"/>
      <c r="CM1982" s="28"/>
      <c r="CN1982" s="28"/>
    </row>
    <row r="1983" spans="3:92" x14ac:dyDescent="0.3">
      <c r="C1983" s="28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28"/>
      <c r="O1983" s="28"/>
      <c r="P1983" s="28"/>
      <c r="Q1983" s="28"/>
      <c r="R1983" s="28"/>
      <c r="S1983" s="28"/>
      <c r="T1983" s="28"/>
      <c r="U1983" s="28"/>
      <c r="V1983" s="28"/>
      <c r="W1983" s="28"/>
      <c r="X1983" s="28"/>
      <c r="Y1983" s="28"/>
      <c r="Z1983" s="28"/>
      <c r="AA1983" s="28"/>
      <c r="AB1983" s="28"/>
      <c r="AC1983" s="28"/>
      <c r="AD1983" s="28"/>
      <c r="AE1983" s="28"/>
      <c r="AF1983" s="28"/>
      <c r="AG1983" s="28"/>
      <c r="AH1983" s="28"/>
      <c r="AI1983" s="28"/>
      <c r="AJ1983" s="28"/>
      <c r="AK1983" s="28"/>
      <c r="AL1983" s="28"/>
      <c r="AM1983" s="28"/>
      <c r="AN1983" s="28"/>
      <c r="AO1983" s="28"/>
      <c r="AP1983" s="28"/>
      <c r="AQ1983" s="28"/>
      <c r="AR1983" s="28"/>
      <c r="AS1983" s="28"/>
      <c r="AT1983" s="28"/>
      <c r="AU1983" s="28"/>
      <c r="AV1983" s="28"/>
      <c r="AW1983" s="28"/>
      <c r="AX1983" s="28"/>
      <c r="AY1983" s="28"/>
      <c r="AZ1983" s="28"/>
      <c r="BA1983" s="28"/>
      <c r="BB1983" s="28"/>
      <c r="BC1983" s="28"/>
      <c r="BD1983" s="28"/>
      <c r="BE1983" s="28"/>
      <c r="BF1983" s="28"/>
      <c r="BG1983" s="28"/>
      <c r="BH1983" s="28"/>
      <c r="BI1983" s="28"/>
      <c r="BJ1983" s="28"/>
      <c r="BK1983" s="28"/>
      <c r="BL1983" s="28"/>
      <c r="BM1983" s="28"/>
      <c r="BN1983" s="28"/>
      <c r="BO1983" s="28"/>
      <c r="BP1983" s="28"/>
      <c r="BQ1983" s="28"/>
      <c r="BR1983" s="28"/>
      <c r="BS1983" s="28"/>
      <c r="BT1983" s="28"/>
      <c r="BU1983" s="28"/>
      <c r="BV1983" s="28"/>
      <c r="BW1983" s="28"/>
      <c r="BX1983" s="28"/>
      <c r="BY1983" s="28"/>
      <c r="BZ1983" s="28"/>
      <c r="CA1983" s="28"/>
      <c r="CB1983" s="28"/>
      <c r="CC1983" s="28"/>
      <c r="CD1983" s="28"/>
      <c r="CE1983" s="28"/>
      <c r="CF1983" s="28"/>
      <c r="CG1983" s="28"/>
      <c r="CH1983" s="28"/>
      <c r="CI1983" s="28"/>
      <c r="CJ1983" s="28"/>
      <c r="CK1983" s="28"/>
      <c r="CL1983" s="28"/>
      <c r="CM1983" s="28"/>
      <c r="CN1983" s="28"/>
    </row>
    <row r="1984" spans="3:92" x14ac:dyDescent="0.3">
      <c r="C1984" s="28"/>
      <c r="D1984" s="28"/>
      <c r="E1984" s="28"/>
      <c r="F1984" s="28"/>
      <c r="G1984" s="28"/>
      <c r="H1984" s="28"/>
      <c r="I1984" s="28"/>
      <c r="J1984" s="28"/>
      <c r="K1984" s="28"/>
      <c r="L1984" s="28"/>
      <c r="M1984" s="28"/>
      <c r="N1984" s="28"/>
      <c r="O1984" s="28"/>
      <c r="P1984" s="28"/>
      <c r="Q1984" s="28"/>
      <c r="R1984" s="28"/>
      <c r="S1984" s="28"/>
      <c r="T1984" s="28"/>
      <c r="U1984" s="28"/>
      <c r="V1984" s="28"/>
      <c r="W1984" s="28"/>
      <c r="X1984" s="28"/>
      <c r="Y1984" s="28"/>
      <c r="Z1984" s="28"/>
      <c r="AA1984" s="28"/>
      <c r="AB1984" s="28"/>
      <c r="AC1984" s="28"/>
      <c r="AD1984" s="28"/>
      <c r="AE1984" s="28"/>
      <c r="AF1984" s="28"/>
      <c r="AG1984" s="28"/>
      <c r="AH1984" s="28"/>
      <c r="AI1984" s="28"/>
      <c r="AJ1984" s="28"/>
      <c r="AK1984" s="28"/>
      <c r="AL1984" s="28"/>
      <c r="AM1984" s="28"/>
      <c r="AN1984" s="28"/>
      <c r="AO1984" s="28"/>
      <c r="AP1984" s="28"/>
      <c r="AQ1984" s="28"/>
      <c r="AR1984" s="28"/>
      <c r="AS1984" s="28"/>
      <c r="AT1984" s="28"/>
      <c r="AU1984" s="28"/>
      <c r="AV1984" s="28"/>
      <c r="AW1984" s="28"/>
      <c r="AX1984" s="28"/>
      <c r="AY1984" s="28"/>
      <c r="AZ1984" s="28"/>
      <c r="BA1984" s="28"/>
      <c r="BB1984" s="28"/>
      <c r="BC1984" s="28"/>
      <c r="BD1984" s="28"/>
      <c r="BE1984" s="28"/>
      <c r="BF1984" s="28"/>
      <c r="BG1984" s="28"/>
      <c r="BH1984" s="28"/>
      <c r="BI1984" s="28"/>
      <c r="BJ1984" s="28"/>
      <c r="BK1984" s="28"/>
      <c r="BL1984" s="28"/>
      <c r="BM1984" s="28"/>
      <c r="BN1984" s="28"/>
      <c r="BO1984" s="28"/>
      <c r="BP1984" s="28"/>
      <c r="BQ1984" s="28"/>
      <c r="BR1984" s="28"/>
      <c r="BS1984" s="28"/>
      <c r="BT1984" s="28"/>
      <c r="BU1984" s="28"/>
      <c r="BV1984" s="28"/>
      <c r="BW1984" s="28"/>
      <c r="BX1984" s="28"/>
      <c r="BY1984" s="28"/>
      <c r="BZ1984" s="28"/>
      <c r="CA1984" s="28"/>
      <c r="CB1984" s="28"/>
      <c r="CC1984" s="28"/>
      <c r="CD1984" s="28"/>
      <c r="CE1984" s="28"/>
      <c r="CF1984" s="28"/>
      <c r="CG1984" s="28"/>
      <c r="CH1984" s="28"/>
      <c r="CI1984" s="28"/>
      <c r="CJ1984" s="28"/>
      <c r="CK1984" s="28"/>
      <c r="CL1984" s="28"/>
      <c r="CM1984" s="28"/>
      <c r="CN1984" s="28"/>
    </row>
    <row r="1985" spans="3:92" x14ac:dyDescent="0.3">
      <c r="C1985" s="28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28"/>
      <c r="O1985" s="28"/>
      <c r="P1985" s="28"/>
      <c r="Q1985" s="28"/>
      <c r="R1985" s="28"/>
      <c r="S1985" s="28"/>
      <c r="T1985" s="28"/>
      <c r="U1985" s="28"/>
      <c r="V1985" s="28"/>
      <c r="W1985" s="28"/>
      <c r="X1985" s="28"/>
      <c r="Y1985" s="28"/>
      <c r="Z1985" s="28"/>
      <c r="AA1985" s="28"/>
      <c r="AB1985" s="28"/>
      <c r="AC1985" s="28"/>
      <c r="AD1985" s="28"/>
      <c r="AE1985" s="28"/>
      <c r="AF1985" s="28"/>
      <c r="AG1985" s="28"/>
      <c r="AH1985" s="28"/>
      <c r="AI1985" s="28"/>
      <c r="AJ1985" s="28"/>
      <c r="AK1985" s="28"/>
      <c r="AL1985" s="28"/>
      <c r="AM1985" s="28"/>
      <c r="AN1985" s="28"/>
      <c r="AO1985" s="28"/>
      <c r="AP1985" s="28"/>
      <c r="AQ1985" s="28"/>
      <c r="AR1985" s="28"/>
      <c r="AS1985" s="28"/>
      <c r="AT1985" s="28"/>
      <c r="AU1985" s="28"/>
      <c r="AV1985" s="28"/>
      <c r="AW1985" s="28"/>
      <c r="AX1985" s="28"/>
      <c r="AY1985" s="28"/>
      <c r="AZ1985" s="28"/>
      <c r="BA1985" s="28"/>
      <c r="BB1985" s="28"/>
      <c r="BC1985" s="28"/>
      <c r="BD1985" s="28"/>
      <c r="BE1985" s="28"/>
      <c r="BF1985" s="28"/>
      <c r="BG1985" s="28"/>
      <c r="BH1985" s="28"/>
      <c r="BI1985" s="28"/>
      <c r="BJ1985" s="28"/>
      <c r="BK1985" s="28"/>
      <c r="BL1985" s="28"/>
      <c r="BM1985" s="28"/>
      <c r="BN1985" s="28"/>
      <c r="BO1985" s="28"/>
      <c r="BP1985" s="28"/>
      <c r="BQ1985" s="28"/>
      <c r="BR1985" s="28"/>
      <c r="BS1985" s="28"/>
      <c r="BT1985" s="28"/>
      <c r="BU1985" s="28"/>
      <c r="BV1985" s="28"/>
      <c r="BW1985" s="28"/>
      <c r="BX1985" s="28"/>
      <c r="BY1985" s="28"/>
      <c r="BZ1985" s="28"/>
      <c r="CA1985" s="28"/>
      <c r="CB1985" s="28"/>
      <c r="CC1985" s="28"/>
      <c r="CD1985" s="28"/>
      <c r="CE1985" s="28"/>
      <c r="CF1985" s="28"/>
      <c r="CG1985" s="28"/>
      <c r="CH1985" s="28"/>
      <c r="CI1985" s="28"/>
      <c r="CJ1985" s="28"/>
      <c r="CK1985" s="28"/>
      <c r="CL1985" s="28"/>
      <c r="CM1985" s="28"/>
      <c r="CN1985" s="28"/>
    </row>
    <row r="1986" spans="3:92" x14ac:dyDescent="0.3">
      <c r="C1986" s="28"/>
      <c r="D1986" s="28"/>
      <c r="E1986" s="28"/>
      <c r="F1986" s="28"/>
      <c r="G1986" s="28"/>
      <c r="H1986" s="28"/>
      <c r="I1986" s="28"/>
      <c r="J1986" s="28"/>
      <c r="K1986" s="28"/>
      <c r="L1986" s="28"/>
      <c r="M1986" s="28"/>
      <c r="N1986" s="28"/>
      <c r="O1986" s="28"/>
      <c r="P1986" s="28"/>
      <c r="Q1986" s="28"/>
      <c r="R1986" s="28"/>
      <c r="S1986" s="28"/>
      <c r="T1986" s="28"/>
      <c r="U1986" s="28"/>
      <c r="V1986" s="28"/>
      <c r="W1986" s="28"/>
      <c r="X1986" s="28"/>
      <c r="Y1986" s="28"/>
      <c r="Z1986" s="28"/>
      <c r="AA1986" s="28"/>
      <c r="AB1986" s="28"/>
      <c r="AC1986" s="28"/>
      <c r="AD1986" s="28"/>
      <c r="AE1986" s="28"/>
      <c r="AF1986" s="28"/>
      <c r="AG1986" s="28"/>
      <c r="AH1986" s="28"/>
      <c r="AI1986" s="28"/>
      <c r="AJ1986" s="28"/>
      <c r="AK1986" s="28"/>
      <c r="AL1986" s="28"/>
      <c r="AM1986" s="28"/>
      <c r="AN1986" s="28"/>
      <c r="AO1986" s="28"/>
      <c r="AP1986" s="28"/>
      <c r="AQ1986" s="28"/>
      <c r="AR1986" s="28"/>
      <c r="AS1986" s="28"/>
      <c r="AT1986" s="28"/>
      <c r="AU1986" s="28"/>
      <c r="AV1986" s="28"/>
      <c r="AW1986" s="28"/>
      <c r="AX1986" s="28"/>
      <c r="AY1986" s="28"/>
      <c r="AZ1986" s="28"/>
      <c r="BA1986" s="28"/>
      <c r="BB1986" s="28"/>
      <c r="BC1986" s="28"/>
      <c r="BD1986" s="28"/>
      <c r="BE1986" s="28"/>
      <c r="BF1986" s="28"/>
      <c r="BG1986" s="28"/>
      <c r="BH1986" s="28"/>
      <c r="BI1986" s="28"/>
      <c r="BJ1986" s="28"/>
      <c r="BK1986" s="28"/>
      <c r="BL1986" s="28"/>
      <c r="BM1986" s="28"/>
      <c r="BN1986" s="28"/>
      <c r="BO1986" s="28"/>
      <c r="BP1986" s="28"/>
      <c r="BQ1986" s="28"/>
      <c r="BR1986" s="28"/>
      <c r="BS1986" s="28"/>
      <c r="BT1986" s="28"/>
      <c r="BU1986" s="28"/>
      <c r="BV1986" s="28"/>
      <c r="BW1986" s="28"/>
      <c r="BX1986" s="28"/>
      <c r="BY1986" s="28"/>
      <c r="BZ1986" s="28"/>
      <c r="CA1986" s="28"/>
      <c r="CB1986" s="28"/>
      <c r="CC1986" s="28"/>
      <c r="CD1986" s="28"/>
      <c r="CE1986" s="28"/>
      <c r="CF1986" s="28"/>
      <c r="CG1986" s="28"/>
      <c r="CH1986" s="28"/>
      <c r="CI1986" s="28"/>
      <c r="CJ1986" s="28"/>
      <c r="CK1986" s="28"/>
      <c r="CL1986" s="28"/>
      <c r="CM1986" s="28"/>
      <c r="CN1986" s="28"/>
    </row>
    <row r="1987" spans="3:92" x14ac:dyDescent="0.3">
      <c r="C1987" s="28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28"/>
      <c r="O1987" s="28"/>
      <c r="P1987" s="28"/>
      <c r="Q1987" s="28"/>
      <c r="R1987" s="28"/>
      <c r="S1987" s="28"/>
      <c r="T1987" s="28"/>
      <c r="U1987" s="28"/>
      <c r="V1987" s="28"/>
      <c r="W1987" s="28"/>
      <c r="X1987" s="28"/>
      <c r="Y1987" s="28"/>
      <c r="Z1987" s="28"/>
      <c r="AA1987" s="28"/>
      <c r="AB1987" s="28"/>
      <c r="AC1987" s="28"/>
      <c r="AD1987" s="28"/>
      <c r="AE1987" s="28"/>
      <c r="AF1987" s="28"/>
      <c r="AG1987" s="28"/>
      <c r="AH1987" s="28"/>
      <c r="AI1987" s="28"/>
      <c r="AJ1987" s="28"/>
      <c r="AK1987" s="28"/>
      <c r="AL1987" s="28"/>
      <c r="AM1987" s="28"/>
      <c r="AN1987" s="28"/>
      <c r="AO1987" s="28"/>
      <c r="AP1987" s="28"/>
      <c r="AQ1987" s="28"/>
      <c r="AR1987" s="28"/>
      <c r="AS1987" s="28"/>
      <c r="AT1987" s="28"/>
      <c r="AU1987" s="28"/>
      <c r="AV1987" s="28"/>
      <c r="AW1987" s="28"/>
      <c r="AX1987" s="28"/>
      <c r="AY1987" s="28"/>
      <c r="AZ1987" s="28"/>
      <c r="BA1987" s="28"/>
      <c r="BB1987" s="28"/>
      <c r="BC1987" s="28"/>
      <c r="BD1987" s="28"/>
      <c r="BE1987" s="28"/>
      <c r="BF1987" s="28"/>
      <c r="BG1987" s="28"/>
      <c r="BH1987" s="28"/>
      <c r="BI1987" s="28"/>
      <c r="BJ1987" s="28"/>
      <c r="BK1987" s="28"/>
      <c r="BL1987" s="28"/>
      <c r="BM1987" s="28"/>
      <c r="BN1987" s="28"/>
      <c r="BO1987" s="28"/>
      <c r="BP1987" s="28"/>
      <c r="BQ1987" s="28"/>
      <c r="BR1987" s="28"/>
      <c r="BS1987" s="28"/>
      <c r="BT1987" s="28"/>
      <c r="BU1987" s="28"/>
      <c r="BV1987" s="28"/>
      <c r="BW1987" s="28"/>
      <c r="BX1987" s="28"/>
      <c r="BY1987" s="28"/>
      <c r="BZ1987" s="28"/>
      <c r="CA1987" s="28"/>
      <c r="CB1987" s="28"/>
      <c r="CC1987" s="28"/>
      <c r="CD1987" s="28"/>
      <c r="CE1987" s="28"/>
      <c r="CF1987" s="28"/>
      <c r="CG1987" s="28"/>
      <c r="CH1987" s="28"/>
      <c r="CI1987" s="28"/>
      <c r="CJ1987" s="28"/>
      <c r="CK1987" s="28"/>
      <c r="CL1987" s="28"/>
      <c r="CM1987" s="28"/>
      <c r="CN1987" s="28"/>
    </row>
    <row r="1988" spans="3:92" x14ac:dyDescent="0.3">
      <c r="C1988" s="28"/>
      <c r="D1988" s="28"/>
      <c r="E1988" s="28"/>
      <c r="F1988" s="28"/>
      <c r="G1988" s="28"/>
      <c r="H1988" s="28"/>
      <c r="I1988" s="28"/>
      <c r="J1988" s="28"/>
      <c r="K1988" s="28"/>
      <c r="L1988" s="28"/>
      <c r="M1988" s="28"/>
      <c r="N1988" s="28"/>
      <c r="O1988" s="28"/>
      <c r="P1988" s="28"/>
      <c r="Q1988" s="28"/>
      <c r="R1988" s="28"/>
      <c r="S1988" s="28"/>
      <c r="T1988" s="28"/>
      <c r="U1988" s="28"/>
      <c r="V1988" s="28"/>
      <c r="W1988" s="28"/>
      <c r="X1988" s="28"/>
      <c r="Y1988" s="28"/>
      <c r="Z1988" s="28"/>
      <c r="AA1988" s="28"/>
      <c r="AB1988" s="28"/>
      <c r="AC1988" s="28"/>
      <c r="AD1988" s="28"/>
      <c r="AE1988" s="28"/>
      <c r="AF1988" s="28"/>
      <c r="AG1988" s="28"/>
      <c r="AH1988" s="28"/>
      <c r="AI1988" s="28"/>
      <c r="AJ1988" s="28"/>
      <c r="AK1988" s="28"/>
      <c r="AL1988" s="28"/>
      <c r="AM1988" s="28"/>
      <c r="AN1988" s="28"/>
      <c r="AO1988" s="28"/>
      <c r="AP1988" s="28"/>
      <c r="AQ1988" s="28"/>
      <c r="AR1988" s="28"/>
      <c r="AS1988" s="28"/>
      <c r="AT1988" s="28"/>
      <c r="AU1988" s="28"/>
      <c r="AV1988" s="28"/>
      <c r="AW1988" s="28"/>
      <c r="AX1988" s="28"/>
      <c r="AY1988" s="28"/>
      <c r="AZ1988" s="28"/>
      <c r="BA1988" s="28"/>
      <c r="BB1988" s="28"/>
      <c r="BC1988" s="28"/>
      <c r="BD1988" s="28"/>
      <c r="BE1988" s="28"/>
      <c r="BF1988" s="28"/>
      <c r="BG1988" s="28"/>
      <c r="BH1988" s="28"/>
      <c r="BI1988" s="28"/>
      <c r="BJ1988" s="28"/>
      <c r="BK1988" s="28"/>
      <c r="BL1988" s="28"/>
      <c r="BM1988" s="28"/>
      <c r="BN1988" s="28"/>
      <c r="BO1988" s="28"/>
      <c r="BP1988" s="28"/>
      <c r="BQ1988" s="28"/>
      <c r="BR1988" s="28"/>
      <c r="BS1988" s="28"/>
      <c r="BT1988" s="28"/>
      <c r="BU1988" s="28"/>
      <c r="BV1988" s="28"/>
      <c r="BW1988" s="28"/>
      <c r="BX1988" s="28"/>
      <c r="BY1988" s="28"/>
      <c r="BZ1988" s="28"/>
      <c r="CA1988" s="28"/>
      <c r="CB1988" s="28"/>
      <c r="CC1988" s="28"/>
      <c r="CD1988" s="28"/>
      <c r="CE1988" s="28"/>
      <c r="CF1988" s="28"/>
      <c r="CG1988" s="28"/>
      <c r="CH1988" s="28"/>
      <c r="CI1988" s="28"/>
      <c r="CJ1988" s="28"/>
      <c r="CK1988" s="28"/>
      <c r="CL1988" s="28"/>
      <c r="CM1988" s="28"/>
      <c r="CN1988" s="28"/>
    </row>
    <row r="1989" spans="3:92" x14ac:dyDescent="0.3">
      <c r="C1989" s="28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28"/>
      <c r="O1989" s="28"/>
      <c r="P1989" s="28"/>
      <c r="Q1989" s="28"/>
      <c r="R1989" s="28"/>
      <c r="S1989" s="28"/>
      <c r="T1989" s="28"/>
      <c r="U1989" s="28"/>
      <c r="V1989" s="28"/>
      <c r="W1989" s="28"/>
      <c r="X1989" s="28"/>
      <c r="Y1989" s="28"/>
      <c r="Z1989" s="28"/>
      <c r="AA1989" s="28"/>
      <c r="AB1989" s="28"/>
      <c r="AC1989" s="28"/>
      <c r="AD1989" s="28"/>
      <c r="AE1989" s="28"/>
      <c r="AF1989" s="28"/>
      <c r="AG1989" s="28"/>
      <c r="AH1989" s="28"/>
      <c r="AI1989" s="28"/>
      <c r="AJ1989" s="28"/>
      <c r="AK1989" s="28"/>
      <c r="AL1989" s="28"/>
      <c r="AM1989" s="28"/>
      <c r="AN1989" s="28"/>
      <c r="AO1989" s="28"/>
      <c r="AP1989" s="28"/>
      <c r="AQ1989" s="28"/>
      <c r="AR1989" s="28"/>
      <c r="AS1989" s="28"/>
      <c r="AT1989" s="28"/>
      <c r="AU1989" s="28"/>
      <c r="AV1989" s="28"/>
      <c r="AW1989" s="28"/>
      <c r="AX1989" s="28"/>
      <c r="AY1989" s="28"/>
      <c r="AZ1989" s="28"/>
      <c r="BA1989" s="28"/>
      <c r="BB1989" s="28"/>
      <c r="BC1989" s="28"/>
      <c r="BD1989" s="28"/>
      <c r="BE1989" s="28"/>
      <c r="BF1989" s="28"/>
      <c r="BG1989" s="28"/>
      <c r="BH1989" s="28"/>
      <c r="BI1989" s="28"/>
      <c r="BJ1989" s="28"/>
      <c r="BK1989" s="28"/>
      <c r="BL1989" s="28"/>
      <c r="BM1989" s="28"/>
      <c r="BN1989" s="28"/>
      <c r="BO1989" s="28"/>
      <c r="BP1989" s="28"/>
      <c r="BQ1989" s="28"/>
      <c r="BR1989" s="28"/>
      <c r="BS1989" s="28"/>
      <c r="BT1989" s="28"/>
      <c r="BU1989" s="28"/>
      <c r="BV1989" s="28"/>
      <c r="BW1989" s="28"/>
      <c r="BX1989" s="28"/>
      <c r="BY1989" s="28"/>
      <c r="BZ1989" s="28"/>
      <c r="CA1989" s="28"/>
      <c r="CB1989" s="28"/>
      <c r="CC1989" s="28"/>
      <c r="CD1989" s="28"/>
      <c r="CE1989" s="28"/>
      <c r="CF1989" s="28"/>
      <c r="CG1989" s="28"/>
      <c r="CH1989" s="28"/>
      <c r="CI1989" s="28"/>
      <c r="CJ1989" s="28"/>
      <c r="CK1989" s="28"/>
      <c r="CL1989" s="28"/>
      <c r="CM1989" s="28"/>
      <c r="CN1989" s="28"/>
    </row>
    <row r="1990" spans="3:92" x14ac:dyDescent="0.3">
      <c r="C1990" s="28"/>
      <c r="D1990" s="28"/>
      <c r="E1990" s="28"/>
      <c r="F1990" s="28"/>
      <c r="G1990" s="28"/>
      <c r="H1990" s="28"/>
      <c r="I1990" s="28"/>
      <c r="J1990" s="28"/>
      <c r="K1990" s="28"/>
      <c r="L1990" s="28"/>
      <c r="M1990" s="28"/>
      <c r="N1990" s="28"/>
      <c r="O1990" s="28"/>
      <c r="P1990" s="28"/>
      <c r="Q1990" s="28"/>
      <c r="R1990" s="28"/>
      <c r="S1990" s="28"/>
      <c r="T1990" s="28"/>
      <c r="U1990" s="28"/>
      <c r="V1990" s="28"/>
      <c r="W1990" s="28"/>
      <c r="X1990" s="28"/>
      <c r="Y1990" s="28"/>
      <c r="Z1990" s="28"/>
      <c r="AA1990" s="28"/>
      <c r="AB1990" s="28"/>
      <c r="AC1990" s="28"/>
      <c r="AD1990" s="28"/>
      <c r="AE1990" s="28"/>
      <c r="AF1990" s="28"/>
      <c r="AG1990" s="28"/>
      <c r="AH1990" s="28"/>
      <c r="AI1990" s="28"/>
      <c r="AJ1990" s="28"/>
      <c r="AK1990" s="28"/>
      <c r="AL1990" s="28"/>
      <c r="AM1990" s="28"/>
      <c r="AN1990" s="28"/>
      <c r="AO1990" s="28"/>
      <c r="AP1990" s="28"/>
      <c r="AQ1990" s="28"/>
      <c r="AR1990" s="28"/>
      <c r="AS1990" s="28"/>
      <c r="AT1990" s="28"/>
      <c r="AU1990" s="28"/>
      <c r="AV1990" s="28"/>
      <c r="AW1990" s="28"/>
      <c r="AX1990" s="28"/>
      <c r="AY1990" s="28"/>
      <c r="AZ1990" s="28"/>
      <c r="BA1990" s="28"/>
      <c r="BB1990" s="28"/>
      <c r="BC1990" s="28"/>
      <c r="BD1990" s="28"/>
      <c r="BE1990" s="28"/>
      <c r="BF1990" s="28"/>
      <c r="BG1990" s="28"/>
      <c r="BH1990" s="28"/>
      <c r="BI1990" s="28"/>
      <c r="BJ1990" s="28"/>
      <c r="BK1990" s="28"/>
      <c r="BL1990" s="28"/>
      <c r="BM1990" s="28"/>
      <c r="BN1990" s="28"/>
      <c r="BO1990" s="28"/>
      <c r="BP1990" s="28"/>
      <c r="BQ1990" s="28"/>
      <c r="BR1990" s="28"/>
      <c r="BS1990" s="28"/>
      <c r="BT1990" s="28"/>
      <c r="BU1990" s="28"/>
      <c r="BV1990" s="28"/>
      <c r="BW1990" s="28"/>
      <c r="BX1990" s="28"/>
      <c r="BY1990" s="28"/>
      <c r="BZ1990" s="28"/>
      <c r="CA1990" s="28"/>
      <c r="CB1990" s="28"/>
      <c r="CC1990" s="28"/>
      <c r="CD1990" s="28"/>
      <c r="CE1990" s="28"/>
      <c r="CF1990" s="28"/>
      <c r="CG1990" s="28"/>
      <c r="CH1990" s="28"/>
      <c r="CI1990" s="28"/>
      <c r="CJ1990" s="28"/>
      <c r="CK1990" s="28"/>
      <c r="CL1990" s="28"/>
      <c r="CM1990" s="28"/>
      <c r="CN1990" s="28"/>
    </row>
    <row r="1991" spans="3:92" x14ac:dyDescent="0.3">
      <c r="C1991" s="28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28"/>
      <c r="O1991" s="28"/>
      <c r="P1991" s="28"/>
      <c r="Q1991" s="28"/>
      <c r="R1991" s="28"/>
      <c r="S1991" s="28"/>
      <c r="T1991" s="28"/>
      <c r="U1991" s="28"/>
      <c r="V1991" s="28"/>
      <c r="W1991" s="28"/>
      <c r="X1991" s="28"/>
      <c r="Y1991" s="28"/>
      <c r="Z1991" s="28"/>
      <c r="AA1991" s="28"/>
      <c r="AB1991" s="28"/>
      <c r="AC1991" s="28"/>
      <c r="AD1991" s="28"/>
      <c r="AE1991" s="28"/>
      <c r="AF1991" s="28"/>
      <c r="AG1991" s="28"/>
      <c r="AH1991" s="28"/>
      <c r="AI1991" s="28"/>
      <c r="AJ1991" s="28"/>
      <c r="AK1991" s="28"/>
      <c r="AL1991" s="28"/>
      <c r="AM1991" s="28"/>
      <c r="AN1991" s="28"/>
      <c r="AO1991" s="28"/>
      <c r="AP1991" s="28"/>
      <c r="AQ1991" s="28"/>
      <c r="AR1991" s="28"/>
      <c r="AS1991" s="28"/>
      <c r="AT1991" s="28"/>
      <c r="AU1991" s="28"/>
      <c r="AV1991" s="28"/>
      <c r="AW1991" s="28"/>
      <c r="AX1991" s="28"/>
      <c r="AY1991" s="28"/>
      <c r="AZ1991" s="28"/>
      <c r="BA1991" s="28"/>
      <c r="BB1991" s="28"/>
      <c r="BC1991" s="28"/>
      <c r="BD1991" s="28"/>
      <c r="BE1991" s="28"/>
      <c r="BF1991" s="28"/>
      <c r="BG1991" s="28"/>
      <c r="BH1991" s="28"/>
      <c r="BI1991" s="28"/>
      <c r="BJ1991" s="28"/>
      <c r="BK1991" s="28"/>
      <c r="BL1991" s="28"/>
      <c r="BM1991" s="28"/>
      <c r="BN1991" s="28"/>
      <c r="BO1991" s="28"/>
      <c r="BP1991" s="28"/>
      <c r="BQ1991" s="28"/>
      <c r="BR1991" s="28"/>
      <c r="BS1991" s="28"/>
      <c r="BT1991" s="28"/>
      <c r="BU1991" s="28"/>
      <c r="BV1991" s="28"/>
      <c r="BW1991" s="28"/>
      <c r="BX1991" s="28"/>
      <c r="BY1991" s="28"/>
      <c r="BZ1991" s="28"/>
      <c r="CA1991" s="28"/>
      <c r="CB1991" s="28"/>
      <c r="CC1991" s="28"/>
      <c r="CD1991" s="28"/>
      <c r="CE1991" s="28"/>
      <c r="CF1991" s="28"/>
      <c r="CG1991" s="28"/>
      <c r="CH1991" s="28"/>
      <c r="CI1991" s="28"/>
      <c r="CJ1991" s="28"/>
      <c r="CK1991" s="28"/>
      <c r="CL1991" s="28"/>
      <c r="CM1991" s="28"/>
      <c r="CN1991" s="28"/>
    </row>
    <row r="1992" spans="3:92" x14ac:dyDescent="0.3">
      <c r="C1992" s="28"/>
      <c r="D1992" s="28"/>
      <c r="E1992" s="28"/>
      <c r="F1992" s="28"/>
      <c r="G1992" s="28"/>
      <c r="H1992" s="28"/>
      <c r="I1992" s="28"/>
      <c r="J1992" s="28"/>
      <c r="K1992" s="28"/>
      <c r="L1992" s="28"/>
      <c r="M1992" s="28"/>
      <c r="N1992" s="28"/>
      <c r="O1992" s="28"/>
      <c r="P1992" s="28"/>
      <c r="Q1992" s="28"/>
      <c r="R1992" s="28"/>
      <c r="S1992" s="28"/>
      <c r="T1992" s="28"/>
      <c r="U1992" s="28"/>
      <c r="V1992" s="28"/>
      <c r="W1992" s="28"/>
      <c r="X1992" s="28"/>
      <c r="Y1992" s="28"/>
      <c r="Z1992" s="28"/>
      <c r="AA1992" s="28"/>
      <c r="AB1992" s="28"/>
      <c r="AC1992" s="28"/>
      <c r="AD1992" s="28"/>
      <c r="AE1992" s="28"/>
      <c r="AF1992" s="28"/>
      <c r="AG1992" s="28"/>
      <c r="AH1992" s="28"/>
      <c r="AI1992" s="28"/>
      <c r="AJ1992" s="28"/>
      <c r="AK1992" s="28"/>
      <c r="AL1992" s="28"/>
      <c r="AM1992" s="28"/>
      <c r="AN1992" s="28"/>
      <c r="AO1992" s="28"/>
      <c r="AP1992" s="28"/>
      <c r="AQ1992" s="28"/>
      <c r="AR1992" s="28"/>
      <c r="AS1992" s="28"/>
      <c r="AT1992" s="28"/>
      <c r="AU1992" s="28"/>
      <c r="AV1992" s="28"/>
      <c r="AW1992" s="28"/>
      <c r="AX1992" s="28"/>
      <c r="AY1992" s="28"/>
      <c r="AZ1992" s="28"/>
      <c r="BA1992" s="28"/>
      <c r="BB1992" s="28"/>
      <c r="BC1992" s="28"/>
      <c r="BD1992" s="28"/>
      <c r="BE1992" s="28"/>
      <c r="BF1992" s="28"/>
      <c r="BG1992" s="28"/>
      <c r="BH1992" s="28"/>
      <c r="BI1992" s="28"/>
      <c r="BJ1992" s="28"/>
      <c r="BK1992" s="28"/>
      <c r="BL1992" s="28"/>
      <c r="BM1992" s="28"/>
      <c r="BN1992" s="28"/>
      <c r="BO1992" s="28"/>
      <c r="BP1992" s="28"/>
      <c r="BQ1992" s="28"/>
      <c r="BR1992" s="28"/>
      <c r="BS1992" s="28"/>
      <c r="BT1992" s="28"/>
      <c r="BU1992" s="28"/>
      <c r="BV1992" s="28"/>
      <c r="BW1992" s="28"/>
      <c r="BX1992" s="28"/>
      <c r="BY1992" s="28"/>
      <c r="BZ1992" s="28"/>
      <c r="CA1992" s="28"/>
      <c r="CB1992" s="28"/>
      <c r="CC1992" s="28"/>
      <c r="CD1992" s="28"/>
      <c r="CE1992" s="28"/>
      <c r="CF1992" s="28"/>
      <c r="CG1992" s="28"/>
      <c r="CH1992" s="28"/>
      <c r="CI1992" s="28"/>
      <c r="CJ1992" s="28"/>
      <c r="CK1992" s="28"/>
      <c r="CL1992" s="28"/>
      <c r="CM1992" s="28"/>
      <c r="CN1992" s="28"/>
    </row>
    <row r="1993" spans="3:92" x14ac:dyDescent="0.3">
      <c r="C1993" s="28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28"/>
      <c r="O1993" s="28"/>
      <c r="P1993" s="28"/>
      <c r="Q1993" s="28"/>
      <c r="R1993" s="28"/>
      <c r="S1993" s="28"/>
      <c r="T1993" s="28"/>
      <c r="U1993" s="28"/>
      <c r="V1993" s="28"/>
      <c r="W1993" s="28"/>
      <c r="X1993" s="28"/>
      <c r="Y1993" s="28"/>
      <c r="Z1993" s="28"/>
      <c r="AA1993" s="28"/>
      <c r="AB1993" s="28"/>
      <c r="AC1993" s="28"/>
      <c r="AD1993" s="28"/>
      <c r="AE1993" s="28"/>
      <c r="AF1993" s="28"/>
      <c r="AG1993" s="28"/>
      <c r="AH1993" s="28"/>
      <c r="AI1993" s="28"/>
      <c r="AJ1993" s="28"/>
      <c r="AK1993" s="28"/>
      <c r="AL1993" s="28"/>
      <c r="AM1993" s="28"/>
      <c r="AN1993" s="28"/>
      <c r="AO1993" s="28"/>
      <c r="AP1993" s="28"/>
      <c r="AQ1993" s="28"/>
      <c r="AR1993" s="28"/>
      <c r="AS1993" s="28"/>
      <c r="AT1993" s="28"/>
      <c r="AU1993" s="28"/>
      <c r="AV1993" s="28"/>
      <c r="AW1993" s="28"/>
      <c r="AX1993" s="28"/>
      <c r="AY1993" s="28"/>
      <c r="AZ1993" s="28"/>
      <c r="BA1993" s="28"/>
      <c r="BB1993" s="28"/>
      <c r="BC1993" s="28"/>
      <c r="BD1993" s="28"/>
      <c r="BE1993" s="28"/>
      <c r="BF1993" s="28"/>
      <c r="BG1993" s="28"/>
      <c r="BH1993" s="28"/>
      <c r="BI1993" s="28"/>
      <c r="BJ1993" s="28"/>
      <c r="BK1993" s="28"/>
      <c r="BL1993" s="28"/>
      <c r="BM1993" s="28"/>
      <c r="BN1993" s="28"/>
      <c r="BO1993" s="28"/>
      <c r="BP1993" s="28"/>
      <c r="BQ1993" s="28"/>
      <c r="BR1993" s="28"/>
      <c r="BS1993" s="28"/>
      <c r="BT1993" s="28"/>
      <c r="BU1993" s="28"/>
      <c r="BV1993" s="28"/>
      <c r="BW1993" s="28"/>
      <c r="BX1993" s="28"/>
      <c r="BY1993" s="28"/>
      <c r="BZ1993" s="28"/>
      <c r="CA1993" s="28"/>
      <c r="CB1993" s="28"/>
      <c r="CC1993" s="28"/>
      <c r="CD1993" s="28"/>
      <c r="CE1993" s="28"/>
      <c r="CF1993" s="28"/>
      <c r="CG1993" s="28"/>
      <c r="CH1993" s="28"/>
      <c r="CI1993" s="28"/>
      <c r="CJ1993" s="28"/>
      <c r="CK1993" s="28"/>
      <c r="CL1993" s="28"/>
      <c r="CM1993" s="28"/>
      <c r="CN1993" s="28"/>
    </row>
    <row r="1994" spans="3:92" x14ac:dyDescent="0.3">
      <c r="C1994" s="28"/>
      <c r="D1994" s="28"/>
      <c r="E1994" s="28"/>
      <c r="F1994" s="28"/>
      <c r="G1994" s="28"/>
      <c r="H1994" s="28"/>
      <c r="I1994" s="28"/>
      <c r="J1994" s="28"/>
      <c r="K1994" s="28"/>
      <c r="L1994" s="28"/>
      <c r="M1994" s="28"/>
      <c r="N1994" s="28"/>
      <c r="O1994" s="28"/>
      <c r="P1994" s="28"/>
      <c r="Q1994" s="28"/>
      <c r="R1994" s="28"/>
      <c r="S1994" s="28"/>
      <c r="T1994" s="28"/>
      <c r="U1994" s="28"/>
      <c r="V1994" s="28"/>
      <c r="W1994" s="28"/>
      <c r="X1994" s="28"/>
      <c r="Y1994" s="28"/>
      <c r="Z1994" s="28"/>
      <c r="AA1994" s="28"/>
      <c r="AB1994" s="28"/>
      <c r="AC1994" s="28"/>
      <c r="AD1994" s="28"/>
      <c r="AE1994" s="28"/>
      <c r="AF1994" s="28"/>
      <c r="AG1994" s="28"/>
      <c r="AH1994" s="28"/>
      <c r="AI1994" s="28"/>
      <c r="AJ1994" s="28"/>
      <c r="AK1994" s="28"/>
      <c r="AL1994" s="28"/>
      <c r="AM1994" s="28"/>
      <c r="AN1994" s="28"/>
      <c r="AO1994" s="28"/>
      <c r="AP1994" s="28"/>
      <c r="AQ1994" s="28"/>
      <c r="AR1994" s="28"/>
      <c r="AS1994" s="28"/>
      <c r="AT1994" s="28"/>
      <c r="AU1994" s="28"/>
      <c r="AV1994" s="28"/>
      <c r="AW1994" s="28"/>
      <c r="AX1994" s="28"/>
      <c r="AY1994" s="28"/>
      <c r="AZ1994" s="28"/>
      <c r="BA1994" s="28"/>
      <c r="BB1994" s="28"/>
      <c r="BC1994" s="28"/>
      <c r="BD1994" s="28"/>
      <c r="BE1994" s="28"/>
      <c r="BF1994" s="28"/>
      <c r="BG1994" s="28"/>
      <c r="BH1994" s="28"/>
      <c r="BI1994" s="28"/>
      <c r="BJ1994" s="28"/>
      <c r="BK1994" s="28"/>
      <c r="BL1994" s="28"/>
      <c r="BM1994" s="28"/>
      <c r="BN1994" s="28"/>
      <c r="BO1994" s="28"/>
      <c r="BP1994" s="28"/>
      <c r="BQ1994" s="28"/>
      <c r="BR1994" s="28"/>
      <c r="BS1994" s="28"/>
      <c r="BT1994" s="28"/>
      <c r="BU1994" s="28"/>
      <c r="BV1994" s="28"/>
      <c r="BW1994" s="28"/>
      <c r="BX1994" s="28"/>
      <c r="BY1994" s="28"/>
      <c r="BZ1994" s="28"/>
      <c r="CA1994" s="28"/>
      <c r="CB1994" s="28"/>
      <c r="CC1994" s="28"/>
      <c r="CD1994" s="28"/>
      <c r="CE1994" s="28"/>
      <c r="CF1994" s="28"/>
      <c r="CG1994" s="28"/>
      <c r="CH1994" s="28"/>
      <c r="CI1994" s="28"/>
      <c r="CJ1994" s="28"/>
      <c r="CK1994" s="28"/>
      <c r="CL1994" s="28"/>
      <c r="CM1994" s="28"/>
      <c r="CN1994" s="28"/>
    </row>
    <row r="1995" spans="3:92" x14ac:dyDescent="0.3">
      <c r="C1995" s="28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28"/>
      <c r="O1995" s="28"/>
      <c r="P1995" s="28"/>
      <c r="Q1995" s="28"/>
      <c r="R1995" s="28"/>
      <c r="S1995" s="28"/>
      <c r="T1995" s="28"/>
      <c r="U1995" s="28"/>
      <c r="V1995" s="28"/>
      <c r="W1995" s="28"/>
      <c r="X1995" s="28"/>
      <c r="Y1995" s="28"/>
      <c r="Z1995" s="28"/>
      <c r="AA1995" s="28"/>
      <c r="AB1995" s="28"/>
      <c r="AC1995" s="28"/>
      <c r="AD1995" s="28"/>
      <c r="AE1995" s="28"/>
      <c r="AF1995" s="28"/>
      <c r="AG1995" s="28"/>
      <c r="AH1995" s="28"/>
      <c r="AI1995" s="28"/>
      <c r="AJ1995" s="28"/>
      <c r="AK1995" s="28"/>
      <c r="AL1995" s="28"/>
      <c r="AM1995" s="28"/>
      <c r="AN1995" s="28"/>
      <c r="AO1995" s="28"/>
      <c r="AP1995" s="28"/>
      <c r="AQ1995" s="28"/>
      <c r="AR1995" s="28"/>
      <c r="AS1995" s="28"/>
      <c r="AT1995" s="28"/>
      <c r="AU1995" s="28"/>
      <c r="AV1995" s="28"/>
      <c r="AW1995" s="28"/>
      <c r="AX1995" s="28"/>
      <c r="AY1995" s="28"/>
      <c r="AZ1995" s="28"/>
      <c r="BA1995" s="28"/>
      <c r="BB1995" s="28"/>
      <c r="BC1995" s="28"/>
      <c r="BD1995" s="28"/>
      <c r="BE1995" s="28"/>
      <c r="BF1995" s="28"/>
      <c r="BG1995" s="28"/>
      <c r="BH1995" s="28"/>
      <c r="BI1995" s="28"/>
      <c r="BJ1995" s="28"/>
      <c r="BK1995" s="28"/>
      <c r="BL1995" s="28"/>
      <c r="BM1995" s="28"/>
      <c r="BN1995" s="28"/>
      <c r="BO1995" s="28"/>
      <c r="BP1995" s="28"/>
      <c r="BQ1995" s="28"/>
      <c r="BR1995" s="28"/>
      <c r="BS1995" s="28"/>
      <c r="BT1995" s="28"/>
      <c r="BU1995" s="28"/>
      <c r="BV1995" s="28"/>
      <c r="BW1995" s="28"/>
      <c r="BX1995" s="28"/>
      <c r="BY1995" s="28"/>
      <c r="BZ1995" s="28"/>
      <c r="CA1995" s="28"/>
      <c r="CB1995" s="28"/>
      <c r="CC1995" s="28"/>
      <c r="CD1995" s="28"/>
      <c r="CE1995" s="28"/>
      <c r="CF1995" s="28"/>
      <c r="CG1995" s="28"/>
      <c r="CH1995" s="28"/>
      <c r="CI1995" s="28"/>
      <c r="CJ1995" s="28"/>
      <c r="CK1995" s="28"/>
      <c r="CL1995" s="28"/>
      <c r="CM1995" s="28"/>
      <c r="CN1995" s="28"/>
    </row>
    <row r="1996" spans="3:92" x14ac:dyDescent="0.3">
      <c r="C1996" s="28"/>
      <c r="D1996" s="28"/>
      <c r="E1996" s="28"/>
      <c r="F1996" s="28"/>
      <c r="G1996" s="28"/>
      <c r="H1996" s="28"/>
      <c r="I1996" s="28"/>
      <c r="J1996" s="28"/>
      <c r="K1996" s="28"/>
      <c r="L1996" s="28"/>
      <c r="M1996" s="28"/>
      <c r="N1996" s="28"/>
      <c r="O1996" s="28"/>
      <c r="P1996" s="28"/>
      <c r="Q1996" s="28"/>
      <c r="R1996" s="28"/>
      <c r="S1996" s="28"/>
      <c r="T1996" s="28"/>
      <c r="U1996" s="28"/>
      <c r="V1996" s="28"/>
      <c r="W1996" s="28"/>
      <c r="X1996" s="28"/>
      <c r="Y1996" s="28"/>
      <c r="Z1996" s="28"/>
      <c r="AA1996" s="28"/>
      <c r="AB1996" s="28"/>
      <c r="AC1996" s="28"/>
      <c r="AD1996" s="28"/>
      <c r="AE1996" s="28"/>
      <c r="AF1996" s="28"/>
      <c r="AG1996" s="28"/>
      <c r="AH1996" s="28"/>
      <c r="AI1996" s="28"/>
      <c r="AJ1996" s="28"/>
      <c r="AK1996" s="28"/>
      <c r="AL1996" s="28"/>
      <c r="AM1996" s="28"/>
      <c r="AN1996" s="28"/>
      <c r="AO1996" s="28"/>
      <c r="AP1996" s="28"/>
      <c r="AQ1996" s="28"/>
      <c r="AR1996" s="28"/>
      <c r="AS1996" s="28"/>
      <c r="AT1996" s="28"/>
      <c r="AU1996" s="28"/>
      <c r="AV1996" s="28"/>
      <c r="AW1996" s="28"/>
      <c r="AX1996" s="28"/>
      <c r="AY1996" s="28"/>
      <c r="AZ1996" s="28"/>
      <c r="BA1996" s="28"/>
      <c r="BB1996" s="28"/>
      <c r="BC1996" s="28"/>
      <c r="BD1996" s="28"/>
      <c r="BE1996" s="28"/>
      <c r="BF1996" s="28"/>
      <c r="BG1996" s="28"/>
      <c r="BH1996" s="28"/>
      <c r="BI1996" s="28"/>
      <c r="BJ1996" s="28"/>
      <c r="BK1996" s="28"/>
      <c r="BL1996" s="28"/>
      <c r="BM1996" s="28"/>
      <c r="BN1996" s="28"/>
      <c r="BO1996" s="28"/>
      <c r="BP1996" s="28"/>
      <c r="BQ1996" s="28"/>
      <c r="BR1996" s="28"/>
      <c r="BS1996" s="28"/>
      <c r="BT1996" s="28"/>
      <c r="BU1996" s="28"/>
      <c r="BV1996" s="28"/>
      <c r="BW1996" s="28"/>
      <c r="BX1996" s="28"/>
      <c r="BY1996" s="28"/>
      <c r="BZ1996" s="28"/>
      <c r="CA1996" s="28"/>
      <c r="CB1996" s="28"/>
      <c r="CC1996" s="28"/>
      <c r="CD1996" s="28"/>
      <c r="CE1996" s="28"/>
      <c r="CF1996" s="28"/>
      <c r="CG1996" s="28"/>
      <c r="CH1996" s="28"/>
      <c r="CI1996" s="28"/>
      <c r="CJ1996" s="28"/>
      <c r="CK1996" s="28"/>
      <c r="CL1996" s="28"/>
      <c r="CM1996" s="28"/>
      <c r="CN1996" s="28"/>
    </row>
    <row r="1997" spans="3:92" x14ac:dyDescent="0.3">
      <c r="C1997" s="28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28"/>
      <c r="O1997" s="28"/>
      <c r="P1997" s="28"/>
      <c r="Q1997" s="28"/>
      <c r="R1997" s="28"/>
      <c r="S1997" s="28"/>
      <c r="T1997" s="28"/>
      <c r="U1997" s="28"/>
      <c r="V1997" s="28"/>
      <c r="W1997" s="28"/>
      <c r="X1997" s="28"/>
      <c r="Y1997" s="28"/>
      <c r="Z1997" s="28"/>
      <c r="AA1997" s="28"/>
      <c r="AB1997" s="28"/>
      <c r="AC1997" s="28"/>
      <c r="AD1997" s="28"/>
      <c r="AE1997" s="28"/>
      <c r="AF1997" s="28"/>
      <c r="AG1997" s="28"/>
      <c r="AH1997" s="28"/>
      <c r="AI1997" s="28"/>
      <c r="AJ1997" s="28"/>
      <c r="AK1997" s="28"/>
      <c r="AL1997" s="28"/>
      <c r="AM1997" s="28"/>
      <c r="AN1997" s="28"/>
      <c r="AO1997" s="28"/>
      <c r="AP1997" s="28"/>
      <c r="AQ1997" s="28"/>
      <c r="AR1997" s="28"/>
      <c r="AS1997" s="28"/>
      <c r="AT1997" s="28"/>
      <c r="AU1997" s="28"/>
      <c r="AV1997" s="28"/>
      <c r="AW1997" s="28"/>
      <c r="AX1997" s="28"/>
      <c r="AY1997" s="28"/>
      <c r="AZ1997" s="28"/>
      <c r="BA1997" s="28"/>
      <c r="BB1997" s="28"/>
      <c r="BC1997" s="28"/>
      <c r="BD1997" s="28"/>
      <c r="BE1997" s="28"/>
      <c r="BF1997" s="28"/>
      <c r="BG1997" s="28"/>
      <c r="BH1997" s="28"/>
      <c r="BI1997" s="28"/>
      <c r="BJ1997" s="28"/>
      <c r="BK1997" s="28"/>
      <c r="BL1997" s="28"/>
      <c r="BM1997" s="28"/>
      <c r="BN1997" s="28"/>
      <c r="BO1997" s="28"/>
      <c r="BP1997" s="28"/>
      <c r="BQ1997" s="28"/>
      <c r="BR1997" s="28"/>
      <c r="BS1997" s="28"/>
      <c r="BT1997" s="28"/>
      <c r="BU1997" s="28"/>
      <c r="BV1997" s="28"/>
      <c r="BW1997" s="28"/>
      <c r="BX1997" s="28"/>
      <c r="BY1997" s="28"/>
      <c r="BZ1997" s="28"/>
      <c r="CA1997" s="28"/>
      <c r="CB1997" s="28"/>
      <c r="CC1997" s="28"/>
      <c r="CD1997" s="28"/>
      <c r="CE1997" s="28"/>
      <c r="CF1997" s="28"/>
      <c r="CG1997" s="28"/>
      <c r="CH1997" s="28"/>
      <c r="CI1997" s="28"/>
      <c r="CJ1997" s="28"/>
      <c r="CK1997" s="28"/>
      <c r="CL1997" s="28"/>
      <c r="CM1997" s="28"/>
      <c r="CN1997" s="28"/>
    </row>
    <row r="1998" spans="3:92" x14ac:dyDescent="0.3">
      <c r="C1998" s="28"/>
      <c r="D1998" s="28"/>
      <c r="E1998" s="28"/>
      <c r="F1998" s="28"/>
      <c r="G1998" s="28"/>
      <c r="H1998" s="28"/>
      <c r="I1998" s="28"/>
      <c r="J1998" s="28"/>
      <c r="K1998" s="28"/>
      <c r="L1998" s="28"/>
      <c r="M1998" s="28"/>
      <c r="N1998" s="28"/>
      <c r="O1998" s="28"/>
      <c r="P1998" s="28"/>
      <c r="Q1998" s="28"/>
      <c r="R1998" s="28"/>
      <c r="S1998" s="28"/>
      <c r="T1998" s="28"/>
      <c r="U1998" s="28"/>
      <c r="V1998" s="28"/>
      <c r="W1998" s="28"/>
      <c r="X1998" s="28"/>
      <c r="Y1998" s="28"/>
      <c r="Z1998" s="28"/>
      <c r="AA1998" s="28"/>
      <c r="AB1998" s="28"/>
      <c r="AC1998" s="28"/>
      <c r="AD1998" s="28"/>
      <c r="AE1998" s="28"/>
      <c r="AF1998" s="28"/>
      <c r="AG1998" s="28"/>
      <c r="AH1998" s="28"/>
      <c r="AI1998" s="28"/>
      <c r="AJ1998" s="28"/>
      <c r="AK1998" s="28"/>
      <c r="AL1998" s="28"/>
      <c r="AM1998" s="28"/>
      <c r="AN1998" s="28"/>
      <c r="AO1998" s="28"/>
      <c r="AP1998" s="28"/>
      <c r="AQ1998" s="28"/>
      <c r="AR1998" s="28"/>
      <c r="AS1998" s="28"/>
      <c r="AT1998" s="28"/>
      <c r="AU1998" s="28"/>
      <c r="AV1998" s="28"/>
      <c r="AW1998" s="28"/>
      <c r="AX1998" s="28"/>
      <c r="AY1998" s="28"/>
      <c r="AZ1998" s="28"/>
      <c r="BA1998" s="28"/>
      <c r="BB1998" s="28"/>
      <c r="BC1998" s="28"/>
      <c r="BD1998" s="28"/>
      <c r="BE1998" s="28"/>
      <c r="BF1998" s="28"/>
      <c r="BG1998" s="28"/>
      <c r="BH1998" s="28"/>
      <c r="BI1998" s="28"/>
      <c r="BJ1998" s="28"/>
      <c r="BK1998" s="28"/>
      <c r="BL1998" s="28"/>
      <c r="BM1998" s="28"/>
      <c r="BN1998" s="28"/>
      <c r="BO1998" s="28"/>
      <c r="BP1998" s="28"/>
      <c r="BQ1998" s="28"/>
      <c r="BR1998" s="28"/>
      <c r="BS1998" s="28"/>
      <c r="BT1998" s="28"/>
      <c r="BU1998" s="28"/>
      <c r="BV1998" s="28"/>
      <c r="BW1998" s="28"/>
      <c r="BX1998" s="28"/>
      <c r="BY1998" s="28"/>
      <c r="BZ1998" s="28"/>
      <c r="CA1998" s="28"/>
      <c r="CB1998" s="28"/>
      <c r="CC1998" s="28"/>
      <c r="CD1998" s="28"/>
      <c r="CE1998" s="28"/>
      <c r="CF1998" s="28"/>
      <c r="CG1998" s="28"/>
      <c r="CH1998" s="28"/>
      <c r="CI1998" s="28"/>
      <c r="CJ1998" s="28"/>
      <c r="CK1998" s="28"/>
      <c r="CL1998" s="28"/>
      <c r="CM1998" s="28"/>
      <c r="CN1998" s="28"/>
    </row>
    <row r="1999" spans="3:92" x14ac:dyDescent="0.3">
      <c r="C1999" s="28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28"/>
      <c r="O1999" s="28"/>
      <c r="P1999" s="28"/>
      <c r="Q1999" s="28"/>
      <c r="R1999" s="28"/>
      <c r="S1999" s="28"/>
      <c r="T1999" s="28"/>
      <c r="U1999" s="28"/>
      <c r="V1999" s="28"/>
      <c r="W1999" s="28"/>
      <c r="X1999" s="28"/>
      <c r="Y1999" s="28"/>
      <c r="Z1999" s="28"/>
      <c r="AA1999" s="28"/>
      <c r="AB1999" s="28"/>
      <c r="AC1999" s="28"/>
      <c r="AD1999" s="28"/>
      <c r="AE1999" s="28"/>
      <c r="AF1999" s="28"/>
      <c r="AG1999" s="28"/>
      <c r="AH1999" s="28"/>
      <c r="AI1999" s="28"/>
      <c r="AJ1999" s="28"/>
      <c r="AK1999" s="28"/>
      <c r="AL1999" s="28"/>
      <c r="AM1999" s="28"/>
      <c r="AN1999" s="28"/>
      <c r="AO1999" s="28"/>
      <c r="AP1999" s="28"/>
      <c r="AQ1999" s="28"/>
      <c r="AR1999" s="28"/>
      <c r="AS1999" s="28"/>
      <c r="AT1999" s="28"/>
      <c r="AU1999" s="28"/>
      <c r="AV1999" s="28"/>
      <c r="AW1999" s="28"/>
      <c r="AX1999" s="28"/>
      <c r="AY1999" s="28"/>
      <c r="AZ1999" s="28"/>
      <c r="BA1999" s="28"/>
      <c r="BB1999" s="28"/>
      <c r="BC1999" s="28"/>
      <c r="BD1999" s="28"/>
      <c r="BE1999" s="28"/>
      <c r="BF1999" s="28"/>
      <c r="BG1999" s="28"/>
      <c r="BH1999" s="28"/>
      <c r="BI1999" s="28"/>
      <c r="BJ1999" s="28"/>
      <c r="BK1999" s="28"/>
      <c r="BL1999" s="28"/>
      <c r="BM1999" s="28"/>
      <c r="BN1999" s="28"/>
      <c r="BO1999" s="28"/>
      <c r="BP1999" s="28"/>
      <c r="BQ1999" s="28"/>
      <c r="BR1999" s="28"/>
      <c r="BS1999" s="28"/>
      <c r="BT1999" s="28"/>
      <c r="BU1999" s="28"/>
      <c r="BV1999" s="28"/>
      <c r="BW1999" s="28"/>
      <c r="BX1999" s="28"/>
      <c r="BY1999" s="28"/>
      <c r="BZ1999" s="28"/>
      <c r="CA1999" s="28"/>
      <c r="CB1999" s="28"/>
      <c r="CC1999" s="28"/>
      <c r="CD1999" s="28"/>
      <c r="CE1999" s="28"/>
      <c r="CF1999" s="28"/>
      <c r="CG1999" s="28"/>
      <c r="CH1999" s="28"/>
      <c r="CI1999" s="28"/>
      <c r="CJ1999" s="28"/>
      <c r="CK1999" s="28"/>
      <c r="CL1999" s="28"/>
      <c r="CM1999" s="28"/>
      <c r="CN1999" s="28"/>
    </row>
    <row r="2000" spans="3:92" x14ac:dyDescent="0.3">
      <c r="C2000" s="28"/>
      <c r="D2000" s="28"/>
      <c r="E2000" s="28"/>
      <c r="F2000" s="28"/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28"/>
      <c r="R2000" s="28"/>
      <c r="S2000" s="28"/>
      <c r="T2000" s="28"/>
      <c r="U2000" s="28"/>
      <c r="V2000" s="28"/>
      <c r="W2000" s="28"/>
      <c r="X2000" s="28"/>
      <c r="Y2000" s="28"/>
      <c r="Z2000" s="28"/>
      <c r="AA2000" s="28"/>
      <c r="AB2000" s="28"/>
      <c r="AC2000" s="28"/>
      <c r="AD2000" s="28"/>
      <c r="AE2000" s="28"/>
      <c r="AF2000" s="28"/>
      <c r="AG2000" s="28"/>
      <c r="AH2000" s="28"/>
      <c r="AI2000" s="28"/>
      <c r="AJ2000" s="28"/>
      <c r="AK2000" s="28"/>
      <c r="AL2000" s="28"/>
      <c r="AM2000" s="28"/>
      <c r="AN2000" s="28"/>
      <c r="AO2000" s="28"/>
      <c r="AP2000" s="28"/>
      <c r="AQ2000" s="28"/>
      <c r="AR2000" s="28"/>
      <c r="AS2000" s="28"/>
      <c r="AT2000" s="28"/>
      <c r="AU2000" s="28"/>
      <c r="AV2000" s="28"/>
      <c r="AW2000" s="28"/>
      <c r="AX2000" s="28"/>
      <c r="AY2000" s="28"/>
      <c r="AZ2000" s="28"/>
      <c r="BA2000" s="28"/>
      <c r="BB2000" s="28"/>
      <c r="BC2000" s="28"/>
      <c r="BD2000" s="28"/>
      <c r="BE2000" s="28"/>
      <c r="BF2000" s="28"/>
      <c r="BG2000" s="28"/>
      <c r="BH2000" s="28"/>
      <c r="BI2000" s="28"/>
      <c r="BJ2000" s="28"/>
      <c r="BK2000" s="28"/>
      <c r="BL2000" s="28"/>
      <c r="BM2000" s="28"/>
      <c r="BN2000" s="28"/>
      <c r="BO2000" s="28"/>
      <c r="BP2000" s="28"/>
      <c r="BQ2000" s="28"/>
      <c r="BR2000" s="28"/>
      <c r="BS2000" s="28"/>
      <c r="BT2000" s="28"/>
      <c r="BU2000" s="28"/>
      <c r="BV2000" s="28"/>
      <c r="BW2000" s="28"/>
      <c r="BX2000" s="28"/>
      <c r="BY2000" s="28"/>
      <c r="BZ2000" s="28"/>
      <c r="CA2000" s="28"/>
      <c r="CB2000" s="28"/>
      <c r="CC2000" s="28"/>
      <c r="CD2000" s="28"/>
      <c r="CE2000" s="28"/>
      <c r="CF2000" s="28"/>
      <c r="CG2000" s="28"/>
      <c r="CH2000" s="28"/>
      <c r="CI2000" s="28"/>
      <c r="CJ2000" s="28"/>
      <c r="CK2000" s="28"/>
      <c r="CL2000" s="28"/>
      <c r="CM2000" s="28"/>
      <c r="CN2000" s="28"/>
    </row>
    <row r="2001" spans="3:92" x14ac:dyDescent="0.3">
      <c r="C2001" s="28"/>
      <c r="D2001" s="28"/>
      <c r="E2001" s="28"/>
      <c r="F2001" s="28"/>
      <c r="G2001" s="28"/>
      <c r="H2001" s="28"/>
      <c r="I2001" s="28"/>
      <c r="J2001" s="28"/>
      <c r="K2001" s="28"/>
      <c r="L2001" s="28"/>
      <c r="M2001" s="28"/>
      <c r="N2001" s="28"/>
      <c r="O2001" s="28"/>
      <c r="P2001" s="28"/>
      <c r="Q2001" s="28"/>
      <c r="R2001" s="28"/>
      <c r="S2001" s="28"/>
      <c r="T2001" s="28"/>
      <c r="U2001" s="28"/>
      <c r="V2001" s="28"/>
      <c r="W2001" s="28"/>
      <c r="X2001" s="28"/>
      <c r="Y2001" s="28"/>
      <c r="Z2001" s="28"/>
      <c r="AA2001" s="28"/>
      <c r="AB2001" s="28"/>
      <c r="AC2001" s="28"/>
      <c r="AD2001" s="28"/>
      <c r="AE2001" s="28"/>
      <c r="AF2001" s="28"/>
      <c r="AG2001" s="28"/>
      <c r="AH2001" s="28"/>
      <c r="AI2001" s="28"/>
      <c r="AJ2001" s="28"/>
      <c r="AK2001" s="28"/>
      <c r="AL2001" s="28"/>
      <c r="AM2001" s="28"/>
      <c r="AN2001" s="28"/>
      <c r="AO2001" s="28"/>
      <c r="AP2001" s="28"/>
      <c r="AQ2001" s="28"/>
      <c r="AR2001" s="28"/>
      <c r="AS2001" s="28"/>
      <c r="AT2001" s="28"/>
      <c r="AU2001" s="28"/>
      <c r="AV2001" s="28"/>
      <c r="AW2001" s="28"/>
      <c r="AX2001" s="28"/>
      <c r="AY2001" s="28"/>
      <c r="AZ2001" s="28"/>
      <c r="BA2001" s="28"/>
      <c r="BB2001" s="28"/>
      <c r="BC2001" s="28"/>
      <c r="BD2001" s="28"/>
      <c r="BE2001" s="28"/>
      <c r="BF2001" s="28"/>
      <c r="BG2001" s="28"/>
      <c r="BH2001" s="28"/>
      <c r="BI2001" s="28"/>
      <c r="BJ2001" s="28"/>
      <c r="BK2001" s="28"/>
      <c r="BL2001" s="28"/>
      <c r="BM2001" s="28"/>
      <c r="BN2001" s="28"/>
      <c r="BO2001" s="28"/>
      <c r="BP2001" s="28"/>
      <c r="BQ2001" s="28"/>
      <c r="BR2001" s="28"/>
      <c r="BS2001" s="28"/>
      <c r="BT2001" s="28"/>
      <c r="BU2001" s="28"/>
      <c r="BV2001" s="28"/>
      <c r="BW2001" s="28"/>
      <c r="BX2001" s="28"/>
      <c r="BY2001" s="28"/>
      <c r="BZ2001" s="28"/>
      <c r="CA2001" s="28"/>
      <c r="CB2001" s="28"/>
      <c r="CC2001" s="28"/>
      <c r="CD2001" s="28"/>
      <c r="CE2001" s="28"/>
      <c r="CF2001" s="28"/>
      <c r="CG2001" s="28"/>
      <c r="CH2001" s="28"/>
      <c r="CI2001" s="28"/>
      <c r="CJ2001" s="28"/>
      <c r="CK2001" s="28"/>
      <c r="CL2001" s="28"/>
      <c r="CM2001" s="28"/>
      <c r="CN2001" s="28"/>
    </row>
    <row r="2002" spans="3:92" x14ac:dyDescent="0.3">
      <c r="C2002" s="28"/>
      <c r="D2002" s="28"/>
      <c r="E2002" s="28"/>
      <c r="F2002" s="28"/>
      <c r="G2002" s="28"/>
      <c r="H2002" s="28"/>
      <c r="I2002" s="28"/>
      <c r="J2002" s="28"/>
      <c r="K2002" s="28"/>
      <c r="L2002" s="28"/>
      <c r="M2002" s="28"/>
      <c r="N2002" s="28"/>
      <c r="O2002" s="28"/>
      <c r="P2002" s="28"/>
      <c r="Q2002" s="28"/>
      <c r="R2002" s="28"/>
      <c r="S2002" s="28"/>
      <c r="T2002" s="28"/>
      <c r="U2002" s="28"/>
      <c r="V2002" s="28"/>
      <c r="W2002" s="28"/>
      <c r="X2002" s="28"/>
      <c r="Y2002" s="28"/>
      <c r="Z2002" s="28"/>
      <c r="AA2002" s="28"/>
      <c r="AB2002" s="28"/>
      <c r="AC2002" s="28"/>
      <c r="AD2002" s="28"/>
      <c r="AE2002" s="28"/>
      <c r="AF2002" s="28"/>
      <c r="AG2002" s="28"/>
      <c r="AH2002" s="28"/>
      <c r="AI2002" s="28"/>
      <c r="AJ2002" s="28"/>
      <c r="AK2002" s="28"/>
      <c r="AL2002" s="28"/>
      <c r="AM2002" s="28"/>
      <c r="AN2002" s="28"/>
      <c r="AO2002" s="28"/>
      <c r="AP2002" s="28"/>
      <c r="AQ2002" s="28"/>
      <c r="AR2002" s="28"/>
      <c r="AS2002" s="28"/>
      <c r="AT2002" s="28"/>
      <c r="AU2002" s="28"/>
      <c r="AV2002" s="28"/>
      <c r="AW2002" s="28"/>
      <c r="AX2002" s="28"/>
      <c r="AY2002" s="28"/>
      <c r="AZ2002" s="28"/>
      <c r="BA2002" s="28"/>
      <c r="BB2002" s="28"/>
      <c r="BC2002" s="28"/>
      <c r="BD2002" s="28"/>
      <c r="BE2002" s="28"/>
      <c r="BF2002" s="28"/>
      <c r="BG2002" s="28"/>
      <c r="BH2002" s="28"/>
      <c r="BI2002" s="28"/>
      <c r="BJ2002" s="28"/>
      <c r="BK2002" s="28"/>
      <c r="BL2002" s="28"/>
      <c r="BM2002" s="28"/>
      <c r="BN2002" s="28"/>
      <c r="BO2002" s="28"/>
      <c r="BP2002" s="28"/>
      <c r="BQ2002" s="28"/>
      <c r="BR2002" s="28"/>
      <c r="BS2002" s="28"/>
      <c r="BT2002" s="28"/>
      <c r="BU2002" s="28"/>
      <c r="BV2002" s="28"/>
      <c r="BW2002" s="28"/>
      <c r="BX2002" s="28"/>
      <c r="BY2002" s="28"/>
      <c r="BZ2002" s="28"/>
      <c r="CA2002" s="28"/>
      <c r="CB2002" s="28"/>
      <c r="CC2002" s="28"/>
      <c r="CD2002" s="28"/>
      <c r="CE2002" s="28"/>
      <c r="CF2002" s="28"/>
      <c r="CG2002" s="28"/>
      <c r="CH2002" s="28"/>
      <c r="CI2002" s="28"/>
      <c r="CJ2002" s="28"/>
      <c r="CK2002" s="28"/>
      <c r="CL2002" s="28"/>
      <c r="CM2002" s="28"/>
      <c r="CN2002" s="28"/>
    </row>
    <row r="2003" spans="3:92" x14ac:dyDescent="0.3">
      <c r="C2003" s="28"/>
      <c r="D2003" s="28"/>
      <c r="E2003" s="28"/>
      <c r="F2003" s="28"/>
      <c r="G2003" s="28"/>
      <c r="H2003" s="28"/>
      <c r="I2003" s="28"/>
      <c r="J2003" s="28"/>
      <c r="K2003" s="28"/>
      <c r="L2003" s="28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55C4-ABE2-4DA3-BA4B-EED9E9A1CA46}">
  <dimension ref="A1:B27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30.6640625" bestFit="1" customWidth="1"/>
    <col min="2" max="2" width="14.44140625" bestFit="1" customWidth="1"/>
    <col min="3" max="3" width="13.44140625" bestFit="1" customWidth="1"/>
  </cols>
  <sheetData>
    <row r="1" spans="1:2" ht="15.65" x14ac:dyDescent="0.3">
      <c r="A1" s="95" t="s">
        <v>203</v>
      </c>
      <c r="B1" s="2"/>
    </row>
    <row r="2" spans="1:2" ht="15.65" x14ac:dyDescent="0.3">
      <c r="A2" s="8" t="s">
        <v>188</v>
      </c>
      <c r="B2" s="2"/>
    </row>
    <row r="3" spans="1:2" ht="15.65" x14ac:dyDescent="0.3">
      <c r="A3" s="2" t="s">
        <v>189</v>
      </c>
      <c r="B3" s="4">
        <f>65000*(1-0.26)</f>
        <v>48100</v>
      </c>
    </row>
    <row r="4" spans="1:2" ht="15.65" x14ac:dyDescent="0.3">
      <c r="A4" s="2" t="s">
        <v>74</v>
      </c>
      <c r="B4" s="5">
        <f>B3*((1/(0.047-0.03))-(1/(0.047-0.03))*((1+0.03)/(1+0.047))^40)</f>
        <v>1359409.9325104991</v>
      </c>
    </row>
    <row r="5" spans="1:2" ht="15.65" x14ac:dyDescent="0.3">
      <c r="A5" s="2"/>
      <c r="B5" s="2"/>
    </row>
    <row r="6" spans="1:2" ht="15.65" x14ac:dyDescent="0.3">
      <c r="A6" s="8" t="s">
        <v>190</v>
      </c>
      <c r="B6" s="2"/>
    </row>
    <row r="7" spans="1:2" ht="15.65" x14ac:dyDescent="0.3">
      <c r="A7" s="2" t="s">
        <v>191</v>
      </c>
      <c r="B7" s="5">
        <f>(70000+3000+3000+2000)+(70000+3000+3000+2000)/1.047</f>
        <v>152498.56733524357</v>
      </c>
    </row>
    <row r="8" spans="1:2" ht="15.65" x14ac:dyDescent="0.3">
      <c r="A8" s="2" t="s">
        <v>192</v>
      </c>
      <c r="B8" s="5">
        <f>PV(0.047,2,,-(20000*(1-0.31)))</f>
        <v>12588.840266773946</v>
      </c>
    </row>
    <row r="9" spans="1:2" ht="15.65" x14ac:dyDescent="0.3">
      <c r="A9" s="2" t="s">
        <v>189</v>
      </c>
      <c r="B9" s="4">
        <f>110000*(1-0.31)</f>
        <v>75900</v>
      </c>
    </row>
    <row r="10" spans="1:2" ht="15.65" x14ac:dyDescent="0.3">
      <c r="A10" s="2" t="s">
        <v>193</v>
      </c>
      <c r="B10" s="5">
        <f>B9*((1/(0.047-0.04))-(1/(0.047-0.04))*((1+0.04)/(1+0.047))^38)</f>
        <v>2439811.4433056773</v>
      </c>
    </row>
    <row r="11" spans="1:2" ht="15.65" x14ac:dyDescent="0.3">
      <c r="A11" s="2" t="s">
        <v>194</v>
      </c>
      <c r="B11" s="5">
        <f>PV(0.047,2,,-B10)</f>
        <v>2225680.9087552447</v>
      </c>
    </row>
    <row r="12" spans="1:2" ht="15.65" x14ac:dyDescent="0.3">
      <c r="A12" s="2" t="s">
        <v>195</v>
      </c>
      <c r="B12" s="5">
        <f>-B7+B8+B11</f>
        <v>2085771.1816867751</v>
      </c>
    </row>
    <row r="13" spans="1:2" ht="15.65" x14ac:dyDescent="0.3">
      <c r="A13" s="2"/>
      <c r="B13" s="2"/>
    </row>
    <row r="14" spans="1:2" ht="15.65" x14ac:dyDescent="0.3">
      <c r="A14" s="8" t="s">
        <v>196</v>
      </c>
      <c r="B14" s="2"/>
    </row>
    <row r="15" spans="1:2" ht="15.65" x14ac:dyDescent="0.3">
      <c r="A15" s="2" t="s">
        <v>197</v>
      </c>
      <c r="B15" s="4">
        <f>85000+4500+3000+2000</f>
        <v>94500</v>
      </c>
    </row>
    <row r="16" spans="1:2" ht="15.65" x14ac:dyDescent="0.3">
      <c r="A16" s="2" t="s">
        <v>198</v>
      </c>
      <c r="B16" s="5">
        <f>PV(0.047,1,,-(18000*(1-0.29)))</f>
        <v>12206.303724928368</v>
      </c>
    </row>
    <row r="17" spans="1:2" ht="15.65" x14ac:dyDescent="0.3">
      <c r="A17" s="2" t="s">
        <v>189</v>
      </c>
      <c r="B17" s="4">
        <f>92000*(1-0.29)</f>
        <v>65320</v>
      </c>
    </row>
    <row r="18" spans="1:2" ht="15.65" x14ac:dyDescent="0.3">
      <c r="A18" s="2" t="s">
        <v>199</v>
      </c>
      <c r="B18" s="5">
        <f>B17*((1/(0.047-0.035))-(1/(0.047-0.035))*((1+0.035)/(1+0.047))^39)</f>
        <v>1971027.3677524999</v>
      </c>
    </row>
    <row r="19" spans="1:2" ht="15.65" x14ac:dyDescent="0.3">
      <c r="A19" s="2" t="s">
        <v>194</v>
      </c>
      <c r="B19" s="5">
        <f>PV(0.047,1,,-B18)</f>
        <v>1882547.6291809934</v>
      </c>
    </row>
    <row r="20" spans="1:2" ht="15.65" x14ac:dyDescent="0.3">
      <c r="A20" s="2" t="s">
        <v>195</v>
      </c>
      <c r="B20" s="5">
        <f>-B15+B16+B19</f>
        <v>1800253.9329059217</v>
      </c>
    </row>
    <row r="21" spans="1:2" ht="15.65" x14ac:dyDescent="0.3">
      <c r="A21" s="2"/>
      <c r="B21" s="2"/>
    </row>
    <row r="22" spans="1:2" ht="15.65" x14ac:dyDescent="0.3">
      <c r="A22" s="95" t="s">
        <v>202</v>
      </c>
      <c r="B22" s="2"/>
    </row>
    <row r="23" spans="1:2" ht="15.65" x14ac:dyDescent="0.3">
      <c r="A23" s="2" t="s">
        <v>16</v>
      </c>
      <c r="B23" s="5">
        <f>B4+B7-B8</f>
        <v>1499319.6595789688</v>
      </c>
    </row>
    <row r="24" spans="1:2" ht="15.65" x14ac:dyDescent="0.3">
      <c r="A24" s="2" t="s">
        <v>200</v>
      </c>
      <c r="B24" s="5">
        <f>FV(0.047,2,,-B23)</f>
        <v>1643567.7047074013</v>
      </c>
    </row>
    <row r="25" spans="1:2" ht="15.65" x14ac:dyDescent="0.3">
      <c r="A25" s="2" t="s">
        <v>74</v>
      </c>
      <c r="B25" s="5">
        <f>B26*((1/(0.047-0.04))-(1/(0.047-0.04))*((1+0.04)/(1+0.047))^38)</f>
        <v>1643567.7</v>
      </c>
    </row>
    <row r="26" spans="1:2" ht="15.65" x14ac:dyDescent="0.3">
      <c r="A26" s="2" t="s">
        <v>189</v>
      </c>
      <c r="B26" s="5">
        <v>51129.684128779132</v>
      </c>
    </row>
    <row r="27" spans="1:2" ht="15.65" x14ac:dyDescent="0.3">
      <c r="A27" s="2" t="s">
        <v>201</v>
      </c>
      <c r="B27" s="5">
        <f>B26/(1-0.31)</f>
        <v>74100.991490984248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FB8-70A8-4BCE-BC49-F62AC2063075}">
  <dimension ref="A1:C4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30.21875" bestFit="1" customWidth="1"/>
    <col min="2" max="2" width="11.5546875" bestFit="1" customWidth="1"/>
  </cols>
  <sheetData>
    <row r="1" spans="1:3" ht="15.65" x14ac:dyDescent="0.3">
      <c r="A1" s="53" t="s">
        <v>17</v>
      </c>
      <c r="B1" s="54">
        <v>1680000</v>
      </c>
      <c r="C1" s="2"/>
    </row>
    <row r="2" spans="1:3" ht="15.65" x14ac:dyDescent="0.3">
      <c r="A2" s="53" t="s">
        <v>18</v>
      </c>
      <c r="B2" s="54">
        <v>1100000</v>
      </c>
      <c r="C2" s="2"/>
    </row>
    <row r="3" spans="1:3" ht="15.65" x14ac:dyDescent="0.3">
      <c r="A3" s="48" t="s">
        <v>19</v>
      </c>
      <c r="B3" s="47">
        <f>RATE(3,,-B1,B2)</f>
        <v>-0.13165068143557893</v>
      </c>
      <c r="C3" s="3"/>
    </row>
    <row r="4" spans="1:3" x14ac:dyDescent="0.3">
      <c r="B4" s="7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5754-E337-4F4D-9987-461D872A2244}">
  <dimension ref="A1:B1"/>
  <sheetViews>
    <sheetView showGridLines="0" zoomScale="130" zoomScaleNormal="130" workbookViewId="0">
      <selection activeCell="B2" sqref="B2"/>
    </sheetView>
  </sheetViews>
  <sheetFormatPr defaultRowHeight="15.05" x14ac:dyDescent="0.3"/>
  <cols>
    <col min="1" max="1" width="20.44140625" bestFit="1" customWidth="1"/>
    <col min="2" max="2" width="10.44140625" bestFit="1" customWidth="1"/>
  </cols>
  <sheetData>
    <row r="1" spans="1:2" ht="15.65" x14ac:dyDescent="0.3">
      <c r="A1" s="48" t="s">
        <v>20</v>
      </c>
      <c r="B1" s="38">
        <f>75/0.031</f>
        <v>2419.3548387096776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1.</vt:lpstr>
      <vt:lpstr>2 .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14,</vt:lpstr>
      <vt:lpstr>15.</vt:lpstr>
      <vt:lpstr>16.</vt:lpstr>
      <vt:lpstr>17.</vt:lpstr>
      <vt:lpstr>18.</vt:lpstr>
      <vt:lpstr>19.</vt:lpstr>
      <vt:lpstr>20.</vt:lpstr>
      <vt:lpstr>21.</vt:lpstr>
      <vt:lpstr>22.</vt:lpstr>
      <vt:lpstr>23.</vt:lpstr>
      <vt:lpstr>24.</vt:lpstr>
      <vt:lpstr>25.</vt:lpstr>
      <vt:lpstr>26.</vt:lpstr>
      <vt:lpstr>27 .</vt:lpstr>
      <vt:lpstr>28 .</vt:lpstr>
      <vt:lpstr>29.</vt:lpstr>
      <vt:lpstr>30.</vt:lpstr>
      <vt:lpstr>31.</vt:lpstr>
      <vt:lpstr>32.</vt:lpstr>
      <vt:lpstr>33.</vt:lpstr>
      <vt:lpstr>34.</vt:lpstr>
      <vt:lpstr>35.</vt:lpstr>
      <vt:lpstr>36.</vt:lpstr>
      <vt:lpstr>37.</vt:lpstr>
      <vt:lpstr>38.</vt:lpstr>
      <vt:lpstr>39.</vt:lpstr>
      <vt:lpstr>40.</vt:lpstr>
      <vt:lpstr>41.</vt:lpstr>
      <vt:lpstr>42.</vt:lpstr>
      <vt:lpstr>43.</vt:lpstr>
      <vt:lpstr>44.</vt:lpstr>
      <vt:lpstr>45.</vt:lpstr>
      <vt:lpstr>46.</vt:lpstr>
      <vt:lpstr>47.</vt:lpstr>
      <vt:lpstr>48.</vt:lpstr>
      <vt:lpstr>49.</vt:lpstr>
      <vt:lpstr>50.</vt:lpstr>
      <vt:lpstr>51.</vt:lpstr>
      <vt:lpstr>52.</vt:lpstr>
      <vt:lpstr>53.</vt:lpstr>
      <vt:lpstr>54.</vt:lpstr>
      <vt:lpstr>55.</vt:lpstr>
      <vt:lpstr>56.</vt:lpstr>
      <vt:lpstr>57.</vt:lpstr>
      <vt:lpstr>58.</vt:lpstr>
      <vt:lpstr>59.</vt:lpstr>
      <vt:lpstr>60.</vt:lpstr>
      <vt:lpstr>62.</vt:lpstr>
      <vt:lpstr>63.</vt:lpstr>
      <vt:lpstr>64.</vt:lpstr>
      <vt:lpstr>65.</vt:lpstr>
      <vt:lpstr>67.</vt:lpstr>
      <vt:lpstr>68.</vt:lpstr>
      <vt:lpstr>69.</vt:lpstr>
      <vt:lpstr>70.</vt:lpstr>
      <vt:lpstr>72.</vt:lpstr>
      <vt:lpstr>THE MBA 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PC-5985614</dc:creator>
  <cp:lastModifiedBy>BusinessLearn365</cp:lastModifiedBy>
  <dcterms:created xsi:type="dcterms:W3CDTF">2021-12-23T08:42:23Z</dcterms:created>
  <dcterms:modified xsi:type="dcterms:W3CDTF">2022-12-30T09:09:26Z</dcterms:modified>
</cp:coreProperties>
</file>