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codeName="ThisWorkbook"/>
  <mc:AlternateContent xmlns:mc="http://schemas.openxmlformats.org/markup-compatibility/2006">
    <mc:Choice Requires="x15">
      <x15ac:absPath xmlns:x15ac="http://schemas.microsoft.com/office/spreadsheetml/2010/11/ac" url="/Users/aashishyadav/Downloads/"/>
    </mc:Choice>
  </mc:AlternateContent>
  <xr:revisionPtr revIDLastSave="0" documentId="8_{B67A95F7-2AC1-5640-B582-90CA616CA317}" xr6:coauthVersionLast="47" xr6:coauthVersionMax="47" xr10:uidLastSave="{00000000-0000-0000-0000-000000000000}"/>
  <bookViews>
    <workbookView xWindow="4120" yWindow="760" windowWidth="34280" windowHeight="22820" activeTab="5" xr2:uid="{00000000-000D-0000-FFFF-FFFF00000000}"/>
  </bookViews>
  <sheets>
    <sheet name="Sales_Operations" sheetId="1" r:id="rId1"/>
    <sheet name="Pivot tables" sheetId="9" r:id="rId2"/>
    <sheet name="Income Sources" sheetId="4" r:id="rId3"/>
    <sheet name="Geographically" sheetId="5" r:id="rId4"/>
    <sheet name="Sales Process" sheetId="6" r:id="rId5"/>
    <sheet name="Projects Status" sheetId="7" r:id="rId6"/>
  </sheets>
  <definedNames>
    <definedName name="Slicer_Year">#N/A</definedName>
    <definedName name="Slicer_Year1">#N/A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I6" i="9" l="1"/>
  <c r="BJ6" i="9"/>
  <c r="BI7" i="9"/>
  <c r="BJ7" i="9"/>
  <c r="BI8" i="9"/>
  <c r="BJ8" i="9"/>
  <c r="BI9" i="9"/>
  <c r="BJ9" i="9"/>
  <c r="BJ5" i="9"/>
  <c r="BI5" i="9"/>
  <c r="BG6" i="9"/>
  <c r="BH6" i="9"/>
  <c r="BG7" i="9"/>
  <c r="BH7" i="9"/>
  <c r="BG8" i="9"/>
  <c r="BH8" i="9"/>
  <c r="BG9" i="9"/>
  <c r="BH9" i="9"/>
  <c r="BH5" i="9"/>
  <c r="BG5" i="9"/>
  <c r="BS6" i="9"/>
  <c r="BS7" i="9"/>
  <c r="BS8" i="9"/>
  <c r="BS9" i="9"/>
  <c r="BS5" i="9"/>
  <c r="D5" i="5" s="1"/>
  <c r="BR6" i="9"/>
  <c r="BR7" i="9"/>
  <c r="BR8" i="9"/>
  <c r="BR9" i="9"/>
  <c r="BR5" i="9"/>
  <c r="AY8" i="9"/>
  <c r="AZ8" i="9"/>
  <c r="AY9" i="9"/>
  <c r="AZ9" i="9"/>
  <c r="AY10" i="9"/>
  <c r="AZ10" i="9"/>
  <c r="AY11" i="9"/>
  <c r="AZ11" i="9"/>
  <c r="AY12" i="9"/>
  <c r="AZ12" i="9"/>
  <c r="AY13" i="9"/>
  <c r="AZ13" i="9"/>
  <c r="AY14" i="9"/>
  <c r="AZ14" i="9"/>
  <c r="AY15" i="9"/>
  <c r="AZ15" i="9"/>
  <c r="AY16" i="9"/>
  <c r="AZ16" i="9"/>
  <c r="AY17" i="9"/>
  <c r="AZ17" i="9"/>
  <c r="AY18" i="9"/>
  <c r="AZ18" i="9"/>
  <c r="AY19" i="9"/>
  <c r="AZ19" i="9"/>
  <c r="AY20" i="9"/>
  <c r="AZ20" i="9"/>
  <c r="AY21" i="9"/>
  <c r="AZ21" i="9"/>
  <c r="AZ7" i="9"/>
  <c r="AY7" i="9"/>
  <c r="AQ7" i="9"/>
  <c r="AQ8" i="9"/>
  <c r="AP8" i="9"/>
  <c r="AP7" i="9"/>
  <c r="AB7" i="9"/>
  <c r="N9" i="9"/>
  <c r="N10" i="9"/>
  <c r="N11" i="9"/>
  <c r="N12" i="9"/>
  <c r="N8" i="9"/>
  <c r="M8" i="9"/>
  <c r="M9" i="9"/>
  <c r="M10" i="9"/>
  <c r="M11" i="9"/>
  <c r="M12" i="9"/>
  <c r="G16" i="4"/>
  <c r="J9" i="9"/>
  <c r="J10" i="9"/>
  <c r="J11" i="9"/>
  <c r="J12" i="9"/>
  <c r="J8" i="9"/>
  <c r="T7" i="9"/>
  <c r="AH7" i="9"/>
  <c r="BO6" i="9"/>
  <c r="BY5" i="9"/>
  <c r="CC6" i="9" l="1"/>
  <c r="BX5" i="9"/>
  <c r="CB6" i="9" s="1"/>
  <c r="U7" i="9"/>
  <c r="L8" i="9"/>
  <c r="L12" i="9"/>
  <c r="L11" i="9"/>
  <c r="L10" i="9"/>
  <c r="L9" i="9"/>
  <c r="K8" i="9"/>
  <c r="K12" i="9"/>
  <c r="K11" i="9"/>
  <c r="K10" i="9"/>
  <c r="K9" i="9"/>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<sst xmlns="http://schemas.openxmlformats.org/spreadsheetml/2006/main" count="5357" uniqueCount="489">
  <si>
    <t>Order No.</t>
  </si>
  <si>
    <t>Year</t>
  </si>
  <si>
    <t>Month</t>
  </si>
  <si>
    <t>POS</t>
  </si>
  <si>
    <t>Payment Method</t>
  </si>
  <si>
    <t>Assembly Stage</t>
  </si>
  <si>
    <t>Registration Status</t>
  </si>
  <si>
    <t>Sale Status</t>
  </si>
  <si>
    <t>Delivery Type</t>
  </si>
  <si>
    <t>Amount</t>
  </si>
  <si>
    <t>Target</t>
  </si>
  <si>
    <t xml:space="preserve">  </t>
  </si>
  <si>
    <t>ORD1000</t>
  </si>
  <si>
    <t>May</t>
  </si>
  <si>
    <t>Online</t>
  </si>
  <si>
    <t>Card</t>
  </si>
  <si>
    <t>Completed</t>
  </si>
  <si>
    <t>Registered</t>
  </si>
  <si>
    <t>Delivered</t>
  </si>
  <si>
    <t>Home Delivery</t>
  </si>
  <si>
    <t>ORD1001</t>
  </si>
  <si>
    <t>Feb</t>
  </si>
  <si>
    <t>Store Pickup</t>
  </si>
  <si>
    <t>ORD1002</t>
  </si>
  <si>
    <t>Dec</t>
  </si>
  <si>
    <t>COD</t>
  </si>
  <si>
    <t>Pending</t>
  </si>
  <si>
    <t>ORD1003</t>
  </si>
  <si>
    <t>Oct</t>
  </si>
  <si>
    <t>UPI</t>
  </si>
  <si>
    <t>Walk-in</t>
  </si>
  <si>
    <t>ORD1004</t>
  </si>
  <si>
    <t>Jun</t>
  </si>
  <si>
    <t>Store</t>
  </si>
  <si>
    <t>ORD1005</t>
  </si>
  <si>
    <t>ORD1006</t>
  </si>
  <si>
    <t>Express</t>
  </si>
  <si>
    <t>ORD1007</t>
  </si>
  <si>
    <t>Jan</t>
  </si>
  <si>
    <t>ORD1008</t>
  </si>
  <si>
    <t>Wallet</t>
  </si>
  <si>
    <t>ORD1009</t>
  </si>
  <si>
    <t>Sep</t>
  </si>
  <si>
    <t>ORD1010</t>
  </si>
  <si>
    <t>ORD1011</t>
  </si>
  <si>
    <t>ORD1012</t>
  </si>
  <si>
    <t>ORD1013</t>
  </si>
  <si>
    <t>ORD1014</t>
  </si>
  <si>
    <t>ORD1015</t>
  </si>
  <si>
    <t>Nov</t>
  </si>
  <si>
    <t>ORD1016</t>
  </si>
  <si>
    <t>ORD1017</t>
  </si>
  <si>
    <t>ORD1018</t>
  </si>
  <si>
    <t>ORD1019</t>
  </si>
  <si>
    <t>ORD1020</t>
  </si>
  <si>
    <t>ORD1021</t>
  </si>
  <si>
    <t>Aug</t>
  </si>
  <si>
    <t>ORD1022</t>
  </si>
  <si>
    <t>ORD1023</t>
  </si>
  <si>
    <t>ORD1024</t>
  </si>
  <si>
    <t>ORD1025</t>
  </si>
  <si>
    <t>Apr</t>
  </si>
  <si>
    <t>ORD1026</t>
  </si>
  <si>
    <t>ORD1027</t>
  </si>
  <si>
    <t>ORD1028</t>
  </si>
  <si>
    <t>ORD1029</t>
  </si>
  <si>
    <t>Mar</t>
  </si>
  <si>
    <t>ORD1030</t>
  </si>
  <si>
    <t>ORD1031</t>
  </si>
  <si>
    <t>ORD1032</t>
  </si>
  <si>
    <t>ORD1033</t>
  </si>
  <si>
    <t>ORD1034</t>
  </si>
  <si>
    <t>ORD1035</t>
  </si>
  <si>
    <t>Jul</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</si>
  <si>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</si>
  <si>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</si>
  <si>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</si>
  <si>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</si>
  <si>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</si>
  <si>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</si>
  <si>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</si>
  <si>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</si>
  <si>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</si>
  <si>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</si>
  <si>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</si>
  <si>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</si>
  <si>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</si>
  <si>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</si>
  <si>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</si>
  <si>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</si>
  <si>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</si>
  <si>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</si>
  <si>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</si>
  <si>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</si>
  <si>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</si>
  <si>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</si>
  <si>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</si>
  <si>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</si>
  <si>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</si>
  <si>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</si>
  <si>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</si>
  <si>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</si>
  <si>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</si>
  <si>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</si>
  <si>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</si>
  <si>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</si>
  <si>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</si>
  <si>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</si>
  <si>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</si>
  <si>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</si>
  <si>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</si>
  <si>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</si>
  <si>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</si>
  <si>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</si>
  <si>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</si>
  <si>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</si>
  <si>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</si>
  <si>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</si>
  <si>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</si>
  <si>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</si>
  <si>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</si>
  <si>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</si>
  <si>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</si>
  <si>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</si>
  <si>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</si>
  <si>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</si>
  <si>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</si>
  <si>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</si>
  <si>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</si>
  <si>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</si>
  <si>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</si>
  <si>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</si>
  <si>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</si>
  <si>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</si>
  <si>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</si>
  <si>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</si>
  <si>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</si>
  <si>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</si>
  <si>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</si>
  <si>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</si>
  <si>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</si>
  <si>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</si>
  <si>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</si>
  <si>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</si>
  <si>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</si>
  <si>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</si>
  <si>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</si>
  <si>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</si>
  <si>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</si>
  <si>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</si>
  <si>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</si>
  <si>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</si>
  <si>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</si>
  <si>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</si>
  <si>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</si>
  <si>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</si>
  <si>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</si>
  <si>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</si>
  <si>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</si>
  <si>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</si>
  <si>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</si>
  <si>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</si>
  <si>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</si>
  <si>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</si>
  <si>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</si>
  <si>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</si>
  <si>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</si>
  <si>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</si>
  <si>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</si>
  <si>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</si>
  <si>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</si>
  <si>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</si>
  <si>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</si>
  <si>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</si>
  <si>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</si>
  <si>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</si>
  <si>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</si>
  <si>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</si>
  <si>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</si>
  <si>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</si>
  <si>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</si>
  <si>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</si>
  <si>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</si>
  <si>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</si>
  <si>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</si>
  <si>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</si>
  <si>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</si>
  <si>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</si>
  <si>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</si>
  <si>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</si>
  <si>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</si>
  <si>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</si>
  <si>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</si>
  <si>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</si>
  <si>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</si>
  <si>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</si>
  <si>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</si>
  <si>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</si>
  <si>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</si>
  <si>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</si>
  <si>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</si>
  <si>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</si>
  <si>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</si>
  <si>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</si>
  <si>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</si>
  <si>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</si>
  <si>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</si>
  <si>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</si>
  <si>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</si>
  <si>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</si>
  <si>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</si>
  <si>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</si>
  <si>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</si>
  <si>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</si>
  <si>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</si>
  <si>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</si>
  <si>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</si>
  <si>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</si>
  <si>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</si>
  <si>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</si>
  <si>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</si>
  <si>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</si>
  <si>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</si>
  <si>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</si>
  <si>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</si>
  <si>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</si>
  <si>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</si>
  <si>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</si>
  <si>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</si>
  <si>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</si>
  <si>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</si>
  <si>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</si>
  <si>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</si>
  <si>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</si>
  <si>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</si>
  <si>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</si>
  <si>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</si>
  <si>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</si>
  <si>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</si>
  <si>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</si>
  <si>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</si>
  <si>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</si>
  <si>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</si>
  <si>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</si>
  <si>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</si>
  <si>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</si>
  <si>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</si>
  <si>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</si>
  <si>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</si>
  <si>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</si>
  <si>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</si>
  <si>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</si>
  <si>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</si>
  <si>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</si>
  <si>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</si>
  <si>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</si>
  <si>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</si>
  <si>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</si>
  <si>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</si>
  <si>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</si>
  <si>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</si>
  <si>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</si>
  <si>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</si>
  <si>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</si>
  <si>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</si>
  <si>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</si>
  <si>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</si>
  <si>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</si>
  <si>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</si>
  <si>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</si>
  <si>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</si>
  <si>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</si>
  <si>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</si>
  <si>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</si>
  <si>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</si>
  <si>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</si>
  <si>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</si>
  <si>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</si>
  <si>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</si>
  <si>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</si>
  <si>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</si>
  <si>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</si>
  <si>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</si>
  <si>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</si>
  <si>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</si>
  <si>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</si>
  <si>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</si>
  <si>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</si>
  <si>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</si>
  <si>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</si>
  <si>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</si>
  <si>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</si>
  <si>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</si>
  <si>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</si>
  <si>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</si>
  <si>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</si>
  <si>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</si>
  <si>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</si>
  <si>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</si>
  <si>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</si>
  <si>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</si>
  <si>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</si>
  <si>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</si>
  <si>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</si>
  <si>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</si>
  <si>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</si>
  <si>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</si>
  <si>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</si>
  <si>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</si>
  <si>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</si>
  <si>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</si>
  <si>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</si>
  <si>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</si>
  <si>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</si>
  <si>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</si>
  <si>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</si>
  <si>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</si>
  <si>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</si>
  <si>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</si>
  <si>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</si>
  <si>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</si>
  <si>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</si>
  <si>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</si>
  <si>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</si>
  <si>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</si>
  <si>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</si>
  <si>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</si>
  <si>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</si>
  <si>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</si>
  <si>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</si>
  <si>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</si>
  <si>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</si>
  <si>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</si>
  <si>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</si>
  <si>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</si>
  <si>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</si>
  <si>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</si>
  <si>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</si>
  <si>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</si>
  <si>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</si>
  <si>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</si>
  <si>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</si>
  <si>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</si>
  <si>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</si>
  <si>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</si>
  <si>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</si>
  <si>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</si>
  <si>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</si>
  <si>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</si>
  <si>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</si>
  <si>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</si>
  <si>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</si>
  <si>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</si>
  <si>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</si>
  <si>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</si>
  <si>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</si>
  <si>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</si>
  <si>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</si>
  <si>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</si>
  <si>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</si>
  <si>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</si>
  <si>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</si>
  <si>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</si>
  <si>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</si>
  <si>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</si>
  <si>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</si>
  <si>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</si>
  <si>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</si>
  <si>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</si>
  <si>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</si>
  <si>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</si>
  <si>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</si>
  <si>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</si>
  <si>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</si>
  <si>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</si>
  <si>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</si>
  <si>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</si>
  <si>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</si>
  <si>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</si>
  <si>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</si>
  <si>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</si>
  <si>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</si>
  <si>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</si>
  <si>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</si>
  <si>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</si>
  <si>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</si>
  <si>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</si>
  <si>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</si>
  <si>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</si>
  <si>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</si>
  <si>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</si>
  <si>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</si>
  <si>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</si>
  <si>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</si>
  <si>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</si>
  <si>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</si>
  <si>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</si>
  <si>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</si>
  <si>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</si>
  <si>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</si>
  <si>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</si>
  <si>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</si>
  <si>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</si>
  <si>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</si>
  <si>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</si>
  <si>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</si>
  <si>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</si>
  <si>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</si>
  <si>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</si>
  <si>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</si>
  <si>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</si>
  <si>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</si>
  <si>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</si>
  <si>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</si>
  <si>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</si>
  <si>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</si>
  <si>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</si>
  <si>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</si>
  <si>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</si>
  <si>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</si>
  <si>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</si>
  <si>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</si>
  <si>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</si>
  <si>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</si>
  <si>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</si>
  <si>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</si>
  <si>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</si>
  <si>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</si>
  <si>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</si>
  <si>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</si>
  <si>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</si>
  <si>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</si>
  <si>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</si>
  <si>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</si>
  <si>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</si>
  <si>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</si>
  <si>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</si>
  <si>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</si>
  <si>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Income Source</t>
  </si>
  <si>
    <t>Income Breakdown</t>
  </si>
  <si>
    <t>Counts</t>
  </si>
  <si>
    <t>Income</t>
  </si>
  <si>
    <t>Target Income</t>
  </si>
  <si>
    <t>Operating Profit</t>
  </si>
  <si>
    <t>Marketing Strategies</t>
  </si>
  <si>
    <t>Online Sales</t>
  </si>
  <si>
    <t>Accessories</t>
  </si>
  <si>
    <t>Store Sales</t>
  </si>
  <si>
    <t>Apparel</t>
  </si>
  <si>
    <t>Product Sales</t>
  </si>
  <si>
    <t>Festival Sales</t>
  </si>
  <si>
    <t>Clearance Sales</t>
  </si>
  <si>
    <t>Country</t>
  </si>
  <si>
    <t>USA</t>
  </si>
  <si>
    <t>India</t>
  </si>
  <si>
    <t>UK</t>
  </si>
  <si>
    <t>UAE</t>
  </si>
  <si>
    <t>Australia</t>
  </si>
  <si>
    <t>Row Labels</t>
  </si>
  <si>
    <t>Grand Total</t>
  </si>
  <si>
    <t>Sum of Income</t>
  </si>
  <si>
    <t>Sum of Income2</t>
  </si>
  <si>
    <t>Y</t>
  </si>
  <si>
    <t>X</t>
  </si>
  <si>
    <t>Low Sale</t>
  </si>
  <si>
    <t>Medium Sale</t>
  </si>
  <si>
    <t>High Sale</t>
  </si>
  <si>
    <t>Mega Sale</t>
  </si>
  <si>
    <t>Max</t>
  </si>
  <si>
    <t>Without Max</t>
  </si>
  <si>
    <t xml:space="preserve"> </t>
  </si>
  <si>
    <t>Sum of Target Income</t>
  </si>
  <si>
    <t>Sum of Counts</t>
  </si>
  <si>
    <t>Sum of Counts2</t>
  </si>
  <si>
    <t>Count</t>
  </si>
  <si>
    <t>Count %</t>
  </si>
  <si>
    <t>Avg. Income by Month</t>
  </si>
  <si>
    <t>Sum of Operating Profit</t>
  </si>
  <si>
    <t>B2B</t>
  </si>
  <si>
    <t>B2C</t>
  </si>
  <si>
    <t>Sum of Amount</t>
  </si>
  <si>
    <t>Sum of Amount2</t>
  </si>
  <si>
    <t>Geographically</t>
  </si>
  <si>
    <t>Total sales</t>
  </si>
  <si>
    <t>Sum of Target</t>
  </si>
  <si>
    <t>Remaining %</t>
  </si>
  <si>
    <t>Actual</t>
  </si>
  <si>
    <t>Hightest Country</t>
  </si>
  <si>
    <t>Non-Highest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</si>
</sst>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_(* #,##0_);_(* \(#,##0\);_(* &quot;-&quot;??_);_(@_)"/>
    <numFmt numFmtId="165" formatCode="0.0%"/>
    <numFmt numFmtId="166" formatCode="_ [$₹-4009]\ * #,##0_ ;_ [$₹-4009]\ * \-#,##0_ ;_ [$₹-4009]\ * &quot;-&quot;??_ ;_ @_ "/>
  </numFmts>
  <fonts count="18" x14ac:knownFonts="1">
    <font>
      <sz val="11"/>
      <color theme="1"/>
      <name val="Calibri"/>
      <family val="2"/>
      <scheme val="minor"/>
    </font>
    <font>
      <b/>
      <sz val="11"/>
      <name val="Calibri"/>
      <family val="2"/>
    </font>
    <font>
      <b/>
      <sz val="10"/>
      <name val="Avenir Black"/>
      <family val="2"/>
    </font>
    <font>
      <sz val="9"/>
      <color theme="1"/>
      <name val="Avenir Roman"/>
    </font>
    <font>
      <sz val="11"/>
      <color theme="1"/>
      <name val="Arial"/>
      <family val="2"/>
    </font>
    <font>
      <b/>
      <sz val="11"/>
      <color theme="0"/>
      <name val="Arial"/>
      <family val="2"/>
    </font>
    <font>
      <sz val="9"/>
      <color theme="1"/>
      <name val="Arial"/>
      <family val="2"/>
    </font>
    <font>
      <sz val="11"/>
      <color theme="1"/>
      <name val="Calibri"/>
      <family val="2"/>
      <scheme val="minor"/>
    </font>
    <font>
      <sz val="9"/>
      <color theme="1"/>
      <name val="Avenir Book"/>
      <family val="2"/>
    </font>
    <font>
      <b/>
      <sz val="12"/>
      <color theme="0"/>
      <name val="Calibri"/>
      <family val="2"/>
      <scheme val="minor"/>
    </font>
    <font>
      <b/>
      <sz val="11"/>
      <color theme="1"/>
      <name val="Arial"/>
      <family val="2"/>
    </font>
    <font>
      <sz val="14"/>
      <color theme="1"/>
      <name val="Arial"/>
      <family val="2"/>
    </font>
    <font>
      <sz val="14"/>
      <color theme="0"/>
      <name val="Avenir Book"/>
      <family val="2"/>
    </font>
    <font>
      <b/>
      <sz val="11"/>
      <color theme="0"/>
      <name val="Calibri"/>
      <family val="2"/>
      <scheme val="minor"/>
    </font>
    <font>
      <sz val="14"/>
      <color rgb="FFC240D8"/>
      <name val="Arial"/>
      <family val="2"/>
    </font>
    <font>
      <sz val="14"/>
      <color rgb="FF4A1073"/>
      <name val="Arial"/>
      <family val="2"/>
    </font>
    <font>
      <sz val="14"/>
      <color rgb="FF140F9A"/>
      <name val="Arial"/>
      <family val="2"/>
    </font>
    <font>
      <sz val="14"/>
      <color rgb="FF1C4DB9"/>
      <name val="Arial"/>
      <family val="2"/>
    </font>
  </fonts>
  <fills count="12">
    <fill>
      <patternFill patternType="none"/>
    </fill>
    <fill>
      <patternFill patternType="gray125"/>
    </fill>
    <fill>
      <patternFill patternType="solid">
        <fgColor theme="2" tint="-0.499984740745262"/>
        <bgColor indexed="64"/>
      </patternFill>
    </fill>
    <fill>
      <patternFill patternType="solid">
        <fgColor theme="1"/>
        <bgColor indexed="64"/>
      </patternFill>
    </fill>
    <fill>
      <patternFill patternType="solid">
        <fgColor theme="0"/>
        <bgColor indexed="64"/>
      </patternFill>
    </fill>
    <fill>
      <patternFill patternType="solid">
        <fgColor rgb="FF1D1D3C"/>
        <bgColor indexed="64"/>
      </patternFill>
    </fill>
    <fill>
      <patternFill patternType="solid">
        <fgColor theme="0" tint="-0.34998626667073579"/>
        <bgColor indexed="64"/>
      </patternFill>
    </fill>
    <fill>
      <patternFill patternType="solid">
        <fgColor theme="0" tint="-0.34998626667073579"/>
        <bgColor indexed="65"/>
      </patternFill>
    </fill>
    <fill>
      <patternFill patternType="solid">
        <fgColor rgb="FFFFFF00"/>
        <bgColor indexed="64"/>
      </patternFill>
    </fill>
    <fill>
      <patternFill patternType="solid">
        <fgColor rgb="FF0070C0"/>
        <bgColor indexed="64"/>
      </patternFill>
    </fill>
    <fill>
      <patternFill patternType="solid">
        <fgColor rgb="FFCA34F5"/>
        <bgColor indexed="64"/>
      </patternFill>
    </fill>
    <fill>
      <patternFill patternType="solid">
        <fgColor rgb="FF5092D0"/>
        <bgColor indexed="64"/>
      </patternFill>
    </fill>
  </fills>
  <borders count="11">
    <border>
      <left/>
      <right/>
      <top/>
      <bottom/>
      <diagonal/>
    </border>
    <border>
      <left style="thin">
        <color auto="1"/>
      </left>
      <right style="thin">
        <color auto="1"/>
      </right>
      <top/>
      <bottom style="thin">
        <color auto="1"/>
      </bottom>
      <diagonal/>
    </border>
    <border>
      <left/>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cellStyleXfs>
  <cellXfs count="84">
    <xf numFmtId="0" fontId="0" fillId="0" borderId="0" xfId="0"/>
    <xf numFmtId="0" fontId="1" fillId="0" borderId="0" xfId="0" applyFont="1" applyAlignment="1">
      <alignment horizontal="center" vertical="top"/>
    </xf>
    <xf numFmtId="0" fontId="0" fillId="0" borderId="0" xfId="0" applyAlignment="1">
      <alignment horizontal="center"/>
    </xf>
    <xf numFmtId="0" fontId="2" fillId="2" borderId="0" xfId="0" applyFont="1" applyFill="1" applyAlignment="1">
      <alignment horizontal="center" vertical="top"/>
    </xf>
    <xf numFmtId="0" fontId="2" fillId="0" borderId="0" xfId="0" applyFont="1" applyAlignment="1">
      <alignment horizontal="center" vertical="top"/>
    </xf>
    <xf numFmtId="0" fontId="3" fillId="0" borderId="0" xfId="0" applyFont="1"/>
    <xf numFmtId="0" fontId="3" fillId="0" borderId="0" xfId="0" applyFont="1" applyAlignment="1">
      <alignment horizontal="center"/>
    </xf>
    <xf numFmtId="0" fontId="0" fillId="3" borderId="0" xfId="0" applyFill="1"/>
    <xf numFmtId="0" fontId="3" fillId="4" borderId="0" xfId="0" applyFont="1" applyFill="1" applyAlignment="1">
      <alignment horizontal="center"/>
    </xf>
    <xf numFmtId="0" fontId="3" fillId="4" borderId="0" xfId="0" applyFont="1" applyFill="1"/>
    <xf numFmtId="0" fontId="4" fillId="0" borderId="0" xfId="0" pivotButton="1" applyFont="1"/>
    <xf numFmtId="0" fontId="4" fillId="0" borderId="0" xfId="0" applyFont="1"/>
    <xf numFmtId="0" fontId="4" fillId="0" borderId="0" xfId="0" applyFont="1" applyAlignment="1">
      <alignment horizontal="left"/>
    </xf>
    <xf numFmtId="10" fontId="4" fillId="0" borderId="0" xfId="0" applyNumberFormat="1" applyFont="1"/>
    <xf numFmtId="0" fontId="5" fillId="5" borderId="0" xfId="0" applyFont="1" applyFill="1" applyAlignment="1">
      <alignment horizontal="center"/>
    </xf>
    <xf numFmtId="0" fontId="6" fillId="0" borderId="0" xfId="0" applyFont="1"/>
    <xf numFmtId="1" fontId="6" fillId="0" borderId="0" xfId="0" applyNumberFormat="1" applyFont="1"/>
    <xf numFmtId="0" fontId="6" fillId="4" borderId="0" xfId="0" applyFont="1" applyFill="1"/>
    <xf numFmtId="0" fontId="8" fillId="0" borderId="0" xfId="0" applyFont="1"/>
    <xf numFmtId="1" fontId="8" fillId="0" borderId="0" xfId="0" applyNumberFormat="1" applyFont="1"/>
    <xf numFmtId="0" fontId="8" fillId="0" borderId="0" xfId="0" applyFont="1" applyAlignment="1">
      <alignment horizontal="center"/>
    </xf>
    <xf numFmtId="1" fontId="8" fillId="0" borderId="0" xfId="0" applyNumberFormat="1" applyFont="1" applyAlignment="1">
      <alignment horizontal="center"/>
    </xf>
    <xf numFmtId="9" fontId="4" fillId="0" borderId="0" xfId="1" applyFont="1"/>
    <xf numFmtId="164" fontId="4" fillId="0" borderId="0" xfId="0" applyNumberFormat="1" applyFont="1"/>
    <xf numFmtId="164" fontId="0" fillId="3" borderId="0" xfId="0" applyNumberFormat="1" applyFill="1"/>
    <xf numFmtId="0" fontId="4" fillId="6" borderId="0" xfId="0" applyFont="1" applyFill="1"/>
    <xf numFmtId="0" fontId="4" fillId="0" borderId="0" xfId="0" applyFont="1" applyAlignment="1">
      <alignment horizontal="center"/>
    </xf>
    <xf numFmtId="9" fontId="4" fillId="0" borderId="0" xfId="1" applyFont="1" applyBorder="1"/>
    <xf numFmtId="0" fontId="4" fillId="0" borderId="2" xfId="0" applyFont="1" applyBorder="1" applyAlignment="1">
      <alignment horizontal="left"/>
    </xf>
    <xf numFmtId="0" fontId="4" fillId="0" borderId="2" xfId="0" applyFont="1" applyBorder="1" applyAlignment="1">
      <alignment horizontal="center"/>
    </xf>
    <xf numFmtId="0" fontId="4" fillId="0" borderId="2" xfId="0" applyFont="1" applyBorder="1"/>
    <xf numFmtId="9" fontId="4" fillId="0" borderId="2" xfId="1" applyFont="1" applyBorder="1"/>
    <xf numFmtId="0" fontId="9" fillId="7" borderId="3" xfId="0" applyFont="1" applyFill="1" applyBorder="1"/>
    <xf numFmtId="164" fontId="4" fillId="0" borderId="0" xfId="2" applyNumberFormat="1" applyFont="1"/>
    <xf numFmtId="165" fontId="4" fillId="0" borderId="0" xfId="1" applyNumberFormat="1" applyFont="1"/>
    <xf numFmtId="0" fontId="5" fillId="4" borderId="0" xfId="0" applyFont="1" applyFill="1" applyAlignment="1">
      <alignment horizontal="center"/>
    </xf>
    <xf numFmtId="164" fontId="10" fillId="4" borderId="0" xfId="0" applyNumberFormat="1" applyFont="1" applyFill="1" applyAlignment="1">
      <alignment horizontal="center"/>
    </xf>
    <xf numFmtId="10" fontId="10" fillId="4" borderId="0" xfId="1" applyNumberFormat="1" applyFont="1" applyFill="1" applyAlignment="1">
      <alignment horizontal="right"/>
    </xf>
    <xf numFmtId="0" fontId="4" fillId="0" borderId="0" xfId="0" applyFont="1" applyAlignment="1">
      <alignment horizontal="left" indent="1"/>
    </xf>
    <xf numFmtId="0" fontId="4" fillId="0" borderId="4" xfId="0" applyFont="1" applyBorder="1"/>
    <xf numFmtId="164" fontId="4" fillId="0" borderId="5" xfId="2" applyNumberFormat="1" applyFont="1" applyBorder="1"/>
    <xf numFmtId="9" fontId="4" fillId="0" borderId="6" xfId="1" applyFont="1" applyBorder="1"/>
    <xf numFmtId="0" fontId="4" fillId="0" borderId="7" xfId="0" applyFont="1" applyBorder="1"/>
    <xf numFmtId="164" fontId="4" fillId="0" borderId="0" xfId="2" applyNumberFormat="1" applyFont="1" applyBorder="1"/>
    <xf numFmtId="9" fontId="4" fillId="0" borderId="8" xfId="1" applyFont="1" applyBorder="1"/>
    <xf numFmtId="0" fontId="4" fillId="0" borderId="9" xfId="0" applyFont="1" applyBorder="1"/>
    <xf numFmtId="164" fontId="4" fillId="0" borderId="2" xfId="2" applyNumberFormat="1" applyFont="1" applyBorder="1"/>
    <xf numFmtId="9" fontId="4" fillId="0" borderId="10" xfId="1" applyFont="1" applyBorder="1"/>
    <xf numFmtId="0" fontId="2" fillId="8" borderId="1" xfId="0" applyFont="1" applyFill="1" applyBorder="1" applyAlignment="1">
      <alignment horizontal="center" vertical="center"/>
    </xf>
    <xf numFmtId="0" fontId="10" fillId="9" borderId="0" xfId="0" applyFont="1" applyFill="1" applyAlignment="1">
      <alignment horizontal="center" vertical="center"/>
    </xf>
    <xf numFmtId="0" fontId="5" fillId="10" borderId="0" xfId="0" applyFont="1" applyFill="1" applyAlignment="1">
      <alignment horizontal="center"/>
    </xf>
    <xf numFmtId="166" fontId="4" fillId="0" borderId="2" xfId="3" applyNumberFormat="1" applyFont="1" applyBorder="1"/>
    <xf numFmtId="0" fontId="0" fillId="0" borderId="2" xfId="0" pivotButton="1" applyBorder="1"/>
    <xf numFmtId="0" fontId="0" fillId="0" borderId="2" xfId="0" applyBorder="1"/>
    <xf numFmtId="0" fontId="4" fillId="0" borderId="0" xfId="0" applyFont="1" applyAlignment="1">
      <alignment horizontal="center" vertical="center"/>
    </xf>
    <xf numFmtId="9" fontId="4" fillId="0" borderId="5" xfId="1" applyFont="1" applyBorder="1"/>
    <xf numFmtId="0" fontId="11" fillId="0" borderId="0" xfId="0" applyFont="1"/>
    <xf numFmtId="0" fontId="12" fillId="3" borderId="4" xfId="0" applyFont="1" applyFill="1" applyBorder="1"/>
    <xf numFmtId="0" fontId="12" fillId="3" borderId="7" xfId="0" applyFont="1" applyFill="1" applyBorder="1"/>
    <xf numFmtId="0" fontId="12" fillId="3" borderId="9" xfId="0" applyFont="1" applyFill="1" applyBorder="1"/>
    <xf numFmtId="164" fontId="12" fillId="3" borderId="6" xfId="2" applyNumberFormat="1" applyFont="1" applyFill="1" applyBorder="1"/>
    <xf numFmtId="164" fontId="12" fillId="3" borderId="8" xfId="2" applyNumberFormat="1" applyFont="1" applyFill="1" applyBorder="1"/>
    <xf numFmtId="164" fontId="12" fillId="3" borderId="10" xfId="2" applyNumberFormat="1" applyFont="1" applyFill="1" applyBorder="1"/>
    <xf numFmtId="0" fontId="4" fillId="0" borderId="4" xfId="0" applyFont="1" applyBorder="1" applyAlignment="1">
      <alignment horizontal="left"/>
    </xf>
    <xf numFmtId="0" fontId="4" fillId="0" borderId="7" xfId="0" applyFont="1" applyBorder="1" applyAlignment="1">
      <alignment horizontal="left"/>
    </xf>
    <xf numFmtId="0" fontId="4" fillId="0" borderId="9" xfId="0" applyFont="1" applyBorder="1" applyAlignment="1">
      <alignment horizontal="left"/>
    </xf>
    <xf numFmtId="0" fontId="4" fillId="11" borderId="0" xfId="0" applyFont="1" applyFill="1"/>
    <xf numFmtId="0" fontId="5" fillId="11" borderId="0" xfId="0" applyFont="1" applyFill="1"/>
    <xf numFmtId="0" fontId="0" fillId="11" borderId="0" xfId="0" applyFill="1"/>
    <xf numFmtId="0" fontId="13" fillId="11" borderId="0" xfId="0" applyFont="1" applyFill="1"/>
    <xf numFmtId="0" fontId="11" fillId="0" borderId="7" xfId="0" applyFont="1" applyBorder="1"/>
    <xf numFmtId="0" fontId="11" fillId="0" borderId="8" xfId="0" applyFont="1" applyBorder="1"/>
    <xf numFmtId="0" fontId="11" fillId="0" borderId="9" xfId="0" applyFont="1" applyBorder="1"/>
    <xf numFmtId="0" fontId="11" fillId="0" borderId="10" xfId="0" applyFont="1" applyBorder="1"/>
    <xf numFmtId="0" fontId="14" fillId="0" borderId="4" xfId="0" applyFont="1" applyBorder="1" applyAlignment="1">
      <alignment horizontal="center"/>
    </xf>
    <xf numFmtId="0" fontId="15" fillId="0" borderId="6" xfId="0" applyFont="1" applyBorder="1" applyAlignment="1">
      <alignment horizontal="center"/>
    </xf>
    <xf numFmtId="0" fontId="16" fillId="0" borderId="4" xfId="0" applyFont="1" applyBorder="1" applyAlignment="1">
      <alignment horizontal="center"/>
    </xf>
    <xf numFmtId="0" fontId="16" fillId="0" borderId="7" xfId="0" applyFont="1" applyBorder="1" applyAlignment="1">
      <alignment horizontal="center"/>
    </xf>
    <xf numFmtId="0" fontId="16" fillId="0" borderId="9" xfId="0" applyFont="1" applyBorder="1" applyAlignment="1">
      <alignment horizontal="center"/>
    </xf>
    <xf numFmtId="0" fontId="17" fillId="0" borderId="6" xfId="0" applyFont="1" applyBorder="1" applyAlignment="1">
      <alignment horizontal="center"/>
    </xf>
    <xf numFmtId="0" fontId="17" fillId="0" borderId="8" xfId="0" applyFont="1" applyBorder="1" applyAlignment="1">
      <alignment horizontal="center"/>
    </xf>
    <xf numFmtId="0" fontId="17" fillId="0" borderId="10" xfId="0" applyFont="1" applyBorder="1" applyAlignment="1">
      <alignment horizontal="center"/>
    </xf>
    <xf numFmtId="164" fontId="4" fillId="0" borderId="2" xfId="0" applyNumberFormat="1" applyFont="1" applyBorder="1"/>
    <xf numFmtId="10" fontId="4" fillId="0" borderId="2" xfId="0" applyNumberFormat="1" applyFont="1" applyBorder="1"/>
  </cellXfs>
  <cellStyles count="4">
    <cellStyle name="Comma" xfId="2" builtinId="3"/>
    <cellStyle name="Currency" xfId="3" builtinId="4"/>
    <cellStyle name="Normal" xfId="0" builtinId="0"/>
    <cellStyle name="Percent" xfId="1" builtinId="5"/>
  </cellStyles>
  <dxfs count="103">
    <dxf>
      <fill>
        <patternFill>
          <bgColor theme="0" tint="-0.34998626667073579"/>
        </patternFill>
      </fill>
    </dxf>
    <dxf>
      <fill>
        <patternFill patternType="solid">
          <bgColor theme="1" tint="0.499984740745262"/>
        </patternFill>
      </fill>
    </dxf>
    <dxf>
      <font>
        <b/>
        <i val="0"/>
        <strike val="0"/>
        <condense val="0"/>
        <extend val="0"/>
        <outline val="0"/>
        <shadow val="0"/>
        <u val="none"/>
        <vertAlign val="baseline"/>
        <sz val="12"/>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numFmt numFmtId="164" formatCode="_(* #,##0_);_(* \(#,##0\);_(*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bottom style="thin">
          <color indexed="64"/>
        </bottom>
      </border>
    </dxf>
    <dxf>
      <border>
        <bottom style="thin">
          <color indexed="64"/>
        </bottom>
      </border>
    </dxf>
    <dxf>
      <border>
        <bottom style="thin">
          <color indexed="64"/>
        </bottom>
      </border>
    </dxf>
    <dxf>
      <border>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ill>
        <patternFill patternType="solid">
          <bgColor theme="1"/>
        </patternFill>
      </fill>
    </dxf>
    <dxf>
      <font>
        <color theme="0"/>
      </font>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ill>
        <patternFill>
          <bgColor theme="0" tint="-0.34998626667073579"/>
        </patternFill>
      </fill>
    </dxf>
    <dxf>
      <fill>
        <patternFill>
          <bgColor theme="0" tint="-0.34998626667073579"/>
        </patternFill>
      </fill>
    </dxf>
    <dxf>
      <fill>
        <patternFill patternType="solid">
          <bgColor theme="1" tint="0.499984740745262"/>
        </patternFill>
      </fill>
    </dxf>
    <dxf>
      <fill>
        <patternFill patternType="solid">
          <bgColor theme="1" tint="0.499984740745262"/>
        </patternFill>
      </fill>
    </dxf>
    <dxf>
      <font>
        <b/>
        <i val="0"/>
        <strike val="0"/>
        <condense val="0"/>
        <extend val="0"/>
        <outline val="0"/>
        <shadow val="0"/>
        <u val="none"/>
        <vertAlign val="baseline"/>
        <sz val="12"/>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numFmt numFmtId="164" formatCode="_(* #,##0_);_(* \(#,##0\);_(* &quot;-&quot;??_);_(@_)"/>
    </dxf>
    <dxf>
      <font>
        <name val="Arial"/>
        <scheme val="none"/>
      </font>
    </dxf>
    <dxf>
      <font>
        <name val="Arial"/>
        <scheme val="none"/>
      </font>
    </dxf>
    <dxf>
      <font>
        <name val="Arial"/>
        <scheme val="none"/>
      </font>
    </dxf>
    <dxf>
      <font>
        <name val="Arial"/>
        <scheme val="none"/>
      </font>
    </dxf>
    <dxf>
      <numFmt numFmtId="164" formatCode="_(* #,##0_);_(* \(#,##0\);_(* &quot;-&quot;??_);_(@_)"/>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0" tint="-0.34998626667073579"/>
        </patternFill>
      </fill>
    </dxf>
    <dxf>
      <fill>
        <patternFill patternType="solid">
          <bgColor theme="0" tint="-0.34998626667073579"/>
        </patternFill>
      </fill>
    </dxf>
    <dxf>
      <numFmt numFmtId="14" formatCode="0.00%"/>
    </dxf>
    <dxf>
      <fill>
        <patternFill>
          <bgColor theme="0" tint="-0.34998626667073579"/>
        </patternFill>
      </fill>
    </dxf>
    <dxf>
      <fill>
        <patternFill patternType="solid">
          <bgColor theme="1" tint="0.499984740745262"/>
        </patternFill>
      </fill>
    </dxf>
    <dxf>
      <font>
        <b/>
        <i val="0"/>
        <strike val="0"/>
        <condense val="0"/>
        <extend val="0"/>
        <outline val="0"/>
        <shadow val="0"/>
        <u val="none"/>
        <vertAlign val="baseline"/>
        <sz val="12"/>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numFmt numFmtId="164" formatCode="_(* #,##0_);_(* \(#,##0\);_(* &quot;-&quot;??_);_(@_)"/>
    </dxf>
    <dxf>
      <font>
        <name val="Arial"/>
        <scheme val="none"/>
      </font>
    </dxf>
    <dxf>
      <font>
        <name val="Arial"/>
        <scheme val="none"/>
      </font>
    </dxf>
    <dxf>
      <font>
        <name val="Arial"/>
        <scheme val="none"/>
      </font>
    </dxf>
    <dxf>
      <font>
        <name val="Arial"/>
        <scheme val="none"/>
      </font>
    </dxf>
    <dxf>
      <numFmt numFmtId="14" formatCode="0.00%"/>
    </dxf>
    <dxf>
      <fill>
        <patternFill>
          <bgColor theme="0" tint="-0.34998626667073579"/>
        </patternFill>
      </fill>
    </dxf>
    <dxf>
      <fill>
        <patternFill patternType="solid">
          <bgColor theme="1" tint="0.499984740745262"/>
        </patternFill>
      </fill>
    </dxf>
    <dxf>
      <font>
        <b/>
        <i val="0"/>
        <strike val="0"/>
        <condense val="0"/>
        <extend val="0"/>
        <outline val="0"/>
        <shadow val="0"/>
        <u val="none"/>
        <vertAlign val="baseline"/>
        <sz val="12"/>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numFmt numFmtId="164" formatCode="_(* #,##0_);_(* \(#,##0\);_(* &quot;-&quot;??_);_(@_)"/>
    </dxf>
    <dxf>
      <font>
        <name val="Arial"/>
        <scheme val="none"/>
      </font>
    </dxf>
    <dxf>
      <font>
        <name val="Arial"/>
        <scheme val="none"/>
      </font>
    </dxf>
    <dxf>
      <font>
        <name val="Arial"/>
        <scheme val="none"/>
      </font>
    </dxf>
    <dxf>
      <font>
        <name val="Arial"/>
        <scheme val="none"/>
      </font>
    </dxf>
    <dxf>
      <border>
        <bottom style="thin">
          <color indexed="64"/>
        </bottom>
      </border>
    </dxf>
    <dxf>
      <border>
        <bottom style="thin">
          <color indexed="64"/>
        </bottom>
      </border>
    </dxf>
    <dxf>
      <numFmt numFmtId="14" formatCode="0.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trike val="0"/>
        <outline val="0"/>
        <shadow val="0"/>
        <u val="none"/>
        <vertAlign val="baseline"/>
        <sz val="9"/>
        <color theme="1"/>
        <name val="Avenir Book"/>
        <family val="2"/>
        <scheme val="none"/>
      </font>
      <numFmt numFmtId="1" formatCode="0"/>
    </dxf>
    <dxf>
      <font>
        <strike val="0"/>
        <outline val="0"/>
        <shadow val="0"/>
        <u val="none"/>
        <vertAlign val="baseline"/>
        <sz val="9"/>
        <color theme="1"/>
        <name val="Avenir Book"/>
        <family val="2"/>
        <scheme val="none"/>
      </font>
      <numFmt numFmtId="1" formatCode="0"/>
    </dxf>
    <dxf>
      <font>
        <strike val="0"/>
        <outline val="0"/>
        <shadow val="0"/>
        <u val="none"/>
        <vertAlign val="baseline"/>
        <sz val="9"/>
        <color theme="1"/>
        <name val="Avenir Book"/>
        <family val="2"/>
        <scheme val="none"/>
      </font>
      <numFmt numFmtId="1" formatCode="0"/>
      <alignment horizontal="center" vertical="bottom" textRotation="0" wrapText="0" indent="0" justifyLastLine="0" shrinkToFit="0" readingOrder="0"/>
    </dxf>
    <dxf>
      <font>
        <strike val="0"/>
        <outline val="0"/>
        <shadow val="0"/>
        <u val="none"/>
        <vertAlign val="baseline"/>
        <sz val="9"/>
        <color theme="1"/>
        <name val="Avenir Book"/>
        <family val="2"/>
        <scheme val="none"/>
      </font>
      <numFmt numFmtId="1" formatCode="0"/>
    </dxf>
    <dxf>
      <border outline="0">
        <top style="thin">
          <color auto="1"/>
        </top>
      </border>
    </dxf>
    <dxf>
      <font>
        <strike val="0"/>
        <outline val="0"/>
        <shadow val="0"/>
        <u val="none"/>
        <vertAlign val="baseline"/>
        <sz val="9"/>
        <color theme="1"/>
        <name val="Avenir Book"/>
        <family val="2"/>
        <scheme val="none"/>
      </font>
    </dxf>
    <dxf>
      <border outline="0">
        <bottom style="thin">
          <color auto="1"/>
        </bottom>
      </border>
    </dxf>
    <dxf>
      <font>
        <b/>
        <i val="0"/>
        <strike val="0"/>
        <condense val="0"/>
        <extend val="0"/>
        <outline val="0"/>
        <shadow val="0"/>
        <u val="none"/>
        <vertAlign val="baseline"/>
        <sz val="10"/>
        <color auto="1"/>
        <name val="Avenir Black"/>
        <family val="2"/>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9"/>
        <color theme="1"/>
        <name val="Avenir Roman"/>
        <scheme val="none"/>
      </font>
    </dxf>
    <dxf>
      <font>
        <strike val="0"/>
        <outline val="0"/>
        <shadow val="0"/>
        <u val="none"/>
        <vertAlign val="baseline"/>
        <sz val="9"/>
        <color theme="1"/>
        <name val="Avenir Roman"/>
        <scheme val="none"/>
      </font>
    </dxf>
    <dxf>
      <font>
        <strike val="0"/>
        <outline val="0"/>
        <shadow val="0"/>
        <u val="none"/>
        <vertAlign val="baseline"/>
        <sz val="9"/>
        <color theme="1"/>
        <name val="Avenir Roman"/>
        <scheme val="none"/>
      </font>
    </dxf>
    <dxf>
      <font>
        <strike val="0"/>
        <outline val="0"/>
        <shadow val="0"/>
        <u val="none"/>
        <vertAlign val="baseline"/>
        <sz val="9"/>
        <color theme="1"/>
        <name val="Avenir Roman"/>
        <scheme val="none"/>
      </font>
    </dxf>
    <dxf>
      <font>
        <strike val="0"/>
        <outline val="0"/>
        <shadow val="0"/>
        <u val="none"/>
        <vertAlign val="baseline"/>
        <sz val="9"/>
        <color theme="1"/>
        <name val="Avenir Roman"/>
        <scheme val="none"/>
      </font>
    </dxf>
    <dxf>
      <font>
        <strike val="0"/>
        <outline val="0"/>
        <shadow val="0"/>
        <u val="none"/>
        <vertAlign val="baseline"/>
        <sz val="9"/>
        <color theme="1"/>
        <name val="Avenir Roman"/>
        <scheme val="none"/>
      </font>
    </dxf>
    <dxf>
      <font>
        <strike val="0"/>
        <outline val="0"/>
        <shadow val="0"/>
        <u val="none"/>
        <vertAlign val="baseline"/>
        <sz val="9"/>
        <color theme="1"/>
        <name val="Avenir Roman"/>
        <scheme val="none"/>
      </font>
    </dxf>
    <dxf>
      <font>
        <strike val="0"/>
        <outline val="0"/>
        <shadow val="0"/>
        <u val="none"/>
        <vertAlign val="baseline"/>
        <sz val="9"/>
        <color theme="1"/>
        <name val="Avenir Roman"/>
        <scheme val="none"/>
      </font>
    </dxf>
    <dxf>
      <font>
        <strike val="0"/>
        <outline val="0"/>
        <shadow val="0"/>
        <u val="none"/>
        <vertAlign val="baseline"/>
        <sz val="9"/>
        <color theme="1"/>
        <name val="Avenir Roman"/>
        <scheme val="none"/>
      </font>
    </dxf>
    <dxf>
      <font>
        <strike val="0"/>
        <outline val="0"/>
        <shadow val="0"/>
        <u val="none"/>
        <vertAlign val="baseline"/>
        <sz val="9"/>
        <color theme="1"/>
        <name val="Avenir Roman"/>
        <scheme val="none"/>
      </font>
    </dxf>
    <dxf>
      <font>
        <b/>
        <i val="0"/>
        <strike val="0"/>
        <condense val="0"/>
        <extend val="0"/>
        <outline val="0"/>
        <shadow val="0"/>
        <u val="none"/>
        <vertAlign val="baseline"/>
        <sz val="10"/>
        <color auto="1"/>
        <name val="Avenir Black"/>
        <family val="2"/>
        <scheme val="none"/>
      </font>
      <alignment horizontal="center" vertical="top" textRotation="0" wrapText="0" indent="0" justifyLastLine="0" shrinkToFit="0" readingOrder="0"/>
    </dxf>
    <dxf>
      <font>
        <strike val="0"/>
        <outline val="0"/>
        <shadow val="0"/>
        <u val="none"/>
        <vertAlign val="baseline"/>
        <sz val="9"/>
        <color theme="1"/>
        <name val="Avenir Roman"/>
        <scheme val="none"/>
      </font>
    </dxf>
    <dxf>
      <font>
        <strike val="0"/>
        <outline val="0"/>
        <shadow val="0"/>
        <u val="none"/>
        <vertAlign val="baseline"/>
        <sz val="9"/>
        <color theme="1"/>
        <name val="Arial"/>
        <family val="2"/>
        <scheme val="none"/>
      </font>
    </dxf>
    <dxf>
      <font>
        <strike val="0"/>
        <outline val="0"/>
        <shadow val="0"/>
        <u val="none"/>
        <vertAlign val="baseline"/>
        <sz val="9"/>
        <color theme="1"/>
        <name val="Avenir Roman"/>
        <scheme val="none"/>
      </font>
    </dxf>
    <dxf>
      <font>
        <strike val="0"/>
        <outline val="0"/>
        <shadow val="0"/>
        <u val="none"/>
        <vertAlign val="baseline"/>
        <sz val="9"/>
        <color theme="1"/>
        <name val="Avenir Roman"/>
        <scheme val="none"/>
      </font>
    </dxf>
    <dxf>
      <font>
        <strike val="0"/>
        <outline val="0"/>
        <shadow val="0"/>
        <u val="none"/>
        <vertAlign val="baseline"/>
        <sz val="9"/>
        <color theme="1"/>
        <name val="Avenir Roman"/>
        <scheme val="none"/>
      </font>
    </dxf>
    <dxf>
      <font>
        <strike val="0"/>
        <outline val="0"/>
        <shadow val="0"/>
        <u val="none"/>
        <vertAlign val="baseline"/>
        <sz val="9"/>
        <color theme="1"/>
        <name val="Avenir Roman"/>
        <scheme val="none"/>
      </font>
    </dxf>
    <dxf>
      <font>
        <strike val="0"/>
        <outline val="0"/>
        <shadow val="0"/>
        <u val="none"/>
        <vertAlign val="baseline"/>
        <sz val="9"/>
        <color theme="1"/>
        <name val="Avenir Roman"/>
        <scheme val="none"/>
      </font>
      <alignment horizontal="center" vertical="bottom" textRotation="0" wrapText="0" indent="0" justifyLastLine="0" shrinkToFit="0" readingOrder="0"/>
    </dxf>
    <dxf>
      <font>
        <strike val="0"/>
        <outline val="0"/>
        <shadow val="0"/>
        <u val="none"/>
        <vertAlign val="baseline"/>
        <sz val="9"/>
        <color theme="1"/>
        <name val="Avenir Roman"/>
        <scheme val="none"/>
      </font>
    </dxf>
    <dxf>
      <font>
        <strike val="0"/>
        <outline val="0"/>
        <shadow val="0"/>
        <u val="none"/>
        <vertAlign val="baseline"/>
        <sz val="9"/>
        <color theme="1"/>
        <name val="Avenir Roman"/>
        <scheme val="none"/>
      </font>
      <alignment horizontal="center" vertical="bottom" textRotation="0" wrapText="0" indent="0" justifyLastLine="0" shrinkToFit="0" readingOrder="0"/>
    </dxf>
    <dxf>
      <font>
        <strike val="0"/>
        <outline val="0"/>
        <shadow val="0"/>
        <u val="none"/>
        <vertAlign val="baseline"/>
        <sz val="9"/>
        <color theme="1"/>
        <name val="Avenir Roman"/>
        <scheme val="none"/>
      </font>
      <alignment horizontal="center" vertical="bottom" textRotation="0" wrapText="0" indent="0" justifyLastLine="0" shrinkToFit="0" readingOrder="0"/>
    </dxf>
    <dxf>
      <font>
        <strike val="0"/>
        <outline val="0"/>
        <shadow val="0"/>
        <u val="none"/>
        <vertAlign val="baseline"/>
        <sz val="9"/>
        <color theme="1"/>
        <name val="Avenir Roman"/>
        <scheme val="none"/>
      </font>
      <alignment horizontal="center" vertical="bottom" textRotation="0" wrapText="0" indent="0" justifyLastLine="0" shrinkToFit="0" readingOrder="0"/>
    </dxf>
    <dxf>
      <font>
        <strike val="0"/>
        <outline val="0"/>
        <shadow val="0"/>
        <u val="none"/>
        <vertAlign val="baseline"/>
        <sz val="9"/>
        <color theme="1"/>
        <name val="Avenir Roman"/>
        <scheme val="none"/>
      </font>
    </dxf>
    <dxf>
      <font>
        <b/>
        <i val="0"/>
        <strike val="0"/>
        <condense val="0"/>
        <extend val="0"/>
        <outline val="0"/>
        <shadow val="0"/>
        <u val="none"/>
        <vertAlign val="baseline"/>
        <sz val="10"/>
        <color auto="1"/>
        <name val="Avenir Black"/>
        <family val="2"/>
        <scheme val="none"/>
      </font>
      <fill>
        <patternFill patternType="solid">
          <fgColor indexed="64"/>
          <bgColor theme="2" tint="-0.499984740745262"/>
        </patternFill>
      </fill>
      <alignment horizontal="center" vertical="top" textRotation="0" wrapText="0" indent="0" justifyLastLine="0" shrinkToFit="0" readingOrder="0"/>
    </dxf>
    <dxf>
      <font>
        <b/>
        <color theme="1"/>
      </font>
      <border>
        <bottom style="thin">
          <color theme="9"/>
        </bottom>
        <vertical/>
        <horizontal/>
      </border>
    </dxf>
    <dxf>
      <font>
        <u val="none"/>
        <color theme="1"/>
      </font>
      <fill>
        <patternFill>
          <bgColor theme="1"/>
        </patternFill>
      </fill>
      <border diagonalUp="0" diagonalDown="0">
        <left/>
        <right/>
        <top/>
        <bottom/>
        <vertical/>
        <horizontal/>
      </border>
    </dxf>
  </dxfs>
  <tableStyles count="1" defaultTableStyle="TableStyleMedium9" defaultPivotStyle="PivotStyleLight16">
    <tableStyle name="Dark Black BG" pivot="0" table="0" count="10" xr9:uid="{17244B51-3DA0-F74F-9676-ACCDC8452928}">
      <tableStyleElement type="wholeTable" dxfId="102"/>
      <tableStyleElement type="headerRow" dxfId="101"/>
    </tableStyle>
  </tableStyles>
  <colors>
    <mruColors>
      <color rgb="FFC240D8"/>
      <color rgb="FF4A1073"/>
      <color rgb="FF140F9A"/>
      <color rgb="FF1C4DB9"/>
      <color rgb="FF5092D0"/>
      <color rgb="FFC6DDF1"/>
      <color rgb="FF65A23E"/>
      <color rgb="FFC62B87"/>
      <color rgb="FFFF9300"/>
      <color rgb="FFCE950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Dark Black BG">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214679567783499E-2"/>
          <c:y val="4.9088065078892858E-2"/>
          <c:w val="0.92700473088409241"/>
          <c:h val="0.91889536183236764"/>
        </c:manualLayout>
      </c:layout>
      <c:bubbleChart>
        <c:varyColors val="0"/>
        <c:ser>
          <c:idx val="0"/>
          <c:order val="0"/>
          <c:tx>
            <c:v>Income Sources</c:v>
          </c:tx>
          <c:spPr>
            <a:gradFill flip="none" rotWithShape="1">
              <a:gsLst>
                <a:gs pos="27000">
                  <a:srgbClr val="100D83"/>
                </a:gs>
                <a:gs pos="70000">
                  <a:srgbClr val="7417BD"/>
                </a:gs>
              </a:gsLst>
              <a:path path="circle">
                <a:fillToRect l="100000" t="100000"/>
              </a:path>
              <a:tileRect r="-100000" b="-100000"/>
            </a:gradFill>
            <a:ln w="25400">
              <a:noFill/>
            </a:ln>
            <a:effectLst>
              <a:outerShdw blurRad="127000" sx="110000" sy="110000" algn="ctr" rotWithShape="0">
                <a:srgbClr val="7417BD">
                  <a:alpha val="80000"/>
                </a:srgbClr>
              </a:outerShdw>
            </a:effectLst>
          </c:spPr>
          <c:invertIfNegative val="0"/>
          <c:dLbls>
            <c:dLbl>
              <c:idx val="0"/>
              <c:tx>
                <c:rich>
                  <a:bodyPr/>
                  <a:lstStyle/>
                  <a:p>
                    <a:fld id="{06D5F598-58DA-E247-95C0-A2AC50E9657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24D-D541-B957-DA2C92047BDE}"/>
                </c:ext>
              </c:extLst>
            </c:dLbl>
            <c:dLbl>
              <c:idx val="1"/>
              <c:tx>
                <c:rich>
                  <a:bodyPr/>
                  <a:lstStyle/>
                  <a:p>
                    <a:fld id="{A315AB6A-9FC4-4C4F-AD1C-6599B9BF37E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24D-D541-B957-DA2C92047BDE}"/>
                </c:ext>
              </c:extLst>
            </c:dLbl>
            <c:dLbl>
              <c:idx val="2"/>
              <c:tx>
                <c:rich>
                  <a:bodyPr/>
                  <a:lstStyle/>
                  <a:p>
                    <a:fld id="{1170123B-D989-484C-A7C9-6E61A86C53B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24D-D541-B957-DA2C92047BDE}"/>
                </c:ext>
              </c:extLst>
            </c:dLbl>
            <c:dLbl>
              <c:idx val="3"/>
              <c:tx>
                <c:rich>
                  <a:bodyPr/>
                  <a:lstStyle/>
                  <a:p>
                    <a:fld id="{DB3E3263-81D1-5D4C-8CEF-6502041791D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24D-D541-B957-DA2C92047BDE}"/>
                </c:ext>
              </c:extLst>
            </c:dLbl>
            <c:dLbl>
              <c:idx val="4"/>
              <c:tx>
                <c:rich>
                  <a:bodyPr/>
                  <a:lstStyle/>
                  <a:p>
                    <a:fld id="{A5E64A21-7C6C-9644-8A6E-A24ED88C65F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24D-D541-B957-DA2C92047BDE}"/>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Avenir Book" panose="02000503020000020003" pitchFamily="2" charset="0"/>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'Pivot tables'!$H$8:$H$12</c:f>
              <c:numCache>
                <c:formatCode>General</c:formatCode>
                <c:ptCount val="5"/>
                <c:pt idx="0">
                  <c:v>1</c:v>
                </c:pt>
                <c:pt idx="1">
                  <c:v>2</c:v>
                </c:pt>
                <c:pt idx="2">
                  <c:v>3</c:v>
                </c:pt>
                <c:pt idx="3">
                  <c:v>4</c:v>
                </c:pt>
                <c:pt idx="4">
                  <c:v>5</c:v>
                </c:pt>
              </c:numCache>
            </c:numRef>
          </c:xVal>
          <c:yVal>
            <c:numRef>
              <c:f>'Pivot tables'!$I$8:$I$12</c:f>
              <c:numCache>
                <c:formatCode>General</c:formatCode>
                <c:ptCount val="5"/>
                <c:pt idx="0">
                  <c:v>17</c:v>
                </c:pt>
                <c:pt idx="1">
                  <c:v>23</c:v>
                </c:pt>
                <c:pt idx="2">
                  <c:v>21</c:v>
                </c:pt>
                <c:pt idx="3">
                  <c:v>18</c:v>
                </c:pt>
                <c:pt idx="4">
                  <c:v>21</c:v>
                </c:pt>
              </c:numCache>
            </c:numRef>
          </c:yVal>
          <c:bubbleSize>
            <c:numRef>
              <c:f>'Pivot tables'!$J$8:$J$12</c:f>
              <c:numCache>
                <c:formatCode>General</c:formatCode>
                <c:ptCount val="5"/>
                <c:pt idx="0">
                  <c:v>31470965</c:v>
                </c:pt>
                <c:pt idx="1">
                  <c:v>34783529</c:v>
                </c:pt>
                <c:pt idx="2">
                  <c:v>40406736</c:v>
                </c:pt>
                <c:pt idx="3">
                  <c:v>32677135</c:v>
                </c:pt>
                <c:pt idx="4">
                  <c:v>32930392</c:v>
                </c:pt>
              </c:numCache>
            </c:numRef>
          </c:bubbleSize>
          <c:bubble3D val="0"/>
          <c:extLst>
            <c:ext xmlns:c15="http://schemas.microsoft.com/office/drawing/2012/chart" uri="{02D57815-91ED-43cb-92C2-25804820EDAC}">
              <c15:datalabelsRange>
                <c15:f>'Pivot tables'!$L$8:$L$12</c15:f>
                <c15:dlblRangeCache>
                  <c:ptCount val="5"/>
                  <c:pt idx="0">
                    <c:v>31470965</c:v>
                  </c:pt>
                  <c:pt idx="1">
                    <c:v>34783529</c:v>
                  </c:pt>
                  <c:pt idx="3">
                    <c:v>32677135</c:v>
                  </c:pt>
                  <c:pt idx="4">
                    <c:v>32930392</c:v>
                  </c:pt>
                </c15:dlblRangeCache>
              </c15:datalabelsRange>
            </c:ext>
            <c:ext xmlns:c16="http://schemas.microsoft.com/office/drawing/2014/chart" uri="{C3380CC4-5D6E-409C-BE32-E72D297353CC}">
              <c16:uniqueId val="{00000005-424D-D541-B957-DA2C92047BDE}"/>
            </c:ext>
          </c:extLst>
        </c:ser>
        <c:ser>
          <c:idx val="1"/>
          <c:order val="1"/>
          <c:tx>
            <c:v>Max</c:v>
          </c:tx>
          <c:spPr>
            <a:gradFill>
              <a:gsLst>
                <a:gs pos="27000">
                  <a:srgbClr val="DD115E"/>
                </a:gs>
                <a:gs pos="70000">
                  <a:srgbClr val="7417BD"/>
                </a:gs>
              </a:gsLst>
              <a:path path="circle">
                <a:fillToRect l="100000" t="100000"/>
              </a:path>
            </a:gradFill>
            <a:ln w="25400">
              <a:noFill/>
            </a:ln>
            <a:effectLst>
              <a:outerShdw blurRad="127000" sx="105000" sy="105000" algn="ctr" rotWithShape="0">
                <a:srgbClr val="DD115E">
                  <a:alpha val="84000"/>
                </a:srgbClr>
              </a:outerShdw>
            </a:effectLst>
          </c:spPr>
          <c:invertIfNegative val="0"/>
          <c:dLbls>
            <c:dLbl>
              <c:idx val="0"/>
              <c:tx>
                <c:rich>
                  <a:bodyPr/>
                  <a:lstStyle/>
                  <a:p>
                    <a:fld id="{976CF179-12F0-F849-B3D0-3190DBBA2F8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424D-D541-B957-DA2C92047BDE}"/>
                </c:ext>
              </c:extLst>
            </c:dLbl>
            <c:dLbl>
              <c:idx val="1"/>
              <c:tx>
                <c:rich>
                  <a:bodyPr/>
                  <a:lstStyle/>
                  <a:p>
                    <a:fld id="{77735E03-E52C-1F46-84DA-32F30576240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24D-D541-B957-DA2C92047BDE}"/>
                </c:ext>
              </c:extLst>
            </c:dLbl>
            <c:dLbl>
              <c:idx val="2"/>
              <c:tx>
                <c:rich>
                  <a:bodyPr/>
                  <a:lstStyle/>
                  <a:p>
                    <a:fld id="{9A0FFC3F-BBF6-8247-8253-8BACC2B787D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24D-D541-B957-DA2C92047BDE}"/>
                </c:ext>
              </c:extLst>
            </c:dLbl>
            <c:dLbl>
              <c:idx val="3"/>
              <c:tx>
                <c:rich>
                  <a:bodyPr/>
                  <a:lstStyle/>
                  <a:p>
                    <a:fld id="{27EB0B4F-6E0B-FF49-9A0D-93030749B18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24D-D541-B957-DA2C92047BDE}"/>
                </c:ext>
              </c:extLst>
            </c:dLbl>
            <c:dLbl>
              <c:idx val="4"/>
              <c:tx>
                <c:rich>
                  <a:bodyPr/>
                  <a:lstStyle/>
                  <a:p>
                    <a:fld id="{F83106FF-7D0D-7342-9727-87AACF9F90F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24D-D541-B957-DA2C92047BD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venir Book" panose="02000503020000020003" pitchFamily="2" charset="0"/>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'Pivot tables'!$H$8:$H$12</c:f>
              <c:numCache>
                <c:formatCode>General</c:formatCode>
                <c:ptCount val="5"/>
                <c:pt idx="0">
                  <c:v>1</c:v>
                </c:pt>
                <c:pt idx="1">
                  <c:v>2</c:v>
                </c:pt>
                <c:pt idx="2">
                  <c:v>3</c:v>
                </c:pt>
                <c:pt idx="3">
                  <c:v>4</c:v>
                </c:pt>
                <c:pt idx="4">
                  <c:v>5</c:v>
                </c:pt>
              </c:numCache>
            </c:numRef>
          </c:xVal>
          <c:yVal>
            <c:numRef>
              <c:f>'Pivot tables'!$I$8:$I$12</c:f>
              <c:numCache>
                <c:formatCode>General</c:formatCode>
                <c:ptCount val="5"/>
                <c:pt idx="0">
                  <c:v>17</c:v>
                </c:pt>
                <c:pt idx="1">
                  <c:v>23</c:v>
                </c:pt>
                <c:pt idx="2">
                  <c:v>21</c:v>
                </c:pt>
                <c:pt idx="3">
                  <c:v>18</c:v>
                </c:pt>
                <c:pt idx="4">
                  <c:v>21</c:v>
                </c:pt>
              </c:numCache>
            </c:numRef>
          </c:yVal>
          <c:bubbleSize>
            <c:numRef>
              <c:f>'Pivot tables'!$K$8:$K$12</c:f>
              <c:numCache>
                <c:formatCode>General</c:formatCode>
                <c:ptCount val="5"/>
                <c:pt idx="0">
                  <c:v>0</c:v>
                </c:pt>
                <c:pt idx="1">
                  <c:v>0</c:v>
                </c:pt>
                <c:pt idx="2">
                  <c:v>40406736</c:v>
                </c:pt>
                <c:pt idx="3">
                  <c:v>0</c:v>
                </c:pt>
                <c:pt idx="4">
                  <c:v>0</c:v>
                </c:pt>
              </c:numCache>
            </c:numRef>
          </c:bubbleSize>
          <c:bubble3D val="0"/>
          <c:extLst>
            <c:ext xmlns:c15="http://schemas.microsoft.com/office/drawing/2012/chart" uri="{02D57815-91ED-43cb-92C2-25804820EDAC}">
              <c15:datalabelsRange>
                <c15:f>'Pivot tables'!$K$8:$K$12</c15:f>
                <c15:dlblRangeCache>
                  <c:ptCount val="5"/>
                  <c:pt idx="2">
                    <c:v>40406736</c:v>
                  </c:pt>
                </c15:dlblRangeCache>
              </c15:datalabelsRange>
            </c:ext>
            <c:ext xmlns:c16="http://schemas.microsoft.com/office/drawing/2014/chart" uri="{C3380CC4-5D6E-409C-BE32-E72D297353CC}">
              <c16:uniqueId val="{0000000B-424D-D541-B957-DA2C92047BDE}"/>
            </c:ext>
          </c:extLst>
        </c:ser>
        <c:dLbls>
          <c:showLegendKey val="0"/>
          <c:showVal val="0"/>
          <c:showCatName val="0"/>
          <c:showSerName val="0"/>
          <c:showPercent val="0"/>
          <c:showBubbleSize val="0"/>
        </c:dLbls>
        <c:bubbleScale val="70"/>
        <c:showNegBubbles val="0"/>
        <c:axId val="726943935"/>
        <c:axId val="2064610432"/>
      </c:bubbleChart>
      <c:valAx>
        <c:axId val="726943935"/>
        <c:scaling>
          <c:orientation val="minMax"/>
          <c:max val="7"/>
        </c:scaling>
        <c:delete val="1"/>
        <c:axPos val="b"/>
        <c:numFmt formatCode="General" sourceLinked="1"/>
        <c:majorTickMark val="none"/>
        <c:minorTickMark val="none"/>
        <c:tickLblPos val="nextTo"/>
        <c:crossAx val="2064610432"/>
        <c:crosses val="autoZero"/>
        <c:crossBetween val="midCat"/>
      </c:valAx>
      <c:valAx>
        <c:axId val="2064610432"/>
        <c:scaling>
          <c:orientation val="minMax"/>
          <c:max val="35"/>
        </c:scaling>
        <c:delete val="1"/>
        <c:axPos val="l"/>
        <c:numFmt formatCode="General" sourceLinked="1"/>
        <c:majorTickMark val="none"/>
        <c:minorTickMark val="none"/>
        <c:tickLblPos val="nextTo"/>
        <c:crossAx val="7269439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 F.xlsx]Pivot tables!PivotTable3</c:name>
    <c:fmtId val="6"/>
  </c:pivotSource>
  <c:chart>
    <c:autoTitleDeleted val="0"/>
    <c:pivotFmts>
      <c:pivotFmt>
        <c:idx val="0"/>
        <c:spPr>
          <a:solidFill>
            <a:schemeClr val="accent1"/>
          </a:solidFill>
          <a:ln w="12700" cap="rnd">
            <a:solidFill>
              <a:srgbClr val="0030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40000">
                <a:srgbClr val="0030FF"/>
              </a:gs>
              <a:gs pos="100000">
                <a:schemeClr val="tx1"/>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40000">
                <a:srgbClr val="0030FF"/>
              </a:gs>
              <a:gs pos="100000">
                <a:schemeClr val="tx1"/>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2700" cap="rnd">
            <a:solidFill>
              <a:srgbClr val="0030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34000">
                <a:srgbClr val="0030FF"/>
              </a:gs>
              <a:gs pos="100000">
                <a:schemeClr val="tx1"/>
              </a:gs>
            </a:gsLst>
            <a:lin ang="5400000" scaled="0"/>
            <a:tileRect/>
          </a:gradFill>
          <a:ln>
            <a:solidFill>
              <a:srgbClr val="0030FF">
                <a:alpha val="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2700" cap="rnd">
            <a:solidFill>
              <a:srgbClr val="0030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 tables'!$Z$6</c:f>
              <c:strCache>
                <c:ptCount val="1"/>
                <c:pt idx="0">
                  <c:v>Sum of Income2</c:v>
                </c:pt>
              </c:strCache>
            </c:strRef>
          </c:tx>
          <c:spPr>
            <a:gradFill flip="none" rotWithShape="1">
              <a:gsLst>
                <a:gs pos="34000">
                  <a:srgbClr val="0030FF"/>
                </a:gs>
                <a:gs pos="100000">
                  <a:schemeClr val="tx1"/>
                </a:gs>
              </a:gsLst>
              <a:lin ang="5400000" scaled="0"/>
              <a:tileRect/>
            </a:gradFill>
            <a:ln>
              <a:solidFill>
                <a:srgbClr val="0030FF">
                  <a:alpha val="0"/>
                </a:srgbClr>
              </a:solidFill>
            </a:ln>
            <a:effectLst/>
          </c:spPr>
          <c:cat>
            <c:strRef>
              <c:f>'Pivot tables'!$X$7:$X$19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tables'!$Z$7:$Z$19</c:f>
              <c:numCache>
                <c:formatCode>_(* #,##0_);_(* \(#,##0\);_(* "-"??_);_(@_)</c:formatCode>
                <c:ptCount val="12"/>
                <c:pt idx="0">
                  <c:v>22831011</c:v>
                </c:pt>
                <c:pt idx="1">
                  <c:v>17368496</c:v>
                </c:pt>
                <c:pt idx="2">
                  <c:v>13442498</c:v>
                </c:pt>
                <c:pt idx="3">
                  <c:v>8147247</c:v>
                </c:pt>
                <c:pt idx="4">
                  <c:v>15862728</c:v>
                </c:pt>
                <c:pt idx="5">
                  <c:v>9374676</c:v>
                </c:pt>
                <c:pt idx="6">
                  <c:v>21138705</c:v>
                </c:pt>
                <c:pt idx="7">
                  <c:v>12708317</c:v>
                </c:pt>
                <c:pt idx="8">
                  <c:v>14509265</c:v>
                </c:pt>
                <c:pt idx="9">
                  <c:v>13725933</c:v>
                </c:pt>
                <c:pt idx="10">
                  <c:v>17092959</c:v>
                </c:pt>
                <c:pt idx="11">
                  <c:v>6066922</c:v>
                </c:pt>
              </c:numCache>
            </c:numRef>
          </c:val>
          <c:extLst>
            <c:ext xmlns:c16="http://schemas.microsoft.com/office/drawing/2014/chart" uri="{C3380CC4-5D6E-409C-BE32-E72D297353CC}">
              <c16:uniqueId val="{00000000-BA7E-D346-B86D-BD81B6E048D5}"/>
            </c:ext>
          </c:extLst>
        </c:ser>
        <c:dLbls>
          <c:showLegendKey val="0"/>
          <c:showVal val="0"/>
          <c:showCatName val="0"/>
          <c:showSerName val="0"/>
          <c:showPercent val="0"/>
          <c:showBubbleSize val="0"/>
        </c:dLbls>
        <c:axId val="704686144"/>
        <c:axId val="1267343680"/>
      </c:areaChart>
      <c:lineChart>
        <c:grouping val="standard"/>
        <c:varyColors val="0"/>
        <c:ser>
          <c:idx val="0"/>
          <c:order val="0"/>
          <c:tx>
            <c:strRef>
              <c:f>'Pivot tables'!$Y$6</c:f>
              <c:strCache>
                <c:ptCount val="1"/>
                <c:pt idx="0">
                  <c:v>Sum of Income</c:v>
                </c:pt>
              </c:strCache>
            </c:strRef>
          </c:tx>
          <c:spPr>
            <a:ln w="12700" cap="rnd">
              <a:solidFill>
                <a:srgbClr val="0030FF"/>
              </a:solidFill>
              <a:round/>
            </a:ln>
            <a:effectLst/>
          </c:spPr>
          <c:marker>
            <c:symbol val="none"/>
          </c:marker>
          <c:cat>
            <c:strRef>
              <c:f>'Pivot tables'!$X$7:$X$19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tables'!$Y$7:$Y$19</c:f>
              <c:numCache>
                <c:formatCode>_(* #,##0_);_(* \(#,##0\);_(* "-"??_);_(@_)</c:formatCode>
                <c:ptCount val="12"/>
                <c:pt idx="0">
                  <c:v>22831011</c:v>
                </c:pt>
                <c:pt idx="1">
                  <c:v>17368496</c:v>
                </c:pt>
                <c:pt idx="2">
                  <c:v>13442498</c:v>
                </c:pt>
                <c:pt idx="3">
                  <c:v>8147247</c:v>
                </c:pt>
                <c:pt idx="4">
                  <c:v>15862728</c:v>
                </c:pt>
                <c:pt idx="5">
                  <c:v>9374676</c:v>
                </c:pt>
                <c:pt idx="6">
                  <c:v>21138705</c:v>
                </c:pt>
                <c:pt idx="7">
                  <c:v>12708317</c:v>
                </c:pt>
                <c:pt idx="8">
                  <c:v>14509265</c:v>
                </c:pt>
                <c:pt idx="9">
                  <c:v>13725933</c:v>
                </c:pt>
                <c:pt idx="10">
                  <c:v>17092959</c:v>
                </c:pt>
                <c:pt idx="11">
                  <c:v>6066922</c:v>
                </c:pt>
              </c:numCache>
            </c:numRef>
          </c:val>
          <c:smooth val="0"/>
          <c:extLst>
            <c:ext xmlns:c16="http://schemas.microsoft.com/office/drawing/2014/chart" uri="{C3380CC4-5D6E-409C-BE32-E72D297353CC}">
              <c16:uniqueId val="{00000001-BA7E-D346-B86D-BD81B6E048D5}"/>
            </c:ext>
          </c:extLst>
        </c:ser>
        <c:dLbls>
          <c:showLegendKey val="0"/>
          <c:showVal val="0"/>
          <c:showCatName val="0"/>
          <c:showSerName val="0"/>
          <c:showPercent val="0"/>
          <c:showBubbleSize val="0"/>
        </c:dLbls>
        <c:marker val="1"/>
        <c:smooth val="0"/>
        <c:axId val="704686144"/>
        <c:axId val="1267343680"/>
      </c:lineChart>
      <c:catAx>
        <c:axId val="70468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267343680"/>
        <c:crosses val="autoZero"/>
        <c:auto val="1"/>
        <c:lblAlgn val="ctr"/>
        <c:lblOffset val="100"/>
        <c:noMultiLvlLbl val="0"/>
      </c:catAx>
      <c:valAx>
        <c:axId val="1267343680"/>
        <c:scaling>
          <c:orientation val="minMax"/>
        </c:scaling>
        <c:delete val="1"/>
        <c:axPos val="l"/>
        <c:numFmt formatCode="_(* #,##0_);_(* \(#,##0\);_(* &quot;-&quot;??_);_(@_)" sourceLinked="1"/>
        <c:majorTickMark val="none"/>
        <c:minorTickMark val="none"/>
        <c:tickLblPos val="nextTo"/>
        <c:crossAx val="7046861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 F.xlsx]Pivot tables!PivotTable4</c:name>
    <c:fmtId val="11"/>
  </c:pivotSource>
  <c:chart>
    <c:autoTitleDeleted val="1"/>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1000">
                <a:srgbClr val="9BF8F2"/>
              </a:gs>
              <a:gs pos="83000">
                <a:srgbClr val="C240D8"/>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tables'!$AF$6</c:f>
              <c:strCache>
                <c:ptCount val="1"/>
                <c:pt idx="0">
                  <c:v>Total</c:v>
                </c:pt>
              </c:strCache>
            </c:strRef>
          </c:tx>
          <c:spPr>
            <a:gradFill flip="none" rotWithShape="1">
              <a:gsLst>
                <a:gs pos="11000">
                  <a:srgbClr val="9BF8F2"/>
                </a:gs>
                <a:gs pos="83000">
                  <a:srgbClr val="C240D8"/>
                </a:gs>
              </a:gsLst>
              <a:lin ang="10800000" scaled="1"/>
              <a:tileRect/>
            </a:gradFill>
            <a:ln>
              <a:noFill/>
            </a:ln>
            <a:effectLst/>
          </c:spPr>
          <c:invertIfNegative val="0"/>
          <c:cat>
            <c:strRef>
              <c:f>'Pivot tables'!$AE$7:$AE$19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tables'!$AF$7:$AF$19</c:f>
              <c:numCache>
                <c:formatCode>_(* #,##0_);_(* \(#,##0\);_(* "-"??_);_(@_)</c:formatCode>
                <c:ptCount val="12"/>
                <c:pt idx="0">
                  <c:v>5244582</c:v>
                </c:pt>
                <c:pt idx="1">
                  <c:v>3487167</c:v>
                </c:pt>
                <c:pt idx="2">
                  <c:v>2858687</c:v>
                </c:pt>
                <c:pt idx="3">
                  <c:v>2055950</c:v>
                </c:pt>
                <c:pt idx="4">
                  <c:v>3616602</c:v>
                </c:pt>
                <c:pt idx="5">
                  <c:v>1883449</c:v>
                </c:pt>
                <c:pt idx="6">
                  <c:v>4568970</c:v>
                </c:pt>
                <c:pt idx="7">
                  <c:v>2658628</c:v>
                </c:pt>
                <c:pt idx="8">
                  <c:v>3574360</c:v>
                </c:pt>
                <c:pt idx="9">
                  <c:v>2820115</c:v>
                </c:pt>
                <c:pt idx="10">
                  <c:v>4054473</c:v>
                </c:pt>
                <c:pt idx="11">
                  <c:v>1255647</c:v>
                </c:pt>
              </c:numCache>
            </c:numRef>
          </c:val>
          <c:extLst>
            <c:ext xmlns:c16="http://schemas.microsoft.com/office/drawing/2014/chart" uri="{C3380CC4-5D6E-409C-BE32-E72D297353CC}">
              <c16:uniqueId val="{00000000-9EDC-0B41-9993-82AE1CB499F8}"/>
            </c:ext>
          </c:extLst>
        </c:ser>
        <c:dLbls>
          <c:showLegendKey val="0"/>
          <c:showVal val="0"/>
          <c:showCatName val="0"/>
          <c:showSerName val="0"/>
          <c:showPercent val="0"/>
          <c:showBubbleSize val="0"/>
        </c:dLbls>
        <c:gapWidth val="225"/>
        <c:axId val="179574911"/>
        <c:axId val="179576703"/>
      </c:barChart>
      <c:catAx>
        <c:axId val="1795749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576703"/>
        <c:crosses val="autoZero"/>
        <c:auto val="1"/>
        <c:lblAlgn val="ctr"/>
        <c:lblOffset val="100"/>
        <c:noMultiLvlLbl val="0"/>
      </c:catAx>
      <c:valAx>
        <c:axId val="179576703"/>
        <c:scaling>
          <c:orientation val="minMax"/>
        </c:scaling>
        <c:delete val="1"/>
        <c:axPos val="b"/>
        <c:numFmt formatCode="_(* #,##0_);_(* \(#,##0\);_(* &quot;-&quot;??_);_(@_)" sourceLinked="1"/>
        <c:majorTickMark val="none"/>
        <c:minorTickMark val="none"/>
        <c:tickLblPos val="nextTo"/>
        <c:crossAx val="17957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 F.xlsx]Pivot tables!PivotTable5</c:name>
    <c:fmtId val="25"/>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0FF"/>
          </a:solidFill>
          <a:ln w="19050">
            <a:solidFill>
              <a:schemeClr val="lt1"/>
            </a:solidFill>
          </a:ln>
          <a:effectLst/>
        </c:spPr>
      </c:pivotFmt>
      <c:pivotFmt>
        <c:idx val="3"/>
        <c:spPr>
          <a:solidFill>
            <a:srgbClr val="0030FF"/>
          </a:solidFill>
          <a:ln w="19050">
            <a:solidFill>
              <a:schemeClr val="lt1"/>
            </a:solidFill>
          </a:ln>
          <a:effectLst/>
        </c:spPr>
      </c:pivotFmt>
      <c:pivotFmt>
        <c:idx val="4"/>
        <c:spPr>
          <a:solidFill>
            <a:srgbClr val="9BF8F2"/>
          </a:solidFill>
          <a:ln w="19050">
            <a:solidFill>
              <a:schemeClr val="lt1"/>
            </a:solidFill>
          </a:ln>
          <a:effectLst/>
        </c:spPr>
      </c:pivotFmt>
      <c:pivotFmt>
        <c:idx val="5"/>
        <c:spPr>
          <a:solidFill>
            <a:srgbClr val="9BF8F2"/>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30FF"/>
          </a:solidFill>
          <a:ln w="19050">
            <a:solidFill>
              <a:schemeClr val="lt1"/>
            </a:solidFill>
          </a:ln>
          <a:effectLst/>
        </c:spPr>
      </c:pivotFmt>
      <c:pivotFmt>
        <c:idx val="8"/>
        <c:spPr>
          <a:solidFill>
            <a:srgbClr val="9BF8F2"/>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30FF"/>
          </a:solidFill>
          <a:ln w="19050">
            <a:solidFill>
              <a:schemeClr val="lt1"/>
            </a:solidFill>
          </a:ln>
          <a:effectLst/>
        </c:spPr>
      </c:pivotFmt>
      <c:pivotFmt>
        <c:idx val="11"/>
        <c:spPr>
          <a:solidFill>
            <a:srgbClr val="9BF8F2"/>
          </a:solidFill>
          <a:ln w="19050">
            <a:solidFill>
              <a:schemeClr val="lt1"/>
            </a:solidFill>
          </a:ln>
          <a:effectLst/>
        </c:spPr>
      </c:pivotFmt>
      <c:pivotFmt>
        <c:idx val="12"/>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30FF"/>
          </a:solidFill>
          <a:ln w="19050">
            <a:solidFill>
              <a:schemeClr val="tx1"/>
            </a:solidFill>
          </a:ln>
          <a:effectLst/>
        </c:spPr>
      </c:pivotFmt>
      <c:pivotFmt>
        <c:idx val="14"/>
        <c:spPr>
          <a:solidFill>
            <a:srgbClr val="9BF8F2"/>
          </a:solidFill>
          <a:ln w="19050">
            <a:solidFill>
              <a:schemeClr val="tx1"/>
            </a:solid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30FF"/>
          </a:solidFill>
          <a:ln w="19050">
            <a:solidFill>
              <a:schemeClr val="tx1"/>
            </a:solidFill>
          </a:ln>
          <a:effectLst/>
        </c:spPr>
      </c:pivotFmt>
      <c:pivotFmt>
        <c:idx val="17"/>
        <c:spPr>
          <a:solidFill>
            <a:srgbClr val="9BF8F2"/>
          </a:solidFill>
          <a:ln w="19050">
            <a:solidFill>
              <a:schemeClr val="tx1"/>
            </a:solidFill>
          </a:ln>
          <a:effectLst/>
        </c:spPr>
      </c:pivotFmt>
    </c:pivotFmts>
    <c:plotArea>
      <c:layout/>
      <c:doughnutChart>
        <c:varyColors val="1"/>
        <c:ser>
          <c:idx val="0"/>
          <c:order val="0"/>
          <c:tx>
            <c:strRef>
              <c:f>'Pivot tables'!$AL$6</c:f>
              <c:strCache>
                <c:ptCount val="1"/>
                <c:pt idx="0">
                  <c:v>Sum of Income</c:v>
                </c:pt>
              </c:strCache>
            </c:strRef>
          </c:tx>
          <c:spPr>
            <a:ln>
              <a:solidFill>
                <a:schemeClr val="tx1"/>
              </a:solidFill>
            </a:ln>
          </c:spPr>
          <c:dPt>
            <c:idx val="0"/>
            <c:bubble3D val="0"/>
            <c:spPr>
              <a:solidFill>
                <a:srgbClr val="0030FF"/>
              </a:solidFill>
              <a:ln w="19050">
                <a:solidFill>
                  <a:schemeClr val="tx1"/>
                </a:solidFill>
              </a:ln>
              <a:effectLst/>
            </c:spPr>
            <c:extLst>
              <c:ext xmlns:c16="http://schemas.microsoft.com/office/drawing/2014/chart" uri="{C3380CC4-5D6E-409C-BE32-E72D297353CC}">
                <c16:uniqueId val="{00000001-3EDA-1146-9CAB-EF8274A6FA2D}"/>
              </c:ext>
            </c:extLst>
          </c:dPt>
          <c:dPt>
            <c:idx val="1"/>
            <c:bubble3D val="0"/>
            <c:spPr>
              <a:solidFill>
                <a:srgbClr val="9BF8F2"/>
              </a:solidFill>
              <a:ln w="19050">
                <a:solidFill>
                  <a:schemeClr val="tx1"/>
                </a:solidFill>
              </a:ln>
              <a:effectLst/>
            </c:spPr>
            <c:extLst>
              <c:ext xmlns:c16="http://schemas.microsoft.com/office/drawing/2014/chart" uri="{C3380CC4-5D6E-409C-BE32-E72D297353CC}">
                <c16:uniqueId val="{00000003-3EDA-1146-9CAB-EF8274A6FA2D}"/>
              </c:ext>
            </c:extLst>
          </c:dPt>
          <c:cat>
            <c:strRef>
              <c:f>'Pivot tables'!$AK$7:$AK$9</c:f>
              <c:strCache>
                <c:ptCount val="2"/>
                <c:pt idx="0">
                  <c:v>B2B</c:v>
                </c:pt>
                <c:pt idx="1">
                  <c:v>B2C</c:v>
                </c:pt>
              </c:strCache>
            </c:strRef>
          </c:cat>
          <c:val>
            <c:numRef>
              <c:f>'Pivot tables'!$AL$7:$AL$9</c:f>
              <c:numCache>
                <c:formatCode>_(* #,##0_);_(* \(#,##0\);_(* "-"??_);_(@_)</c:formatCode>
                <c:ptCount val="2"/>
                <c:pt idx="0">
                  <c:v>109585198</c:v>
                </c:pt>
                <c:pt idx="1">
                  <c:v>62683559</c:v>
                </c:pt>
              </c:numCache>
            </c:numRef>
          </c:val>
          <c:extLst>
            <c:ext xmlns:c16="http://schemas.microsoft.com/office/drawing/2014/chart" uri="{C3380CC4-5D6E-409C-BE32-E72D297353CC}">
              <c16:uniqueId val="{00000004-3EDA-1146-9CAB-EF8274A6FA2D}"/>
            </c:ext>
          </c:extLst>
        </c:ser>
        <c:ser>
          <c:idx val="1"/>
          <c:order val="1"/>
          <c:tx>
            <c:strRef>
              <c:f>'Pivot tables'!$AM$6</c:f>
              <c:strCache>
                <c:ptCount val="1"/>
                <c:pt idx="0">
                  <c:v>Sum of Income2</c:v>
                </c:pt>
              </c:strCache>
            </c:strRef>
          </c:tx>
          <c:spPr>
            <a:ln>
              <a:noFill/>
            </a:ln>
          </c:spPr>
          <c:dPt>
            <c:idx val="0"/>
            <c:bubble3D val="0"/>
            <c:spPr>
              <a:solidFill>
                <a:srgbClr val="0030FF"/>
              </a:solidFill>
              <a:ln w="19050">
                <a:solidFill>
                  <a:schemeClr val="tx1"/>
                </a:solidFill>
              </a:ln>
              <a:effectLst/>
            </c:spPr>
            <c:extLst>
              <c:ext xmlns:c16="http://schemas.microsoft.com/office/drawing/2014/chart" uri="{C3380CC4-5D6E-409C-BE32-E72D297353CC}">
                <c16:uniqueId val="{00000006-3EDA-1146-9CAB-EF8274A6FA2D}"/>
              </c:ext>
            </c:extLst>
          </c:dPt>
          <c:dPt>
            <c:idx val="1"/>
            <c:bubble3D val="0"/>
            <c:spPr>
              <a:solidFill>
                <a:srgbClr val="9BF8F2"/>
              </a:solidFill>
              <a:ln w="19050">
                <a:solidFill>
                  <a:schemeClr val="tx1"/>
                </a:solidFill>
              </a:ln>
              <a:effectLst/>
            </c:spPr>
            <c:extLst>
              <c:ext xmlns:c16="http://schemas.microsoft.com/office/drawing/2014/chart" uri="{C3380CC4-5D6E-409C-BE32-E72D297353CC}">
                <c16:uniqueId val="{00000008-3EDA-1146-9CAB-EF8274A6FA2D}"/>
              </c:ext>
            </c:extLst>
          </c:dPt>
          <c:cat>
            <c:strRef>
              <c:f>'Pivot tables'!$AK$7:$AK$9</c:f>
              <c:strCache>
                <c:ptCount val="2"/>
                <c:pt idx="0">
                  <c:v>B2B</c:v>
                </c:pt>
                <c:pt idx="1">
                  <c:v>B2C</c:v>
                </c:pt>
              </c:strCache>
            </c:strRef>
          </c:cat>
          <c:val>
            <c:numRef>
              <c:f>'Pivot tables'!$AM$7:$AM$9</c:f>
              <c:numCache>
                <c:formatCode>0.00%</c:formatCode>
                <c:ptCount val="2"/>
                <c:pt idx="0">
                  <c:v>0.63612926631844213</c:v>
                </c:pt>
                <c:pt idx="1">
                  <c:v>0.36387073368155781</c:v>
                </c:pt>
              </c:numCache>
            </c:numRef>
          </c:val>
          <c:extLst>
            <c:ext xmlns:c16="http://schemas.microsoft.com/office/drawing/2014/chart" uri="{C3380CC4-5D6E-409C-BE32-E72D297353CC}">
              <c16:uniqueId val="{00000009-3EDA-1146-9CAB-EF8274A6FA2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'Pivot tables'!$BQ$5</c:f>
              <c:strCache>
                <c:ptCount val="1"/>
                <c:pt idx="0">
                  <c:v>Australia</c:v>
                </c:pt>
              </c:strCache>
            </c:strRef>
          </c:tx>
          <c:spPr>
            <a:gradFill flip="none" rotWithShape="1">
              <a:gsLst>
                <a:gs pos="0">
                  <a:srgbClr val="3B0654"/>
                </a:gs>
                <a:gs pos="100000">
                  <a:srgbClr val="491EAA"/>
                </a:gs>
              </a:gsLst>
              <a:lin ang="2700000" scaled="1"/>
              <a:tileRect/>
            </a:gradFill>
            <a:ln>
              <a:noFill/>
            </a:ln>
            <a:effectLst/>
          </c:spPr>
          <c:invertIfNegative val="0"/>
          <c:val>
            <c:numRef>
              <c:f>'Pivot tables'!$BR$5</c:f>
              <c:numCache>
                <c:formatCode>0%</c:formatCode>
                <c:ptCount val="1"/>
                <c:pt idx="0">
                  <c:v>6.5641589414616813E-2</c:v>
                </c:pt>
              </c:numCache>
            </c:numRef>
          </c:val>
          <c:extLst>
            <c:ext xmlns:c16="http://schemas.microsoft.com/office/drawing/2014/chart" uri="{C3380CC4-5D6E-409C-BE32-E72D297353CC}">
              <c16:uniqueId val="{00000000-D101-A845-8C23-7CCD66A0C0B6}"/>
            </c:ext>
          </c:extLst>
        </c:ser>
        <c:ser>
          <c:idx val="1"/>
          <c:order val="1"/>
          <c:tx>
            <c:strRef>
              <c:f>'Pivot tables'!$BQ$6</c:f>
              <c:strCache>
                <c:ptCount val="1"/>
                <c:pt idx="0">
                  <c:v>India</c:v>
                </c:pt>
              </c:strCache>
            </c:strRef>
          </c:tx>
          <c:spPr>
            <a:gradFill flip="none" rotWithShape="1">
              <a:gsLst>
                <a:gs pos="44000">
                  <a:srgbClr val="C60F57"/>
                </a:gs>
                <a:gs pos="100000">
                  <a:srgbClr val="FE0001"/>
                </a:gs>
              </a:gsLst>
              <a:lin ang="2700000" scaled="1"/>
              <a:tileRect/>
            </a:gradFill>
            <a:ln>
              <a:noFill/>
            </a:ln>
            <a:effectLst/>
          </c:spPr>
          <c:invertIfNegative val="0"/>
          <c:val>
            <c:numRef>
              <c:f>'Pivot tables'!$BR$6</c:f>
              <c:numCache>
                <c:formatCode>0%</c:formatCode>
                <c:ptCount val="1"/>
                <c:pt idx="0">
                  <c:v>0.5267549286503348</c:v>
                </c:pt>
              </c:numCache>
            </c:numRef>
          </c:val>
          <c:extLst>
            <c:ext xmlns:c16="http://schemas.microsoft.com/office/drawing/2014/chart" uri="{C3380CC4-5D6E-409C-BE32-E72D297353CC}">
              <c16:uniqueId val="{00000001-D101-A845-8C23-7CCD66A0C0B6}"/>
            </c:ext>
          </c:extLst>
        </c:ser>
        <c:ser>
          <c:idx val="2"/>
          <c:order val="2"/>
          <c:tx>
            <c:strRef>
              <c:f>'Pivot tables'!$BQ$7</c:f>
              <c:strCache>
                <c:ptCount val="1"/>
                <c:pt idx="0">
                  <c:v>UAE</c:v>
                </c:pt>
              </c:strCache>
            </c:strRef>
          </c:tx>
          <c:spPr>
            <a:gradFill flip="none" rotWithShape="1">
              <a:gsLst>
                <a:gs pos="53000">
                  <a:srgbClr val="CE950B"/>
                </a:gs>
                <a:gs pos="100000">
                  <a:srgbClr val="FFFF00"/>
                </a:gs>
              </a:gsLst>
              <a:lin ang="2700000" scaled="1"/>
              <a:tileRect/>
            </a:gradFill>
            <a:ln>
              <a:noFill/>
            </a:ln>
            <a:effectLst/>
          </c:spPr>
          <c:invertIfNegative val="0"/>
          <c:val>
            <c:numRef>
              <c:f>'Pivot tables'!$BR$7</c:f>
              <c:numCache>
                <c:formatCode>0%</c:formatCode>
                <c:ptCount val="1"/>
                <c:pt idx="0">
                  <c:v>0.1713981520656396</c:v>
                </c:pt>
              </c:numCache>
            </c:numRef>
          </c:val>
          <c:extLst>
            <c:ext xmlns:c16="http://schemas.microsoft.com/office/drawing/2014/chart" uri="{C3380CC4-5D6E-409C-BE32-E72D297353CC}">
              <c16:uniqueId val="{00000002-D101-A845-8C23-7CCD66A0C0B6}"/>
            </c:ext>
          </c:extLst>
        </c:ser>
        <c:ser>
          <c:idx val="3"/>
          <c:order val="3"/>
          <c:tx>
            <c:strRef>
              <c:f>'Pivot tables'!$BQ$8</c:f>
              <c:strCache>
                <c:ptCount val="1"/>
                <c:pt idx="0">
                  <c:v>UK</c:v>
                </c:pt>
              </c:strCache>
            </c:strRef>
          </c:tx>
          <c:spPr>
            <a:gradFill>
              <a:gsLst>
                <a:gs pos="50000">
                  <a:srgbClr val="0070C0"/>
                </a:gs>
                <a:gs pos="100000">
                  <a:srgbClr val="00B0F0"/>
                </a:gs>
              </a:gsLst>
              <a:lin ang="2700000" scaled="1"/>
            </a:gradFill>
            <a:ln>
              <a:noFill/>
            </a:ln>
            <a:effectLst/>
          </c:spPr>
          <c:invertIfNegative val="0"/>
          <c:val>
            <c:numRef>
              <c:f>'Pivot tables'!$BR$8</c:f>
              <c:numCache>
                <c:formatCode>0%</c:formatCode>
                <c:ptCount val="1"/>
                <c:pt idx="0">
                  <c:v>5.3189506851149149E-2</c:v>
                </c:pt>
              </c:numCache>
            </c:numRef>
          </c:val>
          <c:extLst>
            <c:ext xmlns:c16="http://schemas.microsoft.com/office/drawing/2014/chart" uri="{C3380CC4-5D6E-409C-BE32-E72D297353CC}">
              <c16:uniqueId val="{00000003-D101-A845-8C23-7CCD66A0C0B6}"/>
            </c:ext>
          </c:extLst>
        </c:ser>
        <c:ser>
          <c:idx val="4"/>
          <c:order val="4"/>
          <c:tx>
            <c:strRef>
              <c:f>'Pivot tables'!$BQ$9</c:f>
              <c:strCache>
                <c:ptCount val="1"/>
                <c:pt idx="0">
                  <c:v>USA</c:v>
                </c:pt>
              </c:strCache>
            </c:strRef>
          </c:tx>
          <c:spPr>
            <a:gradFill>
              <a:gsLst>
                <a:gs pos="50000">
                  <a:srgbClr val="1741FE"/>
                </a:gs>
                <a:gs pos="100000">
                  <a:srgbClr val="00B0F0"/>
                </a:gs>
              </a:gsLst>
              <a:lin ang="2700000" scaled="1"/>
            </a:gradFill>
            <a:ln>
              <a:noFill/>
            </a:ln>
            <a:effectLst/>
          </c:spPr>
          <c:invertIfNegative val="0"/>
          <c:val>
            <c:numRef>
              <c:f>'Pivot tables'!$BR$9</c:f>
              <c:numCache>
                <c:formatCode>0%</c:formatCode>
                <c:ptCount val="1"/>
                <c:pt idx="0">
                  <c:v>0.18301582301825975</c:v>
                </c:pt>
              </c:numCache>
            </c:numRef>
          </c:val>
          <c:extLst>
            <c:ext xmlns:c16="http://schemas.microsoft.com/office/drawing/2014/chart" uri="{C3380CC4-5D6E-409C-BE32-E72D297353CC}">
              <c16:uniqueId val="{00000004-D101-A845-8C23-7CCD66A0C0B6}"/>
            </c:ext>
          </c:extLst>
        </c:ser>
        <c:dLbls>
          <c:showLegendKey val="0"/>
          <c:showVal val="0"/>
          <c:showCatName val="0"/>
          <c:showSerName val="0"/>
          <c:showPercent val="0"/>
          <c:showBubbleSize val="0"/>
        </c:dLbls>
        <c:gapWidth val="150"/>
        <c:overlap val="100"/>
        <c:axId val="670618879"/>
        <c:axId val="711123711"/>
      </c:barChart>
      <c:catAx>
        <c:axId val="670618879"/>
        <c:scaling>
          <c:orientation val="minMax"/>
        </c:scaling>
        <c:delete val="1"/>
        <c:axPos val="l"/>
        <c:numFmt formatCode="General" sourceLinked="1"/>
        <c:majorTickMark val="none"/>
        <c:minorTickMark val="none"/>
        <c:tickLblPos val="nextTo"/>
        <c:crossAx val="711123711"/>
        <c:crosses val="autoZero"/>
        <c:auto val="1"/>
        <c:lblAlgn val="ctr"/>
        <c:lblOffset val="100"/>
        <c:noMultiLvlLbl val="0"/>
      </c:catAx>
      <c:valAx>
        <c:axId val="711123711"/>
        <c:scaling>
          <c:orientation val="minMax"/>
        </c:scaling>
        <c:delete val="1"/>
        <c:axPos val="b"/>
        <c:numFmt formatCode="0%" sourceLinked="1"/>
        <c:majorTickMark val="none"/>
        <c:minorTickMark val="none"/>
        <c:tickLblPos val="nextTo"/>
        <c:crossAx val="67061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3800971814929316E-2"/>
          <c:y val="0.10396268462325289"/>
          <c:w val="0.76857823788173751"/>
          <c:h val="0.75410449336961427"/>
        </c:manualLayout>
      </c:layout>
      <c:doughnutChart>
        <c:varyColors val="1"/>
        <c:ser>
          <c:idx val="0"/>
          <c:order val="0"/>
          <c:spPr>
            <a:solidFill>
              <a:schemeClr val="tx1">
                <a:lumMod val="65000"/>
                <a:lumOff val="35000"/>
              </a:schemeClr>
            </a:solidFill>
            <a:ln>
              <a:noFill/>
            </a:ln>
          </c:spPr>
          <c:dPt>
            <c:idx val="0"/>
            <c:bubble3D val="0"/>
            <c:spPr>
              <a:solidFill>
                <a:schemeClr val="tx1"/>
              </a:solidFill>
              <a:ln w="19050">
                <a:noFill/>
              </a:ln>
              <a:effectLst/>
            </c:spPr>
            <c:extLst>
              <c:ext xmlns:c16="http://schemas.microsoft.com/office/drawing/2014/chart" uri="{C3380CC4-5D6E-409C-BE32-E72D297353CC}">
                <c16:uniqueId val="{00000001-C172-A241-A102-DEACE39E883B}"/>
              </c:ext>
            </c:extLst>
          </c:dPt>
          <c:dPt>
            <c:idx val="1"/>
            <c:bubble3D val="0"/>
            <c:spPr>
              <a:gradFill>
                <a:gsLst>
                  <a:gs pos="16000">
                    <a:srgbClr val="1741FE"/>
                  </a:gs>
                  <a:gs pos="100000">
                    <a:srgbClr val="01A7EE"/>
                  </a:gs>
                </a:gsLst>
                <a:lin ang="5400000" scaled="0"/>
              </a:gradFill>
              <a:ln w="19050">
                <a:noFill/>
              </a:ln>
              <a:effectLst/>
            </c:spPr>
            <c:extLst>
              <c:ext xmlns:c16="http://schemas.microsoft.com/office/drawing/2014/chart" uri="{C3380CC4-5D6E-409C-BE32-E72D297353CC}">
                <c16:uniqueId val="{00000003-C172-A241-A102-DEACE39E883B}"/>
              </c:ext>
            </c:extLst>
          </c:dPt>
          <c:cat>
            <c:strRef>
              <c:f>'Pivot tables'!$BX$4:$BY$4</c:f>
              <c:strCache>
                <c:ptCount val="2"/>
                <c:pt idx="0">
                  <c:v>Remaining %</c:v>
                </c:pt>
                <c:pt idx="1">
                  <c:v>Actual</c:v>
                </c:pt>
              </c:strCache>
            </c:strRef>
          </c:cat>
          <c:val>
            <c:numRef>
              <c:f>'Pivot tables'!$BX$5:$BY$5</c:f>
              <c:numCache>
                <c:formatCode>0%</c:formatCode>
                <c:ptCount val="2"/>
                <c:pt idx="0">
                  <c:v>8.551804407968866E-2</c:v>
                </c:pt>
                <c:pt idx="1">
                  <c:v>0.91448195592031134</c:v>
                </c:pt>
              </c:numCache>
            </c:numRef>
          </c:val>
          <c:extLst>
            <c:ext xmlns:c16="http://schemas.microsoft.com/office/drawing/2014/chart" uri="{C3380CC4-5D6E-409C-BE32-E72D297353CC}">
              <c16:uniqueId val="{00000004-C172-A241-A102-DEACE39E883B}"/>
            </c:ext>
          </c:extLst>
        </c:ser>
        <c:dLbls>
          <c:showLegendKey val="0"/>
          <c:showVal val="0"/>
          <c:showCatName val="0"/>
          <c:showSerName val="0"/>
          <c:showPercent val="0"/>
          <c:showBubbleSize val="0"/>
          <c:showLeaderLines val="1"/>
        </c:dLbls>
        <c:firstSliceAng val="1"/>
        <c:holeSize val="74"/>
      </c:doughnutChart>
      <c:scatterChart>
        <c:scatterStyle val="lineMarker"/>
        <c:varyColors val="0"/>
        <c:ser>
          <c:idx val="1"/>
          <c:order val="1"/>
          <c:tx>
            <c:v>X&amp;Y</c:v>
          </c:tx>
          <c:spPr>
            <a:ln w="25400" cap="rnd">
              <a:noFill/>
              <a:round/>
            </a:ln>
            <a:effectLst/>
          </c:spPr>
          <c:marker>
            <c:symbol val="circle"/>
            <c:size val="20"/>
            <c:spPr>
              <a:solidFill>
                <a:schemeClr val="accent2"/>
              </a:solidFill>
              <a:ln w="9525">
                <a:solidFill>
                  <a:schemeClr val="accent2"/>
                </a:solidFill>
              </a:ln>
              <a:effectLst/>
            </c:spPr>
          </c:marker>
          <c:dPt>
            <c:idx val="0"/>
            <c:marker>
              <c:symbol val="circle"/>
              <c:size val="20"/>
              <c:spPr>
                <a:solidFill>
                  <a:srgbClr val="1741FE"/>
                </a:solidFill>
                <a:ln w="9525">
                  <a:noFill/>
                </a:ln>
                <a:effectLst/>
              </c:spPr>
            </c:marker>
            <c:bubble3D val="0"/>
            <c:extLst>
              <c:ext xmlns:c16="http://schemas.microsoft.com/office/drawing/2014/chart" uri="{C3380CC4-5D6E-409C-BE32-E72D297353CC}">
                <c16:uniqueId val="{00000005-C172-A241-A102-DEACE39E883B}"/>
              </c:ext>
            </c:extLst>
          </c:dPt>
          <c:dPt>
            <c:idx val="1"/>
            <c:marker>
              <c:symbol val="circle"/>
              <c:size val="20"/>
              <c:spPr>
                <a:solidFill>
                  <a:srgbClr val="1741FE"/>
                </a:solidFill>
                <a:ln w="9525">
                  <a:noFill/>
                </a:ln>
                <a:effectLst/>
              </c:spPr>
            </c:marker>
            <c:bubble3D val="0"/>
            <c:spPr>
              <a:ln w="25400" cap="rnd">
                <a:noFill/>
                <a:round/>
              </a:ln>
              <a:effectLst/>
            </c:spPr>
            <c:extLst>
              <c:ext xmlns:c16="http://schemas.microsoft.com/office/drawing/2014/chart" uri="{C3380CC4-5D6E-409C-BE32-E72D297353CC}">
                <c16:uniqueId val="{00000007-C172-A241-A102-DEACE39E883B}"/>
              </c:ext>
            </c:extLst>
          </c:dPt>
          <c:xVal>
            <c:numRef>
              <c:f>'Pivot tables'!$CB$5:$CB$6</c:f>
              <c:numCache>
                <c:formatCode>General</c:formatCode>
                <c:ptCount val="2"/>
                <c:pt idx="0">
                  <c:v>0</c:v>
                </c:pt>
                <c:pt idx="1">
                  <c:v>0.51184040105737882</c:v>
                </c:pt>
              </c:numCache>
            </c:numRef>
          </c:xVal>
          <c:yVal>
            <c:numRef>
              <c:f>'Pivot tables'!$CC$5:$CC$6</c:f>
              <c:numCache>
                <c:formatCode>General</c:formatCode>
                <c:ptCount val="2"/>
                <c:pt idx="0">
                  <c:v>1</c:v>
                </c:pt>
                <c:pt idx="1">
                  <c:v>0.85908055725026233</c:v>
                </c:pt>
              </c:numCache>
            </c:numRef>
          </c:yVal>
          <c:smooth val="0"/>
          <c:extLst>
            <c:ext xmlns:c16="http://schemas.microsoft.com/office/drawing/2014/chart" uri="{C3380CC4-5D6E-409C-BE32-E72D297353CC}">
              <c16:uniqueId val="{00000008-C172-A241-A102-DEACE39E883B}"/>
            </c:ext>
          </c:extLst>
        </c:ser>
        <c:dLbls>
          <c:showLegendKey val="0"/>
          <c:showVal val="0"/>
          <c:showCatName val="0"/>
          <c:showSerName val="0"/>
          <c:showPercent val="0"/>
          <c:showBubbleSize val="0"/>
        </c:dLbls>
        <c:axId val="201859839"/>
        <c:axId val="201858047"/>
      </c:scatterChart>
      <c:valAx>
        <c:axId val="201858047"/>
        <c:scaling>
          <c:orientation val="minMax"/>
          <c:max val="1.1499999999999999"/>
          <c:min val="-1.1499999999999999"/>
        </c:scaling>
        <c:delete val="1"/>
        <c:axPos val="l"/>
        <c:numFmt formatCode="General" sourceLinked="1"/>
        <c:majorTickMark val="out"/>
        <c:minorTickMark val="none"/>
        <c:tickLblPos val="nextTo"/>
        <c:crossAx val="201859839"/>
        <c:crosses val="autoZero"/>
        <c:crossBetween val="midCat"/>
      </c:valAx>
      <c:valAx>
        <c:axId val="201859839"/>
        <c:scaling>
          <c:orientation val="minMax"/>
          <c:max val="1.1499999999999999"/>
          <c:min val="-1.1499999999999999"/>
        </c:scaling>
        <c:delete val="1"/>
        <c:axPos val="b"/>
        <c:numFmt formatCode="General" sourceLinked="1"/>
        <c:majorTickMark val="out"/>
        <c:minorTickMark val="none"/>
        <c:tickLblPos val="nextTo"/>
        <c:crossAx val="2018580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Sales Process'!A1"/><Relationship Id="rId7" Type="http://schemas.openxmlformats.org/officeDocument/2006/relationships/chart" Target="../charts/chart3.xml"/><Relationship Id="rId2" Type="http://schemas.openxmlformats.org/officeDocument/2006/relationships/hyperlink" Target="#Geographically!A1"/><Relationship Id="rId1" Type="http://schemas.openxmlformats.org/officeDocument/2006/relationships/hyperlink" Target="http://www.google.com/" TargetMode="External"/><Relationship Id="rId6" Type="http://schemas.openxmlformats.org/officeDocument/2006/relationships/chart" Target="../charts/chart2.xml"/><Relationship Id="rId5" Type="http://schemas.openxmlformats.org/officeDocument/2006/relationships/hyperlink" Target="#'Income Sources'!A1"/><Relationship Id="rId10" Type="http://schemas.openxmlformats.org/officeDocument/2006/relationships/image" Target="../media/image2.png"/><Relationship Id="rId4" Type="http://schemas.openxmlformats.org/officeDocument/2006/relationships/hyperlink" Target="#'Projects Status'!A1"/><Relationship Id="rId9"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6.svg"/><Relationship Id="rId3" Type="http://schemas.openxmlformats.org/officeDocument/2006/relationships/hyperlink" Target="#Geographically!A1"/><Relationship Id="rId7" Type="http://schemas.openxmlformats.org/officeDocument/2006/relationships/chart" Target="../charts/chart6.xml"/><Relationship Id="rId12" Type="http://schemas.openxmlformats.org/officeDocument/2006/relationships/image" Target="../media/image5.png"/><Relationship Id="rId2" Type="http://schemas.openxmlformats.org/officeDocument/2006/relationships/hyperlink" Target="http://www.google.com/" TargetMode="External"/><Relationship Id="rId1" Type="http://schemas.openxmlformats.org/officeDocument/2006/relationships/image" Target="../media/image3.png"/><Relationship Id="rId6" Type="http://schemas.openxmlformats.org/officeDocument/2006/relationships/hyperlink" Target="#'Income Sources'!A1"/><Relationship Id="rId11" Type="http://schemas.openxmlformats.org/officeDocument/2006/relationships/hyperlink" Target="https://freepngimg.com/png/87128-world-globe-black-white-map-free-png-hq" TargetMode="External"/><Relationship Id="rId5" Type="http://schemas.openxmlformats.org/officeDocument/2006/relationships/hyperlink" Target="#'Projects Status'!A1"/><Relationship Id="rId10" Type="http://schemas.microsoft.com/office/2007/relationships/hdphoto" Target="../media/hdphoto1.wdp"/><Relationship Id="rId4" Type="http://schemas.openxmlformats.org/officeDocument/2006/relationships/hyperlink" Target="#'Sales Process'!A1"/><Relationship Id="rId9"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hyperlink" Target="#Geographically!A1"/><Relationship Id="rId2" Type="http://schemas.openxmlformats.org/officeDocument/2006/relationships/hyperlink" Target="http://www.google.com/" TargetMode="External"/><Relationship Id="rId1" Type="http://schemas.openxmlformats.org/officeDocument/2006/relationships/image" Target="../media/image3.png"/><Relationship Id="rId6" Type="http://schemas.openxmlformats.org/officeDocument/2006/relationships/hyperlink" Target="#'Income Sources'!A1"/><Relationship Id="rId5" Type="http://schemas.openxmlformats.org/officeDocument/2006/relationships/hyperlink" Target="#'Projects Status'!A1"/><Relationship Id="rId4" Type="http://schemas.openxmlformats.org/officeDocument/2006/relationships/hyperlink" Target="#'Sales Process'!A1"/></Relationships>
</file>

<file path=xl/drawings/_rels/drawing5.xml.rels><?xml version="1.0" encoding="UTF-8" standalone="yes"?>
<Relationships xmlns="http://schemas.openxmlformats.org/package/2006/relationships"><Relationship Id="rId3" Type="http://schemas.openxmlformats.org/officeDocument/2006/relationships/hyperlink" Target="#Geographically!A1"/><Relationship Id="rId2" Type="http://schemas.openxmlformats.org/officeDocument/2006/relationships/hyperlink" Target="http://www.google.com/" TargetMode="External"/><Relationship Id="rId1" Type="http://schemas.openxmlformats.org/officeDocument/2006/relationships/image" Target="../media/image3.png"/><Relationship Id="rId6" Type="http://schemas.openxmlformats.org/officeDocument/2006/relationships/hyperlink" Target="#'Income Sources'!A1"/><Relationship Id="rId5" Type="http://schemas.openxmlformats.org/officeDocument/2006/relationships/hyperlink" Target="#'Projects Status'!A1"/><Relationship Id="rId4" Type="http://schemas.openxmlformats.org/officeDocument/2006/relationships/hyperlink" Target="#'Sales Process'!A1"/></Relationships>
</file>

<file path=xl/drawings/drawing1.xml><?xml version="1.0" encoding="utf-8"?>
<xdr:wsDr xmlns:xdr="http://schemas.openxmlformats.org/drawingml/2006/spreadsheetDrawing" xmlns:a="http://schemas.openxmlformats.org/drawingml/2006/main">
  <xdr:twoCellAnchor>
    <xdr:from>
      <xdr:col>18</xdr:col>
      <xdr:colOff>69034</xdr:colOff>
      <xdr:row>21</xdr:row>
      <xdr:rowOff>57475</xdr:rowOff>
    </xdr:from>
    <xdr:to>
      <xdr:col>18</xdr:col>
      <xdr:colOff>114753</xdr:colOff>
      <xdr:row>21</xdr:row>
      <xdr:rowOff>169332</xdr:rowOff>
    </xdr:to>
    <xdr:graphicFrame macro="">
      <xdr:nvGraphicFramePr>
        <xdr:cNvPr id="6" name="Chart 5">
          <a:extLst>
            <a:ext uri="{FF2B5EF4-FFF2-40B4-BE49-F238E27FC236}">
              <a16:creationId xmlns:a16="http://schemas.microsoft.com/office/drawing/2014/main" id="{072B2774-3C17-67A0-E24D-3BB7DFCC1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816658</xdr:colOff>
      <xdr:row>30</xdr:row>
      <xdr:rowOff>143203</xdr:rowOff>
    </xdr:from>
    <xdr:to>
      <xdr:col>14</xdr:col>
      <xdr:colOff>72256</xdr:colOff>
      <xdr:row>45</xdr:row>
      <xdr:rowOff>30720</xdr:rowOff>
    </xdr:to>
    <xdr:grpSp>
      <xdr:nvGrpSpPr>
        <xdr:cNvPr id="102" name="Group 101">
          <a:extLst>
            <a:ext uri="{FF2B5EF4-FFF2-40B4-BE49-F238E27FC236}">
              <a16:creationId xmlns:a16="http://schemas.microsoft.com/office/drawing/2014/main" id="{2B6F8796-E9D7-F987-5935-4B2C36195B9D}"/>
            </a:ext>
          </a:extLst>
        </xdr:cNvPr>
        <xdr:cNvGrpSpPr/>
      </xdr:nvGrpSpPr>
      <xdr:grpSpPr>
        <a:xfrm>
          <a:off x="5756520" y="5923893"/>
          <a:ext cx="5842081" cy="2777861"/>
          <a:chOff x="6047245" y="7839402"/>
          <a:chExt cx="5861412" cy="2743203"/>
        </a:xfrm>
      </xdr:grpSpPr>
      <xdr:cxnSp macro="">
        <xdr:nvCxnSpPr>
          <xdr:cNvPr id="202" name="Straight Connector 201">
            <a:extLst>
              <a:ext uri="{FF2B5EF4-FFF2-40B4-BE49-F238E27FC236}">
                <a16:creationId xmlns:a16="http://schemas.microsoft.com/office/drawing/2014/main" id="{EFC4D1A2-8A23-BA4A-BBC1-44094F76A822}"/>
              </a:ext>
            </a:extLst>
          </xdr:cNvPr>
          <xdr:cNvCxnSpPr/>
        </xdr:nvCxnSpPr>
        <xdr:spPr>
          <a:xfrm>
            <a:off x="11336867" y="7954435"/>
            <a:ext cx="254000" cy="1392765"/>
          </a:xfrm>
          <a:prstGeom prst="line">
            <a:avLst/>
          </a:prstGeom>
          <a:ln w="19050">
            <a:gradFill>
              <a:gsLst>
                <a:gs pos="71000">
                  <a:srgbClr val="93F8EF"/>
                </a:gs>
                <a:gs pos="42000">
                  <a:srgbClr val="002060"/>
                </a:gs>
              </a:gsLst>
              <a:lin ang="5400000" scaled="1"/>
            </a:gradFill>
          </a:ln>
        </xdr:spPr>
        <xdr:style>
          <a:lnRef idx="1">
            <a:schemeClr val="accent1"/>
          </a:lnRef>
          <a:fillRef idx="0">
            <a:schemeClr val="accent1"/>
          </a:fillRef>
          <a:effectRef idx="0">
            <a:schemeClr val="accent1"/>
          </a:effectRef>
          <a:fontRef idx="minor">
            <a:schemeClr val="tx1"/>
          </a:fontRef>
        </xdr:style>
      </xdr:cxnSp>
      <xdr:grpSp>
        <xdr:nvGrpSpPr>
          <xdr:cNvPr id="215" name="Group 214">
            <a:extLst>
              <a:ext uri="{FF2B5EF4-FFF2-40B4-BE49-F238E27FC236}">
                <a16:creationId xmlns:a16="http://schemas.microsoft.com/office/drawing/2014/main" id="{0B31B24C-6832-22BC-F80A-70BCEC7BC649}"/>
              </a:ext>
            </a:extLst>
          </xdr:cNvPr>
          <xdr:cNvGrpSpPr/>
        </xdr:nvGrpSpPr>
        <xdr:grpSpPr>
          <a:xfrm>
            <a:off x="6057099" y="7839402"/>
            <a:ext cx="5826639" cy="2743203"/>
            <a:chOff x="5956208" y="5356069"/>
            <a:chExt cx="5814607" cy="2800868"/>
          </a:xfrm>
        </xdr:grpSpPr>
        <xdr:cxnSp macro="">
          <xdr:nvCxnSpPr>
            <xdr:cNvPr id="115" name="Straight Connector 114">
              <a:extLst>
                <a:ext uri="{FF2B5EF4-FFF2-40B4-BE49-F238E27FC236}">
                  <a16:creationId xmlns:a16="http://schemas.microsoft.com/office/drawing/2014/main" id="{7C0CB80A-83FE-5F40-BAC9-97705DC325F6}"/>
                </a:ext>
              </a:extLst>
            </xdr:cNvPr>
            <xdr:cNvCxnSpPr/>
          </xdr:nvCxnSpPr>
          <xdr:spPr>
            <a:xfrm flipH="1">
              <a:off x="6181148" y="5800803"/>
              <a:ext cx="65883" cy="1265290"/>
            </a:xfrm>
            <a:prstGeom prst="line">
              <a:avLst/>
            </a:prstGeom>
            <a:ln w="19050">
              <a:gradFill>
                <a:gsLst>
                  <a:gs pos="71000">
                    <a:srgbClr val="93F8EF"/>
                  </a:gs>
                  <a:gs pos="42000">
                    <a:srgbClr val="002060"/>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89" name="Straight Connector 188">
              <a:extLst>
                <a:ext uri="{FF2B5EF4-FFF2-40B4-BE49-F238E27FC236}">
                  <a16:creationId xmlns:a16="http://schemas.microsoft.com/office/drawing/2014/main" id="{5A296FB2-B290-0142-A6FD-E868951E5BCC}"/>
                </a:ext>
              </a:extLst>
            </xdr:cNvPr>
            <xdr:cNvCxnSpPr/>
          </xdr:nvCxnSpPr>
          <xdr:spPr>
            <a:xfrm>
              <a:off x="7589229" y="5356069"/>
              <a:ext cx="175271" cy="2352478"/>
            </a:xfrm>
            <a:prstGeom prst="line">
              <a:avLst/>
            </a:prstGeom>
            <a:ln w="19050">
              <a:gradFill>
                <a:gsLst>
                  <a:gs pos="71000">
                    <a:srgbClr val="93F8EF"/>
                  </a:gs>
                  <a:gs pos="42000">
                    <a:srgbClr val="002060"/>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98" name="Straight Connector 197">
              <a:extLst>
                <a:ext uri="{FF2B5EF4-FFF2-40B4-BE49-F238E27FC236}">
                  <a16:creationId xmlns:a16="http://schemas.microsoft.com/office/drawing/2014/main" id="{4C69AC26-D274-A449-97DC-03E398FD43BC}"/>
                </a:ext>
              </a:extLst>
            </xdr:cNvPr>
            <xdr:cNvCxnSpPr/>
          </xdr:nvCxnSpPr>
          <xdr:spPr>
            <a:xfrm>
              <a:off x="8695044" y="5463049"/>
              <a:ext cx="152400" cy="1513928"/>
            </a:xfrm>
            <a:prstGeom prst="line">
              <a:avLst/>
            </a:prstGeom>
            <a:ln w="19050">
              <a:gradFill>
                <a:gsLst>
                  <a:gs pos="71000">
                    <a:srgbClr val="93F8EF"/>
                  </a:gs>
                  <a:gs pos="42000">
                    <a:srgbClr val="002060"/>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200" name="Straight Connector 199">
              <a:extLst>
                <a:ext uri="{FF2B5EF4-FFF2-40B4-BE49-F238E27FC236}">
                  <a16:creationId xmlns:a16="http://schemas.microsoft.com/office/drawing/2014/main" id="{1983A073-759F-8748-914F-828E8D5F0D4D}"/>
                </a:ext>
              </a:extLst>
            </xdr:cNvPr>
            <xdr:cNvCxnSpPr/>
          </xdr:nvCxnSpPr>
          <xdr:spPr>
            <a:xfrm>
              <a:off x="10054744" y="5759154"/>
              <a:ext cx="254000" cy="1420793"/>
            </a:xfrm>
            <a:prstGeom prst="line">
              <a:avLst/>
            </a:prstGeom>
            <a:ln w="19050">
              <a:gradFill>
                <a:gsLst>
                  <a:gs pos="71000">
                    <a:srgbClr val="93F8EF"/>
                  </a:gs>
                  <a:gs pos="42000">
                    <a:srgbClr val="002060"/>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163" name="Donut 162">
              <a:extLst>
                <a:ext uri="{FF2B5EF4-FFF2-40B4-BE49-F238E27FC236}">
                  <a16:creationId xmlns:a16="http://schemas.microsoft.com/office/drawing/2014/main" id="{FA0D9FC5-4310-969A-FB71-A41ECF767853}"/>
                </a:ext>
              </a:extLst>
            </xdr:cNvPr>
            <xdr:cNvSpPr/>
          </xdr:nvSpPr>
          <xdr:spPr>
            <a:xfrm>
              <a:off x="5956208" y="7052605"/>
              <a:ext cx="452048" cy="457784"/>
            </a:xfrm>
            <a:prstGeom prst="donut">
              <a:avLst>
                <a:gd name="adj" fmla="val 6249"/>
              </a:avLst>
            </a:prstGeom>
            <a:solidFill>
              <a:srgbClr val="93F8E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203" name="Donut 202">
              <a:extLst>
                <a:ext uri="{FF2B5EF4-FFF2-40B4-BE49-F238E27FC236}">
                  <a16:creationId xmlns:a16="http://schemas.microsoft.com/office/drawing/2014/main" id="{255FF9E0-C3A5-6449-AE7D-091771B4F9EB}"/>
                </a:ext>
              </a:extLst>
            </xdr:cNvPr>
            <xdr:cNvSpPr/>
          </xdr:nvSpPr>
          <xdr:spPr>
            <a:xfrm>
              <a:off x="7555457" y="7698925"/>
              <a:ext cx="446099" cy="458012"/>
            </a:xfrm>
            <a:prstGeom prst="donut">
              <a:avLst>
                <a:gd name="adj" fmla="val 6249"/>
              </a:avLst>
            </a:prstGeom>
            <a:solidFill>
              <a:srgbClr val="93F8E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204" name="Donut 203">
              <a:extLst>
                <a:ext uri="{FF2B5EF4-FFF2-40B4-BE49-F238E27FC236}">
                  <a16:creationId xmlns:a16="http://schemas.microsoft.com/office/drawing/2014/main" id="{30333969-4180-1048-BE1A-AEC8F03D7242}"/>
                </a:ext>
              </a:extLst>
            </xdr:cNvPr>
            <xdr:cNvSpPr/>
          </xdr:nvSpPr>
          <xdr:spPr>
            <a:xfrm>
              <a:off x="8642596" y="6950311"/>
              <a:ext cx="446098" cy="457783"/>
            </a:xfrm>
            <a:prstGeom prst="donut">
              <a:avLst>
                <a:gd name="adj" fmla="val 6249"/>
              </a:avLst>
            </a:prstGeom>
            <a:solidFill>
              <a:srgbClr val="93F8E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205" name="Donut 204">
              <a:extLst>
                <a:ext uri="{FF2B5EF4-FFF2-40B4-BE49-F238E27FC236}">
                  <a16:creationId xmlns:a16="http://schemas.microsoft.com/office/drawing/2014/main" id="{BB6287E4-75AB-3D4E-A804-2F1D88E8B659}"/>
                </a:ext>
              </a:extLst>
            </xdr:cNvPr>
            <xdr:cNvSpPr/>
          </xdr:nvSpPr>
          <xdr:spPr>
            <a:xfrm>
              <a:off x="10103013" y="7161743"/>
              <a:ext cx="452048" cy="457782"/>
            </a:xfrm>
            <a:prstGeom prst="donut">
              <a:avLst>
                <a:gd name="adj" fmla="val 6249"/>
              </a:avLst>
            </a:prstGeom>
            <a:solidFill>
              <a:srgbClr val="93F8E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206" name="Donut 205">
              <a:extLst>
                <a:ext uri="{FF2B5EF4-FFF2-40B4-BE49-F238E27FC236}">
                  <a16:creationId xmlns:a16="http://schemas.microsoft.com/office/drawing/2014/main" id="{23845804-AF2C-CC43-94E7-37E52C643BC8}"/>
                </a:ext>
              </a:extLst>
            </xdr:cNvPr>
            <xdr:cNvSpPr/>
          </xdr:nvSpPr>
          <xdr:spPr>
            <a:xfrm>
              <a:off x="11324717" y="6865655"/>
              <a:ext cx="446098" cy="458012"/>
            </a:xfrm>
            <a:prstGeom prst="donut">
              <a:avLst>
                <a:gd name="adj" fmla="val 6249"/>
              </a:avLst>
            </a:prstGeom>
            <a:solidFill>
              <a:srgbClr val="93F8E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sp macro="" textlink="'Pivot tables'!AZ16">
        <xdr:nvSpPr>
          <xdr:cNvPr id="230" name="TextBox 229">
            <a:extLst>
              <a:ext uri="{FF2B5EF4-FFF2-40B4-BE49-F238E27FC236}">
                <a16:creationId xmlns:a16="http://schemas.microsoft.com/office/drawing/2014/main" id="{598B83DC-15F5-C92A-BF00-04FD5E834495}"/>
              </a:ext>
            </a:extLst>
          </xdr:cNvPr>
          <xdr:cNvSpPr txBox="1"/>
        </xdr:nvSpPr>
        <xdr:spPr>
          <a:xfrm>
            <a:off x="10195767" y="9733599"/>
            <a:ext cx="482308" cy="183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2D3D7D-8F5B-0440-AC71-75CD50B0B289}" type="TxLink">
              <a:rPr lang="en-US" sz="1000" b="0" i="0" u="none" strike="noStrike">
                <a:solidFill>
                  <a:schemeClr val="bg1"/>
                </a:solidFill>
                <a:latin typeface="Avenir Book" panose="02000503020000020003" pitchFamily="2" charset="0"/>
                <a:cs typeface="Arial"/>
              </a:rPr>
              <a:pPr algn="ctr"/>
              <a:t>19%</a:t>
            </a:fld>
            <a:endParaRPr lang="en-US" sz="100">
              <a:solidFill>
                <a:schemeClr val="bg1"/>
              </a:solidFill>
              <a:latin typeface="Avenir Book" panose="02000503020000020003" pitchFamily="2" charset="0"/>
            </a:endParaRPr>
          </a:p>
        </xdr:txBody>
      </xdr:sp>
      <xdr:sp macro="" textlink="'Pivot tables'!AZ19">
        <xdr:nvSpPr>
          <xdr:cNvPr id="231" name="TextBox 230">
            <a:extLst>
              <a:ext uri="{FF2B5EF4-FFF2-40B4-BE49-F238E27FC236}">
                <a16:creationId xmlns:a16="http://schemas.microsoft.com/office/drawing/2014/main" id="{3EA95151-58AF-7544-83AD-8238979E648D}"/>
              </a:ext>
            </a:extLst>
          </xdr:cNvPr>
          <xdr:cNvSpPr txBox="1"/>
        </xdr:nvSpPr>
        <xdr:spPr>
          <a:xfrm>
            <a:off x="11427664" y="9426171"/>
            <a:ext cx="480993" cy="213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B37C78-0190-7042-9AC4-8B37427E6FA8}" type="TxLink">
              <a:rPr lang="en-US" sz="1000" b="0" i="0" u="none" strike="noStrike">
                <a:solidFill>
                  <a:schemeClr val="bg1"/>
                </a:solidFill>
                <a:latin typeface="Avenir Book" panose="02000503020000020003" pitchFamily="2" charset="0"/>
                <a:cs typeface="Arial"/>
              </a:rPr>
              <a:pPr algn="ctr"/>
              <a:t>19%</a:t>
            </a:fld>
            <a:endParaRPr lang="en-US" sz="100">
              <a:solidFill>
                <a:schemeClr val="bg1"/>
              </a:solidFill>
              <a:latin typeface="Avenir Book" panose="02000503020000020003" pitchFamily="2" charset="0"/>
            </a:endParaRPr>
          </a:p>
        </xdr:txBody>
      </xdr:sp>
      <xdr:sp macro="" textlink="'Pivot tables'!AZ10">
        <xdr:nvSpPr>
          <xdr:cNvPr id="233" name="TextBox 232">
            <a:extLst>
              <a:ext uri="{FF2B5EF4-FFF2-40B4-BE49-F238E27FC236}">
                <a16:creationId xmlns:a16="http://schemas.microsoft.com/office/drawing/2014/main" id="{EDAEBA1D-58A7-E34A-87BA-53FE5E20E3FF}"/>
              </a:ext>
            </a:extLst>
          </xdr:cNvPr>
          <xdr:cNvSpPr txBox="1"/>
        </xdr:nvSpPr>
        <xdr:spPr>
          <a:xfrm>
            <a:off x="7650947" y="10263056"/>
            <a:ext cx="471797" cy="182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49D112-D77A-4A49-8735-037111A633E9}" type="TxLink">
              <a:rPr lang="en-US" sz="1000" b="0" i="0" u="none" strike="noStrike">
                <a:solidFill>
                  <a:schemeClr val="bg1"/>
                </a:solidFill>
                <a:latin typeface="Avenir Book" panose="02000503020000020003" pitchFamily="2" charset="0"/>
                <a:cs typeface="Arial"/>
              </a:rPr>
              <a:pPr algn="ctr"/>
              <a:t>20%</a:t>
            </a:fld>
            <a:endParaRPr lang="en-US" sz="100">
              <a:solidFill>
                <a:schemeClr val="bg1"/>
              </a:solidFill>
              <a:latin typeface="Avenir Book" panose="02000503020000020003" pitchFamily="2" charset="0"/>
            </a:endParaRPr>
          </a:p>
        </xdr:txBody>
      </xdr:sp>
      <xdr:sp macro="" textlink="'Pivot tables'!AZ7">
        <xdr:nvSpPr>
          <xdr:cNvPr id="234" name="TextBox 233">
            <a:extLst>
              <a:ext uri="{FF2B5EF4-FFF2-40B4-BE49-F238E27FC236}">
                <a16:creationId xmlns:a16="http://schemas.microsoft.com/office/drawing/2014/main" id="{5521CA40-EBC9-5A4D-B952-CB8C2224837B}"/>
              </a:ext>
            </a:extLst>
          </xdr:cNvPr>
          <xdr:cNvSpPr txBox="1"/>
        </xdr:nvSpPr>
        <xdr:spPr>
          <a:xfrm>
            <a:off x="6047245" y="9618421"/>
            <a:ext cx="468294" cy="196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640836-E0AE-2F4B-AF48-E48C1340FB26}" type="TxLink">
              <a:rPr lang="en-US" sz="1000" b="0" i="0" u="none" strike="noStrike">
                <a:solidFill>
                  <a:schemeClr val="bg1"/>
                </a:solidFill>
                <a:latin typeface="Avenir Book" panose="02000503020000020003" pitchFamily="2" charset="0"/>
                <a:cs typeface="Arial"/>
              </a:rPr>
              <a:pPr algn="ctr"/>
              <a:t>18%</a:t>
            </a:fld>
            <a:endParaRPr lang="en-US" sz="100">
              <a:solidFill>
                <a:schemeClr val="bg1"/>
              </a:solidFill>
              <a:latin typeface="Avenir Book" panose="02000503020000020003" pitchFamily="2" charset="0"/>
            </a:endParaRPr>
          </a:p>
        </xdr:txBody>
      </xdr:sp>
    </xdr:grpSp>
    <xdr:clientData/>
  </xdr:twoCellAnchor>
  <xdr:twoCellAnchor editAs="absolute">
    <xdr:from>
      <xdr:col>7</xdr:col>
      <xdr:colOff>275460</xdr:colOff>
      <xdr:row>10</xdr:row>
      <xdr:rowOff>43793</xdr:rowOff>
    </xdr:from>
    <xdr:to>
      <xdr:col>13</xdr:col>
      <xdr:colOff>275773</xdr:colOff>
      <xdr:row>31</xdr:row>
      <xdr:rowOff>87587</xdr:rowOff>
    </xdr:to>
    <xdr:grpSp>
      <xdr:nvGrpSpPr>
        <xdr:cNvPr id="223" name="Group 222">
          <a:extLst>
            <a:ext uri="{FF2B5EF4-FFF2-40B4-BE49-F238E27FC236}">
              <a16:creationId xmlns:a16="http://schemas.microsoft.com/office/drawing/2014/main" id="{26C2BF63-9164-A9B5-1575-9D95D32F72CB}"/>
            </a:ext>
          </a:extLst>
        </xdr:cNvPr>
        <xdr:cNvGrpSpPr/>
      </xdr:nvGrpSpPr>
      <xdr:grpSpPr>
        <a:xfrm>
          <a:off x="6038632" y="1970690"/>
          <a:ext cx="4940175" cy="4090276"/>
          <a:chOff x="6314585" y="1369010"/>
          <a:chExt cx="4970007" cy="4019447"/>
        </a:xfrm>
      </xdr:grpSpPr>
      <xdr:cxnSp macro="">
        <xdr:nvCxnSpPr>
          <xdr:cNvPr id="94" name="Straight Connector 93">
            <a:extLst>
              <a:ext uri="{FF2B5EF4-FFF2-40B4-BE49-F238E27FC236}">
                <a16:creationId xmlns:a16="http://schemas.microsoft.com/office/drawing/2014/main" id="{59596293-0CD4-1340-B061-CE9967504CE2}"/>
              </a:ext>
            </a:extLst>
          </xdr:cNvPr>
          <xdr:cNvCxnSpPr/>
        </xdr:nvCxnSpPr>
        <xdr:spPr>
          <a:xfrm flipV="1">
            <a:off x="6314585" y="1369010"/>
            <a:ext cx="2274576" cy="4019447"/>
          </a:xfrm>
          <a:prstGeom prst="line">
            <a:avLst/>
          </a:prstGeom>
          <a:ln w="6350">
            <a:gradFill>
              <a:gsLst>
                <a:gs pos="69000">
                  <a:srgbClr val="B440F4"/>
                </a:gs>
                <a:gs pos="0">
                  <a:srgbClr val="1A0E89"/>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72" name="Straight Connector 171">
            <a:extLst>
              <a:ext uri="{FF2B5EF4-FFF2-40B4-BE49-F238E27FC236}">
                <a16:creationId xmlns:a16="http://schemas.microsoft.com/office/drawing/2014/main" id="{12D5ABD1-4A7E-9A46-AB58-ABB1D569DD39}"/>
              </a:ext>
            </a:extLst>
          </xdr:cNvPr>
          <xdr:cNvCxnSpPr/>
        </xdr:nvCxnSpPr>
        <xdr:spPr>
          <a:xfrm flipV="1">
            <a:off x="7698145" y="2555776"/>
            <a:ext cx="892102" cy="1980592"/>
          </a:xfrm>
          <a:prstGeom prst="line">
            <a:avLst/>
          </a:prstGeom>
          <a:ln w="6350">
            <a:gradFill>
              <a:gsLst>
                <a:gs pos="69000">
                  <a:srgbClr val="B440F4"/>
                </a:gs>
                <a:gs pos="0">
                  <a:srgbClr val="1A0E89"/>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74" name="Straight Connector 173">
            <a:extLst>
              <a:ext uri="{FF2B5EF4-FFF2-40B4-BE49-F238E27FC236}">
                <a16:creationId xmlns:a16="http://schemas.microsoft.com/office/drawing/2014/main" id="{7947F617-FEB6-804F-98D0-4198A782FA7C}"/>
              </a:ext>
            </a:extLst>
          </xdr:cNvPr>
          <xdr:cNvCxnSpPr/>
        </xdr:nvCxnSpPr>
        <xdr:spPr>
          <a:xfrm flipV="1">
            <a:off x="8872401" y="2855528"/>
            <a:ext cx="270021" cy="1847997"/>
          </a:xfrm>
          <a:prstGeom prst="line">
            <a:avLst/>
          </a:prstGeom>
          <a:ln w="6350">
            <a:gradFill>
              <a:gsLst>
                <a:gs pos="69000">
                  <a:srgbClr val="B440F4"/>
                </a:gs>
                <a:gs pos="0">
                  <a:srgbClr val="1A0E89"/>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77" name="Straight Connector 176">
            <a:extLst>
              <a:ext uri="{FF2B5EF4-FFF2-40B4-BE49-F238E27FC236}">
                <a16:creationId xmlns:a16="http://schemas.microsoft.com/office/drawing/2014/main" id="{48BB99B3-06D5-0046-8AD6-8EBDA4A5AFD5}"/>
              </a:ext>
            </a:extLst>
          </xdr:cNvPr>
          <xdr:cNvCxnSpPr/>
        </xdr:nvCxnSpPr>
        <xdr:spPr>
          <a:xfrm flipH="1" flipV="1">
            <a:off x="9931242" y="2547888"/>
            <a:ext cx="101021" cy="2761449"/>
          </a:xfrm>
          <a:prstGeom prst="line">
            <a:avLst/>
          </a:prstGeom>
          <a:ln w="6350">
            <a:gradFill>
              <a:gsLst>
                <a:gs pos="69000">
                  <a:srgbClr val="B440F4"/>
                </a:gs>
                <a:gs pos="0">
                  <a:srgbClr val="1A0E89"/>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79" name="Straight Connector 178">
            <a:extLst>
              <a:ext uri="{FF2B5EF4-FFF2-40B4-BE49-F238E27FC236}">
                <a16:creationId xmlns:a16="http://schemas.microsoft.com/office/drawing/2014/main" id="{192ACB5B-392B-9F49-A850-CE0A31C22633}"/>
              </a:ext>
            </a:extLst>
          </xdr:cNvPr>
          <xdr:cNvCxnSpPr/>
        </xdr:nvCxnSpPr>
        <xdr:spPr>
          <a:xfrm flipH="1" flipV="1">
            <a:off x="9985018" y="1635825"/>
            <a:ext cx="1299574" cy="3155075"/>
          </a:xfrm>
          <a:prstGeom prst="line">
            <a:avLst/>
          </a:prstGeom>
          <a:ln w="6350">
            <a:gradFill>
              <a:gsLst>
                <a:gs pos="69000">
                  <a:srgbClr val="B440F4"/>
                </a:gs>
                <a:gs pos="0">
                  <a:srgbClr val="1A0E89"/>
                </a:gs>
              </a:gsLst>
              <a:lin ang="5400000" scaled="1"/>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17</xdr:col>
      <xdr:colOff>276925</xdr:colOff>
      <xdr:row>26</xdr:row>
      <xdr:rowOff>9821</xdr:rowOff>
    </xdr:from>
    <xdr:to>
      <xdr:col>18</xdr:col>
      <xdr:colOff>337649</xdr:colOff>
      <xdr:row>35</xdr:row>
      <xdr:rowOff>124642</xdr:rowOff>
    </xdr:to>
    <xdr:sp macro="" textlink="">
      <xdr:nvSpPr>
        <xdr:cNvPr id="66" name="Rounded Rectangle 65">
          <a:extLst>
            <a:ext uri="{FF2B5EF4-FFF2-40B4-BE49-F238E27FC236}">
              <a16:creationId xmlns:a16="http://schemas.microsoft.com/office/drawing/2014/main" id="{6441E71D-700C-9942-8ED3-275E6D9DBEFE}"/>
            </a:ext>
          </a:extLst>
        </xdr:cNvPr>
        <xdr:cNvSpPr/>
      </xdr:nvSpPr>
      <xdr:spPr>
        <a:xfrm>
          <a:off x="14273201" y="5019752"/>
          <a:ext cx="884034" cy="1849028"/>
        </a:xfrm>
        <a:prstGeom prst="roundRect">
          <a:avLst/>
        </a:prstGeom>
        <a:solidFill>
          <a:srgbClr val="060E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editAs="absolute">
    <xdr:from>
      <xdr:col>0</xdr:col>
      <xdr:colOff>17046</xdr:colOff>
      <xdr:row>0</xdr:row>
      <xdr:rowOff>17046</xdr:rowOff>
    </xdr:from>
    <xdr:to>
      <xdr:col>20</xdr:col>
      <xdr:colOff>770867</xdr:colOff>
      <xdr:row>2</xdr:row>
      <xdr:rowOff>29475</xdr:rowOff>
    </xdr:to>
    <xdr:grpSp>
      <xdr:nvGrpSpPr>
        <xdr:cNvPr id="238" name="Group 237">
          <a:extLst>
            <a:ext uri="{FF2B5EF4-FFF2-40B4-BE49-F238E27FC236}">
              <a16:creationId xmlns:a16="http://schemas.microsoft.com/office/drawing/2014/main" id="{B0F1147D-B47B-D83B-4F12-09810142057A}"/>
            </a:ext>
          </a:extLst>
        </xdr:cNvPr>
        <xdr:cNvGrpSpPr/>
      </xdr:nvGrpSpPr>
      <xdr:grpSpPr>
        <a:xfrm>
          <a:off x="17046" y="17046"/>
          <a:ext cx="17220028" cy="397808"/>
          <a:chOff x="17046" y="17046"/>
          <a:chExt cx="17220028" cy="397808"/>
        </a:xfrm>
      </xdr:grpSpPr>
      <xdr:sp macro="" textlink="">
        <xdr:nvSpPr>
          <xdr:cNvPr id="2" name="Rectangle 1">
            <a:extLst>
              <a:ext uri="{FF2B5EF4-FFF2-40B4-BE49-F238E27FC236}">
                <a16:creationId xmlns:a16="http://schemas.microsoft.com/office/drawing/2014/main" id="{89106DF5-E0E1-DB1F-0DE1-573711642CEE}"/>
              </a:ext>
            </a:extLst>
          </xdr:cNvPr>
          <xdr:cNvSpPr/>
        </xdr:nvSpPr>
        <xdr:spPr>
          <a:xfrm>
            <a:off x="17046" y="17046"/>
            <a:ext cx="17220028" cy="397808"/>
          </a:xfrm>
          <a:prstGeom prst="rect">
            <a:avLst/>
          </a:prstGeom>
          <a:solidFill>
            <a:srgbClr val="1D1D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5" name="TextBox 4">
            <a:extLst>
              <a:ext uri="{FF2B5EF4-FFF2-40B4-BE49-F238E27FC236}">
                <a16:creationId xmlns:a16="http://schemas.microsoft.com/office/drawing/2014/main" id="{D18D35E9-537D-31DD-B0D8-BF27EAD6A206}"/>
              </a:ext>
            </a:extLst>
          </xdr:cNvPr>
          <xdr:cNvSpPr txBox="1"/>
        </xdr:nvSpPr>
        <xdr:spPr>
          <a:xfrm>
            <a:off x="535422" y="33751"/>
            <a:ext cx="1303888" cy="376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bg1"/>
                </a:solidFill>
                <a:latin typeface="Avenir Book" panose="02000503020000020003" pitchFamily="2" charset="0"/>
              </a:rPr>
              <a:t>Aashish Yadav's</a:t>
            </a:r>
          </a:p>
        </xdr:txBody>
      </xdr:sp>
      <xdr:sp macro="" textlink="">
        <xdr:nvSpPr>
          <xdr:cNvPr id="6" name="TextBox 5">
            <a:hlinkClick xmlns:r="http://schemas.openxmlformats.org/officeDocument/2006/relationships" r:id="rId1" tooltip="www.google.com"/>
            <a:extLst>
              <a:ext uri="{FF2B5EF4-FFF2-40B4-BE49-F238E27FC236}">
                <a16:creationId xmlns:a16="http://schemas.microsoft.com/office/drawing/2014/main" id="{4D044EAE-E26A-A149-B228-988AA8D5B1E5}"/>
              </a:ext>
            </a:extLst>
          </xdr:cNvPr>
          <xdr:cNvSpPr txBox="1"/>
        </xdr:nvSpPr>
        <xdr:spPr>
          <a:xfrm>
            <a:off x="4287246" y="17046"/>
            <a:ext cx="1171544" cy="38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chemeClr val="bg1"/>
                </a:solidFill>
                <a:latin typeface="Avenir Book" panose="02000503020000020003" pitchFamily="2" charset="0"/>
              </a:rPr>
              <a:t>Browser</a:t>
            </a:r>
          </a:p>
        </xdr:txBody>
      </xdr:sp>
      <xdr:sp macro="" textlink="">
        <xdr:nvSpPr>
          <xdr:cNvPr id="7" name="TextBox 6">
            <a:hlinkClick xmlns:r="http://schemas.openxmlformats.org/officeDocument/2006/relationships" r:id="rId2" tooltip="Geographically"/>
            <a:extLst>
              <a:ext uri="{FF2B5EF4-FFF2-40B4-BE49-F238E27FC236}">
                <a16:creationId xmlns:a16="http://schemas.microsoft.com/office/drawing/2014/main" id="{86F957F9-6999-CC4F-876F-63ACC08FE213}"/>
              </a:ext>
            </a:extLst>
          </xdr:cNvPr>
          <xdr:cNvSpPr txBox="1"/>
        </xdr:nvSpPr>
        <xdr:spPr>
          <a:xfrm>
            <a:off x="11905900" y="17046"/>
            <a:ext cx="1171546" cy="38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venir Book" panose="02000503020000020003" pitchFamily="2" charset="0"/>
              </a:rPr>
              <a:t>Geographically</a:t>
            </a:r>
          </a:p>
        </xdr:txBody>
      </xdr:sp>
      <xdr:sp macro="" textlink="">
        <xdr:nvSpPr>
          <xdr:cNvPr id="8" name="TextBox 7">
            <a:hlinkClick xmlns:r="http://schemas.openxmlformats.org/officeDocument/2006/relationships" r:id="rId3" tooltip="Sales Process"/>
            <a:extLst>
              <a:ext uri="{FF2B5EF4-FFF2-40B4-BE49-F238E27FC236}">
                <a16:creationId xmlns:a16="http://schemas.microsoft.com/office/drawing/2014/main" id="{6DFE8089-64E7-A45D-0B04-F97EC22D7B7E}"/>
              </a:ext>
            </a:extLst>
          </xdr:cNvPr>
          <xdr:cNvSpPr txBox="1"/>
        </xdr:nvSpPr>
        <xdr:spPr>
          <a:xfrm>
            <a:off x="13054440" y="17046"/>
            <a:ext cx="1168646" cy="38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venir Book" panose="02000503020000020003" pitchFamily="2" charset="0"/>
              </a:rPr>
              <a:t>Sales Process</a:t>
            </a:r>
          </a:p>
        </xdr:txBody>
      </xdr:sp>
      <xdr:sp macro="" textlink="">
        <xdr:nvSpPr>
          <xdr:cNvPr id="9" name="TextBox 8">
            <a:hlinkClick xmlns:r="http://schemas.openxmlformats.org/officeDocument/2006/relationships" r:id="rId4" tooltip="Projects Status"/>
            <a:extLst>
              <a:ext uri="{FF2B5EF4-FFF2-40B4-BE49-F238E27FC236}">
                <a16:creationId xmlns:a16="http://schemas.microsoft.com/office/drawing/2014/main" id="{051A20EA-416A-36D1-AA82-CD65B02B6A5D}"/>
              </a:ext>
            </a:extLst>
          </xdr:cNvPr>
          <xdr:cNvSpPr txBox="1"/>
        </xdr:nvSpPr>
        <xdr:spPr>
          <a:xfrm>
            <a:off x="14214985" y="17046"/>
            <a:ext cx="1171543" cy="38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venir Book" panose="02000503020000020003" pitchFamily="2" charset="0"/>
              </a:rPr>
              <a:t>Projects Status</a:t>
            </a:r>
          </a:p>
        </xdr:txBody>
      </xdr:sp>
      <xdr:sp macro="" textlink="">
        <xdr:nvSpPr>
          <xdr:cNvPr id="10" name="TextBox 9">
            <a:hlinkClick xmlns:r="http://schemas.openxmlformats.org/officeDocument/2006/relationships" r:id="rId5" tooltip="Income Sources"/>
            <a:extLst>
              <a:ext uri="{FF2B5EF4-FFF2-40B4-BE49-F238E27FC236}">
                <a16:creationId xmlns:a16="http://schemas.microsoft.com/office/drawing/2014/main" id="{92C2EB67-4379-7D78-10AB-AEF05690AB2C}"/>
              </a:ext>
            </a:extLst>
          </xdr:cNvPr>
          <xdr:cNvSpPr txBox="1"/>
        </xdr:nvSpPr>
        <xdr:spPr>
          <a:xfrm>
            <a:off x="10703034" y="25398"/>
            <a:ext cx="1187958" cy="376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venir Book" panose="02000503020000020003" pitchFamily="2" charset="0"/>
              </a:rPr>
              <a:t>Income Sources</a:t>
            </a:r>
          </a:p>
        </xdr:txBody>
      </xdr:sp>
      <xdr:grpSp>
        <xdr:nvGrpSpPr>
          <xdr:cNvPr id="15" name="Graphic 13" descr="Compass outline">
            <a:extLst>
              <a:ext uri="{FF2B5EF4-FFF2-40B4-BE49-F238E27FC236}">
                <a16:creationId xmlns:a16="http://schemas.microsoft.com/office/drawing/2014/main" id="{BB2B4699-A340-44D3-B729-60ADDAC9F425}"/>
              </a:ext>
            </a:extLst>
          </xdr:cNvPr>
          <xdr:cNvGrpSpPr/>
        </xdr:nvGrpSpPr>
        <xdr:grpSpPr>
          <a:xfrm>
            <a:off x="4167818" y="127821"/>
            <a:ext cx="161841" cy="159177"/>
            <a:chOff x="9171301" y="871811"/>
            <a:chExt cx="723900" cy="723900"/>
          </a:xfrm>
          <a:solidFill>
            <a:schemeClr val="bg1"/>
          </a:solidFill>
        </xdr:grpSpPr>
        <xdr:sp macro="" textlink="">
          <xdr:nvSpPr>
            <xdr:cNvPr id="16" name="Freeform 15">
              <a:extLst>
                <a:ext uri="{FF2B5EF4-FFF2-40B4-BE49-F238E27FC236}">
                  <a16:creationId xmlns:a16="http://schemas.microsoft.com/office/drawing/2014/main" id="{9C93066C-1DDC-DDF2-F572-6973864B8C2D}"/>
                </a:ext>
              </a:extLst>
            </xdr:cNvPr>
            <xdr:cNvSpPr/>
          </xdr:nvSpPr>
          <xdr:spPr>
            <a:xfrm>
              <a:off x="9171301" y="871811"/>
              <a:ext cx="723900" cy="723900"/>
            </a:xfrm>
            <a:custGeom>
              <a:avLst/>
              <a:gdLst>
                <a:gd name="csX0" fmla="*/ 361950 w 723900"/>
                <a:gd name="csY0" fmla="*/ 19050 h 723900"/>
                <a:gd name="csX1" fmla="*/ 704850 w 723900"/>
                <a:gd name="csY1" fmla="*/ 361950 h 723900"/>
                <a:gd name="csX2" fmla="*/ 361950 w 723900"/>
                <a:gd name="csY2" fmla="*/ 704850 h 723900"/>
                <a:gd name="csX3" fmla="*/ 19050 w 723900"/>
                <a:gd name="csY3" fmla="*/ 361950 h 723900"/>
                <a:gd name="csX4" fmla="*/ 361950 w 723900"/>
                <a:gd name="csY4" fmla="*/ 19050 h 723900"/>
                <a:gd name="csX5" fmla="*/ 361950 w 723900"/>
                <a:gd name="csY5" fmla="*/ 0 h 723900"/>
                <a:gd name="csX6" fmla="*/ 0 w 723900"/>
                <a:gd name="csY6" fmla="*/ 361950 h 723900"/>
                <a:gd name="csX7" fmla="*/ 361950 w 723900"/>
                <a:gd name="csY7" fmla="*/ 723900 h 723900"/>
                <a:gd name="csX8" fmla="*/ 723900 w 723900"/>
                <a:gd name="csY8" fmla="*/ 361950 h 723900"/>
                <a:gd name="csX9" fmla="*/ 362274 w 723900"/>
                <a:gd name="csY9" fmla="*/ 0 h 723900"/>
                <a:gd name="csX10" fmla="*/ 361950 w 723900"/>
                <a:gd name="csY10" fmla="*/ 0 h 7239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723900" h="723900">
                  <a:moveTo>
                    <a:pt x="361950" y="19050"/>
                  </a:moveTo>
                  <a:cubicBezTo>
                    <a:pt x="551328" y="19050"/>
                    <a:pt x="704850" y="172571"/>
                    <a:pt x="704850" y="361950"/>
                  </a:cubicBezTo>
                  <a:cubicBezTo>
                    <a:pt x="704850" y="551328"/>
                    <a:pt x="551328" y="704850"/>
                    <a:pt x="361950" y="704850"/>
                  </a:cubicBezTo>
                  <a:cubicBezTo>
                    <a:pt x="172571" y="704850"/>
                    <a:pt x="19050" y="551328"/>
                    <a:pt x="19050" y="361950"/>
                  </a:cubicBezTo>
                  <a:cubicBezTo>
                    <a:pt x="19265" y="172661"/>
                    <a:pt x="172661" y="19265"/>
                    <a:pt x="361950" y="19050"/>
                  </a:cubicBezTo>
                  <a:moveTo>
                    <a:pt x="361950" y="0"/>
                  </a:moveTo>
                  <a:cubicBezTo>
                    <a:pt x="162051" y="0"/>
                    <a:pt x="0" y="162051"/>
                    <a:pt x="0" y="361950"/>
                  </a:cubicBezTo>
                  <a:cubicBezTo>
                    <a:pt x="0" y="561849"/>
                    <a:pt x="162051" y="723900"/>
                    <a:pt x="361950" y="723900"/>
                  </a:cubicBezTo>
                  <a:cubicBezTo>
                    <a:pt x="561849" y="723900"/>
                    <a:pt x="723900" y="561849"/>
                    <a:pt x="723900" y="361950"/>
                  </a:cubicBezTo>
                  <a:cubicBezTo>
                    <a:pt x="723990" y="162140"/>
                    <a:pt x="562084" y="90"/>
                    <a:pt x="362274" y="0"/>
                  </a:cubicBezTo>
                  <a:cubicBezTo>
                    <a:pt x="362166" y="0"/>
                    <a:pt x="362058" y="0"/>
                    <a:pt x="361950" y="0"/>
                  </a:cubicBezTo>
                  <a:close/>
                </a:path>
              </a:pathLst>
            </a:custGeom>
            <a:grpFill/>
            <a:ln w="9525" cap="flat">
              <a:noFill/>
              <a:prstDash val="solid"/>
              <a:miter/>
            </a:ln>
          </xdr:spPr>
        </xdr:sp>
        <xdr:sp macro="" textlink="">
          <xdr:nvSpPr>
            <xdr:cNvPr id="17" name="Freeform 16">
              <a:extLst>
                <a:ext uri="{FF2B5EF4-FFF2-40B4-BE49-F238E27FC236}">
                  <a16:creationId xmlns:a16="http://schemas.microsoft.com/office/drawing/2014/main" id="{2AB4FBA1-EE18-C98F-B18F-FDF9601563DC}"/>
                </a:ext>
              </a:extLst>
            </xdr:cNvPr>
            <xdr:cNvSpPr/>
          </xdr:nvSpPr>
          <xdr:spPr>
            <a:xfrm>
              <a:off x="9228451" y="928961"/>
              <a:ext cx="609600" cy="609600"/>
            </a:xfrm>
            <a:custGeom>
              <a:avLst/>
              <a:gdLst>
                <a:gd name="csX0" fmla="*/ 304800 w 609600"/>
                <a:gd name="csY0" fmla="*/ 19050 h 609600"/>
                <a:gd name="csX1" fmla="*/ 590550 w 609600"/>
                <a:gd name="csY1" fmla="*/ 304800 h 609600"/>
                <a:gd name="csX2" fmla="*/ 304800 w 609600"/>
                <a:gd name="csY2" fmla="*/ 590550 h 609600"/>
                <a:gd name="csX3" fmla="*/ 19050 w 609600"/>
                <a:gd name="csY3" fmla="*/ 304800 h 609600"/>
                <a:gd name="csX4" fmla="*/ 304800 w 609600"/>
                <a:gd name="csY4" fmla="*/ 19050 h 609600"/>
                <a:gd name="csX5" fmla="*/ 304800 w 609600"/>
                <a:gd name="csY5" fmla="*/ 0 h 609600"/>
                <a:gd name="csX6" fmla="*/ 0 w 609600"/>
                <a:gd name="csY6" fmla="*/ 304800 h 609600"/>
                <a:gd name="csX7" fmla="*/ 304800 w 609600"/>
                <a:gd name="csY7" fmla="*/ 609600 h 609600"/>
                <a:gd name="csX8" fmla="*/ 609600 w 609600"/>
                <a:gd name="csY8" fmla="*/ 304800 h 609600"/>
                <a:gd name="csX9" fmla="*/ 304800 w 609600"/>
                <a:gd name="csY9" fmla="*/ 0 h 6096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9600" h="609600">
                  <a:moveTo>
                    <a:pt x="304800" y="19050"/>
                  </a:moveTo>
                  <a:cubicBezTo>
                    <a:pt x="462615" y="19050"/>
                    <a:pt x="590550" y="146985"/>
                    <a:pt x="590550" y="304800"/>
                  </a:cubicBezTo>
                  <a:cubicBezTo>
                    <a:pt x="590550" y="462615"/>
                    <a:pt x="462615" y="590550"/>
                    <a:pt x="304800" y="590550"/>
                  </a:cubicBezTo>
                  <a:cubicBezTo>
                    <a:pt x="146985" y="590550"/>
                    <a:pt x="19050" y="462615"/>
                    <a:pt x="19050" y="304800"/>
                  </a:cubicBezTo>
                  <a:cubicBezTo>
                    <a:pt x="19228" y="147058"/>
                    <a:pt x="147058" y="19228"/>
                    <a:pt x="304800" y="19050"/>
                  </a:cubicBezTo>
                  <a:moveTo>
                    <a:pt x="304800" y="0"/>
                  </a:moveTo>
                  <a:cubicBezTo>
                    <a:pt x="136464" y="0"/>
                    <a:pt x="0" y="136464"/>
                    <a:pt x="0" y="304800"/>
                  </a:cubicBezTo>
                  <a:cubicBezTo>
                    <a:pt x="0" y="473136"/>
                    <a:pt x="136464" y="609600"/>
                    <a:pt x="304800" y="609600"/>
                  </a:cubicBezTo>
                  <a:cubicBezTo>
                    <a:pt x="473136" y="609600"/>
                    <a:pt x="609600" y="473136"/>
                    <a:pt x="609600" y="304800"/>
                  </a:cubicBezTo>
                  <a:cubicBezTo>
                    <a:pt x="609411" y="136542"/>
                    <a:pt x="473058" y="189"/>
                    <a:pt x="304800" y="0"/>
                  </a:cubicBezTo>
                  <a:close/>
                </a:path>
              </a:pathLst>
            </a:custGeom>
            <a:grpFill/>
            <a:ln w="9525" cap="flat">
              <a:noFill/>
              <a:prstDash val="solid"/>
              <a:miter/>
            </a:ln>
          </xdr:spPr>
        </xdr:sp>
        <xdr:sp macro="" textlink="">
          <xdr:nvSpPr>
            <xdr:cNvPr id="18" name="Freeform 17">
              <a:extLst>
                <a:ext uri="{FF2B5EF4-FFF2-40B4-BE49-F238E27FC236}">
                  <a16:creationId xmlns:a16="http://schemas.microsoft.com/office/drawing/2014/main" id="{7873C4C4-AAB2-2499-BFCE-A6BEB7886CE8}"/>
                </a:ext>
              </a:extLst>
            </xdr:cNvPr>
            <xdr:cNvSpPr/>
          </xdr:nvSpPr>
          <xdr:spPr>
            <a:xfrm>
              <a:off x="9384661" y="1087075"/>
              <a:ext cx="295275" cy="295275"/>
            </a:xfrm>
            <a:custGeom>
              <a:avLst/>
              <a:gdLst>
                <a:gd name="csX0" fmla="*/ 194939 w 295275"/>
                <a:gd name="csY0" fmla="*/ 194948 h 295275"/>
                <a:gd name="csX1" fmla="*/ 35023 w 295275"/>
                <a:gd name="csY1" fmla="*/ 260366 h 295275"/>
                <a:gd name="csX2" fmla="*/ 100336 w 295275"/>
                <a:gd name="csY2" fmla="*/ 102175 h 295275"/>
                <a:gd name="csX3" fmla="*/ 260252 w 295275"/>
                <a:gd name="csY3" fmla="*/ 35290 h 295275"/>
                <a:gd name="csX4" fmla="*/ 85725 w 295275"/>
                <a:gd name="csY4" fmla="*/ 87630 h 295275"/>
                <a:gd name="csX5" fmla="*/ 0 w 295275"/>
                <a:gd name="csY5" fmla="*/ 295275 h 295275"/>
                <a:gd name="csX6" fmla="*/ 209550 w 295275"/>
                <a:gd name="csY6" fmla="*/ 209550 h 295275"/>
                <a:gd name="csX7" fmla="*/ 295275 w 295275"/>
                <a:gd name="csY7" fmla="*/ 0 h 2952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295275" h="295275">
                  <a:moveTo>
                    <a:pt x="194939" y="194948"/>
                  </a:moveTo>
                  <a:lnTo>
                    <a:pt x="35023" y="260366"/>
                  </a:lnTo>
                  <a:lnTo>
                    <a:pt x="100336" y="102175"/>
                  </a:lnTo>
                  <a:lnTo>
                    <a:pt x="260252" y="35290"/>
                  </a:lnTo>
                  <a:close/>
                  <a:moveTo>
                    <a:pt x="85725" y="87630"/>
                  </a:moveTo>
                  <a:lnTo>
                    <a:pt x="0" y="295275"/>
                  </a:lnTo>
                  <a:lnTo>
                    <a:pt x="209550" y="209550"/>
                  </a:lnTo>
                  <a:lnTo>
                    <a:pt x="295275" y="0"/>
                  </a:lnTo>
                  <a:close/>
                </a:path>
              </a:pathLst>
            </a:custGeom>
            <a:grpFill/>
            <a:ln w="9525" cap="flat">
              <a:noFill/>
              <a:prstDash val="solid"/>
              <a:miter/>
            </a:ln>
          </xdr:spPr>
        </xdr:sp>
        <xdr:sp macro="" textlink="">
          <xdr:nvSpPr>
            <xdr:cNvPr id="19" name="Oval 18">
              <a:extLst>
                <a:ext uri="{FF2B5EF4-FFF2-40B4-BE49-F238E27FC236}">
                  <a16:creationId xmlns:a16="http://schemas.microsoft.com/office/drawing/2014/main" id="{5A5EDB75-A234-5F84-5A00-E9C423542769}"/>
                </a:ext>
              </a:extLst>
            </xdr:cNvPr>
            <xdr:cNvSpPr/>
          </xdr:nvSpPr>
          <xdr:spPr>
            <a:xfrm>
              <a:off x="9514201" y="1214711"/>
              <a:ext cx="38100" cy="38100"/>
            </a:xfrm>
            <a:prstGeom prst="ellipse">
              <a:avLst/>
            </a:prstGeom>
            <a:grpFill/>
            <a:ln w="9525" cap="flat">
              <a:noFill/>
              <a:prstDash val="solid"/>
              <a:miter/>
            </a:ln>
          </xdr:spPr>
        </xdr:sp>
      </xdr:grpSp>
      <xdr:sp macro="" textlink="">
        <xdr:nvSpPr>
          <xdr:cNvPr id="20" name="Rounded Rectangle 19">
            <a:extLst>
              <a:ext uri="{FF2B5EF4-FFF2-40B4-BE49-F238E27FC236}">
                <a16:creationId xmlns:a16="http://schemas.microsoft.com/office/drawing/2014/main" id="{51F06B33-F6FA-FF61-CF93-C21F0F12461A}"/>
              </a:ext>
            </a:extLst>
          </xdr:cNvPr>
          <xdr:cNvSpPr/>
        </xdr:nvSpPr>
        <xdr:spPr>
          <a:xfrm>
            <a:off x="10812785" y="309561"/>
            <a:ext cx="274674" cy="47206"/>
          </a:xfrm>
          <a:prstGeom prst="roundRect">
            <a:avLst>
              <a:gd name="adj" fmla="val 50000"/>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509136</xdr:colOff>
      <xdr:row>7</xdr:row>
      <xdr:rowOff>43469</xdr:rowOff>
    </xdr:from>
    <xdr:to>
      <xdr:col>2</xdr:col>
      <xdr:colOff>410059</xdr:colOff>
      <xdr:row>9</xdr:row>
      <xdr:rowOff>105420</xdr:rowOff>
    </xdr:to>
    <xdr:grpSp>
      <xdr:nvGrpSpPr>
        <xdr:cNvPr id="26" name="Group 25">
          <a:extLst>
            <a:ext uri="{FF2B5EF4-FFF2-40B4-BE49-F238E27FC236}">
              <a16:creationId xmlns:a16="http://schemas.microsoft.com/office/drawing/2014/main" id="{E6EB503F-4721-FB81-8ED8-9B8127C240C6}"/>
            </a:ext>
          </a:extLst>
        </xdr:cNvPr>
        <xdr:cNvGrpSpPr/>
      </xdr:nvGrpSpPr>
      <xdr:grpSpPr>
        <a:xfrm>
          <a:off x="509136" y="1392297"/>
          <a:ext cx="1547544" cy="447330"/>
          <a:chOff x="509136" y="1399571"/>
          <a:chExt cx="1551205" cy="449408"/>
        </a:xfrm>
      </xdr:grpSpPr>
      <xdr:sp macro="" textlink="">
        <xdr:nvSpPr>
          <xdr:cNvPr id="41" name="Rounded Rectangle 40">
            <a:extLst>
              <a:ext uri="{FF2B5EF4-FFF2-40B4-BE49-F238E27FC236}">
                <a16:creationId xmlns:a16="http://schemas.microsoft.com/office/drawing/2014/main" id="{AB424C8B-856D-4102-D046-1B4A9BD4B73E}"/>
              </a:ext>
            </a:extLst>
          </xdr:cNvPr>
          <xdr:cNvSpPr/>
        </xdr:nvSpPr>
        <xdr:spPr>
          <a:xfrm>
            <a:off x="509136" y="1399571"/>
            <a:ext cx="1551205" cy="449408"/>
          </a:xfrm>
          <a:prstGeom prst="roundRect">
            <a:avLst>
              <a:gd name="adj" fmla="val 50000"/>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TextBox 71">
            <a:extLst>
              <a:ext uri="{FF2B5EF4-FFF2-40B4-BE49-F238E27FC236}">
                <a16:creationId xmlns:a16="http://schemas.microsoft.com/office/drawing/2014/main" id="{5AB46C3A-EBDE-6D3A-5649-EA10A3931034}"/>
              </a:ext>
            </a:extLst>
          </xdr:cNvPr>
          <xdr:cNvSpPr txBox="1"/>
        </xdr:nvSpPr>
        <xdr:spPr>
          <a:xfrm>
            <a:off x="644358" y="1422334"/>
            <a:ext cx="1241732" cy="378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Avenir Book" panose="02000503020000020003" pitchFamily="2" charset="0"/>
              </a:rPr>
              <a:t>Income Source</a:t>
            </a:r>
          </a:p>
        </xdr:txBody>
      </xdr:sp>
    </xdr:grpSp>
    <xdr:clientData/>
  </xdr:twoCellAnchor>
  <xdr:twoCellAnchor editAs="absolute">
    <xdr:from>
      <xdr:col>0</xdr:col>
      <xdr:colOff>271174</xdr:colOff>
      <xdr:row>10</xdr:row>
      <xdr:rowOff>174125</xdr:rowOff>
    </xdr:from>
    <xdr:to>
      <xdr:col>4</xdr:col>
      <xdr:colOff>204472</xdr:colOff>
      <xdr:row>16</xdr:row>
      <xdr:rowOff>146910</xdr:rowOff>
    </xdr:to>
    <xdr:sp macro="" textlink="">
      <xdr:nvSpPr>
        <xdr:cNvPr id="73" name="TextBox 72">
          <a:extLst>
            <a:ext uri="{FF2B5EF4-FFF2-40B4-BE49-F238E27FC236}">
              <a16:creationId xmlns:a16="http://schemas.microsoft.com/office/drawing/2014/main" id="{880740AB-146F-C8D7-9FA7-E6A43374EB8B}"/>
            </a:ext>
          </a:extLst>
        </xdr:cNvPr>
        <xdr:cNvSpPr txBox="1"/>
      </xdr:nvSpPr>
      <xdr:spPr>
        <a:xfrm>
          <a:off x="271174" y="2101022"/>
          <a:ext cx="3226539" cy="1128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chemeClr val="bg1"/>
              </a:solidFill>
              <a:latin typeface="Avenir Book" panose="02000503020000020003" pitchFamily="2" charset="0"/>
            </a:rPr>
            <a:t>Grand total of income,and their breakdowns showing the achievements percentage</a:t>
          </a:r>
          <a:r>
            <a:rPr lang="en-US" sz="1200" baseline="0">
              <a:solidFill>
                <a:schemeClr val="bg1"/>
              </a:solidFill>
              <a:latin typeface="Avenir Book" panose="02000503020000020003" pitchFamily="2" charset="0"/>
            </a:rPr>
            <a:t> and highlight for most valuable source,Marketing strategies,and opertaing profit.</a:t>
          </a:r>
          <a:endParaRPr lang="en-US" sz="1200">
            <a:solidFill>
              <a:schemeClr val="bg1"/>
            </a:solidFill>
            <a:latin typeface="Avenir Book" panose="02000503020000020003" pitchFamily="2" charset="0"/>
          </a:endParaRPr>
        </a:p>
      </xdr:txBody>
    </xdr:sp>
    <xdr:clientData/>
  </xdr:twoCellAnchor>
  <xdr:twoCellAnchor editAs="absolute">
    <xdr:from>
      <xdr:col>0</xdr:col>
      <xdr:colOff>1289</xdr:colOff>
      <xdr:row>19</xdr:row>
      <xdr:rowOff>37103</xdr:rowOff>
    </xdr:from>
    <xdr:to>
      <xdr:col>4</xdr:col>
      <xdr:colOff>236783</xdr:colOff>
      <xdr:row>26</xdr:row>
      <xdr:rowOff>169332</xdr:rowOff>
    </xdr:to>
    <xdr:grpSp>
      <xdr:nvGrpSpPr>
        <xdr:cNvPr id="28" name="Group 27">
          <a:extLst>
            <a:ext uri="{FF2B5EF4-FFF2-40B4-BE49-F238E27FC236}">
              <a16:creationId xmlns:a16="http://schemas.microsoft.com/office/drawing/2014/main" id="{4802C411-F15E-9283-4AA3-0046B22B3375}"/>
            </a:ext>
          </a:extLst>
        </xdr:cNvPr>
        <xdr:cNvGrpSpPr/>
      </xdr:nvGrpSpPr>
      <xdr:grpSpPr>
        <a:xfrm>
          <a:off x="1289" y="3698206"/>
          <a:ext cx="3528735" cy="1481057"/>
          <a:chOff x="1289" y="3717950"/>
          <a:chExt cx="3536059" cy="1488331"/>
        </a:xfrm>
      </xdr:grpSpPr>
      <xdr:sp macro="" textlink="">
        <xdr:nvSpPr>
          <xdr:cNvPr id="74" name="TextBox 73">
            <a:extLst>
              <a:ext uri="{FF2B5EF4-FFF2-40B4-BE49-F238E27FC236}">
                <a16:creationId xmlns:a16="http://schemas.microsoft.com/office/drawing/2014/main" id="{1C58F530-1032-2F63-7EEA-5669F4D70426}"/>
              </a:ext>
            </a:extLst>
          </xdr:cNvPr>
          <xdr:cNvSpPr txBox="1"/>
        </xdr:nvSpPr>
        <xdr:spPr>
          <a:xfrm>
            <a:off x="227398" y="3717950"/>
            <a:ext cx="3309950" cy="378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800">
                <a:solidFill>
                  <a:schemeClr val="bg1"/>
                </a:solidFill>
                <a:latin typeface="Avenir Book" panose="02000503020000020003" pitchFamily="2" charset="0"/>
              </a:rPr>
              <a:t>Financial Statistics</a:t>
            </a:r>
          </a:p>
        </xdr:txBody>
      </xdr:sp>
      <xdr:sp macro="" textlink="'Pivot tables'!R7">
        <xdr:nvSpPr>
          <xdr:cNvPr id="13" name="TextBox 12">
            <a:extLst>
              <a:ext uri="{FF2B5EF4-FFF2-40B4-BE49-F238E27FC236}">
                <a16:creationId xmlns:a16="http://schemas.microsoft.com/office/drawing/2014/main" id="{19C2D2FE-0990-F722-673E-BD82B4DC4BF2}"/>
              </a:ext>
            </a:extLst>
          </xdr:cNvPr>
          <xdr:cNvSpPr txBox="1"/>
        </xdr:nvSpPr>
        <xdr:spPr>
          <a:xfrm>
            <a:off x="1289" y="4061142"/>
            <a:ext cx="3503766" cy="917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C5BA4CF-36AD-CE49-ADA7-CF5568B3FD00}" type="TxLink">
              <a:rPr lang="en-US" sz="4400" b="0" i="0" u="none" strike="noStrike">
                <a:solidFill>
                  <a:schemeClr val="bg1"/>
                </a:solidFill>
                <a:latin typeface="Avenir Book" panose="02000503020000020003" pitchFamily="2" charset="0"/>
                <a:cs typeface="Arial"/>
              </a:rPr>
              <a:pPr algn="l"/>
              <a:t> 177,255,352 </a:t>
            </a:fld>
            <a:endParaRPr lang="en-US" sz="8800">
              <a:solidFill>
                <a:schemeClr val="bg1"/>
              </a:solidFill>
              <a:latin typeface="Avenir Book" panose="02000503020000020003" pitchFamily="2" charset="0"/>
            </a:endParaRPr>
          </a:p>
        </xdr:txBody>
      </xdr:sp>
      <xdr:sp macro="" textlink="">
        <xdr:nvSpPr>
          <xdr:cNvPr id="14" name="TextBox 13">
            <a:extLst>
              <a:ext uri="{FF2B5EF4-FFF2-40B4-BE49-F238E27FC236}">
                <a16:creationId xmlns:a16="http://schemas.microsoft.com/office/drawing/2014/main" id="{33872B52-CDF7-B367-59A1-36435C1A4879}"/>
              </a:ext>
            </a:extLst>
          </xdr:cNvPr>
          <xdr:cNvSpPr txBox="1"/>
        </xdr:nvSpPr>
        <xdr:spPr>
          <a:xfrm>
            <a:off x="257010" y="4810509"/>
            <a:ext cx="1363999" cy="370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chemeClr val="bg1"/>
                </a:solidFill>
                <a:latin typeface="Avenir Book" panose="02000503020000020003" pitchFamily="2" charset="0"/>
              </a:rPr>
              <a:t>Income Target</a:t>
            </a:r>
          </a:p>
        </xdr:txBody>
      </xdr:sp>
      <xdr:sp macro="" textlink="'Pivot tables'!Q7">
        <xdr:nvSpPr>
          <xdr:cNvPr id="21" name="TextBox 20">
            <a:extLst>
              <a:ext uri="{FF2B5EF4-FFF2-40B4-BE49-F238E27FC236}">
                <a16:creationId xmlns:a16="http://schemas.microsoft.com/office/drawing/2014/main" id="{901AE31E-1691-C140-BC2C-CBB3CD59888F}"/>
              </a:ext>
            </a:extLst>
          </xdr:cNvPr>
          <xdr:cNvSpPr txBox="1"/>
        </xdr:nvSpPr>
        <xdr:spPr>
          <a:xfrm>
            <a:off x="1547820" y="4835911"/>
            <a:ext cx="1359407" cy="370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54F6E7D-B5CE-424E-BD21-EDB068249D6A}" type="TxLink">
              <a:rPr lang="en-US" sz="1100" b="0" i="0" u="none" strike="noStrike">
                <a:solidFill>
                  <a:schemeClr val="bg1"/>
                </a:solidFill>
                <a:latin typeface="Arial"/>
                <a:cs typeface="Arial"/>
              </a:rPr>
              <a:pPr algn="l"/>
              <a:t> 172,268,757 </a:t>
            </a:fld>
            <a:endParaRPr lang="en-US" sz="1400">
              <a:solidFill>
                <a:schemeClr val="bg1"/>
              </a:solidFill>
              <a:latin typeface="Avenir Book" panose="02000503020000020003" pitchFamily="2" charset="0"/>
            </a:endParaRPr>
          </a:p>
        </xdr:txBody>
      </xdr:sp>
    </xdr:grpSp>
    <xdr:clientData/>
  </xdr:twoCellAnchor>
  <xdr:twoCellAnchor editAs="absolute">
    <xdr:from>
      <xdr:col>5</xdr:col>
      <xdr:colOff>480976</xdr:colOff>
      <xdr:row>18</xdr:row>
      <xdr:rowOff>105662</xdr:rowOff>
    </xdr:from>
    <xdr:to>
      <xdr:col>16</xdr:col>
      <xdr:colOff>614562</xdr:colOff>
      <xdr:row>46</xdr:row>
      <xdr:rowOff>46246</xdr:rowOff>
    </xdr:to>
    <xdr:graphicFrame macro="">
      <xdr:nvGraphicFramePr>
        <xdr:cNvPr id="3" name="Chart 2">
          <a:extLst>
            <a:ext uri="{FF2B5EF4-FFF2-40B4-BE49-F238E27FC236}">
              <a16:creationId xmlns:a16="http://schemas.microsoft.com/office/drawing/2014/main" id="{B9DCF4DA-8523-6142-ABE2-04FEEE031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264093</xdr:colOff>
      <xdr:row>15</xdr:row>
      <xdr:rowOff>179187</xdr:rowOff>
    </xdr:from>
    <xdr:to>
      <xdr:col>2</xdr:col>
      <xdr:colOff>753390</xdr:colOff>
      <xdr:row>17</xdr:row>
      <xdr:rowOff>114802</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A6171C26-D8D4-AA4E-9AB6-FF106CABD45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64093" y="3069532"/>
              <a:ext cx="2135918" cy="3209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344406</xdr:colOff>
      <xdr:row>27</xdr:row>
      <xdr:rowOff>71751</xdr:rowOff>
    </xdr:from>
    <xdr:to>
      <xdr:col>3</xdr:col>
      <xdr:colOff>475022</xdr:colOff>
      <xdr:row>33</xdr:row>
      <xdr:rowOff>3984</xdr:rowOff>
    </xdr:to>
    <xdr:graphicFrame macro="">
      <xdr:nvGraphicFramePr>
        <xdr:cNvPr id="33" name="Chart 32">
          <a:extLst>
            <a:ext uri="{FF2B5EF4-FFF2-40B4-BE49-F238E27FC236}">
              <a16:creationId xmlns:a16="http://schemas.microsoft.com/office/drawing/2014/main" id="{38027B91-7A4B-4743-86D9-A2853D1C5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229538</xdr:colOff>
      <xdr:row>35</xdr:row>
      <xdr:rowOff>18815</xdr:rowOff>
    </xdr:from>
    <xdr:to>
      <xdr:col>2</xdr:col>
      <xdr:colOff>615242</xdr:colOff>
      <xdr:row>37</xdr:row>
      <xdr:rowOff>11411</xdr:rowOff>
    </xdr:to>
    <xdr:sp macro="" textlink="">
      <xdr:nvSpPr>
        <xdr:cNvPr id="22" name="TextBox 21">
          <a:extLst>
            <a:ext uri="{FF2B5EF4-FFF2-40B4-BE49-F238E27FC236}">
              <a16:creationId xmlns:a16="http://schemas.microsoft.com/office/drawing/2014/main" id="{EA33F48B-A6DD-254D-9DA5-FB875E7012DD}"/>
            </a:ext>
          </a:extLst>
        </xdr:cNvPr>
        <xdr:cNvSpPr txBox="1"/>
      </xdr:nvSpPr>
      <xdr:spPr>
        <a:xfrm>
          <a:off x="229538" y="6762953"/>
          <a:ext cx="2032325" cy="37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a:solidFill>
                <a:schemeClr val="bg1"/>
              </a:solidFill>
              <a:latin typeface="Avenir Book" panose="02000503020000020003" pitchFamily="2" charset="0"/>
            </a:rPr>
            <a:t>Quantity of Item's</a:t>
          </a:r>
        </a:p>
      </xdr:txBody>
    </xdr:sp>
    <xdr:clientData/>
  </xdr:twoCellAnchor>
  <xdr:twoCellAnchor editAs="absolute">
    <xdr:from>
      <xdr:col>0</xdr:col>
      <xdr:colOff>224662</xdr:colOff>
      <xdr:row>37</xdr:row>
      <xdr:rowOff>43</xdr:rowOff>
    </xdr:from>
    <xdr:to>
      <xdr:col>4</xdr:col>
      <xdr:colOff>177804</xdr:colOff>
      <xdr:row>46</xdr:row>
      <xdr:rowOff>169335</xdr:rowOff>
    </xdr:to>
    <xdr:grpSp>
      <xdr:nvGrpSpPr>
        <xdr:cNvPr id="56" name="Group 55">
          <a:extLst>
            <a:ext uri="{FF2B5EF4-FFF2-40B4-BE49-F238E27FC236}">
              <a16:creationId xmlns:a16="http://schemas.microsoft.com/office/drawing/2014/main" id="{14A2E4B0-3B08-54CA-2CD7-28056E2E368D}"/>
            </a:ext>
          </a:extLst>
        </xdr:cNvPr>
        <xdr:cNvGrpSpPr/>
      </xdr:nvGrpSpPr>
      <xdr:grpSpPr>
        <a:xfrm>
          <a:off x="224662" y="7129560"/>
          <a:ext cx="3246383" cy="1903499"/>
          <a:chOff x="173929" y="7321663"/>
          <a:chExt cx="3272008" cy="1923936"/>
        </a:xfrm>
      </xdr:grpSpPr>
      <xdr:grpSp>
        <xdr:nvGrpSpPr>
          <xdr:cNvPr id="36" name="Group 35">
            <a:extLst>
              <a:ext uri="{FF2B5EF4-FFF2-40B4-BE49-F238E27FC236}">
                <a16:creationId xmlns:a16="http://schemas.microsoft.com/office/drawing/2014/main" id="{D2864D1F-B612-BE64-764D-8F0758E89278}"/>
              </a:ext>
            </a:extLst>
          </xdr:cNvPr>
          <xdr:cNvGrpSpPr/>
        </xdr:nvGrpSpPr>
        <xdr:grpSpPr>
          <a:xfrm>
            <a:off x="332081" y="7321663"/>
            <a:ext cx="1335853" cy="1923118"/>
            <a:chOff x="357481" y="7567197"/>
            <a:chExt cx="2047052" cy="1923118"/>
          </a:xfrm>
        </xdr:grpSpPr>
        <xdr:sp macro="" textlink="'Pivot tables'!G8">
          <xdr:nvSpPr>
            <xdr:cNvPr id="24" name="TextBox 23">
              <a:extLst>
                <a:ext uri="{FF2B5EF4-FFF2-40B4-BE49-F238E27FC236}">
                  <a16:creationId xmlns:a16="http://schemas.microsoft.com/office/drawing/2014/main" id="{54AB33F1-4F08-B52F-F9C4-1A66072FEB28}"/>
                </a:ext>
              </a:extLst>
            </xdr:cNvPr>
            <xdr:cNvSpPr txBox="1"/>
          </xdr:nvSpPr>
          <xdr:spPr>
            <a:xfrm>
              <a:off x="358422" y="7567197"/>
              <a:ext cx="2045171" cy="382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6CDE229-31E9-E648-A2AB-A365D2561B41}" type="TxLink">
                <a:rPr lang="en-US" sz="1100" b="0" i="0" u="none" strike="noStrike">
                  <a:solidFill>
                    <a:schemeClr val="bg1"/>
                  </a:solidFill>
                  <a:latin typeface="Avenir Book" panose="02000503020000020003" pitchFamily="2" charset="0"/>
                  <a:cs typeface="Arial"/>
                </a:rPr>
                <a:pPr algn="l"/>
                <a:t>Clearance Sales</a:t>
              </a:fld>
              <a:endParaRPr lang="en-US" sz="1800">
                <a:solidFill>
                  <a:schemeClr val="bg1"/>
                </a:solidFill>
                <a:latin typeface="Avenir Book" panose="02000503020000020003" pitchFamily="2" charset="0"/>
              </a:endParaRPr>
            </a:p>
          </xdr:txBody>
        </xdr:sp>
        <xdr:sp macro="" textlink="'Pivot tables'!G9">
          <xdr:nvSpPr>
            <xdr:cNvPr id="25" name="TextBox 24">
              <a:extLst>
                <a:ext uri="{FF2B5EF4-FFF2-40B4-BE49-F238E27FC236}">
                  <a16:creationId xmlns:a16="http://schemas.microsoft.com/office/drawing/2014/main" id="{89AAE30F-2D02-BC9E-6E71-C0C6354F09B3}"/>
                </a:ext>
              </a:extLst>
            </xdr:cNvPr>
            <xdr:cNvSpPr txBox="1"/>
          </xdr:nvSpPr>
          <xdr:spPr>
            <a:xfrm>
              <a:off x="357481" y="7955753"/>
              <a:ext cx="2047052" cy="382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5189DEB-7DA2-6B49-B0CA-B2CD24A9962B}" type="TxLink">
                <a:rPr lang="en-US" sz="1100" b="0" i="0" u="none" strike="noStrike">
                  <a:solidFill>
                    <a:schemeClr val="bg1"/>
                  </a:solidFill>
                  <a:latin typeface="Avenir Book" panose="02000503020000020003" pitchFamily="2" charset="0"/>
                  <a:cs typeface="Arial"/>
                </a:rPr>
                <a:pPr algn="l"/>
                <a:t>Festival Sales</a:t>
              </a:fld>
              <a:endParaRPr lang="en-US" sz="1800">
                <a:solidFill>
                  <a:schemeClr val="bg1"/>
                </a:solidFill>
                <a:latin typeface="Avenir Book" panose="02000503020000020003" pitchFamily="2" charset="0"/>
              </a:endParaRPr>
            </a:p>
          </xdr:txBody>
        </xdr:sp>
        <xdr:sp macro="" textlink="'Pivot tables'!G10">
          <xdr:nvSpPr>
            <xdr:cNvPr id="27" name="TextBox 26">
              <a:extLst>
                <a:ext uri="{FF2B5EF4-FFF2-40B4-BE49-F238E27FC236}">
                  <a16:creationId xmlns:a16="http://schemas.microsoft.com/office/drawing/2014/main" id="{80D5B228-9780-3A66-9D2A-4A8CE5E2A64D}"/>
                </a:ext>
              </a:extLst>
            </xdr:cNvPr>
            <xdr:cNvSpPr txBox="1"/>
          </xdr:nvSpPr>
          <xdr:spPr>
            <a:xfrm>
              <a:off x="357481" y="8344310"/>
              <a:ext cx="2047052" cy="375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F769872-D004-8E41-A2B4-517086FEC947}" type="TxLink">
                <a:rPr lang="en-US" sz="1100" b="0" i="0" u="none" strike="noStrike">
                  <a:solidFill>
                    <a:schemeClr val="bg1"/>
                  </a:solidFill>
                  <a:latin typeface="Avenir Book" panose="02000503020000020003" pitchFamily="2" charset="0"/>
                  <a:cs typeface="Arial"/>
                </a:rPr>
                <a:pPr algn="l"/>
                <a:t>Online Sales</a:t>
              </a:fld>
              <a:endParaRPr lang="en-US" sz="1800">
                <a:solidFill>
                  <a:schemeClr val="bg1"/>
                </a:solidFill>
                <a:latin typeface="Avenir Book" panose="02000503020000020003" pitchFamily="2" charset="0"/>
              </a:endParaRPr>
            </a:p>
          </xdr:txBody>
        </xdr:sp>
        <xdr:sp macro="" textlink="'Pivot tables'!G11">
          <xdr:nvSpPr>
            <xdr:cNvPr id="30" name="TextBox 29">
              <a:extLst>
                <a:ext uri="{FF2B5EF4-FFF2-40B4-BE49-F238E27FC236}">
                  <a16:creationId xmlns:a16="http://schemas.microsoft.com/office/drawing/2014/main" id="{3C33C4A5-DEE2-70FF-3CBE-03E6DDD78447}"/>
                </a:ext>
              </a:extLst>
            </xdr:cNvPr>
            <xdr:cNvSpPr txBox="1"/>
          </xdr:nvSpPr>
          <xdr:spPr>
            <a:xfrm>
              <a:off x="357481" y="8726281"/>
              <a:ext cx="2047052" cy="375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0FB1FA2-75CE-2642-BEDA-7CD2D1FC446C}" type="TxLink">
                <a:rPr lang="en-US" sz="1100" b="0" i="0" u="none" strike="noStrike">
                  <a:solidFill>
                    <a:schemeClr val="bg1"/>
                  </a:solidFill>
                  <a:latin typeface="Avenir Book" panose="02000503020000020003" pitchFamily="2" charset="0"/>
                  <a:cs typeface="Arial"/>
                </a:rPr>
                <a:pPr algn="l"/>
                <a:t>Product Sales</a:t>
              </a:fld>
              <a:endParaRPr lang="en-US" sz="1800">
                <a:solidFill>
                  <a:schemeClr val="bg1"/>
                </a:solidFill>
                <a:latin typeface="Avenir Book" panose="02000503020000020003" pitchFamily="2" charset="0"/>
              </a:endParaRPr>
            </a:p>
          </xdr:txBody>
        </xdr:sp>
        <xdr:sp macro="" textlink="'Pivot tables'!G12">
          <xdr:nvSpPr>
            <xdr:cNvPr id="34" name="TextBox 33">
              <a:extLst>
                <a:ext uri="{FF2B5EF4-FFF2-40B4-BE49-F238E27FC236}">
                  <a16:creationId xmlns:a16="http://schemas.microsoft.com/office/drawing/2014/main" id="{8341706A-5A4E-A7F3-02FD-42AC0D4637B1}"/>
                </a:ext>
              </a:extLst>
            </xdr:cNvPr>
            <xdr:cNvSpPr txBox="1"/>
          </xdr:nvSpPr>
          <xdr:spPr>
            <a:xfrm>
              <a:off x="357481" y="9108252"/>
              <a:ext cx="2047052" cy="382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231C623-02DF-2042-A114-0763B6338605}" type="TxLink">
                <a:rPr lang="en-US" sz="1100" b="0" i="0" u="none" strike="noStrike">
                  <a:solidFill>
                    <a:schemeClr val="bg1"/>
                  </a:solidFill>
                  <a:latin typeface="Avenir Book" panose="02000503020000020003" pitchFamily="2" charset="0"/>
                  <a:cs typeface="Arial"/>
                </a:rPr>
                <a:pPr algn="l"/>
                <a:t>Store Sales</a:t>
              </a:fld>
              <a:endParaRPr lang="en-US" sz="1800">
                <a:solidFill>
                  <a:schemeClr val="bg1"/>
                </a:solidFill>
                <a:latin typeface="Avenir Book" panose="02000503020000020003" pitchFamily="2" charset="0"/>
              </a:endParaRPr>
            </a:p>
          </xdr:txBody>
        </xdr:sp>
      </xdr:grpSp>
      <xdr:grpSp>
        <xdr:nvGrpSpPr>
          <xdr:cNvPr id="37" name="Group 36">
            <a:extLst>
              <a:ext uri="{FF2B5EF4-FFF2-40B4-BE49-F238E27FC236}">
                <a16:creationId xmlns:a16="http://schemas.microsoft.com/office/drawing/2014/main" id="{10FE14EA-1DBE-D4FE-5A02-1D017B6925D4}"/>
              </a:ext>
            </a:extLst>
          </xdr:cNvPr>
          <xdr:cNvGrpSpPr/>
        </xdr:nvGrpSpPr>
        <xdr:grpSpPr>
          <a:xfrm>
            <a:off x="1794937" y="7322481"/>
            <a:ext cx="863600" cy="1923118"/>
            <a:chOff x="357481" y="7567197"/>
            <a:chExt cx="2047052" cy="1923118"/>
          </a:xfrm>
        </xdr:grpSpPr>
        <xdr:sp macro="" textlink="'Pivot tables'!N8">
          <xdr:nvSpPr>
            <xdr:cNvPr id="38" name="TextBox 37">
              <a:extLst>
                <a:ext uri="{FF2B5EF4-FFF2-40B4-BE49-F238E27FC236}">
                  <a16:creationId xmlns:a16="http://schemas.microsoft.com/office/drawing/2014/main" id="{CBE7A33A-F220-97AE-F16E-E7A55FD1AAC5}"/>
                </a:ext>
              </a:extLst>
            </xdr:cNvPr>
            <xdr:cNvSpPr txBox="1"/>
          </xdr:nvSpPr>
          <xdr:spPr>
            <a:xfrm>
              <a:off x="358422" y="7567197"/>
              <a:ext cx="2045171" cy="382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A6EBD6-8938-7949-9EB2-CF390B13C0F8}" type="TxLink">
                <a:rPr lang="en-US" sz="1100" b="0" i="0" u="none" strike="noStrike">
                  <a:solidFill>
                    <a:schemeClr val="bg1"/>
                  </a:solidFill>
                  <a:latin typeface="Avenir Book" panose="02000503020000020003" pitchFamily="2" charset="0"/>
                  <a:cs typeface="Arial"/>
                </a:rPr>
                <a:pPr algn="ctr"/>
                <a:t>18%</a:t>
              </a:fld>
              <a:endParaRPr lang="en-US" sz="1800">
                <a:solidFill>
                  <a:schemeClr val="bg1"/>
                </a:solidFill>
                <a:latin typeface="Avenir Book" panose="02000503020000020003" pitchFamily="2" charset="0"/>
              </a:endParaRPr>
            </a:p>
          </xdr:txBody>
        </xdr:sp>
        <xdr:sp macro="" textlink="'Pivot tables'!N9">
          <xdr:nvSpPr>
            <xdr:cNvPr id="39" name="TextBox 38">
              <a:extLst>
                <a:ext uri="{FF2B5EF4-FFF2-40B4-BE49-F238E27FC236}">
                  <a16:creationId xmlns:a16="http://schemas.microsoft.com/office/drawing/2014/main" id="{2F42A4B4-A0B1-CC8C-2056-37780232CB40}"/>
                </a:ext>
              </a:extLst>
            </xdr:cNvPr>
            <xdr:cNvSpPr txBox="1"/>
          </xdr:nvSpPr>
          <xdr:spPr>
            <a:xfrm>
              <a:off x="357481" y="7955753"/>
              <a:ext cx="2047052" cy="382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27E562-0791-8640-B86D-CD90CA54BB7F}" type="TxLink">
                <a:rPr lang="en-US" sz="1100" b="0" i="0" u="none" strike="noStrike">
                  <a:solidFill>
                    <a:schemeClr val="bg1"/>
                  </a:solidFill>
                  <a:latin typeface="Avenir Book" panose="02000503020000020003" pitchFamily="2" charset="0"/>
                  <a:cs typeface="Arial"/>
                </a:rPr>
                <a:pPr algn="ctr"/>
                <a:t>20%</a:t>
              </a:fld>
              <a:endParaRPr lang="en-US" sz="1800">
                <a:solidFill>
                  <a:schemeClr val="bg1"/>
                </a:solidFill>
                <a:latin typeface="Avenir Book" panose="02000503020000020003" pitchFamily="2" charset="0"/>
              </a:endParaRPr>
            </a:p>
          </xdr:txBody>
        </xdr:sp>
        <xdr:sp macro="" textlink="'Pivot tables'!N10">
          <xdr:nvSpPr>
            <xdr:cNvPr id="40" name="TextBox 39">
              <a:extLst>
                <a:ext uri="{FF2B5EF4-FFF2-40B4-BE49-F238E27FC236}">
                  <a16:creationId xmlns:a16="http://schemas.microsoft.com/office/drawing/2014/main" id="{7A0CCEF5-B967-CCD8-7D5D-A042EB4479AB}"/>
                </a:ext>
              </a:extLst>
            </xdr:cNvPr>
            <xdr:cNvSpPr txBox="1"/>
          </xdr:nvSpPr>
          <xdr:spPr>
            <a:xfrm>
              <a:off x="357481" y="8344310"/>
              <a:ext cx="2047052" cy="375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ABD8E7-9DE2-D340-A477-30EDB5FDCC20}" type="TxLink">
                <a:rPr lang="en-US" sz="1100" b="0" i="0" u="none" strike="noStrike">
                  <a:solidFill>
                    <a:schemeClr val="bg1"/>
                  </a:solidFill>
                  <a:latin typeface="Avenir Book" panose="02000503020000020003" pitchFamily="2" charset="0"/>
                  <a:cs typeface="Arial"/>
                </a:rPr>
                <a:pPr algn="ctr"/>
                <a:t>26%</a:t>
              </a:fld>
              <a:endParaRPr lang="en-US" sz="1800">
                <a:solidFill>
                  <a:schemeClr val="bg1"/>
                </a:solidFill>
                <a:latin typeface="Avenir Book" panose="02000503020000020003" pitchFamily="2" charset="0"/>
              </a:endParaRPr>
            </a:p>
          </xdr:txBody>
        </xdr:sp>
        <xdr:sp macro="" textlink="'Pivot tables'!N11">
          <xdr:nvSpPr>
            <xdr:cNvPr id="42" name="TextBox 41">
              <a:extLst>
                <a:ext uri="{FF2B5EF4-FFF2-40B4-BE49-F238E27FC236}">
                  <a16:creationId xmlns:a16="http://schemas.microsoft.com/office/drawing/2014/main" id="{A9BFCB11-816B-76F8-92E7-ED0F478A641A}"/>
                </a:ext>
              </a:extLst>
            </xdr:cNvPr>
            <xdr:cNvSpPr txBox="1"/>
          </xdr:nvSpPr>
          <xdr:spPr>
            <a:xfrm>
              <a:off x="357481" y="8726281"/>
              <a:ext cx="2047052" cy="375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1CF368-F3A1-294B-99C3-5256C5456F95}" type="TxLink">
                <a:rPr lang="en-US" sz="1100" b="0" i="0" u="none" strike="noStrike">
                  <a:solidFill>
                    <a:schemeClr val="bg1"/>
                  </a:solidFill>
                  <a:latin typeface="Avenir Book" panose="02000503020000020003" pitchFamily="2" charset="0"/>
                  <a:cs typeface="Arial"/>
                </a:rPr>
                <a:pPr algn="ctr"/>
                <a:t>15%</a:t>
              </a:fld>
              <a:endParaRPr lang="en-US" sz="1800">
                <a:solidFill>
                  <a:schemeClr val="bg1"/>
                </a:solidFill>
                <a:latin typeface="Avenir Book" panose="02000503020000020003" pitchFamily="2" charset="0"/>
              </a:endParaRPr>
            </a:p>
          </xdr:txBody>
        </xdr:sp>
        <xdr:sp macro="" textlink="'Pivot tables'!N12">
          <xdr:nvSpPr>
            <xdr:cNvPr id="43" name="TextBox 42">
              <a:extLst>
                <a:ext uri="{FF2B5EF4-FFF2-40B4-BE49-F238E27FC236}">
                  <a16:creationId xmlns:a16="http://schemas.microsoft.com/office/drawing/2014/main" id="{E0F2929E-9B70-26E1-DBF9-D2CDCB80F616}"/>
                </a:ext>
              </a:extLst>
            </xdr:cNvPr>
            <xdr:cNvSpPr txBox="1"/>
          </xdr:nvSpPr>
          <xdr:spPr>
            <a:xfrm>
              <a:off x="357481" y="9108252"/>
              <a:ext cx="2047052" cy="382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E2218D-6702-9645-9050-94B94CE7CF4A}" type="TxLink">
                <a:rPr lang="en-US" sz="1100" b="0" i="0" u="none" strike="noStrike">
                  <a:solidFill>
                    <a:schemeClr val="bg1"/>
                  </a:solidFill>
                  <a:latin typeface="Avenir Book" panose="02000503020000020003" pitchFamily="2" charset="0"/>
                  <a:cs typeface="Arial"/>
                </a:rPr>
                <a:pPr algn="ctr"/>
                <a:t>22%</a:t>
              </a:fld>
              <a:endParaRPr lang="en-US" sz="1800">
                <a:solidFill>
                  <a:schemeClr val="bg1"/>
                </a:solidFill>
                <a:latin typeface="Avenir Book" panose="02000503020000020003" pitchFamily="2" charset="0"/>
              </a:endParaRPr>
            </a:p>
          </xdr:txBody>
        </xdr:sp>
      </xdr:grpSp>
      <xdr:grpSp>
        <xdr:nvGrpSpPr>
          <xdr:cNvPr id="44" name="Group 43">
            <a:extLst>
              <a:ext uri="{FF2B5EF4-FFF2-40B4-BE49-F238E27FC236}">
                <a16:creationId xmlns:a16="http://schemas.microsoft.com/office/drawing/2014/main" id="{32F8211F-2D57-28AE-0138-47A80174746F}"/>
              </a:ext>
            </a:extLst>
          </xdr:cNvPr>
          <xdr:cNvGrpSpPr/>
        </xdr:nvGrpSpPr>
        <xdr:grpSpPr>
          <a:xfrm>
            <a:off x="2582337" y="7322481"/>
            <a:ext cx="863600" cy="1923118"/>
            <a:chOff x="357481" y="7567197"/>
            <a:chExt cx="2047052" cy="1923118"/>
          </a:xfrm>
        </xdr:grpSpPr>
        <xdr:sp macro="" textlink="'Pivot tables'!M8">
          <xdr:nvSpPr>
            <xdr:cNvPr id="45" name="TextBox 44">
              <a:extLst>
                <a:ext uri="{FF2B5EF4-FFF2-40B4-BE49-F238E27FC236}">
                  <a16:creationId xmlns:a16="http://schemas.microsoft.com/office/drawing/2014/main" id="{61DF8009-B1AC-DE0B-ADF1-AB3B0211F9CD}"/>
                </a:ext>
              </a:extLst>
            </xdr:cNvPr>
            <xdr:cNvSpPr txBox="1"/>
          </xdr:nvSpPr>
          <xdr:spPr>
            <a:xfrm>
              <a:off x="358422" y="7567197"/>
              <a:ext cx="2045171" cy="382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085B27-C757-4840-8019-AF57DC7243F7}" type="TxLink">
                <a:rPr lang="en-US" sz="1100" b="0" i="0" u="none" strike="noStrike">
                  <a:solidFill>
                    <a:schemeClr val="bg1"/>
                  </a:solidFill>
                  <a:latin typeface="Avenir Book" panose="02000503020000020003" pitchFamily="2" charset="0"/>
                  <a:cs typeface="Arial"/>
                </a:rPr>
                <a:pPr algn="ctr"/>
                <a:t>19534</a:t>
              </a:fld>
              <a:endParaRPr lang="en-US" sz="1800">
                <a:solidFill>
                  <a:schemeClr val="bg1"/>
                </a:solidFill>
                <a:latin typeface="Avenir Book" panose="02000503020000020003" pitchFamily="2" charset="0"/>
              </a:endParaRPr>
            </a:p>
          </xdr:txBody>
        </xdr:sp>
        <xdr:sp macro="" textlink="'Pivot tables'!M9">
          <xdr:nvSpPr>
            <xdr:cNvPr id="46" name="TextBox 45">
              <a:extLst>
                <a:ext uri="{FF2B5EF4-FFF2-40B4-BE49-F238E27FC236}">
                  <a16:creationId xmlns:a16="http://schemas.microsoft.com/office/drawing/2014/main" id="{44589FB9-1150-1B0A-32FA-354DABEECA1A}"/>
                </a:ext>
              </a:extLst>
            </xdr:cNvPr>
            <xdr:cNvSpPr txBox="1"/>
          </xdr:nvSpPr>
          <xdr:spPr>
            <a:xfrm>
              <a:off x="357481" y="7955753"/>
              <a:ext cx="2047052" cy="382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FCBA8A-3412-584B-8A76-D554B321F352}" type="TxLink">
                <a:rPr lang="en-US" sz="1100" b="0" i="0" u="none" strike="noStrike">
                  <a:solidFill>
                    <a:schemeClr val="bg1"/>
                  </a:solidFill>
                  <a:latin typeface="Avenir Book" panose="02000503020000020003" pitchFamily="2" charset="0"/>
                  <a:cs typeface="Arial"/>
                </a:rPr>
                <a:pPr algn="ctr"/>
                <a:t>21380</a:t>
              </a:fld>
              <a:endParaRPr lang="en-US" sz="1800">
                <a:solidFill>
                  <a:schemeClr val="bg1"/>
                </a:solidFill>
                <a:latin typeface="Avenir Book" panose="02000503020000020003" pitchFamily="2" charset="0"/>
              </a:endParaRPr>
            </a:p>
          </xdr:txBody>
        </xdr:sp>
        <xdr:sp macro="" textlink="'Pivot tables'!M10">
          <xdr:nvSpPr>
            <xdr:cNvPr id="47" name="TextBox 46">
              <a:extLst>
                <a:ext uri="{FF2B5EF4-FFF2-40B4-BE49-F238E27FC236}">
                  <a16:creationId xmlns:a16="http://schemas.microsoft.com/office/drawing/2014/main" id="{451A5E2D-4758-DECE-A9A0-F0D86530F99E}"/>
                </a:ext>
              </a:extLst>
            </xdr:cNvPr>
            <xdr:cNvSpPr txBox="1"/>
          </xdr:nvSpPr>
          <xdr:spPr>
            <a:xfrm>
              <a:off x="357481" y="8344310"/>
              <a:ext cx="2047052" cy="375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20F487-7086-404D-8E77-FA664329E32E}" type="TxLink">
                <a:rPr lang="en-US" sz="1100" b="0" i="0" u="none" strike="noStrike">
                  <a:solidFill>
                    <a:schemeClr val="bg1"/>
                  </a:solidFill>
                  <a:latin typeface="Avenir Book" panose="02000503020000020003" pitchFamily="2" charset="0"/>
                  <a:cs typeface="Arial"/>
                </a:rPr>
                <a:pPr algn="ctr"/>
                <a:t>28201</a:t>
              </a:fld>
              <a:endParaRPr lang="en-US" sz="1800">
                <a:solidFill>
                  <a:schemeClr val="bg1"/>
                </a:solidFill>
                <a:latin typeface="Avenir Book" panose="02000503020000020003" pitchFamily="2" charset="0"/>
              </a:endParaRPr>
            </a:p>
          </xdr:txBody>
        </xdr:sp>
        <xdr:sp macro="" textlink="'Pivot tables'!M11">
          <xdr:nvSpPr>
            <xdr:cNvPr id="48" name="TextBox 47">
              <a:extLst>
                <a:ext uri="{FF2B5EF4-FFF2-40B4-BE49-F238E27FC236}">
                  <a16:creationId xmlns:a16="http://schemas.microsoft.com/office/drawing/2014/main" id="{228B6E1E-BCC0-9D8D-5B5D-DB566A555F99}"/>
                </a:ext>
              </a:extLst>
            </xdr:cNvPr>
            <xdr:cNvSpPr txBox="1"/>
          </xdr:nvSpPr>
          <xdr:spPr>
            <a:xfrm>
              <a:off x="357481" y="8726281"/>
              <a:ext cx="2047052" cy="375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27FCAA-EC82-C448-A08F-E4DA54DF9445}" type="TxLink">
                <a:rPr lang="en-US" sz="1100" b="0" i="0" u="none" strike="noStrike">
                  <a:solidFill>
                    <a:schemeClr val="bg1"/>
                  </a:solidFill>
                  <a:latin typeface="Avenir Book" panose="02000503020000020003" pitchFamily="2" charset="0"/>
                  <a:cs typeface="Arial"/>
                </a:rPr>
                <a:pPr algn="ctr"/>
                <a:t>16548</a:t>
              </a:fld>
              <a:endParaRPr lang="en-US" sz="1800">
                <a:solidFill>
                  <a:schemeClr val="bg1"/>
                </a:solidFill>
                <a:latin typeface="Avenir Book" panose="02000503020000020003" pitchFamily="2" charset="0"/>
              </a:endParaRPr>
            </a:p>
          </xdr:txBody>
        </xdr:sp>
        <xdr:sp macro="" textlink="'Pivot tables'!M12">
          <xdr:nvSpPr>
            <xdr:cNvPr id="49" name="TextBox 48">
              <a:extLst>
                <a:ext uri="{FF2B5EF4-FFF2-40B4-BE49-F238E27FC236}">
                  <a16:creationId xmlns:a16="http://schemas.microsoft.com/office/drawing/2014/main" id="{8A4722AE-5624-CEE1-54E5-599FC44DB9F4}"/>
                </a:ext>
              </a:extLst>
            </xdr:cNvPr>
            <xdr:cNvSpPr txBox="1"/>
          </xdr:nvSpPr>
          <xdr:spPr>
            <a:xfrm>
              <a:off x="357481" y="9108252"/>
              <a:ext cx="2047052" cy="382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3D7E20-8BD0-BE48-A971-19179EA8C0F2}" type="TxLink">
                <a:rPr lang="en-US" sz="1100" b="0" i="0" u="none" strike="noStrike">
                  <a:solidFill>
                    <a:schemeClr val="bg1"/>
                  </a:solidFill>
                  <a:latin typeface="Avenir Book" panose="02000503020000020003" pitchFamily="2" charset="0"/>
                  <a:cs typeface="Arial"/>
                </a:rPr>
                <a:pPr algn="ctr"/>
                <a:t>23515</a:t>
              </a:fld>
              <a:endParaRPr lang="en-US" sz="1800">
                <a:solidFill>
                  <a:schemeClr val="bg1"/>
                </a:solidFill>
                <a:latin typeface="Avenir Book" panose="02000503020000020003" pitchFamily="2" charset="0"/>
              </a:endParaRPr>
            </a:p>
          </xdr:txBody>
        </xdr:sp>
      </xdr:grpSp>
      <xdr:grpSp>
        <xdr:nvGrpSpPr>
          <xdr:cNvPr id="55" name="Group 54">
            <a:extLst>
              <a:ext uri="{FF2B5EF4-FFF2-40B4-BE49-F238E27FC236}">
                <a16:creationId xmlns:a16="http://schemas.microsoft.com/office/drawing/2014/main" id="{507E802B-EA64-B900-5F24-0D61CD648A03}"/>
              </a:ext>
            </a:extLst>
          </xdr:cNvPr>
          <xdr:cNvGrpSpPr/>
        </xdr:nvGrpSpPr>
        <xdr:grpSpPr>
          <a:xfrm>
            <a:off x="173929" y="7366385"/>
            <a:ext cx="304799" cy="1837264"/>
            <a:chOff x="173929" y="7366385"/>
            <a:chExt cx="304799" cy="1837264"/>
          </a:xfrm>
        </xdr:grpSpPr>
        <xdr:sp macro="" textlink="">
          <xdr:nvSpPr>
            <xdr:cNvPr id="50" name="TextBox 49">
              <a:extLst>
                <a:ext uri="{FF2B5EF4-FFF2-40B4-BE49-F238E27FC236}">
                  <a16:creationId xmlns:a16="http://schemas.microsoft.com/office/drawing/2014/main" id="{AEABD524-BC5E-0AD2-5A61-1A19D94625D1}"/>
                </a:ext>
              </a:extLst>
            </xdr:cNvPr>
            <xdr:cNvSpPr txBox="1"/>
          </xdr:nvSpPr>
          <xdr:spPr>
            <a:xfrm>
              <a:off x="173929" y="7366385"/>
              <a:ext cx="30479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solidFill>
                    <a:srgbClr val="DD115E"/>
                  </a:solidFill>
                  <a:latin typeface="Avenir Book" panose="02000503020000020003" pitchFamily="2" charset="0"/>
                </a:rPr>
                <a:t>◉</a:t>
              </a:r>
            </a:p>
          </xdr:txBody>
        </xdr:sp>
        <xdr:sp macro="" textlink="">
          <xdr:nvSpPr>
            <xdr:cNvPr id="51" name="TextBox 50">
              <a:extLst>
                <a:ext uri="{FF2B5EF4-FFF2-40B4-BE49-F238E27FC236}">
                  <a16:creationId xmlns:a16="http://schemas.microsoft.com/office/drawing/2014/main" id="{1FF03FB5-A355-F793-2907-10A2EBE64C7A}"/>
                </a:ext>
              </a:extLst>
            </xdr:cNvPr>
            <xdr:cNvSpPr txBox="1"/>
          </xdr:nvSpPr>
          <xdr:spPr>
            <a:xfrm>
              <a:off x="173929" y="7749501"/>
              <a:ext cx="30479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solidFill>
                    <a:srgbClr val="DD115E"/>
                  </a:solidFill>
                  <a:latin typeface="Avenir Book" panose="02000503020000020003" pitchFamily="2" charset="0"/>
                </a:rPr>
                <a:t>◉</a:t>
              </a:r>
            </a:p>
          </xdr:txBody>
        </xdr:sp>
        <xdr:sp macro="" textlink="">
          <xdr:nvSpPr>
            <xdr:cNvPr id="52" name="TextBox 51">
              <a:extLst>
                <a:ext uri="{FF2B5EF4-FFF2-40B4-BE49-F238E27FC236}">
                  <a16:creationId xmlns:a16="http://schemas.microsoft.com/office/drawing/2014/main" id="{234BF88B-523B-5A8B-6C19-B454311356F3}"/>
                </a:ext>
              </a:extLst>
            </xdr:cNvPr>
            <xdr:cNvSpPr txBox="1"/>
          </xdr:nvSpPr>
          <xdr:spPr>
            <a:xfrm>
              <a:off x="173929" y="8132617"/>
              <a:ext cx="30479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solidFill>
                    <a:srgbClr val="DD115E"/>
                  </a:solidFill>
                  <a:latin typeface="Avenir Book" panose="02000503020000020003" pitchFamily="2" charset="0"/>
                </a:rPr>
                <a:t>◉</a:t>
              </a:r>
            </a:p>
          </xdr:txBody>
        </xdr:sp>
        <xdr:sp macro="" textlink="">
          <xdr:nvSpPr>
            <xdr:cNvPr id="53" name="TextBox 52">
              <a:extLst>
                <a:ext uri="{FF2B5EF4-FFF2-40B4-BE49-F238E27FC236}">
                  <a16:creationId xmlns:a16="http://schemas.microsoft.com/office/drawing/2014/main" id="{0F31430A-2EC6-7B9B-022C-759181BBB0A6}"/>
                </a:ext>
              </a:extLst>
            </xdr:cNvPr>
            <xdr:cNvSpPr txBox="1"/>
          </xdr:nvSpPr>
          <xdr:spPr>
            <a:xfrm>
              <a:off x="173929" y="8515733"/>
              <a:ext cx="30479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solidFill>
                    <a:srgbClr val="DD115E"/>
                  </a:solidFill>
                  <a:latin typeface="Avenir Book" panose="02000503020000020003" pitchFamily="2" charset="0"/>
                </a:rPr>
                <a:t>◉</a:t>
              </a:r>
            </a:p>
          </xdr:txBody>
        </xdr:sp>
        <xdr:sp macro="" textlink="">
          <xdr:nvSpPr>
            <xdr:cNvPr id="54" name="TextBox 53">
              <a:extLst>
                <a:ext uri="{FF2B5EF4-FFF2-40B4-BE49-F238E27FC236}">
                  <a16:creationId xmlns:a16="http://schemas.microsoft.com/office/drawing/2014/main" id="{55177373-D8FE-EDBC-AF99-EBAE4C1947C0}"/>
                </a:ext>
              </a:extLst>
            </xdr:cNvPr>
            <xdr:cNvSpPr txBox="1"/>
          </xdr:nvSpPr>
          <xdr:spPr>
            <a:xfrm>
              <a:off x="173929" y="8898849"/>
              <a:ext cx="30479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solidFill>
                    <a:srgbClr val="DD115E"/>
                  </a:solidFill>
                  <a:latin typeface="Avenir Book" panose="02000503020000020003" pitchFamily="2" charset="0"/>
                </a:rPr>
                <a:t>◉</a:t>
              </a:r>
            </a:p>
          </xdr:txBody>
        </xdr:sp>
      </xdr:grpSp>
    </xdr:grpSp>
    <xdr:clientData/>
  </xdr:twoCellAnchor>
  <xdr:twoCellAnchor editAs="absolute">
    <xdr:from>
      <xdr:col>17</xdr:col>
      <xdr:colOff>148848</xdr:colOff>
      <xdr:row>7</xdr:row>
      <xdr:rowOff>87819</xdr:rowOff>
    </xdr:from>
    <xdr:to>
      <xdr:col>18</xdr:col>
      <xdr:colOff>402098</xdr:colOff>
      <xdr:row>24</xdr:row>
      <xdr:rowOff>168275</xdr:rowOff>
    </xdr:to>
    <xdr:grpSp>
      <xdr:nvGrpSpPr>
        <xdr:cNvPr id="60" name="Group 59">
          <a:extLst>
            <a:ext uri="{FF2B5EF4-FFF2-40B4-BE49-F238E27FC236}">
              <a16:creationId xmlns:a16="http://schemas.microsoft.com/office/drawing/2014/main" id="{72875AF5-E51B-FA74-A335-774B7EDEAE64}"/>
            </a:ext>
          </a:extLst>
        </xdr:cNvPr>
        <xdr:cNvGrpSpPr/>
      </xdr:nvGrpSpPr>
      <xdr:grpSpPr>
        <a:xfrm>
          <a:off x="14145124" y="1436647"/>
          <a:ext cx="1076560" cy="3356180"/>
          <a:chOff x="14004351" y="1411862"/>
          <a:chExt cx="1076977" cy="3296467"/>
        </a:xfrm>
      </xdr:grpSpPr>
      <xdr:sp macro="" textlink="">
        <xdr:nvSpPr>
          <xdr:cNvPr id="12" name="Rounded Rectangle 11">
            <a:extLst>
              <a:ext uri="{FF2B5EF4-FFF2-40B4-BE49-F238E27FC236}">
                <a16:creationId xmlns:a16="http://schemas.microsoft.com/office/drawing/2014/main" id="{9A05AEF0-6E41-6F9F-CE1F-41CA778F8439}"/>
              </a:ext>
            </a:extLst>
          </xdr:cNvPr>
          <xdr:cNvSpPr/>
        </xdr:nvSpPr>
        <xdr:spPr>
          <a:xfrm>
            <a:off x="14118617" y="1411862"/>
            <a:ext cx="884947" cy="1001858"/>
          </a:xfrm>
          <a:prstGeom prst="roundRect">
            <a:avLst/>
          </a:prstGeom>
          <a:solidFill>
            <a:srgbClr val="060E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TextBox 56">
            <a:extLst>
              <a:ext uri="{FF2B5EF4-FFF2-40B4-BE49-F238E27FC236}">
                <a16:creationId xmlns:a16="http://schemas.microsoft.com/office/drawing/2014/main" id="{04C93317-FDBE-664E-B8BC-8142ED77EFA3}"/>
              </a:ext>
            </a:extLst>
          </xdr:cNvPr>
          <xdr:cNvSpPr txBox="1"/>
        </xdr:nvSpPr>
        <xdr:spPr>
          <a:xfrm>
            <a:off x="14118436" y="1823937"/>
            <a:ext cx="871617" cy="574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Avenir Book" panose="02000503020000020003" pitchFamily="2" charset="0"/>
              </a:rPr>
              <a:t>Average</a:t>
            </a:r>
            <a:r>
              <a:rPr lang="en-US" sz="1050">
                <a:solidFill>
                  <a:schemeClr val="bg1"/>
                </a:solidFill>
                <a:latin typeface="Avenir Book" panose="02000503020000020003" pitchFamily="2" charset="0"/>
              </a:rPr>
              <a:t> </a:t>
            </a:r>
            <a:r>
              <a:rPr lang="en-US" sz="700">
                <a:solidFill>
                  <a:schemeClr val="bg1"/>
                </a:solidFill>
                <a:latin typeface="Avenir Book" panose="02000503020000020003" pitchFamily="2" charset="0"/>
              </a:rPr>
              <a:t>Monthly</a:t>
            </a:r>
            <a:r>
              <a:rPr lang="en-US" sz="700" baseline="0">
                <a:solidFill>
                  <a:schemeClr val="bg1"/>
                </a:solidFill>
                <a:latin typeface="Avenir Book" panose="02000503020000020003" pitchFamily="2" charset="0"/>
              </a:rPr>
              <a:t> income</a:t>
            </a:r>
            <a:endParaRPr lang="en-US" sz="1050">
              <a:solidFill>
                <a:schemeClr val="bg1"/>
              </a:solidFill>
              <a:latin typeface="Avenir Book" panose="02000503020000020003" pitchFamily="2" charset="0"/>
            </a:endParaRPr>
          </a:p>
        </xdr:txBody>
      </xdr:sp>
      <xdr:sp macro="" textlink="'Pivot tables'!AB7">
        <xdr:nvSpPr>
          <xdr:cNvPr id="58" name="TextBox 57">
            <a:extLst>
              <a:ext uri="{FF2B5EF4-FFF2-40B4-BE49-F238E27FC236}">
                <a16:creationId xmlns:a16="http://schemas.microsoft.com/office/drawing/2014/main" id="{DFF12DCF-0177-FA9A-D712-AEE9B364FD5F}"/>
              </a:ext>
            </a:extLst>
          </xdr:cNvPr>
          <xdr:cNvSpPr txBox="1"/>
        </xdr:nvSpPr>
        <xdr:spPr>
          <a:xfrm>
            <a:off x="14105106" y="1722608"/>
            <a:ext cx="898458" cy="243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96CAA9-C03C-804D-9EBF-E11393DE7902}" type="TxLink">
              <a:rPr lang="en-US" sz="1050" b="0" i="0" u="none" strike="noStrike">
                <a:solidFill>
                  <a:schemeClr val="bg1"/>
                </a:solidFill>
                <a:latin typeface="Avenir Book" panose="02000503020000020003" pitchFamily="2" charset="0"/>
                <a:cs typeface="Arial"/>
              </a:rPr>
              <a:pPr algn="ctr"/>
              <a:t> 14,355,730 </a:t>
            </a:fld>
            <a:endParaRPr lang="en-US" sz="1000">
              <a:solidFill>
                <a:schemeClr val="bg1"/>
              </a:solidFill>
              <a:latin typeface="Avenir Book" panose="02000503020000020003" pitchFamily="2" charset="0"/>
            </a:endParaRPr>
          </a:p>
        </xdr:txBody>
      </xdr:sp>
      <xdr:sp macro="" textlink="">
        <xdr:nvSpPr>
          <xdr:cNvPr id="59" name="TextBox 58">
            <a:extLst>
              <a:ext uri="{FF2B5EF4-FFF2-40B4-BE49-F238E27FC236}">
                <a16:creationId xmlns:a16="http://schemas.microsoft.com/office/drawing/2014/main" id="{719472E9-D8B9-4B86-1612-6F428802C9DE}"/>
              </a:ext>
            </a:extLst>
          </xdr:cNvPr>
          <xdr:cNvSpPr txBox="1"/>
        </xdr:nvSpPr>
        <xdr:spPr>
          <a:xfrm>
            <a:off x="14158970" y="1472659"/>
            <a:ext cx="317680" cy="229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FFC000"/>
                </a:solidFill>
                <a:latin typeface="Avenir Book" panose="02000503020000020003" pitchFamily="2" charset="0"/>
              </a:rPr>
              <a:t>⍶</a:t>
            </a:r>
          </a:p>
        </xdr:txBody>
      </xdr:sp>
      <xdr:sp macro="" textlink="">
        <xdr:nvSpPr>
          <xdr:cNvPr id="61" name="Rounded Rectangle 60">
            <a:extLst>
              <a:ext uri="{FF2B5EF4-FFF2-40B4-BE49-F238E27FC236}">
                <a16:creationId xmlns:a16="http://schemas.microsoft.com/office/drawing/2014/main" id="{90D0AE6C-4C83-8F5E-8191-000ABF5FB377}"/>
              </a:ext>
            </a:extLst>
          </xdr:cNvPr>
          <xdr:cNvSpPr/>
        </xdr:nvSpPr>
        <xdr:spPr>
          <a:xfrm>
            <a:off x="14118617" y="2648084"/>
            <a:ext cx="884947" cy="2060245"/>
          </a:xfrm>
          <a:prstGeom prst="roundRect">
            <a:avLst/>
          </a:prstGeom>
          <a:solidFill>
            <a:srgbClr val="060E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2" name="TextBox 61">
            <a:extLst>
              <a:ext uri="{FF2B5EF4-FFF2-40B4-BE49-F238E27FC236}">
                <a16:creationId xmlns:a16="http://schemas.microsoft.com/office/drawing/2014/main" id="{8E90623C-1EBE-A5D5-78AA-98ED7AF07CBF}"/>
              </a:ext>
            </a:extLst>
          </xdr:cNvPr>
          <xdr:cNvSpPr txBox="1"/>
        </xdr:nvSpPr>
        <xdr:spPr>
          <a:xfrm>
            <a:off x="14084840" y="2573777"/>
            <a:ext cx="952502" cy="594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solidFill>
                  <a:schemeClr val="bg1"/>
                </a:solidFill>
                <a:latin typeface="Avenir Book" panose="02000503020000020003" pitchFamily="2" charset="0"/>
              </a:rPr>
              <a:t>Operation</a:t>
            </a:r>
            <a:r>
              <a:rPr lang="en-US" sz="1400">
                <a:solidFill>
                  <a:schemeClr val="bg1"/>
                </a:solidFill>
                <a:latin typeface="Avenir Book" panose="02000503020000020003" pitchFamily="2" charset="0"/>
              </a:rPr>
              <a:t> Profits</a:t>
            </a:r>
            <a:endParaRPr lang="en-US" sz="1100">
              <a:solidFill>
                <a:schemeClr val="bg1"/>
              </a:solidFill>
              <a:latin typeface="Avenir Book" panose="02000503020000020003" pitchFamily="2" charset="0"/>
            </a:endParaRPr>
          </a:p>
        </xdr:txBody>
      </xdr:sp>
      <xdr:sp macro="" textlink="'Pivot tables'!AH7">
        <xdr:nvSpPr>
          <xdr:cNvPr id="64" name="TextBox 63">
            <a:extLst>
              <a:ext uri="{FF2B5EF4-FFF2-40B4-BE49-F238E27FC236}">
                <a16:creationId xmlns:a16="http://schemas.microsoft.com/office/drawing/2014/main" id="{87C7586A-3BCD-DD98-968B-A36FF199333C}"/>
              </a:ext>
            </a:extLst>
          </xdr:cNvPr>
          <xdr:cNvSpPr txBox="1"/>
        </xdr:nvSpPr>
        <xdr:spPr>
          <a:xfrm>
            <a:off x="14004351" y="4298377"/>
            <a:ext cx="1076977" cy="239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13DF41-C237-C249-919C-9D163CD4D65F}" type="TxLink">
              <a:rPr lang="en-US" sz="1200" b="0" i="0" u="none" strike="noStrike">
                <a:solidFill>
                  <a:schemeClr val="bg1"/>
                </a:solidFill>
                <a:latin typeface="Avenir Book" panose="02000503020000020003" pitchFamily="2" charset="0"/>
                <a:cs typeface="Arial"/>
              </a:rPr>
              <a:pPr algn="ctr"/>
              <a:t> 38,078,630 </a:t>
            </a:fld>
            <a:endParaRPr lang="en-US" sz="1200">
              <a:solidFill>
                <a:schemeClr val="bg1"/>
              </a:solidFill>
              <a:latin typeface="Avenir Book" panose="02000503020000020003" pitchFamily="2" charset="0"/>
            </a:endParaRPr>
          </a:p>
        </xdr:txBody>
      </xdr:sp>
    </xdr:grpSp>
    <xdr:clientData/>
  </xdr:twoCellAnchor>
  <xdr:twoCellAnchor editAs="absolute">
    <xdr:from>
      <xdr:col>17</xdr:col>
      <xdr:colOff>251650</xdr:colOff>
      <xdr:row>15</xdr:row>
      <xdr:rowOff>153009</xdr:rowOff>
    </xdr:from>
    <xdr:to>
      <xdr:col>18</xdr:col>
      <xdr:colOff>656970</xdr:colOff>
      <xdr:row>22</xdr:row>
      <xdr:rowOff>153008</xdr:rowOff>
    </xdr:to>
    <xdr:graphicFrame macro="">
      <xdr:nvGraphicFramePr>
        <xdr:cNvPr id="63" name="Chart 62">
          <a:extLst>
            <a:ext uri="{FF2B5EF4-FFF2-40B4-BE49-F238E27FC236}">
              <a16:creationId xmlns:a16="http://schemas.microsoft.com/office/drawing/2014/main" id="{2358F4B9-2275-4241-8727-429E0BDFE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17</xdr:col>
      <xdr:colOff>328050</xdr:colOff>
      <xdr:row>29</xdr:row>
      <xdr:rowOff>21418</xdr:rowOff>
    </xdr:from>
    <xdr:to>
      <xdr:col>18</xdr:col>
      <xdr:colOff>261078</xdr:colOff>
      <xdr:row>32</xdr:row>
      <xdr:rowOff>177004</xdr:rowOff>
    </xdr:to>
    <xdr:graphicFrame macro="">
      <xdr:nvGraphicFramePr>
        <xdr:cNvPr id="68" name="Chart 67">
          <a:extLst>
            <a:ext uri="{FF2B5EF4-FFF2-40B4-BE49-F238E27FC236}">
              <a16:creationId xmlns:a16="http://schemas.microsoft.com/office/drawing/2014/main" id="{B05EE45A-5771-9D4B-B604-DE58F24C5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17</xdr:col>
      <xdr:colOff>165066</xdr:colOff>
      <xdr:row>28</xdr:row>
      <xdr:rowOff>70743</xdr:rowOff>
    </xdr:from>
    <xdr:to>
      <xdr:col>18</xdr:col>
      <xdr:colOff>418316</xdr:colOff>
      <xdr:row>29</xdr:row>
      <xdr:rowOff>121900</xdr:rowOff>
    </xdr:to>
    <xdr:sp macro="" textlink="'Pivot tables'!AP7">
      <xdr:nvSpPr>
        <xdr:cNvPr id="69" name="TextBox 68">
          <a:extLst>
            <a:ext uri="{FF2B5EF4-FFF2-40B4-BE49-F238E27FC236}">
              <a16:creationId xmlns:a16="http://schemas.microsoft.com/office/drawing/2014/main" id="{A6B587B6-AEA9-9145-BC9E-258162A2918A}"/>
            </a:ext>
          </a:extLst>
        </xdr:cNvPr>
        <xdr:cNvSpPr txBox="1"/>
      </xdr:nvSpPr>
      <xdr:spPr>
        <a:xfrm>
          <a:off x="14161342" y="5466053"/>
          <a:ext cx="1076560" cy="243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6DF1C5-F4E7-AB44-8885-FA4541E37613}" type="TxLink">
            <a:rPr lang="en-US" sz="1000" b="1" i="0" u="none" strike="noStrike">
              <a:solidFill>
                <a:schemeClr val="bg1"/>
              </a:solidFill>
              <a:latin typeface="Avenir Book" panose="02000503020000020003" pitchFamily="2" charset="0"/>
              <a:cs typeface="Arial"/>
            </a:rPr>
            <a:pPr algn="ctr"/>
            <a:t> 109,585,198 </a:t>
          </a:fld>
          <a:endParaRPr lang="en-US" sz="1050">
            <a:solidFill>
              <a:schemeClr val="bg1"/>
            </a:solidFill>
            <a:latin typeface="Avenir Book" panose="02000503020000020003" pitchFamily="2" charset="0"/>
          </a:endParaRPr>
        </a:p>
      </xdr:txBody>
    </xdr:sp>
    <xdr:clientData/>
  </xdr:twoCellAnchor>
  <xdr:twoCellAnchor editAs="absolute">
    <xdr:from>
      <xdr:col>17</xdr:col>
      <xdr:colOff>262757</xdr:colOff>
      <xdr:row>27</xdr:row>
      <xdr:rowOff>90329</xdr:rowOff>
    </xdr:from>
    <xdr:to>
      <xdr:col>18</xdr:col>
      <xdr:colOff>350344</xdr:colOff>
      <xdr:row>28</xdr:row>
      <xdr:rowOff>117904</xdr:rowOff>
    </xdr:to>
    <xdr:sp macro="" textlink="'Pivot tables'!AQ7">
      <xdr:nvSpPr>
        <xdr:cNvPr id="70" name="TextBox 69">
          <a:extLst>
            <a:ext uri="{FF2B5EF4-FFF2-40B4-BE49-F238E27FC236}">
              <a16:creationId xmlns:a16="http://schemas.microsoft.com/office/drawing/2014/main" id="{722D8DB5-1DCB-8C0F-3324-FBC1131F5E22}"/>
            </a:ext>
          </a:extLst>
        </xdr:cNvPr>
        <xdr:cNvSpPr txBox="1"/>
      </xdr:nvSpPr>
      <xdr:spPr>
        <a:xfrm>
          <a:off x="14259033" y="5292950"/>
          <a:ext cx="910897" cy="220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398C89-4A74-754F-84C5-02951E3BC1B8}" type="TxLink">
            <a:rPr lang="en-US" sz="800" b="1" i="0" u="none" strike="noStrike">
              <a:solidFill>
                <a:schemeClr val="bg1"/>
              </a:solidFill>
              <a:latin typeface="Avenir Book" panose="02000503020000020003" pitchFamily="2" charset="0"/>
              <a:cs typeface="Arial"/>
            </a:rPr>
            <a:pPr algn="ctr"/>
            <a:t>63.61%</a:t>
          </a:fld>
          <a:endParaRPr lang="en-US" sz="900">
            <a:solidFill>
              <a:schemeClr val="bg1"/>
            </a:solidFill>
            <a:latin typeface="Avenir Book" panose="02000503020000020003" pitchFamily="2" charset="0"/>
          </a:endParaRPr>
        </a:p>
      </xdr:txBody>
    </xdr:sp>
    <xdr:clientData/>
  </xdr:twoCellAnchor>
  <xdr:twoCellAnchor editAs="absolute">
    <xdr:from>
      <xdr:col>17</xdr:col>
      <xdr:colOff>262760</xdr:colOff>
      <xdr:row>26</xdr:row>
      <xdr:rowOff>110548</xdr:rowOff>
    </xdr:from>
    <xdr:to>
      <xdr:col>18</xdr:col>
      <xdr:colOff>350347</xdr:colOff>
      <xdr:row>27</xdr:row>
      <xdr:rowOff>138123</xdr:rowOff>
    </xdr:to>
    <xdr:sp macro="" textlink="">
      <xdr:nvSpPr>
        <xdr:cNvPr id="71" name="TextBox 70">
          <a:extLst>
            <a:ext uri="{FF2B5EF4-FFF2-40B4-BE49-F238E27FC236}">
              <a16:creationId xmlns:a16="http://schemas.microsoft.com/office/drawing/2014/main" id="{B9B9487A-63C9-92D1-0306-6F3EE3B6A3E7}"/>
            </a:ext>
          </a:extLst>
        </xdr:cNvPr>
        <xdr:cNvSpPr txBox="1"/>
      </xdr:nvSpPr>
      <xdr:spPr>
        <a:xfrm>
          <a:off x="14259036" y="5120479"/>
          <a:ext cx="910897" cy="220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bg1"/>
              </a:solidFill>
              <a:latin typeface="Avenir Book" panose="02000503020000020003" pitchFamily="2" charset="0"/>
              <a:cs typeface="Arial"/>
            </a:rPr>
            <a:t>B2B</a:t>
          </a:r>
        </a:p>
      </xdr:txBody>
    </xdr:sp>
    <xdr:clientData/>
  </xdr:twoCellAnchor>
  <xdr:twoCellAnchor editAs="absolute">
    <xdr:from>
      <xdr:col>17</xdr:col>
      <xdr:colOff>262760</xdr:colOff>
      <xdr:row>34</xdr:row>
      <xdr:rowOff>23575</xdr:rowOff>
    </xdr:from>
    <xdr:to>
      <xdr:col>18</xdr:col>
      <xdr:colOff>350347</xdr:colOff>
      <xdr:row>35</xdr:row>
      <xdr:rowOff>51150</xdr:rowOff>
    </xdr:to>
    <xdr:sp macro="" textlink="">
      <xdr:nvSpPr>
        <xdr:cNvPr id="75" name="TextBox 74">
          <a:extLst>
            <a:ext uri="{FF2B5EF4-FFF2-40B4-BE49-F238E27FC236}">
              <a16:creationId xmlns:a16="http://schemas.microsoft.com/office/drawing/2014/main" id="{329961BE-907D-800C-E850-8F0C8631A1F8}"/>
            </a:ext>
          </a:extLst>
        </xdr:cNvPr>
        <xdr:cNvSpPr txBox="1"/>
      </xdr:nvSpPr>
      <xdr:spPr>
        <a:xfrm>
          <a:off x="14259036" y="6575023"/>
          <a:ext cx="910897" cy="220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chemeClr val="bg1"/>
              </a:solidFill>
              <a:latin typeface="Avenir Book" panose="02000503020000020003" pitchFamily="2" charset="0"/>
              <a:cs typeface="Arial"/>
            </a:rPr>
            <a:t>B2C</a:t>
          </a:r>
        </a:p>
      </xdr:txBody>
    </xdr:sp>
    <xdr:clientData/>
  </xdr:twoCellAnchor>
  <xdr:twoCellAnchor editAs="absolute">
    <xdr:from>
      <xdr:col>17</xdr:col>
      <xdr:colOff>175175</xdr:colOff>
      <xdr:row>33</xdr:row>
      <xdr:rowOff>26945</xdr:rowOff>
    </xdr:from>
    <xdr:to>
      <xdr:col>18</xdr:col>
      <xdr:colOff>428425</xdr:colOff>
      <xdr:row>34</xdr:row>
      <xdr:rowOff>78102</xdr:rowOff>
    </xdr:to>
    <xdr:sp macro="" textlink="'Pivot tables'!AL8">
      <xdr:nvSpPr>
        <xdr:cNvPr id="76" name="TextBox 75">
          <a:extLst>
            <a:ext uri="{FF2B5EF4-FFF2-40B4-BE49-F238E27FC236}">
              <a16:creationId xmlns:a16="http://schemas.microsoft.com/office/drawing/2014/main" id="{F940B54B-2448-3553-7F35-B66B924A8B6B}"/>
            </a:ext>
          </a:extLst>
        </xdr:cNvPr>
        <xdr:cNvSpPr txBox="1"/>
      </xdr:nvSpPr>
      <xdr:spPr>
        <a:xfrm>
          <a:off x="14171451" y="6385704"/>
          <a:ext cx="1076560" cy="243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BD299E-A529-5D4E-BBD7-A4242BB29B3D}" type="TxLink">
            <a:rPr lang="en-US" sz="1050" b="0" i="0" u="none" strike="noStrike">
              <a:solidFill>
                <a:schemeClr val="bg1"/>
              </a:solidFill>
              <a:latin typeface="Arial"/>
              <a:cs typeface="Arial"/>
            </a:rPr>
            <a:pPr algn="ctr"/>
            <a:t> 62,683,559 </a:t>
          </a:fld>
          <a:endParaRPr lang="en-US" sz="1000">
            <a:solidFill>
              <a:schemeClr val="bg1"/>
            </a:solidFill>
            <a:latin typeface="Avenir Book" panose="02000503020000020003" pitchFamily="2" charset="0"/>
          </a:endParaRPr>
        </a:p>
      </xdr:txBody>
    </xdr:sp>
    <xdr:clientData/>
  </xdr:twoCellAnchor>
  <xdr:twoCellAnchor editAs="absolute">
    <xdr:from>
      <xdr:col>17</xdr:col>
      <xdr:colOff>262761</xdr:colOff>
      <xdr:row>32</xdr:row>
      <xdr:rowOff>70109</xdr:rowOff>
    </xdr:from>
    <xdr:to>
      <xdr:col>18</xdr:col>
      <xdr:colOff>350348</xdr:colOff>
      <xdr:row>33</xdr:row>
      <xdr:rowOff>97684</xdr:rowOff>
    </xdr:to>
    <xdr:sp macro="" textlink="'Pivot tables'!AM8">
      <xdr:nvSpPr>
        <xdr:cNvPr id="77" name="TextBox 76">
          <a:extLst>
            <a:ext uri="{FF2B5EF4-FFF2-40B4-BE49-F238E27FC236}">
              <a16:creationId xmlns:a16="http://schemas.microsoft.com/office/drawing/2014/main" id="{01E69B83-43C8-8ABB-7347-AE3DEA9CCD23}"/>
            </a:ext>
          </a:extLst>
        </xdr:cNvPr>
        <xdr:cNvSpPr txBox="1"/>
      </xdr:nvSpPr>
      <xdr:spPr>
        <a:xfrm>
          <a:off x="14259037" y="6236178"/>
          <a:ext cx="910897" cy="220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4E2F09-C4F6-C44A-9F4A-3476293C04D2}" type="TxLink">
            <a:rPr lang="en-US" sz="800" b="0" i="0" u="none" strike="noStrike">
              <a:solidFill>
                <a:schemeClr val="bg1"/>
              </a:solidFill>
              <a:latin typeface="Arial"/>
              <a:cs typeface="Arial"/>
            </a:rPr>
            <a:pPr algn="ctr"/>
            <a:t>36.39%</a:t>
          </a:fld>
          <a:endParaRPr lang="en-US" sz="500">
            <a:solidFill>
              <a:schemeClr val="bg1"/>
            </a:solidFill>
            <a:latin typeface="Avenir Book" panose="02000503020000020003" pitchFamily="2" charset="0"/>
          </a:endParaRPr>
        </a:p>
      </xdr:txBody>
    </xdr:sp>
    <xdr:clientData/>
  </xdr:twoCellAnchor>
  <xdr:twoCellAnchor editAs="absolute">
    <xdr:from>
      <xdr:col>9</xdr:col>
      <xdr:colOff>307541</xdr:colOff>
      <xdr:row>7</xdr:row>
      <xdr:rowOff>55670</xdr:rowOff>
    </xdr:from>
    <xdr:to>
      <xdr:col>12</xdr:col>
      <xdr:colOff>198967</xdr:colOff>
      <xdr:row>19</xdr:row>
      <xdr:rowOff>93134</xdr:rowOff>
    </xdr:to>
    <xdr:grpSp>
      <xdr:nvGrpSpPr>
        <xdr:cNvPr id="103" name="Group 102">
          <a:extLst>
            <a:ext uri="{FF2B5EF4-FFF2-40B4-BE49-F238E27FC236}">
              <a16:creationId xmlns:a16="http://schemas.microsoft.com/office/drawing/2014/main" id="{C742E621-38E9-A970-E087-47417231F7F6}"/>
            </a:ext>
          </a:extLst>
        </xdr:cNvPr>
        <xdr:cNvGrpSpPr/>
      </xdr:nvGrpSpPr>
      <xdr:grpSpPr>
        <a:xfrm>
          <a:off x="7717334" y="1404498"/>
          <a:ext cx="2361357" cy="2349739"/>
          <a:chOff x="6262148" y="5435388"/>
          <a:chExt cx="2550560" cy="2491998"/>
        </a:xfrm>
      </xdr:grpSpPr>
      <xdr:sp macro="" textlink="">
        <xdr:nvSpPr>
          <xdr:cNvPr id="67" name="Oval 66">
            <a:extLst>
              <a:ext uri="{FF2B5EF4-FFF2-40B4-BE49-F238E27FC236}">
                <a16:creationId xmlns:a16="http://schemas.microsoft.com/office/drawing/2014/main" id="{86316A9F-983A-7434-CACA-CCA7E2B52003}"/>
              </a:ext>
            </a:extLst>
          </xdr:cNvPr>
          <xdr:cNvSpPr/>
        </xdr:nvSpPr>
        <xdr:spPr>
          <a:xfrm>
            <a:off x="6518309" y="5685481"/>
            <a:ext cx="2038236" cy="1991812"/>
          </a:xfrm>
          <a:prstGeom prst="ellipse">
            <a:avLst/>
          </a:prstGeom>
          <a:gradFill>
            <a:gsLst>
              <a:gs pos="49000">
                <a:srgbClr val="9947F7"/>
              </a:gs>
              <a:gs pos="0">
                <a:srgbClr val="DC25FA"/>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8" name="Oval 77">
            <a:extLst>
              <a:ext uri="{FF2B5EF4-FFF2-40B4-BE49-F238E27FC236}">
                <a16:creationId xmlns:a16="http://schemas.microsoft.com/office/drawing/2014/main" id="{83F60F36-D883-D2AF-E4A5-F0CD0CF1F084}"/>
              </a:ext>
            </a:extLst>
          </xdr:cNvPr>
          <xdr:cNvSpPr/>
        </xdr:nvSpPr>
        <xdr:spPr>
          <a:xfrm rot="10800000">
            <a:off x="6262148" y="5435388"/>
            <a:ext cx="2550560" cy="2491998"/>
          </a:xfrm>
          <a:prstGeom prst="ellipse">
            <a:avLst/>
          </a:prstGeom>
          <a:gradFill flip="none" rotWithShape="1">
            <a:gsLst>
              <a:gs pos="100000">
                <a:schemeClr val="accent1">
                  <a:lumMod val="75000"/>
                  <a:alpha val="20000"/>
                </a:schemeClr>
              </a:gs>
              <a:gs pos="36000">
                <a:srgbClr val="DC25FA">
                  <a:alpha val="14354"/>
                </a:srgb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Oval 64">
            <a:extLst>
              <a:ext uri="{FF2B5EF4-FFF2-40B4-BE49-F238E27FC236}">
                <a16:creationId xmlns:a16="http://schemas.microsoft.com/office/drawing/2014/main" id="{59B6CB78-717E-D4BC-DBF9-B3549468B187}"/>
              </a:ext>
            </a:extLst>
          </xdr:cNvPr>
          <xdr:cNvSpPr/>
        </xdr:nvSpPr>
        <xdr:spPr>
          <a:xfrm>
            <a:off x="6756805" y="5918479"/>
            <a:ext cx="1561245" cy="1525816"/>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2" name="Group 31">
            <a:extLst>
              <a:ext uri="{FF2B5EF4-FFF2-40B4-BE49-F238E27FC236}">
                <a16:creationId xmlns:a16="http://schemas.microsoft.com/office/drawing/2014/main" id="{54F95C61-9EBE-7A43-6847-95780C86D2BD}"/>
              </a:ext>
            </a:extLst>
          </xdr:cNvPr>
          <xdr:cNvGrpSpPr/>
        </xdr:nvGrpSpPr>
        <xdr:grpSpPr>
          <a:xfrm>
            <a:off x="6956039" y="6265642"/>
            <a:ext cx="1248910" cy="831490"/>
            <a:chOff x="6040079" y="1817354"/>
            <a:chExt cx="1600224" cy="1094029"/>
          </a:xfrm>
        </xdr:grpSpPr>
        <xdr:sp macro="" textlink="'Pivot tables'!T7">
          <xdr:nvSpPr>
            <xdr:cNvPr id="29" name="TextBox 28">
              <a:extLst>
                <a:ext uri="{FF2B5EF4-FFF2-40B4-BE49-F238E27FC236}">
                  <a16:creationId xmlns:a16="http://schemas.microsoft.com/office/drawing/2014/main" id="{F7DD33B8-1A67-0BFA-0411-8ED738B4BB03}"/>
                </a:ext>
              </a:extLst>
            </xdr:cNvPr>
            <xdr:cNvSpPr txBox="1"/>
          </xdr:nvSpPr>
          <xdr:spPr>
            <a:xfrm>
              <a:off x="6040079" y="1817354"/>
              <a:ext cx="1542107" cy="887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6A0FC1-E6D0-A848-9BA4-3334658A89C8}" type="TxLink">
                <a:rPr lang="en-US" sz="3200" b="0" i="0" u="none" strike="noStrike" cap="none" spc="0">
                  <a:ln w="0"/>
                  <a:solidFill>
                    <a:schemeClr val="accent1"/>
                  </a:solidFill>
                  <a:effectLst>
                    <a:outerShdw blurRad="38100" dist="25400" dir="5400000" algn="ctr" rotWithShape="0">
                      <a:srgbClr val="6E747A">
                        <a:alpha val="43000"/>
                      </a:srgbClr>
                    </a:outerShdw>
                  </a:effectLst>
                  <a:latin typeface="Arial"/>
                  <a:cs typeface="Arial"/>
                </a:rPr>
                <a:pPr algn="ctr"/>
                <a:t>97%</a:t>
              </a:fld>
              <a:endParaRPr lang="en-US" sz="8000" b="0" cap="none" spc="0">
                <a:ln w="0"/>
                <a:solidFill>
                  <a:schemeClr val="accent1"/>
                </a:solidFill>
                <a:effectLst>
                  <a:outerShdw blurRad="38100" dist="25400" dir="5400000" algn="ctr" rotWithShape="0">
                    <a:srgbClr val="6E747A">
                      <a:alpha val="43000"/>
                    </a:srgbClr>
                  </a:outerShdw>
                </a:effectLst>
                <a:latin typeface="Avenir Book" panose="02000503020000020003" pitchFamily="2" charset="0"/>
              </a:endParaRPr>
            </a:p>
          </xdr:txBody>
        </xdr:sp>
        <xdr:sp macro="" textlink="">
          <xdr:nvSpPr>
            <xdr:cNvPr id="31" name="TextBox 30">
              <a:extLst>
                <a:ext uri="{FF2B5EF4-FFF2-40B4-BE49-F238E27FC236}">
                  <a16:creationId xmlns:a16="http://schemas.microsoft.com/office/drawing/2014/main" id="{1BBAC4E3-D4AD-4249-AECD-2CE8A524A594}"/>
                </a:ext>
              </a:extLst>
            </xdr:cNvPr>
            <xdr:cNvSpPr txBox="1"/>
          </xdr:nvSpPr>
          <xdr:spPr>
            <a:xfrm>
              <a:off x="6044137" y="2403319"/>
              <a:ext cx="1596166" cy="508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0" cap="none" spc="0">
                  <a:ln w="0"/>
                  <a:solidFill>
                    <a:schemeClr val="accent1"/>
                  </a:solidFill>
                  <a:effectLst>
                    <a:outerShdw blurRad="38100" dist="25400" dir="5400000" algn="ctr" rotWithShape="0">
                      <a:srgbClr val="6E747A">
                        <a:alpha val="43000"/>
                      </a:srgbClr>
                    </a:outerShdw>
                  </a:effectLst>
                  <a:latin typeface="Avenir Book" panose="02000503020000020003" pitchFamily="2" charset="0"/>
                </a:rPr>
                <a:t>Income Achived</a:t>
              </a:r>
            </a:p>
          </xdr:txBody>
        </xdr:sp>
      </xdr:grpSp>
    </xdr:grpSp>
    <xdr:clientData/>
  </xdr:twoCellAnchor>
  <xdr:twoCellAnchor editAs="absolute">
    <xdr:from>
      <xdr:col>12</xdr:col>
      <xdr:colOff>780145</xdr:colOff>
      <xdr:row>28</xdr:row>
      <xdr:rowOff>135465</xdr:rowOff>
    </xdr:from>
    <xdr:to>
      <xdr:col>13</xdr:col>
      <xdr:colOff>647095</xdr:colOff>
      <xdr:row>29</xdr:row>
      <xdr:rowOff>143930</xdr:rowOff>
    </xdr:to>
    <xdr:sp macro="" textlink="'Pivot tables'!G12">
      <xdr:nvSpPr>
        <xdr:cNvPr id="208" name="TextBox 207">
          <a:extLst>
            <a:ext uri="{FF2B5EF4-FFF2-40B4-BE49-F238E27FC236}">
              <a16:creationId xmlns:a16="http://schemas.microsoft.com/office/drawing/2014/main" id="{4CF1C9A7-F037-734D-BF86-055E06E14D8C}"/>
            </a:ext>
          </a:extLst>
        </xdr:cNvPr>
        <xdr:cNvSpPr txBox="1"/>
      </xdr:nvSpPr>
      <xdr:spPr>
        <a:xfrm>
          <a:off x="10659869" y="5530775"/>
          <a:ext cx="690260" cy="20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93158C1-8B90-8B4D-89AA-F3387584C2E0}" type="TxLink">
            <a:rPr lang="en-US" sz="800" b="0" i="0" u="none" strike="noStrike">
              <a:solidFill>
                <a:schemeClr val="bg1"/>
              </a:solidFill>
              <a:latin typeface="Avenir Book" panose="02000503020000020003" pitchFamily="2" charset="0"/>
              <a:cs typeface="Arial"/>
            </a:rPr>
            <a:pPr algn="l"/>
            <a:t>Store Sales</a:t>
          </a:fld>
          <a:endParaRPr lang="en-US" sz="400">
            <a:solidFill>
              <a:schemeClr val="bg1"/>
            </a:solidFill>
            <a:latin typeface="Avenir Book" panose="02000503020000020003" pitchFamily="2" charset="0"/>
          </a:endParaRPr>
        </a:p>
      </xdr:txBody>
    </xdr:sp>
    <xdr:clientData/>
  </xdr:twoCellAnchor>
  <xdr:twoCellAnchor editAs="absolute">
    <xdr:from>
      <xdr:col>11</xdr:col>
      <xdr:colOff>345925</xdr:colOff>
      <xdr:row>31</xdr:row>
      <xdr:rowOff>14510</xdr:rowOff>
    </xdr:from>
    <xdr:to>
      <xdr:col>12</xdr:col>
      <xdr:colOff>328991</xdr:colOff>
      <xdr:row>31</xdr:row>
      <xdr:rowOff>143930</xdr:rowOff>
    </xdr:to>
    <xdr:sp macro="" textlink="'Pivot tables'!G11">
      <xdr:nvSpPr>
        <xdr:cNvPr id="209" name="TextBox 208">
          <a:extLst>
            <a:ext uri="{FF2B5EF4-FFF2-40B4-BE49-F238E27FC236}">
              <a16:creationId xmlns:a16="http://schemas.microsoft.com/office/drawing/2014/main" id="{EC4BFB29-42F3-CF46-9D71-D92B9A4AC0D7}"/>
            </a:ext>
          </a:extLst>
        </xdr:cNvPr>
        <xdr:cNvSpPr txBox="1"/>
      </xdr:nvSpPr>
      <xdr:spPr>
        <a:xfrm>
          <a:off x="9402339" y="5987889"/>
          <a:ext cx="806376" cy="129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8767513-DE2F-BB47-B286-A3B29AB9333E}" type="TxLink">
            <a:rPr lang="en-US" sz="800" b="0" i="0" u="none" strike="noStrike">
              <a:solidFill>
                <a:schemeClr val="bg1"/>
              </a:solidFill>
              <a:latin typeface="Avenir Book" panose="02000503020000020003" pitchFamily="2" charset="0"/>
              <a:cs typeface="Arial"/>
            </a:rPr>
            <a:pPr algn="l"/>
            <a:t>Product Sales</a:t>
          </a:fld>
          <a:endParaRPr lang="en-US" sz="300">
            <a:solidFill>
              <a:schemeClr val="bg1"/>
            </a:solidFill>
            <a:latin typeface="Avenir Book" panose="02000503020000020003" pitchFamily="2" charset="0"/>
          </a:endParaRPr>
        </a:p>
      </xdr:txBody>
    </xdr:sp>
    <xdr:clientData/>
  </xdr:twoCellAnchor>
  <xdr:twoCellAnchor editAs="absolute">
    <xdr:from>
      <xdr:col>9</xdr:col>
      <xdr:colOff>794656</xdr:colOff>
      <xdr:row>28</xdr:row>
      <xdr:rowOff>152400</xdr:rowOff>
    </xdr:from>
    <xdr:to>
      <xdr:col>10</xdr:col>
      <xdr:colOff>735388</xdr:colOff>
      <xdr:row>29</xdr:row>
      <xdr:rowOff>118535</xdr:rowOff>
    </xdr:to>
    <xdr:sp macro="" textlink="'Pivot tables'!G10">
      <xdr:nvSpPr>
        <xdr:cNvPr id="210" name="TextBox 209">
          <a:extLst>
            <a:ext uri="{FF2B5EF4-FFF2-40B4-BE49-F238E27FC236}">
              <a16:creationId xmlns:a16="http://schemas.microsoft.com/office/drawing/2014/main" id="{B5CD4DC0-5F75-F44D-8380-AAF4512EDA9C}"/>
            </a:ext>
          </a:extLst>
        </xdr:cNvPr>
        <xdr:cNvSpPr txBox="1"/>
      </xdr:nvSpPr>
      <xdr:spPr>
        <a:xfrm>
          <a:off x="8204449" y="5547710"/>
          <a:ext cx="764042" cy="158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44F3212-4E5B-DD4B-B2C4-70F0560780D4}" type="TxLink">
            <a:rPr lang="en-US" sz="800" b="0" i="0" u="none" strike="noStrike">
              <a:solidFill>
                <a:schemeClr val="bg1"/>
              </a:solidFill>
              <a:latin typeface="Avenir Book" panose="02000503020000020003" pitchFamily="2" charset="0"/>
              <a:cs typeface="Arial"/>
            </a:rPr>
            <a:pPr algn="l"/>
            <a:t>Online Sales</a:t>
          </a:fld>
          <a:endParaRPr lang="en-US" sz="100">
            <a:solidFill>
              <a:schemeClr val="bg1"/>
            </a:solidFill>
            <a:latin typeface="Avenir Book" panose="02000503020000020003" pitchFamily="2" charset="0"/>
          </a:endParaRPr>
        </a:p>
      </xdr:txBody>
    </xdr:sp>
    <xdr:clientData/>
  </xdr:twoCellAnchor>
  <xdr:twoCellAnchor editAs="absolute">
    <xdr:from>
      <xdr:col>8</xdr:col>
      <xdr:colOff>359231</xdr:colOff>
      <xdr:row>27</xdr:row>
      <xdr:rowOff>37492</xdr:rowOff>
    </xdr:from>
    <xdr:to>
      <xdr:col>9</xdr:col>
      <xdr:colOff>342297</xdr:colOff>
      <xdr:row>28</xdr:row>
      <xdr:rowOff>45959</xdr:rowOff>
    </xdr:to>
    <xdr:sp macro="" textlink="'Pivot tables'!G9">
      <xdr:nvSpPr>
        <xdr:cNvPr id="211" name="TextBox 210">
          <a:extLst>
            <a:ext uri="{FF2B5EF4-FFF2-40B4-BE49-F238E27FC236}">
              <a16:creationId xmlns:a16="http://schemas.microsoft.com/office/drawing/2014/main" id="{E10D2514-953C-A74E-AFB3-C6C0ACED656C}"/>
            </a:ext>
          </a:extLst>
        </xdr:cNvPr>
        <xdr:cNvSpPr txBox="1"/>
      </xdr:nvSpPr>
      <xdr:spPr>
        <a:xfrm>
          <a:off x="6945714" y="5240113"/>
          <a:ext cx="806376" cy="201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0982509-0901-E54A-BDB3-89EF9E5D6B2A}" type="TxLink">
            <a:rPr lang="en-US" sz="800" b="0" i="0" u="none" strike="noStrike">
              <a:solidFill>
                <a:schemeClr val="bg1"/>
              </a:solidFill>
              <a:latin typeface="Avenir Book" panose="02000503020000020003" pitchFamily="2" charset="0"/>
              <a:cs typeface="Arial"/>
            </a:rPr>
            <a:pPr algn="l"/>
            <a:t>Festival Sales</a:t>
          </a:fld>
          <a:endParaRPr lang="en-US" sz="100">
            <a:solidFill>
              <a:schemeClr val="bg1"/>
            </a:solidFill>
            <a:latin typeface="Avenir Book" panose="02000503020000020003" pitchFamily="2" charset="0"/>
          </a:endParaRPr>
        </a:p>
      </xdr:txBody>
    </xdr:sp>
    <xdr:clientData/>
  </xdr:twoCellAnchor>
  <xdr:twoCellAnchor editAs="absolute">
    <xdr:from>
      <xdr:col>6</xdr:col>
      <xdr:colOff>743861</xdr:colOff>
      <xdr:row>31</xdr:row>
      <xdr:rowOff>59262</xdr:rowOff>
    </xdr:from>
    <xdr:to>
      <xdr:col>8</xdr:col>
      <xdr:colOff>26613</xdr:colOff>
      <xdr:row>32</xdr:row>
      <xdr:rowOff>126997</xdr:rowOff>
    </xdr:to>
    <xdr:sp macro="" textlink="'Pivot tables'!G8">
      <xdr:nvSpPr>
        <xdr:cNvPr id="212" name="TextBox 211">
          <a:extLst>
            <a:ext uri="{FF2B5EF4-FFF2-40B4-BE49-F238E27FC236}">
              <a16:creationId xmlns:a16="http://schemas.microsoft.com/office/drawing/2014/main" id="{5D56F443-1FAE-724F-AED5-52366794A5D2}"/>
            </a:ext>
          </a:extLst>
        </xdr:cNvPr>
        <xdr:cNvSpPr txBox="1"/>
      </xdr:nvSpPr>
      <xdr:spPr>
        <a:xfrm>
          <a:off x="5683723" y="6032641"/>
          <a:ext cx="929373" cy="260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38BDA35-9AB2-E344-9751-7AA068C44CA4}" type="TxLink">
            <a:rPr lang="en-US" sz="800" b="0" i="0" u="none" strike="noStrike">
              <a:solidFill>
                <a:schemeClr val="bg1"/>
              </a:solidFill>
              <a:latin typeface="Avenir Book" panose="02000503020000020003" pitchFamily="2" charset="0"/>
              <a:cs typeface="Arial"/>
            </a:rPr>
            <a:pPr algn="l"/>
            <a:t>Clearance Sales</a:t>
          </a:fld>
          <a:endParaRPr lang="en-US" sz="100">
            <a:solidFill>
              <a:schemeClr val="bg1"/>
            </a:solidFill>
            <a:latin typeface="Avenir Book" panose="02000503020000020003" pitchFamily="2" charset="0"/>
          </a:endParaRPr>
        </a:p>
      </xdr:txBody>
    </xdr:sp>
    <xdr:clientData/>
  </xdr:twoCellAnchor>
  <xdr:twoCellAnchor editAs="absolute">
    <xdr:from>
      <xdr:col>10</xdr:col>
      <xdr:colOff>219133</xdr:colOff>
      <xdr:row>39</xdr:row>
      <xdr:rowOff>132460</xdr:rowOff>
    </xdr:from>
    <xdr:to>
      <xdr:col>10</xdr:col>
      <xdr:colOff>679106</xdr:colOff>
      <xdr:row>40</xdr:row>
      <xdr:rowOff>101224</xdr:rowOff>
    </xdr:to>
    <xdr:sp macro="" textlink="'Pivot tables'!AZ13">
      <xdr:nvSpPr>
        <xdr:cNvPr id="232" name="TextBox 231">
          <a:extLst>
            <a:ext uri="{FF2B5EF4-FFF2-40B4-BE49-F238E27FC236}">
              <a16:creationId xmlns:a16="http://schemas.microsoft.com/office/drawing/2014/main" id="{48C72B78-DCB1-F347-939D-B9B90E2FC4D3}"/>
            </a:ext>
          </a:extLst>
        </xdr:cNvPr>
        <xdr:cNvSpPr txBox="1"/>
      </xdr:nvSpPr>
      <xdr:spPr>
        <a:xfrm>
          <a:off x="8452236" y="7647357"/>
          <a:ext cx="459973" cy="161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6F60C1-727F-1141-A4E8-1D620AE64AEE}" type="TxLink">
            <a:rPr lang="en-US" sz="1000" b="0" i="0" u="none" strike="noStrike">
              <a:solidFill>
                <a:schemeClr val="bg1"/>
              </a:solidFill>
              <a:latin typeface="Avenir Book" panose="02000503020000020003" pitchFamily="2" charset="0"/>
              <a:cs typeface="Arial"/>
            </a:rPr>
            <a:pPr algn="ctr"/>
            <a:t>23%</a:t>
          </a:fld>
          <a:endParaRPr lang="en-US" sz="100">
            <a:solidFill>
              <a:schemeClr val="bg1"/>
            </a:solidFill>
            <a:latin typeface="Avenir Book" panose="02000503020000020003" pitchFamily="2" charset="0"/>
          </a:endParaRPr>
        </a:p>
      </xdr:txBody>
    </xdr:sp>
    <xdr:clientData/>
  </xdr:twoCellAnchor>
  <xdr:twoCellAnchor editAs="absolute">
    <xdr:from>
      <xdr:col>0</xdr:col>
      <xdr:colOff>43793</xdr:colOff>
      <xdr:row>0</xdr:row>
      <xdr:rowOff>35035</xdr:rowOff>
    </xdr:from>
    <xdr:to>
      <xdr:col>0</xdr:col>
      <xdr:colOff>420413</xdr:colOff>
      <xdr:row>2</xdr:row>
      <xdr:rowOff>26276</xdr:rowOff>
    </xdr:to>
    <xdr:pic>
      <xdr:nvPicPr>
        <xdr:cNvPr id="237" name="Picture 236">
          <a:extLst>
            <a:ext uri="{FF2B5EF4-FFF2-40B4-BE49-F238E27FC236}">
              <a16:creationId xmlns:a16="http://schemas.microsoft.com/office/drawing/2014/main" id="{6F810ECD-F4B2-C926-C409-7919838E4A0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flipH="1">
          <a:off x="43793" y="35035"/>
          <a:ext cx="376620" cy="3766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16027</xdr:colOff>
      <xdr:row>0</xdr:row>
      <xdr:rowOff>16027</xdr:rowOff>
    </xdr:from>
    <xdr:to>
      <xdr:col>20</xdr:col>
      <xdr:colOff>769848</xdr:colOff>
      <xdr:row>2</xdr:row>
      <xdr:rowOff>28219</xdr:rowOff>
    </xdr:to>
    <xdr:grpSp>
      <xdr:nvGrpSpPr>
        <xdr:cNvPr id="59" name="Group 58">
          <a:extLst>
            <a:ext uri="{FF2B5EF4-FFF2-40B4-BE49-F238E27FC236}">
              <a16:creationId xmlns:a16="http://schemas.microsoft.com/office/drawing/2014/main" id="{9D097632-6BE3-5747-BF8D-5416425FEB5F}"/>
            </a:ext>
          </a:extLst>
        </xdr:cNvPr>
        <xdr:cNvGrpSpPr/>
      </xdr:nvGrpSpPr>
      <xdr:grpSpPr>
        <a:xfrm>
          <a:off x="16027" y="16027"/>
          <a:ext cx="17220028" cy="397571"/>
          <a:chOff x="0" y="0"/>
          <a:chExt cx="17289391" cy="387226"/>
        </a:xfrm>
      </xdr:grpSpPr>
      <xdr:sp macro="" textlink="">
        <xdr:nvSpPr>
          <xdr:cNvPr id="60" name="Rectangle 59">
            <a:extLst>
              <a:ext uri="{FF2B5EF4-FFF2-40B4-BE49-F238E27FC236}">
                <a16:creationId xmlns:a16="http://schemas.microsoft.com/office/drawing/2014/main" id="{D9A2F3E0-DE2A-B81B-6458-2766400E581C}"/>
              </a:ext>
            </a:extLst>
          </xdr:cNvPr>
          <xdr:cNvSpPr/>
        </xdr:nvSpPr>
        <xdr:spPr>
          <a:xfrm>
            <a:off x="0" y="0"/>
            <a:ext cx="17289391" cy="387226"/>
          </a:xfrm>
          <a:prstGeom prst="rect">
            <a:avLst/>
          </a:prstGeom>
          <a:solidFill>
            <a:srgbClr val="1D1D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pic>
        <xdr:nvPicPr>
          <xdr:cNvPr id="61" name="Picture 60">
            <a:extLst>
              <a:ext uri="{FF2B5EF4-FFF2-40B4-BE49-F238E27FC236}">
                <a16:creationId xmlns:a16="http://schemas.microsoft.com/office/drawing/2014/main" id="{733125E4-F3AF-0F13-7B4E-2A34C55AEE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446" y="32358"/>
            <a:ext cx="355924" cy="342678"/>
          </a:xfrm>
          <a:prstGeom prst="rect">
            <a:avLst/>
          </a:prstGeom>
        </xdr:spPr>
      </xdr:pic>
      <xdr:sp macro="" textlink="">
        <xdr:nvSpPr>
          <xdr:cNvPr id="62" name="TextBox 61">
            <a:extLst>
              <a:ext uri="{FF2B5EF4-FFF2-40B4-BE49-F238E27FC236}">
                <a16:creationId xmlns:a16="http://schemas.microsoft.com/office/drawing/2014/main" id="{146E3D5B-879D-C49C-E3AC-2534AA01AAEF}"/>
              </a:ext>
            </a:extLst>
          </xdr:cNvPr>
          <xdr:cNvSpPr txBox="1"/>
        </xdr:nvSpPr>
        <xdr:spPr>
          <a:xfrm>
            <a:off x="517707" y="16179"/>
            <a:ext cx="1400860" cy="36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bg1"/>
                </a:solidFill>
                <a:latin typeface="Avenir Book" panose="02000503020000020003" pitchFamily="2" charset="0"/>
              </a:rPr>
              <a:t>Aashish Yadav's</a:t>
            </a:r>
          </a:p>
        </xdr:txBody>
      </xdr:sp>
      <xdr:sp macro="" textlink="">
        <xdr:nvSpPr>
          <xdr:cNvPr id="63" name="TextBox 62">
            <a:hlinkClick xmlns:r="http://schemas.openxmlformats.org/officeDocument/2006/relationships" r:id="rId2" tooltip="www.google.com"/>
            <a:extLst>
              <a:ext uri="{FF2B5EF4-FFF2-40B4-BE49-F238E27FC236}">
                <a16:creationId xmlns:a16="http://schemas.microsoft.com/office/drawing/2014/main" id="{7D312245-286B-E968-A1F8-862AACEAFB70}"/>
              </a:ext>
            </a:extLst>
          </xdr:cNvPr>
          <xdr:cNvSpPr txBox="1"/>
        </xdr:nvSpPr>
        <xdr:spPr>
          <a:xfrm>
            <a:off x="4287585" y="0"/>
            <a:ext cx="1174612" cy="373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chemeClr val="bg1"/>
                </a:solidFill>
                <a:latin typeface="Avenir Book" panose="02000503020000020003" pitchFamily="2" charset="0"/>
              </a:rPr>
              <a:t>Browser</a:t>
            </a:r>
          </a:p>
        </xdr:txBody>
      </xdr:sp>
      <xdr:sp macro="" textlink="">
        <xdr:nvSpPr>
          <xdr:cNvPr id="64" name="TextBox 63">
            <a:hlinkClick xmlns:r="http://schemas.openxmlformats.org/officeDocument/2006/relationships" r:id="rId3" tooltip="Geographically"/>
            <a:extLst>
              <a:ext uri="{FF2B5EF4-FFF2-40B4-BE49-F238E27FC236}">
                <a16:creationId xmlns:a16="http://schemas.microsoft.com/office/drawing/2014/main" id="{F6906215-167B-F2F1-D956-95B32DB01477}"/>
              </a:ext>
            </a:extLst>
          </xdr:cNvPr>
          <xdr:cNvSpPr txBox="1"/>
        </xdr:nvSpPr>
        <xdr:spPr>
          <a:xfrm>
            <a:off x="11937621" y="0"/>
            <a:ext cx="1174613" cy="373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venir Book" panose="02000503020000020003" pitchFamily="2" charset="0"/>
              </a:rPr>
              <a:t>Geographically</a:t>
            </a:r>
          </a:p>
        </xdr:txBody>
      </xdr:sp>
      <xdr:sp macro="" textlink="">
        <xdr:nvSpPr>
          <xdr:cNvPr id="65" name="TextBox 64">
            <a:hlinkClick xmlns:r="http://schemas.openxmlformats.org/officeDocument/2006/relationships" r:id="rId4" tooltip="Sales Process"/>
            <a:extLst>
              <a:ext uri="{FF2B5EF4-FFF2-40B4-BE49-F238E27FC236}">
                <a16:creationId xmlns:a16="http://schemas.microsoft.com/office/drawing/2014/main" id="{EAF81BC5-A2D3-609C-1FB0-03D48ADC22A8}"/>
              </a:ext>
            </a:extLst>
          </xdr:cNvPr>
          <xdr:cNvSpPr txBox="1"/>
        </xdr:nvSpPr>
        <xdr:spPr>
          <a:xfrm>
            <a:off x="13089258" y="0"/>
            <a:ext cx="1176295" cy="373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venir Book" panose="02000503020000020003" pitchFamily="2" charset="0"/>
              </a:rPr>
              <a:t>Sales Process</a:t>
            </a:r>
          </a:p>
        </xdr:txBody>
      </xdr:sp>
      <xdr:sp macro="" textlink="">
        <xdr:nvSpPr>
          <xdr:cNvPr id="66" name="TextBox 65">
            <a:hlinkClick xmlns:r="http://schemas.openxmlformats.org/officeDocument/2006/relationships" r:id="rId5" tooltip="Projects Status"/>
            <a:extLst>
              <a:ext uri="{FF2B5EF4-FFF2-40B4-BE49-F238E27FC236}">
                <a16:creationId xmlns:a16="http://schemas.microsoft.com/office/drawing/2014/main" id="{DA1C9334-1BDF-C92D-00F3-7EB220E7C98E}"/>
              </a:ext>
            </a:extLst>
          </xdr:cNvPr>
          <xdr:cNvSpPr txBox="1"/>
        </xdr:nvSpPr>
        <xdr:spPr>
          <a:xfrm>
            <a:off x="14257463" y="0"/>
            <a:ext cx="1174611" cy="373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venir Book" panose="02000503020000020003" pitchFamily="2" charset="0"/>
              </a:rPr>
              <a:t>Projects Status</a:t>
            </a:r>
          </a:p>
        </xdr:txBody>
      </xdr:sp>
      <xdr:sp macro="" textlink="">
        <xdr:nvSpPr>
          <xdr:cNvPr id="67" name="TextBox 66">
            <a:hlinkClick xmlns:r="http://schemas.openxmlformats.org/officeDocument/2006/relationships" r:id="rId6" tooltip="Income Sources"/>
            <a:extLst>
              <a:ext uri="{FF2B5EF4-FFF2-40B4-BE49-F238E27FC236}">
                <a16:creationId xmlns:a16="http://schemas.microsoft.com/office/drawing/2014/main" id="{6FB3A278-4096-C441-0829-F6292DA12162}"/>
              </a:ext>
            </a:extLst>
          </xdr:cNvPr>
          <xdr:cNvSpPr txBox="1"/>
        </xdr:nvSpPr>
        <xdr:spPr>
          <a:xfrm>
            <a:off x="10730055" y="8090"/>
            <a:ext cx="1192678" cy="36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venir Book" panose="02000503020000020003" pitchFamily="2" charset="0"/>
              </a:rPr>
              <a:t>Income Sources</a:t>
            </a:r>
          </a:p>
        </xdr:txBody>
      </xdr:sp>
      <xdr:grpSp>
        <xdr:nvGrpSpPr>
          <xdr:cNvPr id="68" name="Graphic 13" descr="Compass outline">
            <a:extLst>
              <a:ext uri="{FF2B5EF4-FFF2-40B4-BE49-F238E27FC236}">
                <a16:creationId xmlns:a16="http://schemas.microsoft.com/office/drawing/2014/main" id="{7ECAEADE-7CDA-D82E-8A2E-0F5E1F8CC0FA}"/>
              </a:ext>
            </a:extLst>
          </xdr:cNvPr>
          <xdr:cNvGrpSpPr/>
        </xdr:nvGrpSpPr>
        <xdr:grpSpPr>
          <a:xfrm>
            <a:off x="4168311" y="107290"/>
            <a:ext cx="161632" cy="155136"/>
            <a:chOff x="9171301" y="871811"/>
            <a:chExt cx="723900" cy="723900"/>
          </a:xfrm>
          <a:solidFill>
            <a:schemeClr val="bg1"/>
          </a:solidFill>
        </xdr:grpSpPr>
        <xdr:sp macro="" textlink="">
          <xdr:nvSpPr>
            <xdr:cNvPr id="70" name="Freeform 69">
              <a:extLst>
                <a:ext uri="{FF2B5EF4-FFF2-40B4-BE49-F238E27FC236}">
                  <a16:creationId xmlns:a16="http://schemas.microsoft.com/office/drawing/2014/main" id="{0F384350-420E-3935-73A9-E761F20B4DB7}"/>
                </a:ext>
              </a:extLst>
            </xdr:cNvPr>
            <xdr:cNvSpPr/>
          </xdr:nvSpPr>
          <xdr:spPr>
            <a:xfrm>
              <a:off x="9171301" y="871811"/>
              <a:ext cx="723900" cy="723900"/>
            </a:xfrm>
            <a:custGeom>
              <a:avLst/>
              <a:gdLst>
                <a:gd name="csX0" fmla="*/ 361950 w 723900"/>
                <a:gd name="csY0" fmla="*/ 19050 h 723900"/>
                <a:gd name="csX1" fmla="*/ 704850 w 723900"/>
                <a:gd name="csY1" fmla="*/ 361950 h 723900"/>
                <a:gd name="csX2" fmla="*/ 361950 w 723900"/>
                <a:gd name="csY2" fmla="*/ 704850 h 723900"/>
                <a:gd name="csX3" fmla="*/ 19050 w 723900"/>
                <a:gd name="csY3" fmla="*/ 361950 h 723900"/>
                <a:gd name="csX4" fmla="*/ 361950 w 723900"/>
                <a:gd name="csY4" fmla="*/ 19050 h 723900"/>
                <a:gd name="csX5" fmla="*/ 361950 w 723900"/>
                <a:gd name="csY5" fmla="*/ 0 h 723900"/>
                <a:gd name="csX6" fmla="*/ 0 w 723900"/>
                <a:gd name="csY6" fmla="*/ 361950 h 723900"/>
                <a:gd name="csX7" fmla="*/ 361950 w 723900"/>
                <a:gd name="csY7" fmla="*/ 723900 h 723900"/>
                <a:gd name="csX8" fmla="*/ 723900 w 723900"/>
                <a:gd name="csY8" fmla="*/ 361950 h 723900"/>
                <a:gd name="csX9" fmla="*/ 362274 w 723900"/>
                <a:gd name="csY9" fmla="*/ 0 h 723900"/>
                <a:gd name="csX10" fmla="*/ 361950 w 723900"/>
                <a:gd name="csY10" fmla="*/ 0 h 7239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723900" h="723900">
                  <a:moveTo>
                    <a:pt x="361950" y="19050"/>
                  </a:moveTo>
                  <a:cubicBezTo>
                    <a:pt x="551328" y="19050"/>
                    <a:pt x="704850" y="172571"/>
                    <a:pt x="704850" y="361950"/>
                  </a:cubicBezTo>
                  <a:cubicBezTo>
                    <a:pt x="704850" y="551328"/>
                    <a:pt x="551328" y="704850"/>
                    <a:pt x="361950" y="704850"/>
                  </a:cubicBezTo>
                  <a:cubicBezTo>
                    <a:pt x="172571" y="704850"/>
                    <a:pt x="19050" y="551328"/>
                    <a:pt x="19050" y="361950"/>
                  </a:cubicBezTo>
                  <a:cubicBezTo>
                    <a:pt x="19265" y="172661"/>
                    <a:pt x="172661" y="19265"/>
                    <a:pt x="361950" y="19050"/>
                  </a:cubicBezTo>
                  <a:moveTo>
                    <a:pt x="361950" y="0"/>
                  </a:moveTo>
                  <a:cubicBezTo>
                    <a:pt x="162051" y="0"/>
                    <a:pt x="0" y="162051"/>
                    <a:pt x="0" y="361950"/>
                  </a:cubicBezTo>
                  <a:cubicBezTo>
                    <a:pt x="0" y="561849"/>
                    <a:pt x="162051" y="723900"/>
                    <a:pt x="361950" y="723900"/>
                  </a:cubicBezTo>
                  <a:cubicBezTo>
                    <a:pt x="561849" y="723900"/>
                    <a:pt x="723900" y="561849"/>
                    <a:pt x="723900" y="361950"/>
                  </a:cubicBezTo>
                  <a:cubicBezTo>
                    <a:pt x="723990" y="162140"/>
                    <a:pt x="562084" y="90"/>
                    <a:pt x="362274" y="0"/>
                  </a:cubicBezTo>
                  <a:cubicBezTo>
                    <a:pt x="362166" y="0"/>
                    <a:pt x="362058" y="0"/>
                    <a:pt x="361950" y="0"/>
                  </a:cubicBezTo>
                  <a:close/>
                </a:path>
              </a:pathLst>
            </a:custGeom>
            <a:grpFill/>
            <a:ln w="9525" cap="flat">
              <a:noFill/>
              <a:prstDash val="solid"/>
              <a:miter/>
            </a:ln>
          </xdr:spPr>
        </xdr:sp>
        <xdr:sp macro="" textlink="">
          <xdr:nvSpPr>
            <xdr:cNvPr id="71" name="Freeform 70">
              <a:extLst>
                <a:ext uri="{FF2B5EF4-FFF2-40B4-BE49-F238E27FC236}">
                  <a16:creationId xmlns:a16="http://schemas.microsoft.com/office/drawing/2014/main" id="{7D8C6E01-70D4-4E8F-C467-7B9DBBCCC77A}"/>
                </a:ext>
              </a:extLst>
            </xdr:cNvPr>
            <xdr:cNvSpPr/>
          </xdr:nvSpPr>
          <xdr:spPr>
            <a:xfrm>
              <a:off x="9228451" y="928961"/>
              <a:ext cx="609600" cy="609600"/>
            </a:xfrm>
            <a:custGeom>
              <a:avLst/>
              <a:gdLst>
                <a:gd name="csX0" fmla="*/ 304800 w 609600"/>
                <a:gd name="csY0" fmla="*/ 19050 h 609600"/>
                <a:gd name="csX1" fmla="*/ 590550 w 609600"/>
                <a:gd name="csY1" fmla="*/ 304800 h 609600"/>
                <a:gd name="csX2" fmla="*/ 304800 w 609600"/>
                <a:gd name="csY2" fmla="*/ 590550 h 609600"/>
                <a:gd name="csX3" fmla="*/ 19050 w 609600"/>
                <a:gd name="csY3" fmla="*/ 304800 h 609600"/>
                <a:gd name="csX4" fmla="*/ 304800 w 609600"/>
                <a:gd name="csY4" fmla="*/ 19050 h 609600"/>
                <a:gd name="csX5" fmla="*/ 304800 w 609600"/>
                <a:gd name="csY5" fmla="*/ 0 h 609600"/>
                <a:gd name="csX6" fmla="*/ 0 w 609600"/>
                <a:gd name="csY6" fmla="*/ 304800 h 609600"/>
                <a:gd name="csX7" fmla="*/ 304800 w 609600"/>
                <a:gd name="csY7" fmla="*/ 609600 h 609600"/>
                <a:gd name="csX8" fmla="*/ 609600 w 609600"/>
                <a:gd name="csY8" fmla="*/ 304800 h 609600"/>
                <a:gd name="csX9" fmla="*/ 304800 w 609600"/>
                <a:gd name="csY9" fmla="*/ 0 h 6096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9600" h="609600">
                  <a:moveTo>
                    <a:pt x="304800" y="19050"/>
                  </a:moveTo>
                  <a:cubicBezTo>
                    <a:pt x="462615" y="19050"/>
                    <a:pt x="590550" y="146985"/>
                    <a:pt x="590550" y="304800"/>
                  </a:cubicBezTo>
                  <a:cubicBezTo>
                    <a:pt x="590550" y="462615"/>
                    <a:pt x="462615" y="590550"/>
                    <a:pt x="304800" y="590550"/>
                  </a:cubicBezTo>
                  <a:cubicBezTo>
                    <a:pt x="146985" y="590550"/>
                    <a:pt x="19050" y="462615"/>
                    <a:pt x="19050" y="304800"/>
                  </a:cubicBezTo>
                  <a:cubicBezTo>
                    <a:pt x="19228" y="147058"/>
                    <a:pt x="147058" y="19228"/>
                    <a:pt x="304800" y="19050"/>
                  </a:cubicBezTo>
                  <a:moveTo>
                    <a:pt x="304800" y="0"/>
                  </a:moveTo>
                  <a:cubicBezTo>
                    <a:pt x="136464" y="0"/>
                    <a:pt x="0" y="136464"/>
                    <a:pt x="0" y="304800"/>
                  </a:cubicBezTo>
                  <a:cubicBezTo>
                    <a:pt x="0" y="473136"/>
                    <a:pt x="136464" y="609600"/>
                    <a:pt x="304800" y="609600"/>
                  </a:cubicBezTo>
                  <a:cubicBezTo>
                    <a:pt x="473136" y="609600"/>
                    <a:pt x="609600" y="473136"/>
                    <a:pt x="609600" y="304800"/>
                  </a:cubicBezTo>
                  <a:cubicBezTo>
                    <a:pt x="609411" y="136542"/>
                    <a:pt x="473058" y="189"/>
                    <a:pt x="304800" y="0"/>
                  </a:cubicBezTo>
                  <a:close/>
                </a:path>
              </a:pathLst>
            </a:custGeom>
            <a:grpFill/>
            <a:ln w="9525" cap="flat">
              <a:noFill/>
              <a:prstDash val="solid"/>
              <a:miter/>
            </a:ln>
          </xdr:spPr>
        </xdr:sp>
        <xdr:sp macro="" textlink="">
          <xdr:nvSpPr>
            <xdr:cNvPr id="72" name="Freeform 71">
              <a:extLst>
                <a:ext uri="{FF2B5EF4-FFF2-40B4-BE49-F238E27FC236}">
                  <a16:creationId xmlns:a16="http://schemas.microsoft.com/office/drawing/2014/main" id="{753F9671-CADE-C685-AEE9-EBC78EEA8981}"/>
                </a:ext>
              </a:extLst>
            </xdr:cNvPr>
            <xdr:cNvSpPr/>
          </xdr:nvSpPr>
          <xdr:spPr>
            <a:xfrm>
              <a:off x="9384661" y="1087075"/>
              <a:ext cx="295275" cy="295275"/>
            </a:xfrm>
            <a:custGeom>
              <a:avLst/>
              <a:gdLst>
                <a:gd name="csX0" fmla="*/ 194939 w 295275"/>
                <a:gd name="csY0" fmla="*/ 194948 h 295275"/>
                <a:gd name="csX1" fmla="*/ 35023 w 295275"/>
                <a:gd name="csY1" fmla="*/ 260366 h 295275"/>
                <a:gd name="csX2" fmla="*/ 100336 w 295275"/>
                <a:gd name="csY2" fmla="*/ 102175 h 295275"/>
                <a:gd name="csX3" fmla="*/ 260252 w 295275"/>
                <a:gd name="csY3" fmla="*/ 35290 h 295275"/>
                <a:gd name="csX4" fmla="*/ 85725 w 295275"/>
                <a:gd name="csY4" fmla="*/ 87630 h 295275"/>
                <a:gd name="csX5" fmla="*/ 0 w 295275"/>
                <a:gd name="csY5" fmla="*/ 295275 h 295275"/>
                <a:gd name="csX6" fmla="*/ 209550 w 295275"/>
                <a:gd name="csY6" fmla="*/ 209550 h 295275"/>
                <a:gd name="csX7" fmla="*/ 295275 w 295275"/>
                <a:gd name="csY7" fmla="*/ 0 h 2952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295275" h="295275">
                  <a:moveTo>
                    <a:pt x="194939" y="194948"/>
                  </a:moveTo>
                  <a:lnTo>
                    <a:pt x="35023" y="260366"/>
                  </a:lnTo>
                  <a:lnTo>
                    <a:pt x="100336" y="102175"/>
                  </a:lnTo>
                  <a:lnTo>
                    <a:pt x="260252" y="35290"/>
                  </a:lnTo>
                  <a:close/>
                  <a:moveTo>
                    <a:pt x="85725" y="87630"/>
                  </a:moveTo>
                  <a:lnTo>
                    <a:pt x="0" y="295275"/>
                  </a:lnTo>
                  <a:lnTo>
                    <a:pt x="209550" y="209550"/>
                  </a:lnTo>
                  <a:lnTo>
                    <a:pt x="295275" y="0"/>
                  </a:lnTo>
                  <a:close/>
                </a:path>
              </a:pathLst>
            </a:custGeom>
            <a:grpFill/>
            <a:ln w="9525" cap="flat">
              <a:noFill/>
              <a:prstDash val="solid"/>
              <a:miter/>
            </a:ln>
          </xdr:spPr>
        </xdr:sp>
        <xdr:sp macro="" textlink="">
          <xdr:nvSpPr>
            <xdr:cNvPr id="73" name="Oval 72">
              <a:extLst>
                <a:ext uri="{FF2B5EF4-FFF2-40B4-BE49-F238E27FC236}">
                  <a16:creationId xmlns:a16="http://schemas.microsoft.com/office/drawing/2014/main" id="{7F707C1A-C35D-B1D9-0708-7825548025C6}"/>
                </a:ext>
              </a:extLst>
            </xdr:cNvPr>
            <xdr:cNvSpPr/>
          </xdr:nvSpPr>
          <xdr:spPr>
            <a:xfrm>
              <a:off x="9514201" y="1214711"/>
              <a:ext cx="38100" cy="38100"/>
            </a:xfrm>
            <a:prstGeom prst="ellipse">
              <a:avLst/>
            </a:prstGeom>
            <a:grpFill/>
            <a:ln w="9525" cap="flat">
              <a:noFill/>
              <a:prstDash val="solid"/>
              <a:miter/>
            </a:ln>
          </xdr:spPr>
        </xdr:sp>
      </xdr:grpSp>
      <xdr:sp macro="" textlink="">
        <xdr:nvSpPr>
          <xdr:cNvPr id="69" name="Rounded Rectangle 68">
            <a:extLst>
              <a:ext uri="{FF2B5EF4-FFF2-40B4-BE49-F238E27FC236}">
                <a16:creationId xmlns:a16="http://schemas.microsoft.com/office/drawing/2014/main" id="{D83D3066-D837-265D-2033-350D4796F351}"/>
              </a:ext>
            </a:extLst>
          </xdr:cNvPr>
          <xdr:cNvSpPr/>
        </xdr:nvSpPr>
        <xdr:spPr>
          <a:xfrm>
            <a:off x="12060177" y="284279"/>
            <a:ext cx="274320" cy="45720"/>
          </a:xfrm>
          <a:prstGeom prst="roundRect">
            <a:avLst>
              <a:gd name="adj" fmla="val 50000"/>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523601</xdr:colOff>
      <xdr:row>21</xdr:row>
      <xdr:rowOff>131380</xdr:rowOff>
    </xdr:from>
    <xdr:to>
      <xdr:col>4</xdr:col>
      <xdr:colOff>155740</xdr:colOff>
      <xdr:row>30</xdr:row>
      <xdr:rowOff>140142</xdr:rowOff>
    </xdr:to>
    <xdr:grpSp>
      <xdr:nvGrpSpPr>
        <xdr:cNvPr id="23" name="Group 22">
          <a:extLst>
            <a:ext uri="{FF2B5EF4-FFF2-40B4-BE49-F238E27FC236}">
              <a16:creationId xmlns:a16="http://schemas.microsoft.com/office/drawing/2014/main" id="{C928FA79-3D25-D90E-F624-56609E8E2C16}"/>
            </a:ext>
          </a:extLst>
        </xdr:cNvPr>
        <xdr:cNvGrpSpPr/>
      </xdr:nvGrpSpPr>
      <xdr:grpSpPr>
        <a:xfrm>
          <a:off x="523601" y="4177863"/>
          <a:ext cx="2925380" cy="1742969"/>
          <a:chOff x="578068" y="2084552"/>
          <a:chExt cx="2811518" cy="1742969"/>
        </a:xfrm>
      </xdr:grpSpPr>
      <xdr:grpSp>
        <xdr:nvGrpSpPr>
          <xdr:cNvPr id="6" name="Group 5">
            <a:extLst>
              <a:ext uri="{FF2B5EF4-FFF2-40B4-BE49-F238E27FC236}">
                <a16:creationId xmlns:a16="http://schemas.microsoft.com/office/drawing/2014/main" id="{76782844-6E41-2A6F-6508-B9A1F073DE00}"/>
              </a:ext>
            </a:extLst>
          </xdr:cNvPr>
          <xdr:cNvGrpSpPr/>
        </xdr:nvGrpSpPr>
        <xdr:grpSpPr>
          <a:xfrm>
            <a:off x="578068" y="2084552"/>
            <a:ext cx="2811518" cy="262758"/>
            <a:chOff x="735724" y="1883104"/>
            <a:chExt cx="2811518" cy="262758"/>
          </a:xfrm>
        </xdr:grpSpPr>
        <xdr:sp macro="" textlink="'Pivot tables'!BB5">
          <xdr:nvSpPr>
            <xdr:cNvPr id="2" name="TextBox 1">
              <a:extLst>
                <a:ext uri="{FF2B5EF4-FFF2-40B4-BE49-F238E27FC236}">
                  <a16:creationId xmlns:a16="http://schemas.microsoft.com/office/drawing/2014/main" id="{97138673-2668-4808-A035-1FCFAF5A4C64}"/>
                </a:ext>
              </a:extLst>
            </xdr:cNvPr>
            <xdr:cNvSpPr txBox="1"/>
          </xdr:nvSpPr>
          <xdr:spPr>
            <a:xfrm>
              <a:off x="735724" y="1883104"/>
              <a:ext cx="849586" cy="26275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6A653F2-A417-9E47-9084-54A85B3E20FB}" type="TxLink">
                <a:rPr lang="en-US" sz="1050" b="0" i="0" u="none" strike="noStrike">
                  <a:solidFill>
                    <a:schemeClr val="bg1"/>
                  </a:solidFill>
                  <a:latin typeface="Avenir Book" panose="02000503020000020003" pitchFamily="2" charset="0"/>
                  <a:cs typeface="Calibri"/>
                </a:rPr>
                <a:pPr/>
                <a:t>Australia</a:t>
              </a:fld>
              <a:endParaRPr lang="en-US" sz="1050">
                <a:solidFill>
                  <a:schemeClr val="bg1"/>
                </a:solidFill>
                <a:latin typeface="Avenir Book" panose="02000503020000020003" pitchFamily="2" charset="0"/>
              </a:endParaRPr>
            </a:p>
          </xdr:txBody>
        </xdr:sp>
        <xdr:sp macro="" textlink="'Pivot tables'!BC5">
          <xdr:nvSpPr>
            <xdr:cNvPr id="4" name="TextBox 3">
              <a:extLst>
                <a:ext uri="{FF2B5EF4-FFF2-40B4-BE49-F238E27FC236}">
                  <a16:creationId xmlns:a16="http://schemas.microsoft.com/office/drawing/2014/main" id="{AE426E17-57D6-CCEF-3EC5-1C79ADA6C4FB}"/>
                </a:ext>
              </a:extLst>
            </xdr:cNvPr>
            <xdr:cNvSpPr txBox="1"/>
          </xdr:nvSpPr>
          <xdr:spPr>
            <a:xfrm>
              <a:off x="1620345" y="1883104"/>
              <a:ext cx="1077310" cy="26275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A197E67-69DB-C740-9FA4-E70EEC7B25E9}" type="TxLink">
                <a:rPr lang="en-US" sz="1100" b="0" i="0" u="none" strike="noStrike">
                  <a:solidFill>
                    <a:schemeClr val="bg1"/>
                  </a:solidFill>
                  <a:latin typeface="Avenir Book" panose="02000503020000020003" pitchFamily="2" charset="0"/>
                  <a:cs typeface="Calibri"/>
                </a:rPr>
                <a:pPr algn="l"/>
                <a:t> 123,480,773 </a:t>
              </a:fld>
              <a:endParaRPr lang="en-US" sz="1050">
                <a:solidFill>
                  <a:schemeClr val="bg1"/>
                </a:solidFill>
                <a:latin typeface="Avenir Book" panose="02000503020000020003" pitchFamily="2" charset="0"/>
              </a:endParaRPr>
            </a:p>
          </xdr:txBody>
        </xdr:sp>
        <xdr:sp macro="" textlink="'Pivot tables'!BD5">
          <xdr:nvSpPr>
            <xdr:cNvPr id="5" name="TextBox 4">
              <a:extLst>
                <a:ext uri="{FF2B5EF4-FFF2-40B4-BE49-F238E27FC236}">
                  <a16:creationId xmlns:a16="http://schemas.microsoft.com/office/drawing/2014/main" id="{C5D3958E-338B-EA7D-E75A-AD0C27A106B4}"/>
                </a:ext>
              </a:extLst>
            </xdr:cNvPr>
            <xdr:cNvSpPr txBox="1"/>
          </xdr:nvSpPr>
          <xdr:spPr>
            <a:xfrm>
              <a:off x="2697656" y="1883104"/>
              <a:ext cx="849586" cy="26275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54331BE-D8E1-514E-9DCF-785753FA38FC}" type="TxLink">
                <a:rPr lang="en-US" sz="1100" b="0" i="0" u="none" strike="noStrike">
                  <a:solidFill>
                    <a:schemeClr val="bg1"/>
                  </a:solidFill>
                  <a:latin typeface="Avenir Book" panose="02000503020000020003" pitchFamily="2" charset="0"/>
                  <a:cs typeface="Calibri"/>
                </a:rPr>
                <a:pPr/>
                <a:t>6.56%</a:t>
              </a:fld>
              <a:endParaRPr lang="en-US" sz="1050">
                <a:solidFill>
                  <a:schemeClr val="bg1"/>
                </a:solidFill>
                <a:latin typeface="Avenir Book" panose="02000503020000020003" pitchFamily="2" charset="0"/>
              </a:endParaRPr>
            </a:p>
          </xdr:txBody>
        </xdr:sp>
      </xdr:grpSp>
      <xdr:grpSp>
        <xdr:nvGrpSpPr>
          <xdr:cNvPr id="7" name="Group 6">
            <a:extLst>
              <a:ext uri="{FF2B5EF4-FFF2-40B4-BE49-F238E27FC236}">
                <a16:creationId xmlns:a16="http://schemas.microsoft.com/office/drawing/2014/main" id="{2EC26A91-8711-0F03-B6C7-68A13393700F}"/>
              </a:ext>
            </a:extLst>
          </xdr:cNvPr>
          <xdr:cNvGrpSpPr/>
        </xdr:nvGrpSpPr>
        <xdr:grpSpPr>
          <a:xfrm>
            <a:off x="578068" y="2448024"/>
            <a:ext cx="2811518" cy="262758"/>
            <a:chOff x="735724" y="1883104"/>
            <a:chExt cx="2811518" cy="262758"/>
          </a:xfrm>
        </xdr:grpSpPr>
        <xdr:sp macro="" textlink="'Pivot tables'!BB6">
          <xdr:nvSpPr>
            <xdr:cNvPr id="8" name="TextBox 7">
              <a:extLst>
                <a:ext uri="{FF2B5EF4-FFF2-40B4-BE49-F238E27FC236}">
                  <a16:creationId xmlns:a16="http://schemas.microsoft.com/office/drawing/2014/main" id="{8420105B-1E68-182A-8D5D-53DD0A935FD1}"/>
                </a:ext>
              </a:extLst>
            </xdr:cNvPr>
            <xdr:cNvSpPr txBox="1"/>
          </xdr:nvSpPr>
          <xdr:spPr>
            <a:xfrm>
              <a:off x="735724" y="1883104"/>
              <a:ext cx="849586" cy="26275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E501067-4608-FE4E-B902-B8E6AED2423B}" type="TxLink">
                <a:rPr lang="en-US" sz="1100" b="0" i="0" u="none" strike="noStrike">
                  <a:solidFill>
                    <a:schemeClr val="bg1"/>
                  </a:solidFill>
                  <a:latin typeface="Avenir Book" panose="02000503020000020003" pitchFamily="2" charset="0"/>
                  <a:cs typeface="Calibri"/>
                </a:rPr>
                <a:pPr/>
                <a:t>India</a:t>
              </a:fld>
              <a:endParaRPr lang="en-US" sz="1050">
                <a:solidFill>
                  <a:schemeClr val="bg1"/>
                </a:solidFill>
                <a:latin typeface="Avenir Book" panose="02000503020000020003" pitchFamily="2" charset="0"/>
              </a:endParaRPr>
            </a:p>
          </xdr:txBody>
        </xdr:sp>
        <xdr:sp macro="" textlink="'Pivot tables'!BC6">
          <xdr:nvSpPr>
            <xdr:cNvPr id="9" name="TextBox 8">
              <a:extLst>
                <a:ext uri="{FF2B5EF4-FFF2-40B4-BE49-F238E27FC236}">
                  <a16:creationId xmlns:a16="http://schemas.microsoft.com/office/drawing/2014/main" id="{73E807FA-8398-DE7D-2627-16E866B512B7}"/>
                </a:ext>
              </a:extLst>
            </xdr:cNvPr>
            <xdr:cNvSpPr txBox="1"/>
          </xdr:nvSpPr>
          <xdr:spPr>
            <a:xfrm>
              <a:off x="1620345" y="1883104"/>
              <a:ext cx="1077310" cy="26275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2EB0112-E289-9F44-BEBC-5AB01B96FDE9}" type="TxLink">
                <a:rPr lang="en-US" sz="1100" b="0" i="0" u="none" strike="noStrike">
                  <a:solidFill>
                    <a:schemeClr val="bg1"/>
                  </a:solidFill>
                  <a:latin typeface="Avenir Book" panose="02000503020000020003" pitchFamily="2" charset="0"/>
                  <a:cs typeface="Calibri"/>
                </a:rPr>
                <a:pPr/>
                <a:t> 990,897,786 </a:t>
              </a:fld>
              <a:endParaRPr lang="en-US" sz="1050">
                <a:solidFill>
                  <a:schemeClr val="bg1"/>
                </a:solidFill>
                <a:latin typeface="Avenir Book" panose="02000503020000020003" pitchFamily="2" charset="0"/>
              </a:endParaRPr>
            </a:p>
          </xdr:txBody>
        </xdr:sp>
        <xdr:sp macro="" textlink="'Pivot tables'!BD6">
          <xdr:nvSpPr>
            <xdr:cNvPr id="10" name="TextBox 9">
              <a:extLst>
                <a:ext uri="{FF2B5EF4-FFF2-40B4-BE49-F238E27FC236}">
                  <a16:creationId xmlns:a16="http://schemas.microsoft.com/office/drawing/2014/main" id="{9EFB1710-E52C-4FDC-2685-157E2A3D153D}"/>
                </a:ext>
              </a:extLst>
            </xdr:cNvPr>
            <xdr:cNvSpPr txBox="1"/>
          </xdr:nvSpPr>
          <xdr:spPr>
            <a:xfrm>
              <a:off x="2697656" y="1883104"/>
              <a:ext cx="849586" cy="26275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EAA3F8C-2097-A048-9C9E-41C48619A910}" type="TxLink">
                <a:rPr lang="en-US" sz="1100" b="0" i="0" u="none" strike="noStrike">
                  <a:solidFill>
                    <a:schemeClr val="bg1"/>
                  </a:solidFill>
                  <a:latin typeface="Avenir Book" panose="02000503020000020003" pitchFamily="2" charset="0"/>
                  <a:cs typeface="Calibri"/>
                </a:rPr>
                <a:pPr/>
                <a:t>52.68%</a:t>
              </a:fld>
              <a:endParaRPr lang="en-US" sz="1050">
                <a:solidFill>
                  <a:schemeClr val="bg1"/>
                </a:solidFill>
                <a:latin typeface="Avenir Book" panose="02000503020000020003" pitchFamily="2" charset="0"/>
              </a:endParaRPr>
            </a:p>
          </xdr:txBody>
        </xdr:sp>
      </xdr:grpSp>
      <xdr:grpSp>
        <xdr:nvGrpSpPr>
          <xdr:cNvPr id="11" name="Group 10">
            <a:extLst>
              <a:ext uri="{FF2B5EF4-FFF2-40B4-BE49-F238E27FC236}">
                <a16:creationId xmlns:a16="http://schemas.microsoft.com/office/drawing/2014/main" id="{B951D0AE-BBBE-CD46-1509-23D20A240ECA}"/>
              </a:ext>
            </a:extLst>
          </xdr:cNvPr>
          <xdr:cNvGrpSpPr/>
        </xdr:nvGrpSpPr>
        <xdr:grpSpPr>
          <a:xfrm>
            <a:off x="578068" y="2820279"/>
            <a:ext cx="2811518" cy="262758"/>
            <a:chOff x="735724" y="1883104"/>
            <a:chExt cx="2811518" cy="262758"/>
          </a:xfrm>
        </xdr:grpSpPr>
        <xdr:sp macro="" textlink="'Pivot tables'!BB7">
          <xdr:nvSpPr>
            <xdr:cNvPr id="12" name="TextBox 11">
              <a:extLst>
                <a:ext uri="{FF2B5EF4-FFF2-40B4-BE49-F238E27FC236}">
                  <a16:creationId xmlns:a16="http://schemas.microsoft.com/office/drawing/2014/main" id="{37B6CCEC-565C-DF07-92BA-1527029352E6}"/>
                </a:ext>
              </a:extLst>
            </xdr:cNvPr>
            <xdr:cNvSpPr txBox="1"/>
          </xdr:nvSpPr>
          <xdr:spPr>
            <a:xfrm>
              <a:off x="735724" y="1883104"/>
              <a:ext cx="849586" cy="26275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7E437E7-9EC9-CC4C-9DA6-C1C507ED12B6}" type="TxLink">
                <a:rPr lang="en-US" sz="1100" b="0" i="0" u="none" strike="noStrike">
                  <a:solidFill>
                    <a:schemeClr val="bg1"/>
                  </a:solidFill>
                  <a:latin typeface="Avenir Book" panose="02000503020000020003" pitchFamily="2" charset="0"/>
                  <a:cs typeface="Calibri"/>
                </a:rPr>
                <a:pPr/>
                <a:t>UAE</a:t>
              </a:fld>
              <a:endParaRPr lang="en-US" sz="1050">
                <a:solidFill>
                  <a:schemeClr val="bg1"/>
                </a:solidFill>
                <a:latin typeface="Avenir Book" panose="02000503020000020003" pitchFamily="2" charset="0"/>
              </a:endParaRPr>
            </a:p>
          </xdr:txBody>
        </xdr:sp>
        <xdr:sp macro="" textlink="'Pivot tables'!BC7">
          <xdr:nvSpPr>
            <xdr:cNvPr id="13" name="TextBox 12">
              <a:extLst>
                <a:ext uri="{FF2B5EF4-FFF2-40B4-BE49-F238E27FC236}">
                  <a16:creationId xmlns:a16="http://schemas.microsoft.com/office/drawing/2014/main" id="{96080814-B60F-921E-7B77-239E94F14E1D}"/>
                </a:ext>
              </a:extLst>
            </xdr:cNvPr>
            <xdr:cNvSpPr txBox="1"/>
          </xdr:nvSpPr>
          <xdr:spPr>
            <a:xfrm>
              <a:off x="1620345" y="1883104"/>
              <a:ext cx="1077310" cy="26275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92ADB21-E125-8A4B-A696-A85361429DDA}" type="TxLink">
                <a:rPr lang="en-US" sz="1100" b="0" i="0" u="none" strike="noStrike">
                  <a:solidFill>
                    <a:schemeClr val="bg1"/>
                  </a:solidFill>
                  <a:latin typeface="Avenir Book" panose="02000503020000020003" pitchFamily="2" charset="0"/>
                  <a:cs typeface="Calibri"/>
                </a:rPr>
                <a:pPr/>
                <a:t> 322,423,275 </a:t>
              </a:fld>
              <a:endParaRPr lang="en-US" sz="1050">
                <a:solidFill>
                  <a:schemeClr val="bg1"/>
                </a:solidFill>
                <a:latin typeface="Avenir Book" panose="02000503020000020003" pitchFamily="2" charset="0"/>
              </a:endParaRPr>
            </a:p>
          </xdr:txBody>
        </xdr:sp>
        <xdr:sp macro="" textlink="'Pivot tables'!BD7">
          <xdr:nvSpPr>
            <xdr:cNvPr id="14" name="TextBox 13">
              <a:extLst>
                <a:ext uri="{FF2B5EF4-FFF2-40B4-BE49-F238E27FC236}">
                  <a16:creationId xmlns:a16="http://schemas.microsoft.com/office/drawing/2014/main" id="{1FDED66B-D09A-F5FC-12F5-B2BF863EDC6E}"/>
                </a:ext>
              </a:extLst>
            </xdr:cNvPr>
            <xdr:cNvSpPr txBox="1"/>
          </xdr:nvSpPr>
          <xdr:spPr>
            <a:xfrm>
              <a:off x="2697656" y="1883104"/>
              <a:ext cx="849586" cy="26275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369AA7D-E63A-4849-ACDA-83DC1F7ADC47}" type="TxLink">
                <a:rPr lang="en-US" sz="1100" b="0" i="0" u="none" strike="noStrike">
                  <a:solidFill>
                    <a:schemeClr val="bg1"/>
                  </a:solidFill>
                  <a:latin typeface="Avenir Book" panose="02000503020000020003" pitchFamily="2" charset="0"/>
                  <a:cs typeface="Calibri"/>
                </a:rPr>
                <a:pPr/>
                <a:t>17.14%</a:t>
              </a:fld>
              <a:endParaRPr lang="en-US" sz="1050">
                <a:solidFill>
                  <a:schemeClr val="bg1"/>
                </a:solidFill>
                <a:latin typeface="Avenir Book" panose="02000503020000020003" pitchFamily="2" charset="0"/>
              </a:endParaRPr>
            </a:p>
          </xdr:txBody>
        </xdr:sp>
      </xdr:grpSp>
      <xdr:grpSp>
        <xdr:nvGrpSpPr>
          <xdr:cNvPr id="15" name="Group 14">
            <a:extLst>
              <a:ext uri="{FF2B5EF4-FFF2-40B4-BE49-F238E27FC236}">
                <a16:creationId xmlns:a16="http://schemas.microsoft.com/office/drawing/2014/main" id="{A2F9E4DE-2301-0830-6BC4-186A361AD392}"/>
              </a:ext>
            </a:extLst>
          </xdr:cNvPr>
          <xdr:cNvGrpSpPr/>
        </xdr:nvGrpSpPr>
        <xdr:grpSpPr>
          <a:xfrm>
            <a:off x="578068" y="3192516"/>
            <a:ext cx="2811518" cy="262758"/>
            <a:chOff x="735724" y="1883104"/>
            <a:chExt cx="2811518" cy="262758"/>
          </a:xfrm>
        </xdr:grpSpPr>
        <xdr:sp macro="" textlink="'Pivot tables'!BB8">
          <xdr:nvSpPr>
            <xdr:cNvPr id="16" name="TextBox 15">
              <a:extLst>
                <a:ext uri="{FF2B5EF4-FFF2-40B4-BE49-F238E27FC236}">
                  <a16:creationId xmlns:a16="http://schemas.microsoft.com/office/drawing/2014/main" id="{F27718FC-FA85-C41E-6ED6-35B4FF92B0F0}"/>
                </a:ext>
              </a:extLst>
            </xdr:cNvPr>
            <xdr:cNvSpPr txBox="1"/>
          </xdr:nvSpPr>
          <xdr:spPr>
            <a:xfrm>
              <a:off x="735724" y="1883104"/>
              <a:ext cx="849586" cy="26275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817C9FF-6F8B-134F-A924-36830551E85D}" type="TxLink">
                <a:rPr lang="en-US" sz="1100" b="0" i="0" u="none" strike="noStrike">
                  <a:solidFill>
                    <a:schemeClr val="bg1"/>
                  </a:solidFill>
                  <a:latin typeface="Avenir Book" panose="02000503020000020003" pitchFamily="2" charset="0"/>
                  <a:cs typeface="Calibri"/>
                </a:rPr>
                <a:pPr/>
                <a:t>UK</a:t>
              </a:fld>
              <a:endParaRPr lang="en-US" sz="1050">
                <a:solidFill>
                  <a:schemeClr val="bg1"/>
                </a:solidFill>
                <a:latin typeface="Avenir Book" panose="02000503020000020003" pitchFamily="2" charset="0"/>
              </a:endParaRPr>
            </a:p>
          </xdr:txBody>
        </xdr:sp>
        <xdr:sp macro="" textlink="'Pivot tables'!BC8">
          <xdr:nvSpPr>
            <xdr:cNvPr id="17" name="TextBox 16">
              <a:extLst>
                <a:ext uri="{FF2B5EF4-FFF2-40B4-BE49-F238E27FC236}">
                  <a16:creationId xmlns:a16="http://schemas.microsoft.com/office/drawing/2014/main" id="{A7A6BFF0-59D1-D5F8-8192-AC5A507BAB22}"/>
                </a:ext>
              </a:extLst>
            </xdr:cNvPr>
            <xdr:cNvSpPr txBox="1"/>
          </xdr:nvSpPr>
          <xdr:spPr>
            <a:xfrm>
              <a:off x="1620345" y="1883104"/>
              <a:ext cx="1077310" cy="26275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DA95D63-7714-9F46-BBDF-A75FE1E6E52A}" type="TxLink">
                <a:rPr lang="en-US" sz="1100" b="0" i="0" u="none" strike="noStrike">
                  <a:solidFill>
                    <a:schemeClr val="bg1"/>
                  </a:solidFill>
                  <a:latin typeface="Avenir Book" panose="02000503020000020003" pitchFamily="2" charset="0"/>
                  <a:cs typeface="Calibri"/>
                </a:rPr>
                <a:pPr/>
                <a:t> 100,056,709 </a:t>
              </a:fld>
              <a:endParaRPr lang="en-US" sz="1050">
                <a:solidFill>
                  <a:schemeClr val="bg1"/>
                </a:solidFill>
                <a:latin typeface="Avenir Book" panose="02000503020000020003" pitchFamily="2" charset="0"/>
              </a:endParaRPr>
            </a:p>
          </xdr:txBody>
        </xdr:sp>
        <xdr:sp macro="" textlink="'Pivot tables'!BD8">
          <xdr:nvSpPr>
            <xdr:cNvPr id="18" name="TextBox 17">
              <a:extLst>
                <a:ext uri="{FF2B5EF4-FFF2-40B4-BE49-F238E27FC236}">
                  <a16:creationId xmlns:a16="http://schemas.microsoft.com/office/drawing/2014/main" id="{B3AAF760-5D0A-562B-F689-541CD403EF1C}"/>
                </a:ext>
              </a:extLst>
            </xdr:cNvPr>
            <xdr:cNvSpPr txBox="1"/>
          </xdr:nvSpPr>
          <xdr:spPr>
            <a:xfrm>
              <a:off x="2697656" y="1883104"/>
              <a:ext cx="849586" cy="26275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A67A6B9-7492-C44B-A6E1-9FFC151F5D07}" type="TxLink">
                <a:rPr lang="en-US" sz="1100" b="0" i="0" u="none" strike="noStrike">
                  <a:solidFill>
                    <a:schemeClr val="bg1"/>
                  </a:solidFill>
                  <a:latin typeface="Avenir Book" panose="02000503020000020003" pitchFamily="2" charset="0"/>
                  <a:cs typeface="Calibri"/>
                </a:rPr>
                <a:pPr/>
                <a:t>5.32%</a:t>
              </a:fld>
              <a:endParaRPr lang="en-US" sz="1050">
                <a:solidFill>
                  <a:schemeClr val="bg1"/>
                </a:solidFill>
                <a:latin typeface="Avenir Book" panose="02000503020000020003" pitchFamily="2" charset="0"/>
              </a:endParaRPr>
            </a:p>
          </xdr:txBody>
        </xdr:sp>
      </xdr:grpSp>
      <xdr:grpSp>
        <xdr:nvGrpSpPr>
          <xdr:cNvPr id="19" name="Group 18">
            <a:extLst>
              <a:ext uri="{FF2B5EF4-FFF2-40B4-BE49-F238E27FC236}">
                <a16:creationId xmlns:a16="http://schemas.microsoft.com/office/drawing/2014/main" id="{03017995-F8CC-9C2C-7AF8-704432367413}"/>
              </a:ext>
            </a:extLst>
          </xdr:cNvPr>
          <xdr:cNvGrpSpPr/>
        </xdr:nvGrpSpPr>
        <xdr:grpSpPr>
          <a:xfrm>
            <a:off x="578068" y="3564763"/>
            <a:ext cx="2811518" cy="262758"/>
            <a:chOff x="735724" y="1883104"/>
            <a:chExt cx="2811518" cy="262758"/>
          </a:xfrm>
        </xdr:grpSpPr>
        <xdr:sp macro="" textlink="'Pivot tables'!BB9">
          <xdr:nvSpPr>
            <xdr:cNvPr id="20" name="TextBox 19">
              <a:extLst>
                <a:ext uri="{FF2B5EF4-FFF2-40B4-BE49-F238E27FC236}">
                  <a16:creationId xmlns:a16="http://schemas.microsoft.com/office/drawing/2014/main" id="{ED622079-F14B-CE5B-127E-A6B48BD62702}"/>
                </a:ext>
              </a:extLst>
            </xdr:cNvPr>
            <xdr:cNvSpPr txBox="1"/>
          </xdr:nvSpPr>
          <xdr:spPr>
            <a:xfrm>
              <a:off x="735724" y="1883104"/>
              <a:ext cx="849586" cy="26275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6DEE01E-B887-514C-AD33-861837964DE2}" type="TxLink">
                <a:rPr lang="en-US" sz="1100" b="0" i="0" u="none" strike="noStrike">
                  <a:solidFill>
                    <a:schemeClr val="bg1"/>
                  </a:solidFill>
                  <a:latin typeface="Avenir Book" panose="02000503020000020003" pitchFamily="2" charset="0"/>
                  <a:cs typeface="Calibri"/>
                </a:rPr>
                <a:pPr/>
                <a:t>USA</a:t>
              </a:fld>
              <a:endParaRPr lang="en-US" sz="1050">
                <a:solidFill>
                  <a:schemeClr val="bg1"/>
                </a:solidFill>
                <a:latin typeface="Avenir Book" panose="02000503020000020003" pitchFamily="2" charset="0"/>
              </a:endParaRPr>
            </a:p>
          </xdr:txBody>
        </xdr:sp>
        <xdr:sp macro="" textlink="'Pivot tables'!BC9">
          <xdr:nvSpPr>
            <xdr:cNvPr id="21" name="TextBox 20">
              <a:extLst>
                <a:ext uri="{FF2B5EF4-FFF2-40B4-BE49-F238E27FC236}">
                  <a16:creationId xmlns:a16="http://schemas.microsoft.com/office/drawing/2014/main" id="{BA91099D-1988-28E4-8349-CDE044EB9095}"/>
                </a:ext>
              </a:extLst>
            </xdr:cNvPr>
            <xdr:cNvSpPr txBox="1"/>
          </xdr:nvSpPr>
          <xdr:spPr>
            <a:xfrm>
              <a:off x="1620345" y="1883104"/>
              <a:ext cx="1077310" cy="26275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F4F5C57-8C81-BA4E-B04E-DE5C25493FBA}" type="TxLink">
                <a:rPr lang="en-US" sz="1100" b="0" i="0" u="none" strike="noStrike">
                  <a:solidFill>
                    <a:schemeClr val="bg1"/>
                  </a:solidFill>
                  <a:latin typeface="Avenir Book" panose="02000503020000020003" pitchFamily="2" charset="0"/>
                  <a:cs typeface="Calibri"/>
                </a:rPr>
                <a:pPr/>
                <a:t> 344,277,697 </a:t>
              </a:fld>
              <a:endParaRPr lang="en-US" sz="1050">
                <a:solidFill>
                  <a:schemeClr val="bg1"/>
                </a:solidFill>
                <a:latin typeface="Avenir Book" panose="02000503020000020003" pitchFamily="2" charset="0"/>
              </a:endParaRPr>
            </a:p>
          </xdr:txBody>
        </xdr:sp>
        <xdr:sp macro="" textlink="'Pivot tables'!BD9">
          <xdr:nvSpPr>
            <xdr:cNvPr id="22" name="TextBox 21">
              <a:extLst>
                <a:ext uri="{FF2B5EF4-FFF2-40B4-BE49-F238E27FC236}">
                  <a16:creationId xmlns:a16="http://schemas.microsoft.com/office/drawing/2014/main" id="{21D28F88-FC96-B9DF-8202-943D54D89129}"/>
                </a:ext>
              </a:extLst>
            </xdr:cNvPr>
            <xdr:cNvSpPr txBox="1"/>
          </xdr:nvSpPr>
          <xdr:spPr>
            <a:xfrm>
              <a:off x="2697656" y="1883104"/>
              <a:ext cx="849586" cy="26275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125E1C6-CE8C-5B46-8412-5295684BCD77}" type="TxLink">
                <a:rPr lang="en-US" sz="1100" b="0" i="0" u="none" strike="noStrike">
                  <a:solidFill>
                    <a:schemeClr val="bg1"/>
                  </a:solidFill>
                  <a:latin typeface="Avenir Book" panose="02000503020000020003" pitchFamily="2" charset="0"/>
                  <a:cs typeface="Calibri"/>
                </a:rPr>
                <a:pPr/>
                <a:t>18.30%</a:t>
              </a:fld>
              <a:endParaRPr lang="en-US" sz="1050">
                <a:solidFill>
                  <a:schemeClr val="bg1"/>
                </a:solidFill>
                <a:latin typeface="Avenir Book" panose="02000503020000020003" pitchFamily="2" charset="0"/>
              </a:endParaRPr>
            </a:p>
          </xdr:txBody>
        </xdr:sp>
      </xdr:grpSp>
    </xdr:grpSp>
    <xdr:clientData/>
  </xdr:twoCellAnchor>
  <xdr:twoCellAnchor>
    <xdr:from>
      <xdr:col>0</xdr:col>
      <xdr:colOff>534277</xdr:colOff>
      <xdr:row>10</xdr:row>
      <xdr:rowOff>78828</xdr:rowOff>
    </xdr:from>
    <xdr:to>
      <xdr:col>4</xdr:col>
      <xdr:colOff>544130</xdr:colOff>
      <xdr:row>13</xdr:row>
      <xdr:rowOff>61674</xdr:rowOff>
    </xdr:to>
    <xdr:sp macro="" textlink="">
      <xdr:nvSpPr>
        <xdr:cNvPr id="24" name="TextBox 23">
          <a:extLst>
            <a:ext uri="{FF2B5EF4-FFF2-40B4-BE49-F238E27FC236}">
              <a16:creationId xmlns:a16="http://schemas.microsoft.com/office/drawing/2014/main" id="{42411F4C-DF4F-284A-A7AB-06DD49188059}"/>
            </a:ext>
          </a:extLst>
        </xdr:cNvPr>
        <xdr:cNvSpPr txBox="1"/>
      </xdr:nvSpPr>
      <xdr:spPr>
        <a:xfrm>
          <a:off x="534277" y="2005725"/>
          <a:ext cx="3303094" cy="560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800">
              <a:solidFill>
                <a:schemeClr val="bg1"/>
              </a:solidFill>
              <a:latin typeface="Avenir Book" panose="02000503020000020003" pitchFamily="2" charset="0"/>
            </a:rPr>
            <a:t>Financial Statistics</a:t>
          </a:r>
        </a:p>
      </xdr:txBody>
    </xdr:sp>
    <xdr:clientData/>
  </xdr:twoCellAnchor>
  <xdr:twoCellAnchor>
    <xdr:from>
      <xdr:col>0</xdr:col>
      <xdr:colOff>371700</xdr:colOff>
      <xdr:row>13</xdr:row>
      <xdr:rowOff>39414</xdr:rowOff>
    </xdr:from>
    <xdr:to>
      <xdr:col>5</xdr:col>
      <xdr:colOff>735724</xdr:colOff>
      <xdr:row>16</xdr:row>
      <xdr:rowOff>22261</xdr:rowOff>
    </xdr:to>
    <xdr:sp macro="" textlink="'Pivot tables'!BO6">
      <xdr:nvSpPr>
        <xdr:cNvPr id="25" name="TextBox 24">
          <a:extLst>
            <a:ext uri="{FF2B5EF4-FFF2-40B4-BE49-F238E27FC236}">
              <a16:creationId xmlns:a16="http://schemas.microsoft.com/office/drawing/2014/main" id="{911BC698-60A3-2211-030E-ABD69665F370}"/>
            </a:ext>
          </a:extLst>
        </xdr:cNvPr>
        <xdr:cNvSpPr txBox="1"/>
      </xdr:nvSpPr>
      <xdr:spPr>
        <a:xfrm>
          <a:off x="371700" y="2544380"/>
          <a:ext cx="4480576" cy="560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2003344-D12C-C647-960F-F0F84DE9141E}" type="TxLink">
            <a:rPr lang="en-US" sz="3600" b="0" i="0" u="none" strike="noStrike">
              <a:solidFill>
                <a:schemeClr val="bg1"/>
              </a:solidFill>
              <a:latin typeface="Arial"/>
              <a:cs typeface="Arial"/>
            </a:rPr>
            <a:pPr algn="l"/>
            <a:t> ₹ 1,881,136,240 </a:t>
          </a:fld>
          <a:endParaRPr lang="en-US" sz="7200">
            <a:solidFill>
              <a:schemeClr val="bg1"/>
            </a:solidFill>
            <a:latin typeface="Avenir Book" panose="02000503020000020003" pitchFamily="2" charset="0"/>
          </a:endParaRPr>
        </a:p>
      </xdr:txBody>
    </xdr:sp>
    <xdr:clientData/>
  </xdr:twoCellAnchor>
  <xdr:twoCellAnchor editAs="oneCell">
    <xdr:from>
      <xdr:col>0</xdr:col>
      <xdr:colOff>560552</xdr:colOff>
      <xdr:row>16</xdr:row>
      <xdr:rowOff>122627</xdr:rowOff>
    </xdr:from>
    <xdr:to>
      <xdr:col>4</xdr:col>
      <xdr:colOff>122621</xdr:colOff>
      <xdr:row>18</xdr:row>
      <xdr:rowOff>78832</xdr:rowOff>
    </xdr:to>
    <mc:AlternateContent xmlns:mc="http://schemas.openxmlformats.org/markup-compatibility/2006" xmlns:a14="http://schemas.microsoft.com/office/drawing/2010/main">
      <mc:Choice Requires="a14">
        <xdr:graphicFrame macro="">
          <xdr:nvGraphicFramePr>
            <xdr:cNvPr id="26" name="Year 1">
              <a:extLst>
                <a:ext uri="{FF2B5EF4-FFF2-40B4-BE49-F238E27FC236}">
                  <a16:creationId xmlns:a16="http://schemas.microsoft.com/office/drawing/2014/main" id="{769A2973-F487-B34F-A15E-42DC0B9643B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60552" y="3205661"/>
              <a:ext cx="2855310" cy="3415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481725</xdr:colOff>
      <xdr:row>18</xdr:row>
      <xdr:rowOff>157656</xdr:rowOff>
    </xdr:from>
    <xdr:to>
      <xdr:col>4</xdr:col>
      <xdr:colOff>289035</xdr:colOff>
      <xdr:row>20</xdr:row>
      <xdr:rowOff>178676</xdr:rowOff>
    </xdr:to>
    <xdr:graphicFrame macro="">
      <xdr:nvGraphicFramePr>
        <xdr:cNvPr id="27" name="Chart 26">
          <a:extLst>
            <a:ext uri="{FF2B5EF4-FFF2-40B4-BE49-F238E27FC236}">
              <a16:creationId xmlns:a16="http://schemas.microsoft.com/office/drawing/2014/main" id="{1DA347CC-C041-244F-B809-87229E749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332827</xdr:colOff>
      <xdr:row>21</xdr:row>
      <xdr:rowOff>105103</xdr:rowOff>
    </xdr:from>
    <xdr:to>
      <xdr:col>0</xdr:col>
      <xdr:colOff>635240</xdr:colOff>
      <xdr:row>30</xdr:row>
      <xdr:rowOff>175172</xdr:rowOff>
    </xdr:to>
    <xdr:grpSp>
      <xdr:nvGrpSpPr>
        <xdr:cNvPr id="33" name="Group 32">
          <a:extLst>
            <a:ext uri="{FF2B5EF4-FFF2-40B4-BE49-F238E27FC236}">
              <a16:creationId xmlns:a16="http://schemas.microsoft.com/office/drawing/2014/main" id="{37085841-69A9-377C-F7E7-1C91599996B4}"/>
            </a:ext>
          </a:extLst>
        </xdr:cNvPr>
        <xdr:cNvGrpSpPr/>
      </xdr:nvGrpSpPr>
      <xdr:grpSpPr>
        <a:xfrm>
          <a:off x="332827" y="4151586"/>
          <a:ext cx="302413" cy="1804276"/>
          <a:chOff x="4939862" y="4431862"/>
          <a:chExt cx="302413" cy="1817748"/>
        </a:xfrm>
      </xdr:grpSpPr>
      <xdr:sp macro="" textlink="">
        <xdr:nvSpPr>
          <xdr:cNvPr id="28" name="TextBox 27">
            <a:extLst>
              <a:ext uri="{FF2B5EF4-FFF2-40B4-BE49-F238E27FC236}">
                <a16:creationId xmlns:a16="http://schemas.microsoft.com/office/drawing/2014/main" id="{C53579A2-4041-7349-BEE5-F94379C84104}"/>
              </a:ext>
            </a:extLst>
          </xdr:cNvPr>
          <xdr:cNvSpPr txBox="1"/>
        </xdr:nvSpPr>
        <xdr:spPr>
          <a:xfrm>
            <a:off x="4939862" y="4431862"/>
            <a:ext cx="302412" cy="301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solidFill>
                  <a:schemeClr val="tx1">
                    <a:lumMod val="65000"/>
                    <a:lumOff val="35000"/>
                  </a:schemeClr>
                </a:solidFill>
                <a:latin typeface="Avenir Book" panose="02000503020000020003" pitchFamily="2" charset="0"/>
              </a:rPr>
              <a:t>◉</a:t>
            </a:r>
          </a:p>
        </xdr:txBody>
      </xdr:sp>
      <xdr:sp macro="" textlink="">
        <xdr:nvSpPr>
          <xdr:cNvPr id="29" name="TextBox 28">
            <a:extLst>
              <a:ext uri="{FF2B5EF4-FFF2-40B4-BE49-F238E27FC236}">
                <a16:creationId xmlns:a16="http://schemas.microsoft.com/office/drawing/2014/main" id="{226B5DBF-5D3A-E448-8D13-DA6D1005803A}"/>
              </a:ext>
            </a:extLst>
          </xdr:cNvPr>
          <xdr:cNvSpPr txBox="1"/>
        </xdr:nvSpPr>
        <xdr:spPr>
          <a:xfrm>
            <a:off x="4939863" y="4810908"/>
            <a:ext cx="302412" cy="301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solidFill>
                  <a:schemeClr val="tx1">
                    <a:lumMod val="65000"/>
                    <a:lumOff val="35000"/>
                  </a:schemeClr>
                </a:solidFill>
                <a:latin typeface="Avenir Book" panose="02000503020000020003" pitchFamily="2" charset="0"/>
              </a:rPr>
              <a:t>◉</a:t>
            </a:r>
          </a:p>
        </xdr:txBody>
      </xdr:sp>
      <xdr:sp macro="" textlink="">
        <xdr:nvSpPr>
          <xdr:cNvPr id="30" name="TextBox 29">
            <a:extLst>
              <a:ext uri="{FF2B5EF4-FFF2-40B4-BE49-F238E27FC236}">
                <a16:creationId xmlns:a16="http://schemas.microsoft.com/office/drawing/2014/main" id="{C5C43840-4C7B-8045-9344-85FEADC7F972}"/>
              </a:ext>
            </a:extLst>
          </xdr:cNvPr>
          <xdr:cNvSpPr txBox="1"/>
        </xdr:nvSpPr>
        <xdr:spPr>
          <a:xfrm>
            <a:off x="4939863" y="5189955"/>
            <a:ext cx="302412" cy="301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solidFill>
                  <a:schemeClr val="tx1">
                    <a:lumMod val="65000"/>
                    <a:lumOff val="35000"/>
                  </a:schemeClr>
                </a:solidFill>
                <a:latin typeface="Avenir Book" panose="02000503020000020003" pitchFamily="2" charset="0"/>
              </a:rPr>
              <a:t>◉</a:t>
            </a:r>
          </a:p>
        </xdr:txBody>
      </xdr:sp>
      <xdr:sp macro="" textlink="">
        <xdr:nvSpPr>
          <xdr:cNvPr id="31" name="TextBox 30">
            <a:extLst>
              <a:ext uri="{FF2B5EF4-FFF2-40B4-BE49-F238E27FC236}">
                <a16:creationId xmlns:a16="http://schemas.microsoft.com/office/drawing/2014/main" id="{2AE31955-ABA1-624E-9837-42DD960F58F9}"/>
              </a:ext>
            </a:extLst>
          </xdr:cNvPr>
          <xdr:cNvSpPr txBox="1"/>
        </xdr:nvSpPr>
        <xdr:spPr>
          <a:xfrm>
            <a:off x="4939863" y="5569001"/>
            <a:ext cx="302412" cy="301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solidFill>
                  <a:schemeClr val="tx1">
                    <a:lumMod val="65000"/>
                    <a:lumOff val="35000"/>
                  </a:schemeClr>
                </a:solidFill>
                <a:latin typeface="Avenir Book" panose="02000503020000020003" pitchFamily="2" charset="0"/>
              </a:rPr>
              <a:t>◉</a:t>
            </a:r>
          </a:p>
        </xdr:txBody>
      </xdr:sp>
      <xdr:sp macro="" textlink="">
        <xdr:nvSpPr>
          <xdr:cNvPr id="32" name="TextBox 31">
            <a:extLst>
              <a:ext uri="{FF2B5EF4-FFF2-40B4-BE49-F238E27FC236}">
                <a16:creationId xmlns:a16="http://schemas.microsoft.com/office/drawing/2014/main" id="{21EC2A19-626A-E942-8FB5-4C34A7525CBD}"/>
              </a:ext>
            </a:extLst>
          </xdr:cNvPr>
          <xdr:cNvSpPr txBox="1"/>
        </xdr:nvSpPr>
        <xdr:spPr>
          <a:xfrm>
            <a:off x="4939863" y="5948048"/>
            <a:ext cx="302412" cy="301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solidFill>
                  <a:schemeClr val="tx1">
                    <a:lumMod val="65000"/>
                    <a:lumOff val="35000"/>
                  </a:schemeClr>
                </a:solidFill>
                <a:latin typeface="Avenir Book" panose="02000503020000020003" pitchFamily="2" charset="0"/>
              </a:rPr>
              <a:t>◉</a:t>
            </a:r>
          </a:p>
        </xdr:txBody>
      </xdr:sp>
    </xdr:grpSp>
    <xdr:clientData/>
  </xdr:twoCellAnchor>
  <xdr:twoCellAnchor>
    <xdr:from>
      <xdr:col>0</xdr:col>
      <xdr:colOff>705538</xdr:colOff>
      <xdr:row>31</xdr:row>
      <xdr:rowOff>51069</xdr:rowOff>
    </xdr:from>
    <xdr:to>
      <xdr:col>4</xdr:col>
      <xdr:colOff>31125</xdr:colOff>
      <xdr:row>45</xdr:row>
      <xdr:rowOff>59856</xdr:rowOff>
    </xdr:to>
    <xdr:grpSp>
      <xdr:nvGrpSpPr>
        <xdr:cNvPr id="38" name="Group 37">
          <a:extLst>
            <a:ext uri="{FF2B5EF4-FFF2-40B4-BE49-F238E27FC236}">
              <a16:creationId xmlns:a16="http://schemas.microsoft.com/office/drawing/2014/main" id="{6C98BB54-4D6D-EF60-0ACE-D26AAB897D45}"/>
            </a:ext>
          </a:extLst>
        </xdr:cNvPr>
        <xdr:cNvGrpSpPr/>
      </xdr:nvGrpSpPr>
      <xdr:grpSpPr>
        <a:xfrm>
          <a:off x="705538" y="6024448"/>
          <a:ext cx="2618828" cy="2706442"/>
          <a:chOff x="442780" y="6278447"/>
          <a:chExt cx="2618828" cy="2706442"/>
        </a:xfrm>
      </xdr:grpSpPr>
      <xdr:graphicFrame macro="">
        <xdr:nvGraphicFramePr>
          <xdr:cNvPr id="34" name="Chart 33">
            <a:extLst>
              <a:ext uri="{FF2B5EF4-FFF2-40B4-BE49-F238E27FC236}">
                <a16:creationId xmlns:a16="http://schemas.microsoft.com/office/drawing/2014/main" id="{1C7923CF-4B7E-554C-93AD-9B3D351AC7DD}"/>
              </a:ext>
            </a:extLst>
          </xdr:cNvPr>
          <xdr:cNvGraphicFramePr>
            <a:graphicFrameLocks/>
          </xdr:cNvGraphicFramePr>
        </xdr:nvGraphicFramePr>
        <xdr:xfrm>
          <a:off x="442780" y="6278447"/>
          <a:ext cx="2618828" cy="2706442"/>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37" name="Group 36">
            <a:extLst>
              <a:ext uri="{FF2B5EF4-FFF2-40B4-BE49-F238E27FC236}">
                <a16:creationId xmlns:a16="http://schemas.microsoft.com/office/drawing/2014/main" id="{B8CECD88-49BE-4671-3861-1473E02B0D49}"/>
              </a:ext>
            </a:extLst>
          </xdr:cNvPr>
          <xdr:cNvGrpSpPr/>
        </xdr:nvGrpSpPr>
        <xdr:grpSpPr>
          <a:xfrm>
            <a:off x="839409" y="7181193"/>
            <a:ext cx="1341487" cy="990086"/>
            <a:chOff x="839409" y="7181193"/>
            <a:chExt cx="1341487" cy="990086"/>
          </a:xfrm>
        </xdr:grpSpPr>
        <xdr:sp macro="" textlink="'Pivot tables'!BY5">
          <xdr:nvSpPr>
            <xdr:cNvPr id="35" name="TextBox 34">
              <a:extLst>
                <a:ext uri="{FF2B5EF4-FFF2-40B4-BE49-F238E27FC236}">
                  <a16:creationId xmlns:a16="http://schemas.microsoft.com/office/drawing/2014/main" id="{324C3D2D-121F-2A40-97D4-5FDC2F4B37F1}"/>
                </a:ext>
              </a:extLst>
            </xdr:cNvPr>
            <xdr:cNvSpPr txBox="1"/>
          </xdr:nvSpPr>
          <xdr:spPr>
            <a:xfrm>
              <a:off x="970791" y="7181193"/>
              <a:ext cx="1183830" cy="560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355480E-DF6F-F54C-A458-4D7E797BDCEF}" type="TxLink">
                <a:rPr lang="en-US" sz="3600" b="0" i="0" u="none" strike="noStrike">
                  <a:solidFill>
                    <a:schemeClr val="bg1"/>
                  </a:solidFill>
                  <a:latin typeface="Arial"/>
                  <a:cs typeface="Arial"/>
                </a:rPr>
                <a:pPr algn="l"/>
                <a:t>91%</a:t>
              </a:fld>
              <a:endParaRPr lang="en-US" sz="28700">
                <a:solidFill>
                  <a:schemeClr val="bg1"/>
                </a:solidFill>
                <a:latin typeface="Avenir Book" panose="02000503020000020003" pitchFamily="2" charset="0"/>
              </a:endParaRPr>
            </a:p>
          </xdr:txBody>
        </xdr:sp>
        <xdr:sp macro="" textlink="">
          <xdr:nvSpPr>
            <xdr:cNvPr id="36" name="TextBox 35">
              <a:extLst>
                <a:ext uri="{FF2B5EF4-FFF2-40B4-BE49-F238E27FC236}">
                  <a16:creationId xmlns:a16="http://schemas.microsoft.com/office/drawing/2014/main" id="{314991BC-ABA7-854D-86E4-6DFB48A95C72}"/>
                </a:ext>
              </a:extLst>
            </xdr:cNvPr>
            <xdr:cNvSpPr txBox="1"/>
          </xdr:nvSpPr>
          <xdr:spPr>
            <a:xfrm>
              <a:off x="839409" y="7610364"/>
              <a:ext cx="1341487" cy="560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0" u="none" strike="noStrike">
                  <a:solidFill>
                    <a:schemeClr val="bg1"/>
                  </a:solidFill>
                  <a:latin typeface="Arial"/>
                  <a:cs typeface="Arial"/>
                </a:rPr>
                <a:t>Sales</a:t>
              </a:r>
              <a:r>
                <a:rPr lang="en-US" sz="1000" b="0" i="0" u="none" strike="noStrike" baseline="0">
                  <a:solidFill>
                    <a:schemeClr val="bg1"/>
                  </a:solidFill>
                  <a:latin typeface="Arial"/>
                  <a:cs typeface="Arial"/>
                </a:rPr>
                <a:t> Percentage </a:t>
              </a:r>
              <a:r>
                <a:rPr lang="en-US" sz="1200" b="0" i="0" u="none" strike="noStrike" baseline="0">
                  <a:solidFill>
                    <a:schemeClr val="bg1"/>
                  </a:solidFill>
                  <a:latin typeface="Arial"/>
                  <a:cs typeface="Arial"/>
                </a:rPr>
                <a:t>Achieved</a:t>
              </a:r>
              <a:endParaRPr lang="en-US" sz="1000" b="0" i="0" u="none" strike="noStrike">
                <a:solidFill>
                  <a:schemeClr val="bg1"/>
                </a:solidFill>
                <a:latin typeface="Arial"/>
                <a:cs typeface="Arial"/>
              </a:endParaRPr>
            </a:p>
          </xdr:txBody>
        </xdr:sp>
      </xdr:grpSp>
    </xdr:grpSp>
    <xdr:clientData/>
  </xdr:twoCellAnchor>
  <xdr:twoCellAnchor editAs="oneCell">
    <xdr:from>
      <xdr:col>5</xdr:col>
      <xdr:colOff>759999</xdr:colOff>
      <xdr:row>6</xdr:row>
      <xdr:rowOff>68864</xdr:rowOff>
    </xdr:from>
    <xdr:to>
      <xdr:col>20</xdr:col>
      <xdr:colOff>714962</xdr:colOff>
      <xdr:row>46</xdr:row>
      <xdr:rowOff>131706</xdr:rowOff>
    </xdr:to>
    <xdr:pic>
      <xdr:nvPicPr>
        <xdr:cNvPr id="50" name="Picture 49" descr="World Globe Black White Map Free PNG HQ Transparent HQ PNG Download ...">
          <a:extLst>
            <a:ext uri="{FF2B5EF4-FFF2-40B4-BE49-F238E27FC236}">
              <a16:creationId xmlns:a16="http://schemas.microsoft.com/office/drawing/2014/main" id="{6377FF8F-0B75-3002-0F9D-00C15C322259}"/>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sharpenSoften amount="100000"/>
                  </a14:imgEffect>
                  <a14:imgEffect>
                    <a14:saturation sat="0"/>
                  </a14:imgEffect>
                  <a14:imgEffect>
                    <a14:brightnessContrast bright="61000" contrast="2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1"/>
            </a:ext>
          </a:extLst>
        </a:blip>
        <a:srcRect l="3395" t="13903" b="19892"/>
        <a:stretch>
          <a:fillRect/>
        </a:stretch>
      </xdr:blipFill>
      <xdr:spPr>
        <a:xfrm>
          <a:off x="4908666" y="1237264"/>
          <a:ext cx="12400963" cy="7852175"/>
        </a:xfrm>
        <a:prstGeom prst="rect">
          <a:avLst/>
        </a:prstGeom>
        <a:solidFill>
          <a:schemeClr val="tx1"/>
        </a:solidFill>
        <a:ln w="444500" cap="sq">
          <a:solidFill>
            <a:srgbClr val="000000"/>
          </a:solidFill>
          <a:miter lim="800000"/>
        </a:ln>
        <a:effectLst>
          <a:outerShdw blurRad="254000" dist="190500" dir="2700000" sy="90000" algn="bl" rotWithShape="0">
            <a:schemeClr val="tx1">
              <a:alpha val="47000"/>
            </a:schemeClr>
          </a:outerShdw>
        </a:effectLst>
      </xdr:spPr>
    </xdr:pic>
    <xdr:clientData/>
  </xdr:twoCellAnchor>
  <xdr:twoCellAnchor>
    <xdr:from>
      <xdr:col>14</xdr:col>
      <xdr:colOff>371881</xdr:colOff>
      <xdr:row>25</xdr:row>
      <xdr:rowOff>58941</xdr:rowOff>
    </xdr:from>
    <xdr:to>
      <xdr:col>15</xdr:col>
      <xdr:colOff>59266</xdr:colOff>
      <xdr:row>27</xdr:row>
      <xdr:rowOff>88248</xdr:rowOff>
    </xdr:to>
    <xdr:grpSp>
      <xdr:nvGrpSpPr>
        <xdr:cNvPr id="43" name="Group 42">
          <a:extLst>
            <a:ext uri="{FF2B5EF4-FFF2-40B4-BE49-F238E27FC236}">
              <a16:creationId xmlns:a16="http://schemas.microsoft.com/office/drawing/2014/main" id="{2EF9EED9-F4C4-F435-1773-2ED94DAF53AE}"/>
            </a:ext>
          </a:extLst>
        </xdr:cNvPr>
        <xdr:cNvGrpSpPr/>
      </xdr:nvGrpSpPr>
      <xdr:grpSpPr>
        <a:xfrm>
          <a:off x="11898226" y="4876182"/>
          <a:ext cx="510695" cy="414687"/>
          <a:chOff x="9446846" y="4977423"/>
          <a:chExt cx="517769" cy="420077"/>
        </a:xfrm>
      </xdr:grpSpPr>
      <xdr:sp macro="" textlink="'Pivot tables'!BG5">
        <xdr:nvSpPr>
          <xdr:cNvPr id="3" name="TextBox 2">
            <a:extLst>
              <a:ext uri="{FF2B5EF4-FFF2-40B4-BE49-F238E27FC236}">
                <a16:creationId xmlns:a16="http://schemas.microsoft.com/office/drawing/2014/main" id="{E79CA607-51A4-E2AD-CA82-FA535787CAC5}"/>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39" name="TextBox 38">
            <a:extLst>
              <a:ext uri="{FF2B5EF4-FFF2-40B4-BE49-F238E27FC236}">
                <a16:creationId xmlns:a16="http://schemas.microsoft.com/office/drawing/2014/main" id="{CD3BF53E-011B-FB05-3EC0-BE9D4230408D}"/>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14</xdr:col>
      <xdr:colOff>160866</xdr:colOff>
      <xdr:row>25</xdr:row>
      <xdr:rowOff>63500</xdr:rowOff>
    </xdr:from>
    <xdr:to>
      <xdr:col>14</xdr:col>
      <xdr:colOff>677984</xdr:colOff>
      <xdr:row>27</xdr:row>
      <xdr:rowOff>92157</xdr:rowOff>
    </xdr:to>
    <xdr:grpSp>
      <xdr:nvGrpSpPr>
        <xdr:cNvPr id="42" name="Group 41">
          <a:extLst>
            <a:ext uri="{FF2B5EF4-FFF2-40B4-BE49-F238E27FC236}">
              <a16:creationId xmlns:a16="http://schemas.microsoft.com/office/drawing/2014/main" id="{D9070C87-A118-ED31-35E7-55D657967CC8}"/>
            </a:ext>
          </a:extLst>
        </xdr:cNvPr>
        <xdr:cNvGrpSpPr/>
      </xdr:nvGrpSpPr>
      <xdr:grpSpPr>
        <a:xfrm>
          <a:off x="11687211" y="4880741"/>
          <a:ext cx="517118" cy="414037"/>
          <a:chOff x="11303000" y="5465885"/>
          <a:chExt cx="517769" cy="420077"/>
        </a:xfrm>
      </xdr:grpSpPr>
      <xdr:sp macro="" textlink="'Pivot tables'!BH5">
        <xdr:nvSpPr>
          <xdr:cNvPr id="40" name="TextBox 39">
            <a:extLst>
              <a:ext uri="{FF2B5EF4-FFF2-40B4-BE49-F238E27FC236}">
                <a16:creationId xmlns:a16="http://schemas.microsoft.com/office/drawing/2014/main" id="{954866D4-968E-E436-0A13-D4B16519C315}"/>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41" name="TextBox 40">
            <a:extLst>
              <a:ext uri="{FF2B5EF4-FFF2-40B4-BE49-F238E27FC236}">
                <a16:creationId xmlns:a16="http://schemas.microsoft.com/office/drawing/2014/main" id="{F011DE28-D9B7-10A1-8791-192DFAEFBC85}"/>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14</xdr:col>
      <xdr:colOff>372532</xdr:colOff>
      <xdr:row>27</xdr:row>
      <xdr:rowOff>105833</xdr:rowOff>
    </xdr:from>
    <xdr:to>
      <xdr:col>15</xdr:col>
      <xdr:colOff>59917</xdr:colOff>
      <xdr:row>29</xdr:row>
      <xdr:rowOff>134490</xdr:rowOff>
    </xdr:to>
    <xdr:grpSp>
      <xdr:nvGrpSpPr>
        <xdr:cNvPr id="44" name="Group 43">
          <a:extLst>
            <a:ext uri="{FF2B5EF4-FFF2-40B4-BE49-F238E27FC236}">
              <a16:creationId xmlns:a16="http://schemas.microsoft.com/office/drawing/2014/main" id="{2620B001-554C-9E48-9F82-64DA3E7819B2}"/>
            </a:ext>
          </a:extLst>
        </xdr:cNvPr>
        <xdr:cNvGrpSpPr/>
      </xdr:nvGrpSpPr>
      <xdr:grpSpPr>
        <a:xfrm>
          <a:off x="11898877" y="5308454"/>
          <a:ext cx="510695" cy="414036"/>
          <a:chOff x="11303000" y="5465885"/>
          <a:chExt cx="517769" cy="420077"/>
        </a:xfrm>
      </xdr:grpSpPr>
      <xdr:sp macro="" textlink="'Pivot tables'!BH5">
        <xdr:nvSpPr>
          <xdr:cNvPr id="45" name="TextBox 44">
            <a:extLst>
              <a:ext uri="{FF2B5EF4-FFF2-40B4-BE49-F238E27FC236}">
                <a16:creationId xmlns:a16="http://schemas.microsoft.com/office/drawing/2014/main" id="{85CA9339-57C0-8DCF-3FA6-21A5428C33E0}"/>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46" name="TextBox 45">
            <a:extLst>
              <a:ext uri="{FF2B5EF4-FFF2-40B4-BE49-F238E27FC236}">
                <a16:creationId xmlns:a16="http://schemas.microsoft.com/office/drawing/2014/main" id="{C6067F80-6A49-F85C-D067-FFC7F5FE9AC9}"/>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14</xdr:col>
      <xdr:colOff>584198</xdr:colOff>
      <xdr:row>26</xdr:row>
      <xdr:rowOff>88899</xdr:rowOff>
    </xdr:from>
    <xdr:to>
      <xdr:col>15</xdr:col>
      <xdr:colOff>271583</xdr:colOff>
      <xdr:row>28</xdr:row>
      <xdr:rowOff>117557</xdr:rowOff>
    </xdr:to>
    <xdr:grpSp>
      <xdr:nvGrpSpPr>
        <xdr:cNvPr id="47" name="Group 46">
          <a:extLst>
            <a:ext uri="{FF2B5EF4-FFF2-40B4-BE49-F238E27FC236}">
              <a16:creationId xmlns:a16="http://schemas.microsoft.com/office/drawing/2014/main" id="{1869ACB7-4E51-AA49-B9DB-C49B548286AA}"/>
            </a:ext>
          </a:extLst>
        </xdr:cNvPr>
        <xdr:cNvGrpSpPr/>
      </xdr:nvGrpSpPr>
      <xdr:grpSpPr>
        <a:xfrm>
          <a:off x="12110543" y="5098830"/>
          <a:ext cx="510695" cy="414037"/>
          <a:chOff x="11303000" y="5465885"/>
          <a:chExt cx="517769" cy="420077"/>
        </a:xfrm>
      </xdr:grpSpPr>
      <xdr:sp macro="" textlink="'Pivot tables'!BH5">
        <xdr:nvSpPr>
          <xdr:cNvPr id="48" name="TextBox 47">
            <a:extLst>
              <a:ext uri="{FF2B5EF4-FFF2-40B4-BE49-F238E27FC236}">
                <a16:creationId xmlns:a16="http://schemas.microsoft.com/office/drawing/2014/main" id="{C8116C70-5C38-3E07-A493-9AB6360C0AAD}"/>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49" name="TextBox 48">
            <a:extLst>
              <a:ext uri="{FF2B5EF4-FFF2-40B4-BE49-F238E27FC236}">
                <a16:creationId xmlns:a16="http://schemas.microsoft.com/office/drawing/2014/main" id="{90A91727-2CFE-985B-55D6-19333ECD142D}"/>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13</xdr:col>
      <xdr:colOff>355599</xdr:colOff>
      <xdr:row>26</xdr:row>
      <xdr:rowOff>80432</xdr:rowOff>
    </xdr:from>
    <xdr:to>
      <xdr:col>14</xdr:col>
      <xdr:colOff>42983</xdr:colOff>
      <xdr:row>28</xdr:row>
      <xdr:rowOff>109090</xdr:rowOff>
    </xdr:to>
    <xdr:grpSp>
      <xdr:nvGrpSpPr>
        <xdr:cNvPr id="53" name="Group 52">
          <a:extLst>
            <a:ext uri="{FF2B5EF4-FFF2-40B4-BE49-F238E27FC236}">
              <a16:creationId xmlns:a16="http://schemas.microsoft.com/office/drawing/2014/main" id="{D60FF7E5-2AB8-5644-A143-46B4C91BD8FC}"/>
            </a:ext>
          </a:extLst>
        </xdr:cNvPr>
        <xdr:cNvGrpSpPr/>
      </xdr:nvGrpSpPr>
      <xdr:grpSpPr>
        <a:xfrm>
          <a:off x="11058633" y="5090363"/>
          <a:ext cx="510695" cy="414037"/>
          <a:chOff x="11303000" y="5465885"/>
          <a:chExt cx="517769" cy="420077"/>
        </a:xfrm>
      </xdr:grpSpPr>
      <xdr:sp macro="" textlink="'Pivot tables'!BH5">
        <xdr:nvSpPr>
          <xdr:cNvPr id="54" name="TextBox 53">
            <a:extLst>
              <a:ext uri="{FF2B5EF4-FFF2-40B4-BE49-F238E27FC236}">
                <a16:creationId xmlns:a16="http://schemas.microsoft.com/office/drawing/2014/main" id="{2C1EFE20-C572-5880-76BE-59267D165E65}"/>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55" name="TextBox 54">
            <a:extLst>
              <a:ext uri="{FF2B5EF4-FFF2-40B4-BE49-F238E27FC236}">
                <a16:creationId xmlns:a16="http://schemas.microsoft.com/office/drawing/2014/main" id="{D2AECF88-1351-0F67-6C9B-B4EDA0790759}"/>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13</xdr:col>
      <xdr:colOff>567266</xdr:colOff>
      <xdr:row>24</xdr:row>
      <xdr:rowOff>38099</xdr:rowOff>
    </xdr:from>
    <xdr:to>
      <xdr:col>14</xdr:col>
      <xdr:colOff>254650</xdr:colOff>
      <xdr:row>26</xdr:row>
      <xdr:rowOff>66756</xdr:rowOff>
    </xdr:to>
    <xdr:grpSp>
      <xdr:nvGrpSpPr>
        <xdr:cNvPr id="56" name="Group 55">
          <a:extLst>
            <a:ext uri="{FF2B5EF4-FFF2-40B4-BE49-F238E27FC236}">
              <a16:creationId xmlns:a16="http://schemas.microsoft.com/office/drawing/2014/main" id="{99A8050E-7BBD-7943-B8EB-D590DB067539}"/>
            </a:ext>
          </a:extLst>
        </xdr:cNvPr>
        <xdr:cNvGrpSpPr/>
      </xdr:nvGrpSpPr>
      <xdr:grpSpPr>
        <a:xfrm>
          <a:off x="11270300" y="4662651"/>
          <a:ext cx="510695" cy="414036"/>
          <a:chOff x="11303000" y="5465885"/>
          <a:chExt cx="517769" cy="420077"/>
        </a:xfrm>
      </xdr:grpSpPr>
      <xdr:sp macro="" textlink="'Pivot tables'!BH5">
        <xdr:nvSpPr>
          <xdr:cNvPr id="57" name="TextBox 56">
            <a:extLst>
              <a:ext uri="{FF2B5EF4-FFF2-40B4-BE49-F238E27FC236}">
                <a16:creationId xmlns:a16="http://schemas.microsoft.com/office/drawing/2014/main" id="{3D53BA76-587B-0878-FDB2-A70F4969B2BB}"/>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79" name="TextBox 78">
            <a:extLst>
              <a:ext uri="{FF2B5EF4-FFF2-40B4-BE49-F238E27FC236}">
                <a16:creationId xmlns:a16="http://schemas.microsoft.com/office/drawing/2014/main" id="{1C08BAEA-F7DD-57A9-D853-6046CD28EB2E}"/>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13</xdr:col>
      <xdr:colOff>778933</xdr:colOff>
      <xdr:row>27</xdr:row>
      <xdr:rowOff>105832</xdr:rowOff>
    </xdr:from>
    <xdr:to>
      <xdr:col>14</xdr:col>
      <xdr:colOff>466317</xdr:colOff>
      <xdr:row>29</xdr:row>
      <xdr:rowOff>134489</xdr:rowOff>
    </xdr:to>
    <xdr:grpSp>
      <xdr:nvGrpSpPr>
        <xdr:cNvPr id="112" name="Group 111">
          <a:extLst>
            <a:ext uri="{FF2B5EF4-FFF2-40B4-BE49-F238E27FC236}">
              <a16:creationId xmlns:a16="http://schemas.microsoft.com/office/drawing/2014/main" id="{28A2146D-4157-7345-B196-DE0008AB540D}"/>
            </a:ext>
          </a:extLst>
        </xdr:cNvPr>
        <xdr:cNvGrpSpPr/>
      </xdr:nvGrpSpPr>
      <xdr:grpSpPr>
        <a:xfrm>
          <a:off x="11481967" y="5308453"/>
          <a:ext cx="510695" cy="414036"/>
          <a:chOff x="11303000" y="5465885"/>
          <a:chExt cx="517769" cy="420077"/>
        </a:xfrm>
      </xdr:grpSpPr>
      <xdr:sp macro="" textlink="'Pivot tables'!BH5">
        <xdr:nvSpPr>
          <xdr:cNvPr id="113" name="TextBox 112">
            <a:extLst>
              <a:ext uri="{FF2B5EF4-FFF2-40B4-BE49-F238E27FC236}">
                <a16:creationId xmlns:a16="http://schemas.microsoft.com/office/drawing/2014/main" id="{149683BC-FD4C-16CE-692E-261A5860A803}"/>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114" name="TextBox 113">
            <a:extLst>
              <a:ext uri="{FF2B5EF4-FFF2-40B4-BE49-F238E27FC236}">
                <a16:creationId xmlns:a16="http://schemas.microsoft.com/office/drawing/2014/main" id="{265CD00E-BBE6-F4AB-951C-2C72400D415B}"/>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14</xdr:col>
      <xdr:colOff>584199</xdr:colOff>
      <xdr:row>27</xdr:row>
      <xdr:rowOff>105832</xdr:rowOff>
    </xdr:from>
    <xdr:to>
      <xdr:col>15</xdr:col>
      <xdr:colOff>271584</xdr:colOff>
      <xdr:row>29</xdr:row>
      <xdr:rowOff>134489</xdr:rowOff>
    </xdr:to>
    <xdr:grpSp>
      <xdr:nvGrpSpPr>
        <xdr:cNvPr id="115" name="Group 114">
          <a:extLst>
            <a:ext uri="{FF2B5EF4-FFF2-40B4-BE49-F238E27FC236}">
              <a16:creationId xmlns:a16="http://schemas.microsoft.com/office/drawing/2014/main" id="{748ACBA7-28E7-D347-97A0-5E2EDFA563E8}"/>
            </a:ext>
          </a:extLst>
        </xdr:cNvPr>
        <xdr:cNvGrpSpPr/>
      </xdr:nvGrpSpPr>
      <xdr:grpSpPr>
        <a:xfrm>
          <a:off x="12110544" y="5308453"/>
          <a:ext cx="510695" cy="414036"/>
          <a:chOff x="11303000" y="5465885"/>
          <a:chExt cx="517769" cy="420077"/>
        </a:xfrm>
      </xdr:grpSpPr>
      <xdr:sp macro="" textlink="'Pivot tables'!BH5">
        <xdr:nvSpPr>
          <xdr:cNvPr id="116" name="TextBox 115">
            <a:extLst>
              <a:ext uri="{FF2B5EF4-FFF2-40B4-BE49-F238E27FC236}">
                <a16:creationId xmlns:a16="http://schemas.microsoft.com/office/drawing/2014/main" id="{9C291BD5-EC5C-5CE8-4BEB-F9A22CEC891F}"/>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117" name="TextBox 116">
            <a:extLst>
              <a:ext uri="{FF2B5EF4-FFF2-40B4-BE49-F238E27FC236}">
                <a16:creationId xmlns:a16="http://schemas.microsoft.com/office/drawing/2014/main" id="{918B8B5F-F47C-BB13-2855-9B132FE1AE6F}"/>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15</xdr:col>
      <xdr:colOff>812800</xdr:colOff>
      <xdr:row>27</xdr:row>
      <xdr:rowOff>105832</xdr:rowOff>
    </xdr:from>
    <xdr:to>
      <xdr:col>16</xdr:col>
      <xdr:colOff>500185</xdr:colOff>
      <xdr:row>29</xdr:row>
      <xdr:rowOff>134489</xdr:rowOff>
    </xdr:to>
    <xdr:grpSp>
      <xdr:nvGrpSpPr>
        <xdr:cNvPr id="118" name="Group 117">
          <a:extLst>
            <a:ext uri="{FF2B5EF4-FFF2-40B4-BE49-F238E27FC236}">
              <a16:creationId xmlns:a16="http://schemas.microsoft.com/office/drawing/2014/main" id="{AD0A31EB-34D6-AB4F-BA9F-90097B1BA433}"/>
            </a:ext>
          </a:extLst>
        </xdr:cNvPr>
        <xdr:cNvGrpSpPr/>
      </xdr:nvGrpSpPr>
      <xdr:grpSpPr>
        <a:xfrm>
          <a:off x="13162455" y="5308453"/>
          <a:ext cx="510696" cy="414036"/>
          <a:chOff x="11303000" y="5465885"/>
          <a:chExt cx="517769" cy="420077"/>
        </a:xfrm>
      </xdr:grpSpPr>
      <xdr:sp macro="" textlink="'Pivot tables'!BH5">
        <xdr:nvSpPr>
          <xdr:cNvPr id="119" name="TextBox 118">
            <a:extLst>
              <a:ext uri="{FF2B5EF4-FFF2-40B4-BE49-F238E27FC236}">
                <a16:creationId xmlns:a16="http://schemas.microsoft.com/office/drawing/2014/main" id="{63C40901-4C7B-4DB4-5F24-DA5C8D6AE0F8}"/>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120" name="TextBox 119">
            <a:extLst>
              <a:ext uri="{FF2B5EF4-FFF2-40B4-BE49-F238E27FC236}">
                <a16:creationId xmlns:a16="http://schemas.microsoft.com/office/drawing/2014/main" id="{6627C106-B35C-EDDC-CCF1-85B15AA1872A}"/>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15</xdr:col>
      <xdr:colOff>812148</xdr:colOff>
      <xdr:row>26</xdr:row>
      <xdr:rowOff>67407</xdr:rowOff>
    </xdr:from>
    <xdr:to>
      <xdr:col>16</xdr:col>
      <xdr:colOff>499533</xdr:colOff>
      <xdr:row>28</xdr:row>
      <xdr:rowOff>96715</xdr:rowOff>
    </xdr:to>
    <xdr:grpSp>
      <xdr:nvGrpSpPr>
        <xdr:cNvPr id="121" name="Group 120">
          <a:extLst>
            <a:ext uri="{FF2B5EF4-FFF2-40B4-BE49-F238E27FC236}">
              <a16:creationId xmlns:a16="http://schemas.microsoft.com/office/drawing/2014/main" id="{459B181E-0A5E-1749-AC1F-72733A66C63E}"/>
            </a:ext>
          </a:extLst>
        </xdr:cNvPr>
        <xdr:cNvGrpSpPr/>
      </xdr:nvGrpSpPr>
      <xdr:grpSpPr>
        <a:xfrm>
          <a:off x="13161803" y="5077338"/>
          <a:ext cx="510696" cy="414687"/>
          <a:chOff x="9446846" y="4977423"/>
          <a:chExt cx="517769" cy="420077"/>
        </a:xfrm>
      </xdr:grpSpPr>
      <xdr:sp macro="" textlink="'Pivot tables'!BG5">
        <xdr:nvSpPr>
          <xdr:cNvPr id="122" name="TextBox 121">
            <a:extLst>
              <a:ext uri="{FF2B5EF4-FFF2-40B4-BE49-F238E27FC236}">
                <a16:creationId xmlns:a16="http://schemas.microsoft.com/office/drawing/2014/main" id="{B8C21509-DD7A-E301-A758-8CD264FE5D9B}"/>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23" name="TextBox 122">
            <a:extLst>
              <a:ext uri="{FF2B5EF4-FFF2-40B4-BE49-F238E27FC236}">
                <a16:creationId xmlns:a16="http://schemas.microsoft.com/office/drawing/2014/main" id="{73AAB14C-7F8B-6DFD-2CBD-14CA9AD702E2}"/>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15</xdr:col>
      <xdr:colOff>617415</xdr:colOff>
      <xdr:row>25</xdr:row>
      <xdr:rowOff>67408</xdr:rowOff>
    </xdr:from>
    <xdr:to>
      <xdr:col>16</xdr:col>
      <xdr:colOff>304800</xdr:colOff>
      <xdr:row>27</xdr:row>
      <xdr:rowOff>96715</xdr:rowOff>
    </xdr:to>
    <xdr:grpSp>
      <xdr:nvGrpSpPr>
        <xdr:cNvPr id="124" name="Group 123">
          <a:extLst>
            <a:ext uri="{FF2B5EF4-FFF2-40B4-BE49-F238E27FC236}">
              <a16:creationId xmlns:a16="http://schemas.microsoft.com/office/drawing/2014/main" id="{01D03B11-933F-9046-A691-D1C979E63D52}"/>
            </a:ext>
          </a:extLst>
        </xdr:cNvPr>
        <xdr:cNvGrpSpPr/>
      </xdr:nvGrpSpPr>
      <xdr:grpSpPr>
        <a:xfrm>
          <a:off x="12967070" y="4884649"/>
          <a:ext cx="510696" cy="414687"/>
          <a:chOff x="9446846" y="4977423"/>
          <a:chExt cx="517769" cy="420077"/>
        </a:xfrm>
      </xdr:grpSpPr>
      <xdr:sp macro="" textlink="'Pivot tables'!BG5">
        <xdr:nvSpPr>
          <xdr:cNvPr id="125" name="TextBox 124">
            <a:extLst>
              <a:ext uri="{FF2B5EF4-FFF2-40B4-BE49-F238E27FC236}">
                <a16:creationId xmlns:a16="http://schemas.microsoft.com/office/drawing/2014/main" id="{C48663CB-E2C9-B40C-1F2F-A7F0F3BBD075}"/>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26" name="TextBox 125">
            <a:extLst>
              <a:ext uri="{FF2B5EF4-FFF2-40B4-BE49-F238E27FC236}">
                <a16:creationId xmlns:a16="http://schemas.microsoft.com/office/drawing/2014/main" id="{B86883E1-FCFE-499D-0DFB-C38518FA549D}"/>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13</xdr:col>
      <xdr:colOff>575082</xdr:colOff>
      <xdr:row>26</xdr:row>
      <xdr:rowOff>84341</xdr:rowOff>
    </xdr:from>
    <xdr:to>
      <xdr:col>14</xdr:col>
      <xdr:colOff>262466</xdr:colOff>
      <xdr:row>28</xdr:row>
      <xdr:rowOff>113649</xdr:rowOff>
    </xdr:to>
    <xdr:grpSp>
      <xdr:nvGrpSpPr>
        <xdr:cNvPr id="127" name="Group 126">
          <a:extLst>
            <a:ext uri="{FF2B5EF4-FFF2-40B4-BE49-F238E27FC236}">
              <a16:creationId xmlns:a16="http://schemas.microsoft.com/office/drawing/2014/main" id="{97734901-22F5-2842-A79B-86272355E031}"/>
            </a:ext>
          </a:extLst>
        </xdr:cNvPr>
        <xdr:cNvGrpSpPr/>
      </xdr:nvGrpSpPr>
      <xdr:grpSpPr>
        <a:xfrm>
          <a:off x="11278116" y="5094272"/>
          <a:ext cx="510695" cy="414687"/>
          <a:chOff x="9446846" y="4977423"/>
          <a:chExt cx="517769" cy="420077"/>
        </a:xfrm>
      </xdr:grpSpPr>
      <xdr:sp macro="" textlink="'Pivot tables'!BG5">
        <xdr:nvSpPr>
          <xdr:cNvPr id="128" name="TextBox 127">
            <a:extLst>
              <a:ext uri="{FF2B5EF4-FFF2-40B4-BE49-F238E27FC236}">
                <a16:creationId xmlns:a16="http://schemas.microsoft.com/office/drawing/2014/main" id="{97DF33E9-E7EC-6BEF-E3BE-78B3DCE8171B}"/>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29" name="TextBox 128">
            <a:extLst>
              <a:ext uri="{FF2B5EF4-FFF2-40B4-BE49-F238E27FC236}">
                <a16:creationId xmlns:a16="http://schemas.microsoft.com/office/drawing/2014/main" id="{046015FE-ED40-197A-6262-F703BC9B8981}"/>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14</xdr:col>
      <xdr:colOff>575082</xdr:colOff>
      <xdr:row>25</xdr:row>
      <xdr:rowOff>67408</xdr:rowOff>
    </xdr:from>
    <xdr:to>
      <xdr:col>15</xdr:col>
      <xdr:colOff>262467</xdr:colOff>
      <xdr:row>27</xdr:row>
      <xdr:rowOff>96715</xdr:rowOff>
    </xdr:to>
    <xdr:grpSp>
      <xdr:nvGrpSpPr>
        <xdr:cNvPr id="130" name="Group 129">
          <a:extLst>
            <a:ext uri="{FF2B5EF4-FFF2-40B4-BE49-F238E27FC236}">
              <a16:creationId xmlns:a16="http://schemas.microsoft.com/office/drawing/2014/main" id="{A60EA38B-079E-5943-B15C-A0D1497F4048}"/>
            </a:ext>
          </a:extLst>
        </xdr:cNvPr>
        <xdr:cNvGrpSpPr/>
      </xdr:nvGrpSpPr>
      <xdr:grpSpPr>
        <a:xfrm>
          <a:off x="12101427" y="4884649"/>
          <a:ext cx="510695" cy="414687"/>
          <a:chOff x="9446846" y="4977423"/>
          <a:chExt cx="517769" cy="420077"/>
        </a:xfrm>
      </xdr:grpSpPr>
      <xdr:sp macro="" textlink="'Pivot tables'!BG5">
        <xdr:nvSpPr>
          <xdr:cNvPr id="131" name="TextBox 130">
            <a:extLst>
              <a:ext uri="{FF2B5EF4-FFF2-40B4-BE49-F238E27FC236}">
                <a16:creationId xmlns:a16="http://schemas.microsoft.com/office/drawing/2014/main" id="{E86DEB75-2110-093E-8AB5-EAFFBEB5E5F7}"/>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32" name="TextBox 131">
            <a:extLst>
              <a:ext uri="{FF2B5EF4-FFF2-40B4-BE49-F238E27FC236}">
                <a16:creationId xmlns:a16="http://schemas.microsoft.com/office/drawing/2014/main" id="{8814D7C1-6390-D7D4-B801-F4A0B287ED80}"/>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14</xdr:col>
      <xdr:colOff>592016</xdr:colOff>
      <xdr:row>28</xdr:row>
      <xdr:rowOff>135141</xdr:rowOff>
    </xdr:from>
    <xdr:to>
      <xdr:col>15</xdr:col>
      <xdr:colOff>279401</xdr:colOff>
      <xdr:row>30</xdr:row>
      <xdr:rowOff>164448</xdr:rowOff>
    </xdr:to>
    <xdr:grpSp>
      <xdr:nvGrpSpPr>
        <xdr:cNvPr id="133" name="Group 132">
          <a:extLst>
            <a:ext uri="{FF2B5EF4-FFF2-40B4-BE49-F238E27FC236}">
              <a16:creationId xmlns:a16="http://schemas.microsoft.com/office/drawing/2014/main" id="{23EC0824-B60F-C14A-A39E-B8A09C1729F6}"/>
            </a:ext>
          </a:extLst>
        </xdr:cNvPr>
        <xdr:cNvGrpSpPr/>
      </xdr:nvGrpSpPr>
      <xdr:grpSpPr>
        <a:xfrm>
          <a:off x="12118361" y="5530451"/>
          <a:ext cx="510695" cy="414687"/>
          <a:chOff x="9446846" y="4977423"/>
          <a:chExt cx="517769" cy="420077"/>
        </a:xfrm>
      </xdr:grpSpPr>
      <xdr:sp macro="" textlink="'Pivot tables'!BG5">
        <xdr:nvSpPr>
          <xdr:cNvPr id="134" name="TextBox 133">
            <a:extLst>
              <a:ext uri="{FF2B5EF4-FFF2-40B4-BE49-F238E27FC236}">
                <a16:creationId xmlns:a16="http://schemas.microsoft.com/office/drawing/2014/main" id="{E7B4F634-C76D-93F3-1AB7-C2746825437F}"/>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35" name="TextBox 134">
            <a:extLst>
              <a:ext uri="{FF2B5EF4-FFF2-40B4-BE49-F238E27FC236}">
                <a16:creationId xmlns:a16="http://schemas.microsoft.com/office/drawing/2014/main" id="{65C7B314-C3B0-3EFD-2FC7-7BEC6CE43DFB}"/>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14</xdr:col>
      <xdr:colOff>160216</xdr:colOff>
      <xdr:row>28</xdr:row>
      <xdr:rowOff>126675</xdr:rowOff>
    </xdr:from>
    <xdr:to>
      <xdr:col>14</xdr:col>
      <xdr:colOff>677334</xdr:colOff>
      <xdr:row>30</xdr:row>
      <xdr:rowOff>155982</xdr:rowOff>
    </xdr:to>
    <xdr:grpSp>
      <xdr:nvGrpSpPr>
        <xdr:cNvPr id="136" name="Group 135">
          <a:extLst>
            <a:ext uri="{FF2B5EF4-FFF2-40B4-BE49-F238E27FC236}">
              <a16:creationId xmlns:a16="http://schemas.microsoft.com/office/drawing/2014/main" id="{CCA1E68B-4623-5E4C-BA75-BFE375CA9FAC}"/>
            </a:ext>
          </a:extLst>
        </xdr:cNvPr>
        <xdr:cNvGrpSpPr/>
      </xdr:nvGrpSpPr>
      <xdr:grpSpPr>
        <a:xfrm>
          <a:off x="11686561" y="5521985"/>
          <a:ext cx="517118" cy="414687"/>
          <a:chOff x="9446846" y="4977423"/>
          <a:chExt cx="517769" cy="420077"/>
        </a:xfrm>
      </xdr:grpSpPr>
      <xdr:sp macro="" textlink="'Pivot tables'!BG5">
        <xdr:nvSpPr>
          <xdr:cNvPr id="137" name="TextBox 136">
            <a:extLst>
              <a:ext uri="{FF2B5EF4-FFF2-40B4-BE49-F238E27FC236}">
                <a16:creationId xmlns:a16="http://schemas.microsoft.com/office/drawing/2014/main" id="{60A319E4-F3EF-7AC0-DB7A-0440A98A5A3A}"/>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38" name="TextBox 137">
            <a:extLst>
              <a:ext uri="{FF2B5EF4-FFF2-40B4-BE49-F238E27FC236}">
                <a16:creationId xmlns:a16="http://schemas.microsoft.com/office/drawing/2014/main" id="{892692CA-2032-5A0B-5AEE-545D5FAC2F04}"/>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14</xdr:col>
      <xdr:colOff>168683</xdr:colOff>
      <xdr:row>29</xdr:row>
      <xdr:rowOff>152075</xdr:rowOff>
    </xdr:from>
    <xdr:to>
      <xdr:col>14</xdr:col>
      <xdr:colOff>685801</xdr:colOff>
      <xdr:row>31</xdr:row>
      <xdr:rowOff>181383</xdr:rowOff>
    </xdr:to>
    <xdr:grpSp>
      <xdr:nvGrpSpPr>
        <xdr:cNvPr id="139" name="Group 138">
          <a:extLst>
            <a:ext uri="{FF2B5EF4-FFF2-40B4-BE49-F238E27FC236}">
              <a16:creationId xmlns:a16="http://schemas.microsoft.com/office/drawing/2014/main" id="{69DBFD4D-4CE9-104B-AC99-E9E2E8ACFB6C}"/>
            </a:ext>
          </a:extLst>
        </xdr:cNvPr>
        <xdr:cNvGrpSpPr/>
      </xdr:nvGrpSpPr>
      <xdr:grpSpPr>
        <a:xfrm>
          <a:off x="11695028" y="5740075"/>
          <a:ext cx="517118" cy="414687"/>
          <a:chOff x="9446846" y="4977423"/>
          <a:chExt cx="517769" cy="420077"/>
        </a:xfrm>
      </xdr:grpSpPr>
      <xdr:sp macro="" textlink="'Pivot tables'!BG5">
        <xdr:nvSpPr>
          <xdr:cNvPr id="140" name="TextBox 139">
            <a:extLst>
              <a:ext uri="{FF2B5EF4-FFF2-40B4-BE49-F238E27FC236}">
                <a16:creationId xmlns:a16="http://schemas.microsoft.com/office/drawing/2014/main" id="{60A7B6DA-D230-B3B7-6288-5809F70D07FD}"/>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41" name="TextBox 140">
            <a:extLst>
              <a:ext uri="{FF2B5EF4-FFF2-40B4-BE49-F238E27FC236}">
                <a16:creationId xmlns:a16="http://schemas.microsoft.com/office/drawing/2014/main" id="{064330D8-8AF1-5A7C-C2DA-E1F1079F84DF}"/>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8</xdr:col>
      <xdr:colOff>58616</xdr:colOff>
      <xdr:row>20</xdr:row>
      <xdr:rowOff>169009</xdr:rowOff>
    </xdr:from>
    <xdr:to>
      <xdr:col>8</xdr:col>
      <xdr:colOff>575734</xdr:colOff>
      <xdr:row>23</xdr:row>
      <xdr:rowOff>3583</xdr:rowOff>
    </xdr:to>
    <xdr:grpSp>
      <xdr:nvGrpSpPr>
        <xdr:cNvPr id="142" name="Group 141">
          <a:extLst>
            <a:ext uri="{FF2B5EF4-FFF2-40B4-BE49-F238E27FC236}">
              <a16:creationId xmlns:a16="http://schemas.microsoft.com/office/drawing/2014/main" id="{4AD4CF95-FEE2-8F4A-A755-A39CB0F669C2}"/>
            </a:ext>
          </a:extLst>
        </xdr:cNvPr>
        <xdr:cNvGrpSpPr/>
      </xdr:nvGrpSpPr>
      <xdr:grpSpPr>
        <a:xfrm>
          <a:off x="6645099" y="4022802"/>
          <a:ext cx="517118" cy="412643"/>
          <a:chOff x="9446846" y="4977423"/>
          <a:chExt cx="517769" cy="420077"/>
        </a:xfrm>
      </xdr:grpSpPr>
      <xdr:sp macro="" textlink="'Pivot tables'!BG5">
        <xdr:nvSpPr>
          <xdr:cNvPr id="143" name="TextBox 142">
            <a:extLst>
              <a:ext uri="{FF2B5EF4-FFF2-40B4-BE49-F238E27FC236}">
                <a16:creationId xmlns:a16="http://schemas.microsoft.com/office/drawing/2014/main" id="{E6B691B9-936A-2C61-792F-7FC4DBCA4F44}"/>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44" name="TextBox 143">
            <a:extLst>
              <a:ext uri="{FF2B5EF4-FFF2-40B4-BE49-F238E27FC236}">
                <a16:creationId xmlns:a16="http://schemas.microsoft.com/office/drawing/2014/main" id="{93D28092-E0F1-2A77-AD7B-0B532086A88E}"/>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8</xdr:col>
      <xdr:colOff>473483</xdr:colOff>
      <xdr:row>19</xdr:row>
      <xdr:rowOff>152075</xdr:rowOff>
    </xdr:from>
    <xdr:to>
      <xdr:col>9</xdr:col>
      <xdr:colOff>160868</xdr:colOff>
      <xdr:row>21</xdr:row>
      <xdr:rowOff>181382</xdr:rowOff>
    </xdr:to>
    <xdr:grpSp>
      <xdr:nvGrpSpPr>
        <xdr:cNvPr id="145" name="Group 144">
          <a:extLst>
            <a:ext uri="{FF2B5EF4-FFF2-40B4-BE49-F238E27FC236}">
              <a16:creationId xmlns:a16="http://schemas.microsoft.com/office/drawing/2014/main" id="{D453DDFE-C330-B341-BE73-E8439F6589F9}"/>
            </a:ext>
          </a:extLst>
        </xdr:cNvPr>
        <xdr:cNvGrpSpPr/>
      </xdr:nvGrpSpPr>
      <xdr:grpSpPr>
        <a:xfrm>
          <a:off x="7059966" y="3813178"/>
          <a:ext cx="510695" cy="414687"/>
          <a:chOff x="9446846" y="4977423"/>
          <a:chExt cx="517769" cy="420077"/>
        </a:xfrm>
      </xdr:grpSpPr>
      <xdr:sp macro="" textlink="'Pivot tables'!BG5">
        <xdr:nvSpPr>
          <xdr:cNvPr id="146" name="TextBox 145">
            <a:extLst>
              <a:ext uri="{FF2B5EF4-FFF2-40B4-BE49-F238E27FC236}">
                <a16:creationId xmlns:a16="http://schemas.microsoft.com/office/drawing/2014/main" id="{7ABB6C2C-2E38-D00A-3188-7E844E864B46}"/>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47" name="TextBox 146">
            <a:extLst>
              <a:ext uri="{FF2B5EF4-FFF2-40B4-BE49-F238E27FC236}">
                <a16:creationId xmlns:a16="http://schemas.microsoft.com/office/drawing/2014/main" id="{AD890712-D034-44BC-1D3A-EE3E1545768B}"/>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8</xdr:col>
      <xdr:colOff>693616</xdr:colOff>
      <xdr:row>19</xdr:row>
      <xdr:rowOff>152076</xdr:rowOff>
    </xdr:from>
    <xdr:to>
      <xdr:col>9</xdr:col>
      <xdr:colOff>381001</xdr:colOff>
      <xdr:row>21</xdr:row>
      <xdr:rowOff>181383</xdr:rowOff>
    </xdr:to>
    <xdr:grpSp>
      <xdr:nvGrpSpPr>
        <xdr:cNvPr id="148" name="Group 147">
          <a:extLst>
            <a:ext uri="{FF2B5EF4-FFF2-40B4-BE49-F238E27FC236}">
              <a16:creationId xmlns:a16="http://schemas.microsoft.com/office/drawing/2014/main" id="{4C537361-6622-DC48-9EC8-81DB9B8B108D}"/>
            </a:ext>
          </a:extLst>
        </xdr:cNvPr>
        <xdr:cNvGrpSpPr/>
      </xdr:nvGrpSpPr>
      <xdr:grpSpPr>
        <a:xfrm>
          <a:off x="7280099" y="3813179"/>
          <a:ext cx="510695" cy="414687"/>
          <a:chOff x="9446846" y="4977423"/>
          <a:chExt cx="517769" cy="420077"/>
        </a:xfrm>
      </xdr:grpSpPr>
      <xdr:sp macro="" textlink="'Pivot tables'!BG5">
        <xdr:nvSpPr>
          <xdr:cNvPr id="149" name="TextBox 148">
            <a:extLst>
              <a:ext uri="{FF2B5EF4-FFF2-40B4-BE49-F238E27FC236}">
                <a16:creationId xmlns:a16="http://schemas.microsoft.com/office/drawing/2014/main" id="{8D7FFA98-EF0B-3C7D-3CF8-81D05767E4E3}"/>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solidFill>
                <a:srgbClr val="C240D8"/>
              </a:solidFill>
            </a:endParaRPr>
          </a:p>
        </xdr:txBody>
      </xdr:sp>
      <xdr:sp macro="" textlink="'Pivot tables'!BI5">
        <xdr:nvSpPr>
          <xdr:cNvPr id="150" name="TextBox 149">
            <a:extLst>
              <a:ext uri="{FF2B5EF4-FFF2-40B4-BE49-F238E27FC236}">
                <a16:creationId xmlns:a16="http://schemas.microsoft.com/office/drawing/2014/main" id="{D98F70CE-8609-A6F1-370F-55263DBA5B5D}"/>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C240D8"/>
                </a:solidFill>
                <a:latin typeface="Arial"/>
                <a:cs typeface="Arial"/>
              </a:rPr>
              <a:pPr algn="ctr"/>
              <a:t> </a:t>
            </a:fld>
            <a:endParaRPr lang="en-US" sz="1100">
              <a:solidFill>
                <a:srgbClr val="C240D8"/>
              </a:solidFill>
            </a:endParaRPr>
          </a:p>
        </xdr:txBody>
      </xdr:sp>
    </xdr:grpSp>
    <xdr:clientData/>
  </xdr:twoCellAnchor>
  <xdr:twoCellAnchor>
    <xdr:from>
      <xdr:col>8</xdr:col>
      <xdr:colOff>58616</xdr:colOff>
      <xdr:row>24</xdr:row>
      <xdr:rowOff>42009</xdr:rowOff>
    </xdr:from>
    <xdr:to>
      <xdr:col>8</xdr:col>
      <xdr:colOff>575734</xdr:colOff>
      <xdr:row>26</xdr:row>
      <xdr:rowOff>71316</xdr:rowOff>
    </xdr:to>
    <xdr:grpSp>
      <xdr:nvGrpSpPr>
        <xdr:cNvPr id="151" name="Group 150">
          <a:extLst>
            <a:ext uri="{FF2B5EF4-FFF2-40B4-BE49-F238E27FC236}">
              <a16:creationId xmlns:a16="http://schemas.microsoft.com/office/drawing/2014/main" id="{17200FA8-9D99-904C-AE02-722B89686B46}"/>
            </a:ext>
          </a:extLst>
        </xdr:cNvPr>
        <xdr:cNvGrpSpPr/>
      </xdr:nvGrpSpPr>
      <xdr:grpSpPr>
        <a:xfrm>
          <a:off x="6645099" y="4666561"/>
          <a:ext cx="517118" cy="414686"/>
          <a:chOff x="9446846" y="4977423"/>
          <a:chExt cx="517769" cy="420077"/>
        </a:xfrm>
      </xdr:grpSpPr>
      <xdr:sp macro="" textlink="'Pivot tables'!BG5">
        <xdr:nvSpPr>
          <xdr:cNvPr id="152" name="TextBox 151">
            <a:extLst>
              <a:ext uri="{FF2B5EF4-FFF2-40B4-BE49-F238E27FC236}">
                <a16:creationId xmlns:a16="http://schemas.microsoft.com/office/drawing/2014/main" id="{56119D29-79C3-B2F7-85A0-081BC8D9F5EB}"/>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53" name="TextBox 152">
            <a:extLst>
              <a:ext uri="{FF2B5EF4-FFF2-40B4-BE49-F238E27FC236}">
                <a16:creationId xmlns:a16="http://schemas.microsoft.com/office/drawing/2014/main" id="{16F3C107-C848-4160-0072-794E0CDECB4D}"/>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8</xdr:col>
      <xdr:colOff>270282</xdr:colOff>
      <xdr:row>25</xdr:row>
      <xdr:rowOff>58942</xdr:rowOff>
    </xdr:from>
    <xdr:to>
      <xdr:col>8</xdr:col>
      <xdr:colOff>787400</xdr:colOff>
      <xdr:row>27</xdr:row>
      <xdr:rowOff>88249</xdr:rowOff>
    </xdr:to>
    <xdr:grpSp>
      <xdr:nvGrpSpPr>
        <xdr:cNvPr id="154" name="Group 153">
          <a:extLst>
            <a:ext uri="{FF2B5EF4-FFF2-40B4-BE49-F238E27FC236}">
              <a16:creationId xmlns:a16="http://schemas.microsoft.com/office/drawing/2014/main" id="{63C878F9-D0DA-D040-9F49-2B89C1D999FE}"/>
            </a:ext>
          </a:extLst>
        </xdr:cNvPr>
        <xdr:cNvGrpSpPr/>
      </xdr:nvGrpSpPr>
      <xdr:grpSpPr>
        <a:xfrm>
          <a:off x="6856765" y="4876183"/>
          <a:ext cx="517118" cy="414687"/>
          <a:chOff x="9446846" y="4977423"/>
          <a:chExt cx="517769" cy="420077"/>
        </a:xfrm>
      </xdr:grpSpPr>
      <xdr:sp macro="" textlink="'Pivot tables'!BG5">
        <xdr:nvSpPr>
          <xdr:cNvPr id="155" name="TextBox 154">
            <a:extLst>
              <a:ext uri="{FF2B5EF4-FFF2-40B4-BE49-F238E27FC236}">
                <a16:creationId xmlns:a16="http://schemas.microsoft.com/office/drawing/2014/main" id="{90D29389-12DB-9902-4F23-53FCF79C3B3C}"/>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56" name="TextBox 155">
            <a:extLst>
              <a:ext uri="{FF2B5EF4-FFF2-40B4-BE49-F238E27FC236}">
                <a16:creationId xmlns:a16="http://schemas.microsoft.com/office/drawing/2014/main" id="{14C78A81-7535-458D-C940-BB36286CC6F8}"/>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7</xdr:col>
      <xdr:colOff>465016</xdr:colOff>
      <xdr:row>18</xdr:row>
      <xdr:rowOff>126675</xdr:rowOff>
    </xdr:from>
    <xdr:to>
      <xdr:col>8</xdr:col>
      <xdr:colOff>152400</xdr:colOff>
      <xdr:row>20</xdr:row>
      <xdr:rowOff>155982</xdr:rowOff>
    </xdr:to>
    <xdr:grpSp>
      <xdr:nvGrpSpPr>
        <xdr:cNvPr id="157" name="Group 156">
          <a:extLst>
            <a:ext uri="{FF2B5EF4-FFF2-40B4-BE49-F238E27FC236}">
              <a16:creationId xmlns:a16="http://schemas.microsoft.com/office/drawing/2014/main" id="{4B9E9579-CAF5-2348-B973-EFD452AA7907}"/>
            </a:ext>
          </a:extLst>
        </xdr:cNvPr>
        <xdr:cNvGrpSpPr/>
      </xdr:nvGrpSpPr>
      <xdr:grpSpPr>
        <a:xfrm>
          <a:off x="6228188" y="3595089"/>
          <a:ext cx="510695" cy="414686"/>
          <a:chOff x="9446846" y="4977423"/>
          <a:chExt cx="517769" cy="420077"/>
        </a:xfrm>
      </xdr:grpSpPr>
      <xdr:sp macro="" textlink="'Pivot tables'!BG5">
        <xdr:nvSpPr>
          <xdr:cNvPr id="158" name="TextBox 157">
            <a:extLst>
              <a:ext uri="{FF2B5EF4-FFF2-40B4-BE49-F238E27FC236}">
                <a16:creationId xmlns:a16="http://schemas.microsoft.com/office/drawing/2014/main" id="{031F0C83-59C9-4BA0-EB4C-C6633D3E3A8D}"/>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59" name="TextBox 158">
            <a:extLst>
              <a:ext uri="{FF2B5EF4-FFF2-40B4-BE49-F238E27FC236}">
                <a16:creationId xmlns:a16="http://schemas.microsoft.com/office/drawing/2014/main" id="{3E0AC475-ED25-1512-CB5A-D2BB4555D62B}"/>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8</xdr:col>
      <xdr:colOff>58616</xdr:colOff>
      <xdr:row>16</xdr:row>
      <xdr:rowOff>92808</xdr:rowOff>
    </xdr:from>
    <xdr:to>
      <xdr:col>8</xdr:col>
      <xdr:colOff>575734</xdr:colOff>
      <xdr:row>18</xdr:row>
      <xdr:rowOff>122115</xdr:rowOff>
    </xdr:to>
    <xdr:grpSp>
      <xdr:nvGrpSpPr>
        <xdr:cNvPr id="160" name="Group 159">
          <a:extLst>
            <a:ext uri="{FF2B5EF4-FFF2-40B4-BE49-F238E27FC236}">
              <a16:creationId xmlns:a16="http://schemas.microsoft.com/office/drawing/2014/main" id="{4D125788-2A0B-F24B-8556-CACEFDA3E0AB}"/>
            </a:ext>
          </a:extLst>
        </xdr:cNvPr>
        <xdr:cNvGrpSpPr/>
      </xdr:nvGrpSpPr>
      <xdr:grpSpPr>
        <a:xfrm>
          <a:off x="6645099" y="3175842"/>
          <a:ext cx="517118" cy="414687"/>
          <a:chOff x="9446846" y="4977423"/>
          <a:chExt cx="517769" cy="420077"/>
        </a:xfrm>
      </xdr:grpSpPr>
      <xdr:sp macro="" textlink="'Pivot tables'!BG5">
        <xdr:nvSpPr>
          <xdr:cNvPr id="161" name="TextBox 160">
            <a:extLst>
              <a:ext uri="{FF2B5EF4-FFF2-40B4-BE49-F238E27FC236}">
                <a16:creationId xmlns:a16="http://schemas.microsoft.com/office/drawing/2014/main" id="{B72119A3-BFAD-AC79-991F-C490DD5FBC2B}"/>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62" name="TextBox 161">
            <a:extLst>
              <a:ext uri="{FF2B5EF4-FFF2-40B4-BE49-F238E27FC236}">
                <a16:creationId xmlns:a16="http://schemas.microsoft.com/office/drawing/2014/main" id="{CD8B8484-146B-E335-30CE-2C6A8296B5A8}"/>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13</xdr:col>
      <xdr:colOff>380350</xdr:colOff>
      <xdr:row>14</xdr:row>
      <xdr:rowOff>33541</xdr:rowOff>
    </xdr:from>
    <xdr:to>
      <xdr:col>14</xdr:col>
      <xdr:colOff>67734</xdr:colOff>
      <xdr:row>16</xdr:row>
      <xdr:rowOff>62849</xdr:rowOff>
    </xdr:to>
    <xdr:grpSp>
      <xdr:nvGrpSpPr>
        <xdr:cNvPr id="163" name="Group 162">
          <a:extLst>
            <a:ext uri="{FF2B5EF4-FFF2-40B4-BE49-F238E27FC236}">
              <a16:creationId xmlns:a16="http://schemas.microsoft.com/office/drawing/2014/main" id="{488061A3-D1C5-CA43-BC18-020B72E602B8}"/>
            </a:ext>
          </a:extLst>
        </xdr:cNvPr>
        <xdr:cNvGrpSpPr/>
      </xdr:nvGrpSpPr>
      <xdr:grpSpPr>
        <a:xfrm>
          <a:off x="11083384" y="2731196"/>
          <a:ext cx="510695" cy="414687"/>
          <a:chOff x="9446846" y="4977423"/>
          <a:chExt cx="517769" cy="420077"/>
        </a:xfrm>
      </xdr:grpSpPr>
      <xdr:sp macro="" textlink="'Pivot tables'!BG5">
        <xdr:nvSpPr>
          <xdr:cNvPr id="164" name="TextBox 163">
            <a:extLst>
              <a:ext uri="{FF2B5EF4-FFF2-40B4-BE49-F238E27FC236}">
                <a16:creationId xmlns:a16="http://schemas.microsoft.com/office/drawing/2014/main" id="{5CFE873F-65DF-7684-3AD6-CAC4DFC68D73}"/>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65" name="TextBox 164">
            <a:extLst>
              <a:ext uri="{FF2B5EF4-FFF2-40B4-BE49-F238E27FC236}">
                <a16:creationId xmlns:a16="http://schemas.microsoft.com/office/drawing/2014/main" id="{A2B90C35-8993-6993-0023-C242A838F83B}"/>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12</xdr:col>
      <xdr:colOff>761349</xdr:colOff>
      <xdr:row>16</xdr:row>
      <xdr:rowOff>84341</xdr:rowOff>
    </xdr:from>
    <xdr:to>
      <xdr:col>13</xdr:col>
      <xdr:colOff>448734</xdr:colOff>
      <xdr:row>18</xdr:row>
      <xdr:rowOff>113648</xdr:rowOff>
    </xdr:to>
    <xdr:grpSp>
      <xdr:nvGrpSpPr>
        <xdr:cNvPr id="166" name="Group 165">
          <a:extLst>
            <a:ext uri="{FF2B5EF4-FFF2-40B4-BE49-F238E27FC236}">
              <a16:creationId xmlns:a16="http://schemas.microsoft.com/office/drawing/2014/main" id="{5948035A-5DBF-2840-9BB9-30F959F881E7}"/>
            </a:ext>
          </a:extLst>
        </xdr:cNvPr>
        <xdr:cNvGrpSpPr/>
      </xdr:nvGrpSpPr>
      <xdr:grpSpPr>
        <a:xfrm>
          <a:off x="10641073" y="3167375"/>
          <a:ext cx="510695" cy="414687"/>
          <a:chOff x="9446846" y="4977423"/>
          <a:chExt cx="517769" cy="420077"/>
        </a:xfrm>
      </xdr:grpSpPr>
      <xdr:sp macro="" textlink="'Pivot tables'!BG5">
        <xdr:nvSpPr>
          <xdr:cNvPr id="167" name="TextBox 166">
            <a:extLst>
              <a:ext uri="{FF2B5EF4-FFF2-40B4-BE49-F238E27FC236}">
                <a16:creationId xmlns:a16="http://schemas.microsoft.com/office/drawing/2014/main" id="{9CFEC32A-60FC-8F65-10E0-148A9198D8DC}"/>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68" name="TextBox 167">
            <a:extLst>
              <a:ext uri="{FF2B5EF4-FFF2-40B4-BE49-F238E27FC236}">
                <a16:creationId xmlns:a16="http://schemas.microsoft.com/office/drawing/2014/main" id="{8E7A8966-128D-73FE-37C6-86E1E8E1BC72}"/>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13</xdr:col>
      <xdr:colOff>778283</xdr:colOff>
      <xdr:row>15</xdr:row>
      <xdr:rowOff>58939</xdr:rowOff>
    </xdr:from>
    <xdr:to>
      <xdr:col>14</xdr:col>
      <xdr:colOff>465667</xdr:colOff>
      <xdr:row>17</xdr:row>
      <xdr:rowOff>88246</xdr:rowOff>
    </xdr:to>
    <xdr:grpSp>
      <xdr:nvGrpSpPr>
        <xdr:cNvPr id="169" name="Group 168">
          <a:extLst>
            <a:ext uri="{FF2B5EF4-FFF2-40B4-BE49-F238E27FC236}">
              <a16:creationId xmlns:a16="http://schemas.microsoft.com/office/drawing/2014/main" id="{9BCC92D0-A941-FB43-8B42-0A995E47AE92}"/>
            </a:ext>
          </a:extLst>
        </xdr:cNvPr>
        <xdr:cNvGrpSpPr/>
      </xdr:nvGrpSpPr>
      <xdr:grpSpPr>
        <a:xfrm>
          <a:off x="11481317" y="2949284"/>
          <a:ext cx="510695" cy="414686"/>
          <a:chOff x="9446846" y="4977423"/>
          <a:chExt cx="517769" cy="420077"/>
        </a:xfrm>
      </xdr:grpSpPr>
      <xdr:sp macro="" textlink="'Pivot tables'!BG5">
        <xdr:nvSpPr>
          <xdr:cNvPr id="170" name="TextBox 169">
            <a:extLst>
              <a:ext uri="{FF2B5EF4-FFF2-40B4-BE49-F238E27FC236}">
                <a16:creationId xmlns:a16="http://schemas.microsoft.com/office/drawing/2014/main" id="{847F733A-C06E-C818-D7C3-5FF979455A2A}"/>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71" name="TextBox 170">
            <a:extLst>
              <a:ext uri="{FF2B5EF4-FFF2-40B4-BE49-F238E27FC236}">
                <a16:creationId xmlns:a16="http://schemas.microsoft.com/office/drawing/2014/main" id="{C5E2836A-1C8D-C4A1-CEFA-95372FF3F29A}"/>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13</xdr:col>
      <xdr:colOff>354949</xdr:colOff>
      <xdr:row>17</xdr:row>
      <xdr:rowOff>109738</xdr:rowOff>
    </xdr:from>
    <xdr:to>
      <xdr:col>14</xdr:col>
      <xdr:colOff>42333</xdr:colOff>
      <xdr:row>19</xdr:row>
      <xdr:rowOff>139046</xdr:rowOff>
    </xdr:to>
    <xdr:grpSp>
      <xdr:nvGrpSpPr>
        <xdr:cNvPr id="172" name="Group 171">
          <a:extLst>
            <a:ext uri="{FF2B5EF4-FFF2-40B4-BE49-F238E27FC236}">
              <a16:creationId xmlns:a16="http://schemas.microsoft.com/office/drawing/2014/main" id="{90D62DAD-3F46-4447-8201-CF3A6C3BBC29}"/>
            </a:ext>
          </a:extLst>
        </xdr:cNvPr>
        <xdr:cNvGrpSpPr/>
      </xdr:nvGrpSpPr>
      <xdr:grpSpPr>
        <a:xfrm>
          <a:off x="11057983" y="3385462"/>
          <a:ext cx="510695" cy="414687"/>
          <a:chOff x="9446846" y="4977423"/>
          <a:chExt cx="517769" cy="420077"/>
        </a:xfrm>
      </xdr:grpSpPr>
      <xdr:sp macro="" textlink="'Pivot tables'!BG5">
        <xdr:nvSpPr>
          <xdr:cNvPr id="173" name="TextBox 172">
            <a:extLst>
              <a:ext uri="{FF2B5EF4-FFF2-40B4-BE49-F238E27FC236}">
                <a16:creationId xmlns:a16="http://schemas.microsoft.com/office/drawing/2014/main" id="{1DCA16D5-2CAA-E04A-3046-36411C11E542}"/>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74" name="TextBox 173">
            <a:extLst>
              <a:ext uri="{FF2B5EF4-FFF2-40B4-BE49-F238E27FC236}">
                <a16:creationId xmlns:a16="http://schemas.microsoft.com/office/drawing/2014/main" id="{2E2BADBE-625F-2844-5F19-A2AD7E194D47}"/>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12</xdr:col>
      <xdr:colOff>338015</xdr:colOff>
      <xdr:row>18</xdr:row>
      <xdr:rowOff>126672</xdr:rowOff>
    </xdr:from>
    <xdr:to>
      <xdr:col>13</xdr:col>
      <xdr:colOff>25400</xdr:colOff>
      <xdr:row>20</xdr:row>
      <xdr:rowOff>155979</xdr:rowOff>
    </xdr:to>
    <xdr:grpSp>
      <xdr:nvGrpSpPr>
        <xdr:cNvPr id="175" name="Group 174">
          <a:extLst>
            <a:ext uri="{FF2B5EF4-FFF2-40B4-BE49-F238E27FC236}">
              <a16:creationId xmlns:a16="http://schemas.microsoft.com/office/drawing/2014/main" id="{1D498BCC-626B-3F44-BB01-D556E5A7A296}"/>
            </a:ext>
          </a:extLst>
        </xdr:cNvPr>
        <xdr:cNvGrpSpPr/>
      </xdr:nvGrpSpPr>
      <xdr:grpSpPr>
        <a:xfrm>
          <a:off x="10217739" y="3595086"/>
          <a:ext cx="510695" cy="414686"/>
          <a:chOff x="9446846" y="4977423"/>
          <a:chExt cx="517769" cy="420077"/>
        </a:xfrm>
      </xdr:grpSpPr>
      <xdr:sp macro="" textlink="'Pivot tables'!BG5">
        <xdr:nvSpPr>
          <xdr:cNvPr id="176" name="TextBox 175">
            <a:extLst>
              <a:ext uri="{FF2B5EF4-FFF2-40B4-BE49-F238E27FC236}">
                <a16:creationId xmlns:a16="http://schemas.microsoft.com/office/drawing/2014/main" id="{5B39B6B8-2287-82F0-AAAA-2CF34D67B3B2}"/>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77" name="TextBox 176">
            <a:extLst>
              <a:ext uri="{FF2B5EF4-FFF2-40B4-BE49-F238E27FC236}">
                <a16:creationId xmlns:a16="http://schemas.microsoft.com/office/drawing/2014/main" id="{14629159-B007-3F57-C737-08FC8FBD544E}"/>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17</xdr:col>
      <xdr:colOff>211014</xdr:colOff>
      <xdr:row>27</xdr:row>
      <xdr:rowOff>109738</xdr:rowOff>
    </xdr:from>
    <xdr:to>
      <xdr:col>17</xdr:col>
      <xdr:colOff>728132</xdr:colOff>
      <xdr:row>29</xdr:row>
      <xdr:rowOff>139045</xdr:rowOff>
    </xdr:to>
    <xdr:grpSp>
      <xdr:nvGrpSpPr>
        <xdr:cNvPr id="178" name="Group 177">
          <a:extLst>
            <a:ext uri="{FF2B5EF4-FFF2-40B4-BE49-F238E27FC236}">
              <a16:creationId xmlns:a16="http://schemas.microsoft.com/office/drawing/2014/main" id="{E036B4B1-944A-0340-A352-D7A71B4DD53A}"/>
            </a:ext>
          </a:extLst>
        </xdr:cNvPr>
        <xdr:cNvGrpSpPr/>
      </xdr:nvGrpSpPr>
      <xdr:grpSpPr>
        <a:xfrm>
          <a:off x="14207290" y="5312359"/>
          <a:ext cx="517118" cy="414686"/>
          <a:chOff x="9446846" y="4977423"/>
          <a:chExt cx="517769" cy="420077"/>
        </a:xfrm>
      </xdr:grpSpPr>
      <xdr:sp macro="" textlink="'Pivot tables'!BG5">
        <xdr:nvSpPr>
          <xdr:cNvPr id="179" name="TextBox 178">
            <a:extLst>
              <a:ext uri="{FF2B5EF4-FFF2-40B4-BE49-F238E27FC236}">
                <a16:creationId xmlns:a16="http://schemas.microsoft.com/office/drawing/2014/main" id="{DF0DCFFD-785B-D352-0599-21DB729EB0D9}"/>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80" name="TextBox 179">
            <a:extLst>
              <a:ext uri="{FF2B5EF4-FFF2-40B4-BE49-F238E27FC236}">
                <a16:creationId xmlns:a16="http://schemas.microsoft.com/office/drawing/2014/main" id="{5538DF59-6A0E-0666-D9E8-0B14F8FDBFFA}"/>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18</xdr:col>
      <xdr:colOff>659747</xdr:colOff>
      <xdr:row>35</xdr:row>
      <xdr:rowOff>67404</xdr:rowOff>
    </xdr:from>
    <xdr:to>
      <xdr:col>19</xdr:col>
      <xdr:colOff>347132</xdr:colOff>
      <xdr:row>37</xdr:row>
      <xdr:rowOff>96712</xdr:rowOff>
    </xdr:to>
    <xdr:grpSp>
      <xdr:nvGrpSpPr>
        <xdr:cNvPr id="181" name="Group 180">
          <a:extLst>
            <a:ext uri="{FF2B5EF4-FFF2-40B4-BE49-F238E27FC236}">
              <a16:creationId xmlns:a16="http://schemas.microsoft.com/office/drawing/2014/main" id="{9A5623C4-9A4B-EB4F-922B-769BC52A7EDA}"/>
            </a:ext>
          </a:extLst>
        </xdr:cNvPr>
        <xdr:cNvGrpSpPr/>
      </xdr:nvGrpSpPr>
      <xdr:grpSpPr>
        <a:xfrm>
          <a:off x="15479333" y="6811542"/>
          <a:ext cx="510696" cy="414687"/>
          <a:chOff x="9446846" y="4977423"/>
          <a:chExt cx="517769" cy="420077"/>
        </a:xfrm>
      </xdr:grpSpPr>
      <xdr:sp macro="" textlink="'Pivot tables'!BG5">
        <xdr:nvSpPr>
          <xdr:cNvPr id="182" name="TextBox 181">
            <a:extLst>
              <a:ext uri="{FF2B5EF4-FFF2-40B4-BE49-F238E27FC236}">
                <a16:creationId xmlns:a16="http://schemas.microsoft.com/office/drawing/2014/main" id="{6DDEF601-D5B1-D944-C822-C405F8BE1625}"/>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83" name="TextBox 182">
            <a:extLst>
              <a:ext uri="{FF2B5EF4-FFF2-40B4-BE49-F238E27FC236}">
                <a16:creationId xmlns:a16="http://schemas.microsoft.com/office/drawing/2014/main" id="{3FFC0BB1-04F9-F348-5B02-C83D23A3B477}"/>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18</xdr:col>
      <xdr:colOff>439613</xdr:colOff>
      <xdr:row>37</xdr:row>
      <xdr:rowOff>101271</xdr:rowOff>
    </xdr:from>
    <xdr:to>
      <xdr:col>19</xdr:col>
      <xdr:colOff>126998</xdr:colOff>
      <xdr:row>39</xdr:row>
      <xdr:rowOff>130578</xdr:rowOff>
    </xdr:to>
    <xdr:grpSp>
      <xdr:nvGrpSpPr>
        <xdr:cNvPr id="184" name="Group 183">
          <a:extLst>
            <a:ext uri="{FF2B5EF4-FFF2-40B4-BE49-F238E27FC236}">
              <a16:creationId xmlns:a16="http://schemas.microsoft.com/office/drawing/2014/main" id="{87931D9A-A749-6E4C-A334-66026E382209}"/>
            </a:ext>
          </a:extLst>
        </xdr:cNvPr>
        <xdr:cNvGrpSpPr/>
      </xdr:nvGrpSpPr>
      <xdr:grpSpPr>
        <a:xfrm>
          <a:off x="15259199" y="7230788"/>
          <a:ext cx="510696" cy="414687"/>
          <a:chOff x="9446846" y="4977423"/>
          <a:chExt cx="517769" cy="420077"/>
        </a:xfrm>
      </xdr:grpSpPr>
      <xdr:sp macro="" textlink="'Pivot tables'!BG5">
        <xdr:nvSpPr>
          <xdr:cNvPr id="185" name="TextBox 184">
            <a:extLst>
              <a:ext uri="{FF2B5EF4-FFF2-40B4-BE49-F238E27FC236}">
                <a16:creationId xmlns:a16="http://schemas.microsoft.com/office/drawing/2014/main" id="{132985FD-D841-4D20-7E7E-B51C2EA7B250}"/>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86" name="TextBox 185">
            <a:extLst>
              <a:ext uri="{FF2B5EF4-FFF2-40B4-BE49-F238E27FC236}">
                <a16:creationId xmlns:a16="http://schemas.microsoft.com/office/drawing/2014/main" id="{A5D5D3C4-1C0C-11B9-97BA-7CE5561AFAC1}"/>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18</xdr:col>
      <xdr:colOff>227946</xdr:colOff>
      <xdr:row>33</xdr:row>
      <xdr:rowOff>16604</xdr:rowOff>
    </xdr:from>
    <xdr:to>
      <xdr:col>18</xdr:col>
      <xdr:colOff>745064</xdr:colOff>
      <xdr:row>35</xdr:row>
      <xdr:rowOff>45911</xdr:rowOff>
    </xdr:to>
    <xdr:grpSp>
      <xdr:nvGrpSpPr>
        <xdr:cNvPr id="187" name="Group 186">
          <a:extLst>
            <a:ext uri="{FF2B5EF4-FFF2-40B4-BE49-F238E27FC236}">
              <a16:creationId xmlns:a16="http://schemas.microsoft.com/office/drawing/2014/main" id="{91345C09-FFBB-6143-A063-118D0CFA5360}"/>
            </a:ext>
          </a:extLst>
        </xdr:cNvPr>
        <xdr:cNvGrpSpPr/>
      </xdr:nvGrpSpPr>
      <xdr:grpSpPr>
        <a:xfrm>
          <a:off x="15047532" y="6375363"/>
          <a:ext cx="517118" cy="414686"/>
          <a:chOff x="9446846" y="4977423"/>
          <a:chExt cx="517769" cy="420077"/>
        </a:xfrm>
      </xdr:grpSpPr>
      <xdr:sp macro="" textlink="'Pivot tables'!BG5">
        <xdr:nvSpPr>
          <xdr:cNvPr id="188" name="TextBox 187">
            <a:extLst>
              <a:ext uri="{FF2B5EF4-FFF2-40B4-BE49-F238E27FC236}">
                <a16:creationId xmlns:a16="http://schemas.microsoft.com/office/drawing/2014/main" id="{C57B7F41-3740-B228-C9CE-F2B3A030862C}"/>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89" name="TextBox 188">
            <a:extLst>
              <a:ext uri="{FF2B5EF4-FFF2-40B4-BE49-F238E27FC236}">
                <a16:creationId xmlns:a16="http://schemas.microsoft.com/office/drawing/2014/main" id="{2C2B207F-27E1-76D0-B1A0-90B7ACEEE8BB}"/>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18</xdr:col>
      <xdr:colOff>16278</xdr:colOff>
      <xdr:row>35</xdr:row>
      <xdr:rowOff>58937</xdr:rowOff>
    </xdr:from>
    <xdr:to>
      <xdr:col>18</xdr:col>
      <xdr:colOff>533396</xdr:colOff>
      <xdr:row>37</xdr:row>
      <xdr:rowOff>88245</xdr:rowOff>
    </xdr:to>
    <xdr:grpSp>
      <xdr:nvGrpSpPr>
        <xdr:cNvPr id="190" name="Group 189">
          <a:extLst>
            <a:ext uri="{FF2B5EF4-FFF2-40B4-BE49-F238E27FC236}">
              <a16:creationId xmlns:a16="http://schemas.microsoft.com/office/drawing/2014/main" id="{37CFC8B2-49EC-FD43-96AB-CE9838DF7AFA}"/>
            </a:ext>
          </a:extLst>
        </xdr:cNvPr>
        <xdr:cNvGrpSpPr/>
      </xdr:nvGrpSpPr>
      <xdr:grpSpPr>
        <a:xfrm>
          <a:off x="14835864" y="6803075"/>
          <a:ext cx="517118" cy="414687"/>
          <a:chOff x="9446846" y="4977423"/>
          <a:chExt cx="517769" cy="420077"/>
        </a:xfrm>
      </xdr:grpSpPr>
      <xdr:sp macro="" textlink="'Pivot tables'!BG5">
        <xdr:nvSpPr>
          <xdr:cNvPr id="191" name="TextBox 190">
            <a:extLst>
              <a:ext uri="{FF2B5EF4-FFF2-40B4-BE49-F238E27FC236}">
                <a16:creationId xmlns:a16="http://schemas.microsoft.com/office/drawing/2014/main" id="{8D650007-C3E5-0AD6-D8ED-C3771A5D42F3}"/>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92" name="TextBox 191">
            <a:extLst>
              <a:ext uri="{FF2B5EF4-FFF2-40B4-BE49-F238E27FC236}">
                <a16:creationId xmlns:a16="http://schemas.microsoft.com/office/drawing/2014/main" id="{2B1B660D-A15B-6BBE-5723-EA4522CC64BA}"/>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17</xdr:col>
      <xdr:colOff>431145</xdr:colOff>
      <xdr:row>35</xdr:row>
      <xdr:rowOff>58940</xdr:rowOff>
    </xdr:from>
    <xdr:to>
      <xdr:col>18</xdr:col>
      <xdr:colOff>118530</xdr:colOff>
      <xdr:row>37</xdr:row>
      <xdr:rowOff>88248</xdr:rowOff>
    </xdr:to>
    <xdr:grpSp>
      <xdr:nvGrpSpPr>
        <xdr:cNvPr id="193" name="Group 192">
          <a:extLst>
            <a:ext uri="{FF2B5EF4-FFF2-40B4-BE49-F238E27FC236}">
              <a16:creationId xmlns:a16="http://schemas.microsoft.com/office/drawing/2014/main" id="{C59D9B5B-4CF7-C94D-B6C4-7349A1B9919E}"/>
            </a:ext>
          </a:extLst>
        </xdr:cNvPr>
        <xdr:cNvGrpSpPr/>
      </xdr:nvGrpSpPr>
      <xdr:grpSpPr>
        <a:xfrm>
          <a:off x="14427421" y="6803078"/>
          <a:ext cx="510695" cy="414687"/>
          <a:chOff x="9446846" y="4977423"/>
          <a:chExt cx="517769" cy="420077"/>
        </a:xfrm>
      </xdr:grpSpPr>
      <xdr:sp macro="" textlink="'Pivot tables'!BG5">
        <xdr:nvSpPr>
          <xdr:cNvPr id="194" name="TextBox 193">
            <a:extLst>
              <a:ext uri="{FF2B5EF4-FFF2-40B4-BE49-F238E27FC236}">
                <a16:creationId xmlns:a16="http://schemas.microsoft.com/office/drawing/2014/main" id="{1FD15C78-5AC4-7514-1A96-1FDCA0BF762D}"/>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95" name="TextBox 194">
            <a:extLst>
              <a:ext uri="{FF2B5EF4-FFF2-40B4-BE49-F238E27FC236}">
                <a16:creationId xmlns:a16="http://schemas.microsoft.com/office/drawing/2014/main" id="{DDBED96F-DB15-2A03-D006-2DD0CACB8E88}"/>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18</xdr:col>
      <xdr:colOff>439612</xdr:colOff>
      <xdr:row>34</xdr:row>
      <xdr:rowOff>42007</xdr:rowOff>
    </xdr:from>
    <xdr:to>
      <xdr:col>19</xdr:col>
      <xdr:colOff>126997</xdr:colOff>
      <xdr:row>36</xdr:row>
      <xdr:rowOff>71314</xdr:rowOff>
    </xdr:to>
    <xdr:grpSp>
      <xdr:nvGrpSpPr>
        <xdr:cNvPr id="196" name="Group 195">
          <a:extLst>
            <a:ext uri="{FF2B5EF4-FFF2-40B4-BE49-F238E27FC236}">
              <a16:creationId xmlns:a16="http://schemas.microsoft.com/office/drawing/2014/main" id="{0E9224AA-EEF7-4A43-97C0-906174D06C26}"/>
            </a:ext>
          </a:extLst>
        </xdr:cNvPr>
        <xdr:cNvGrpSpPr/>
      </xdr:nvGrpSpPr>
      <xdr:grpSpPr>
        <a:xfrm>
          <a:off x="15259198" y="6593455"/>
          <a:ext cx="510696" cy="414687"/>
          <a:chOff x="9446846" y="4977423"/>
          <a:chExt cx="517769" cy="420077"/>
        </a:xfrm>
      </xdr:grpSpPr>
      <xdr:sp macro="" textlink="'Pivot tables'!BG5">
        <xdr:nvSpPr>
          <xdr:cNvPr id="197" name="TextBox 196">
            <a:extLst>
              <a:ext uri="{FF2B5EF4-FFF2-40B4-BE49-F238E27FC236}">
                <a16:creationId xmlns:a16="http://schemas.microsoft.com/office/drawing/2014/main" id="{3A4F48D3-6A7D-435C-EE87-F82ACB1BD1BE}"/>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4D80A-2D5F-BB45-94DD-854B2BDFBE6B}" type="TxLink">
              <a:rPr lang="en-US" sz="1400" b="0" i="0" u="none" strike="noStrike">
                <a:solidFill>
                  <a:srgbClr val="C240D8"/>
                </a:solidFill>
                <a:latin typeface="Arial"/>
                <a:cs typeface="Arial"/>
              </a:rPr>
              <a:pPr algn="ctr"/>
              <a:t>◉</a:t>
            </a:fld>
            <a:endParaRPr lang="en-US" sz="1100"/>
          </a:p>
        </xdr:txBody>
      </xdr:sp>
      <xdr:sp macro="" textlink="'Pivot tables'!BI5">
        <xdr:nvSpPr>
          <xdr:cNvPr id="198" name="TextBox 197">
            <a:extLst>
              <a:ext uri="{FF2B5EF4-FFF2-40B4-BE49-F238E27FC236}">
                <a16:creationId xmlns:a16="http://schemas.microsoft.com/office/drawing/2014/main" id="{5A509598-7826-0F08-9DC4-485646314237}"/>
              </a:ext>
            </a:extLst>
          </xdr:cNvPr>
          <xdr:cNvSpPr txBox="1"/>
        </xdr:nvSpPr>
        <xdr:spPr>
          <a:xfrm>
            <a:off x="9446846" y="4977423"/>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32E3B6-F54F-C14B-AD14-A1BAEA856A9B}" type="TxLink">
              <a:rPr lang="en-US" sz="1400" b="0" i="0" u="none" strike="noStrike">
                <a:solidFill>
                  <a:srgbClr val="140F9A"/>
                </a:solidFill>
                <a:latin typeface="Arial"/>
                <a:cs typeface="Arial"/>
              </a:rPr>
              <a:pPr algn="ctr"/>
              <a:t> </a:t>
            </a:fld>
            <a:endParaRPr lang="en-US" sz="1100"/>
          </a:p>
        </xdr:txBody>
      </xdr:sp>
    </xdr:grpSp>
    <xdr:clientData/>
  </xdr:twoCellAnchor>
  <xdr:twoCellAnchor>
    <xdr:from>
      <xdr:col>15</xdr:col>
      <xdr:colOff>812801</xdr:colOff>
      <xdr:row>24</xdr:row>
      <xdr:rowOff>38100</xdr:rowOff>
    </xdr:from>
    <xdr:to>
      <xdr:col>16</xdr:col>
      <xdr:colOff>500186</xdr:colOff>
      <xdr:row>26</xdr:row>
      <xdr:rowOff>66757</xdr:rowOff>
    </xdr:to>
    <xdr:grpSp>
      <xdr:nvGrpSpPr>
        <xdr:cNvPr id="202" name="Group 201">
          <a:extLst>
            <a:ext uri="{FF2B5EF4-FFF2-40B4-BE49-F238E27FC236}">
              <a16:creationId xmlns:a16="http://schemas.microsoft.com/office/drawing/2014/main" id="{7581410B-42F1-1742-9F5A-36686826C59D}"/>
            </a:ext>
          </a:extLst>
        </xdr:cNvPr>
        <xdr:cNvGrpSpPr/>
      </xdr:nvGrpSpPr>
      <xdr:grpSpPr>
        <a:xfrm>
          <a:off x="13162456" y="4662652"/>
          <a:ext cx="510696" cy="414036"/>
          <a:chOff x="11303000" y="5465885"/>
          <a:chExt cx="517769" cy="420077"/>
        </a:xfrm>
      </xdr:grpSpPr>
      <xdr:sp macro="" textlink="'Pivot tables'!BH5">
        <xdr:nvSpPr>
          <xdr:cNvPr id="203" name="TextBox 202">
            <a:extLst>
              <a:ext uri="{FF2B5EF4-FFF2-40B4-BE49-F238E27FC236}">
                <a16:creationId xmlns:a16="http://schemas.microsoft.com/office/drawing/2014/main" id="{A441970D-2390-171F-45EC-6C8E7379B35D}"/>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04" name="TextBox 203">
            <a:extLst>
              <a:ext uri="{FF2B5EF4-FFF2-40B4-BE49-F238E27FC236}">
                <a16:creationId xmlns:a16="http://schemas.microsoft.com/office/drawing/2014/main" id="{E303D5A6-FDF6-48FF-2891-DE177585D39C}"/>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13</xdr:col>
      <xdr:colOff>778283</xdr:colOff>
      <xdr:row>15</xdr:row>
      <xdr:rowOff>58939</xdr:rowOff>
    </xdr:from>
    <xdr:to>
      <xdr:col>14</xdr:col>
      <xdr:colOff>465667</xdr:colOff>
      <xdr:row>17</xdr:row>
      <xdr:rowOff>87596</xdr:rowOff>
    </xdr:to>
    <xdr:grpSp>
      <xdr:nvGrpSpPr>
        <xdr:cNvPr id="205" name="Group 204">
          <a:extLst>
            <a:ext uri="{FF2B5EF4-FFF2-40B4-BE49-F238E27FC236}">
              <a16:creationId xmlns:a16="http://schemas.microsoft.com/office/drawing/2014/main" id="{4ADE3F80-591F-9841-87C0-9221DE1311A6}"/>
            </a:ext>
          </a:extLst>
        </xdr:cNvPr>
        <xdr:cNvGrpSpPr/>
      </xdr:nvGrpSpPr>
      <xdr:grpSpPr>
        <a:xfrm>
          <a:off x="11481317" y="2949284"/>
          <a:ext cx="510695" cy="414036"/>
          <a:chOff x="11303000" y="5465885"/>
          <a:chExt cx="517769" cy="420077"/>
        </a:xfrm>
      </xdr:grpSpPr>
      <xdr:sp macro="" textlink="'Pivot tables'!BH5">
        <xdr:nvSpPr>
          <xdr:cNvPr id="206" name="TextBox 205">
            <a:extLst>
              <a:ext uri="{FF2B5EF4-FFF2-40B4-BE49-F238E27FC236}">
                <a16:creationId xmlns:a16="http://schemas.microsoft.com/office/drawing/2014/main" id="{43286EAA-5CAC-0DFB-7D0B-DF57EE3C028C}"/>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07" name="TextBox 206">
            <a:extLst>
              <a:ext uri="{FF2B5EF4-FFF2-40B4-BE49-F238E27FC236}">
                <a16:creationId xmlns:a16="http://schemas.microsoft.com/office/drawing/2014/main" id="{C69014FA-3EC7-5209-E1C4-CC1BCDF0C1D2}"/>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13</xdr:col>
      <xdr:colOff>778282</xdr:colOff>
      <xdr:row>16</xdr:row>
      <xdr:rowOff>84339</xdr:rowOff>
    </xdr:from>
    <xdr:to>
      <xdr:col>14</xdr:col>
      <xdr:colOff>465666</xdr:colOff>
      <xdr:row>18</xdr:row>
      <xdr:rowOff>112996</xdr:rowOff>
    </xdr:to>
    <xdr:grpSp>
      <xdr:nvGrpSpPr>
        <xdr:cNvPr id="208" name="Group 207">
          <a:extLst>
            <a:ext uri="{FF2B5EF4-FFF2-40B4-BE49-F238E27FC236}">
              <a16:creationId xmlns:a16="http://schemas.microsoft.com/office/drawing/2014/main" id="{17EC599A-AABC-FC4F-BF07-9AE4F5FE3F8E}"/>
            </a:ext>
          </a:extLst>
        </xdr:cNvPr>
        <xdr:cNvGrpSpPr/>
      </xdr:nvGrpSpPr>
      <xdr:grpSpPr>
        <a:xfrm>
          <a:off x="11481316" y="3167373"/>
          <a:ext cx="510695" cy="414037"/>
          <a:chOff x="11303000" y="5465885"/>
          <a:chExt cx="517769" cy="420077"/>
        </a:xfrm>
      </xdr:grpSpPr>
      <xdr:sp macro="" textlink="'Pivot tables'!BH5">
        <xdr:nvSpPr>
          <xdr:cNvPr id="209" name="TextBox 208">
            <a:extLst>
              <a:ext uri="{FF2B5EF4-FFF2-40B4-BE49-F238E27FC236}">
                <a16:creationId xmlns:a16="http://schemas.microsoft.com/office/drawing/2014/main" id="{8B784BE1-8701-EDA4-BD35-DE84E1579537}"/>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10" name="TextBox 209">
            <a:extLst>
              <a:ext uri="{FF2B5EF4-FFF2-40B4-BE49-F238E27FC236}">
                <a16:creationId xmlns:a16="http://schemas.microsoft.com/office/drawing/2014/main" id="{3B2CEF25-911E-9DD7-7541-8F96A262B67D}"/>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13</xdr:col>
      <xdr:colOff>566615</xdr:colOff>
      <xdr:row>15</xdr:row>
      <xdr:rowOff>67406</xdr:rowOff>
    </xdr:from>
    <xdr:to>
      <xdr:col>14</xdr:col>
      <xdr:colOff>253999</xdr:colOff>
      <xdr:row>17</xdr:row>
      <xdr:rowOff>96063</xdr:rowOff>
    </xdr:to>
    <xdr:grpSp>
      <xdr:nvGrpSpPr>
        <xdr:cNvPr id="211" name="Group 210">
          <a:extLst>
            <a:ext uri="{FF2B5EF4-FFF2-40B4-BE49-F238E27FC236}">
              <a16:creationId xmlns:a16="http://schemas.microsoft.com/office/drawing/2014/main" id="{A9C5DBB8-B6B1-DE4E-AB02-5B1498D75260}"/>
            </a:ext>
          </a:extLst>
        </xdr:cNvPr>
        <xdr:cNvGrpSpPr/>
      </xdr:nvGrpSpPr>
      <xdr:grpSpPr>
        <a:xfrm>
          <a:off x="11269649" y="2957751"/>
          <a:ext cx="510695" cy="414036"/>
          <a:chOff x="11303000" y="5465885"/>
          <a:chExt cx="517769" cy="420077"/>
        </a:xfrm>
      </xdr:grpSpPr>
      <xdr:sp macro="" textlink="'Pivot tables'!BH5">
        <xdr:nvSpPr>
          <xdr:cNvPr id="212" name="TextBox 211">
            <a:extLst>
              <a:ext uri="{FF2B5EF4-FFF2-40B4-BE49-F238E27FC236}">
                <a16:creationId xmlns:a16="http://schemas.microsoft.com/office/drawing/2014/main" id="{EC1153E6-7C3E-2FE3-DE5F-CD71490E9ED5}"/>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13" name="TextBox 212">
            <a:extLst>
              <a:ext uri="{FF2B5EF4-FFF2-40B4-BE49-F238E27FC236}">
                <a16:creationId xmlns:a16="http://schemas.microsoft.com/office/drawing/2014/main" id="{4453E251-FB5A-7347-7229-E0D9EE906F86}"/>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13</xdr:col>
      <xdr:colOff>354949</xdr:colOff>
      <xdr:row>16</xdr:row>
      <xdr:rowOff>84340</xdr:rowOff>
    </xdr:from>
    <xdr:to>
      <xdr:col>14</xdr:col>
      <xdr:colOff>42333</xdr:colOff>
      <xdr:row>18</xdr:row>
      <xdr:rowOff>112997</xdr:rowOff>
    </xdr:to>
    <xdr:grpSp>
      <xdr:nvGrpSpPr>
        <xdr:cNvPr id="214" name="Group 213">
          <a:extLst>
            <a:ext uri="{FF2B5EF4-FFF2-40B4-BE49-F238E27FC236}">
              <a16:creationId xmlns:a16="http://schemas.microsoft.com/office/drawing/2014/main" id="{7BC25937-02A5-2E43-8DF4-721E3E390E7E}"/>
            </a:ext>
          </a:extLst>
        </xdr:cNvPr>
        <xdr:cNvGrpSpPr/>
      </xdr:nvGrpSpPr>
      <xdr:grpSpPr>
        <a:xfrm>
          <a:off x="11057983" y="3167374"/>
          <a:ext cx="510695" cy="414037"/>
          <a:chOff x="11303000" y="5465885"/>
          <a:chExt cx="517769" cy="420077"/>
        </a:xfrm>
      </xdr:grpSpPr>
      <xdr:sp macro="" textlink="'Pivot tables'!BH5">
        <xdr:nvSpPr>
          <xdr:cNvPr id="215" name="TextBox 214">
            <a:extLst>
              <a:ext uri="{FF2B5EF4-FFF2-40B4-BE49-F238E27FC236}">
                <a16:creationId xmlns:a16="http://schemas.microsoft.com/office/drawing/2014/main" id="{D2609B5D-4552-C219-8FF1-D32CEC277500}"/>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16" name="TextBox 215">
            <a:extLst>
              <a:ext uri="{FF2B5EF4-FFF2-40B4-BE49-F238E27FC236}">
                <a16:creationId xmlns:a16="http://schemas.microsoft.com/office/drawing/2014/main" id="{387B4817-2BD2-BDD9-29B4-D7028F5FFCEC}"/>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13</xdr:col>
      <xdr:colOff>143284</xdr:colOff>
      <xdr:row>17</xdr:row>
      <xdr:rowOff>109739</xdr:rowOff>
    </xdr:from>
    <xdr:to>
      <xdr:col>13</xdr:col>
      <xdr:colOff>660402</xdr:colOff>
      <xdr:row>19</xdr:row>
      <xdr:rowOff>138397</xdr:rowOff>
    </xdr:to>
    <xdr:grpSp>
      <xdr:nvGrpSpPr>
        <xdr:cNvPr id="217" name="Group 216">
          <a:extLst>
            <a:ext uri="{FF2B5EF4-FFF2-40B4-BE49-F238E27FC236}">
              <a16:creationId xmlns:a16="http://schemas.microsoft.com/office/drawing/2014/main" id="{2D98564A-0A24-9D41-B705-D62634399150}"/>
            </a:ext>
          </a:extLst>
        </xdr:cNvPr>
        <xdr:cNvGrpSpPr/>
      </xdr:nvGrpSpPr>
      <xdr:grpSpPr>
        <a:xfrm>
          <a:off x="10846318" y="3385463"/>
          <a:ext cx="517118" cy="414037"/>
          <a:chOff x="11303000" y="5465885"/>
          <a:chExt cx="517769" cy="420077"/>
        </a:xfrm>
      </xdr:grpSpPr>
      <xdr:sp macro="" textlink="'Pivot tables'!BH5">
        <xdr:nvSpPr>
          <xdr:cNvPr id="218" name="TextBox 217">
            <a:extLst>
              <a:ext uri="{FF2B5EF4-FFF2-40B4-BE49-F238E27FC236}">
                <a16:creationId xmlns:a16="http://schemas.microsoft.com/office/drawing/2014/main" id="{372A6741-C1EA-9135-2FE3-DD36AFD46210}"/>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19" name="TextBox 218">
            <a:extLst>
              <a:ext uri="{FF2B5EF4-FFF2-40B4-BE49-F238E27FC236}">
                <a16:creationId xmlns:a16="http://schemas.microsoft.com/office/drawing/2014/main" id="{5A0D4AAD-6BC4-CB3B-8AFC-4FD7FA5A59DE}"/>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12</xdr:col>
      <xdr:colOff>761351</xdr:colOff>
      <xdr:row>17</xdr:row>
      <xdr:rowOff>109739</xdr:rowOff>
    </xdr:from>
    <xdr:to>
      <xdr:col>13</xdr:col>
      <xdr:colOff>448736</xdr:colOff>
      <xdr:row>19</xdr:row>
      <xdr:rowOff>138397</xdr:rowOff>
    </xdr:to>
    <xdr:grpSp>
      <xdr:nvGrpSpPr>
        <xdr:cNvPr id="220" name="Group 219">
          <a:extLst>
            <a:ext uri="{FF2B5EF4-FFF2-40B4-BE49-F238E27FC236}">
              <a16:creationId xmlns:a16="http://schemas.microsoft.com/office/drawing/2014/main" id="{23E9D511-F7B9-8241-867A-678A5B557DB6}"/>
            </a:ext>
          </a:extLst>
        </xdr:cNvPr>
        <xdr:cNvGrpSpPr/>
      </xdr:nvGrpSpPr>
      <xdr:grpSpPr>
        <a:xfrm>
          <a:off x="10641075" y="3385463"/>
          <a:ext cx="510695" cy="414037"/>
          <a:chOff x="11303000" y="5465885"/>
          <a:chExt cx="517769" cy="420077"/>
        </a:xfrm>
      </xdr:grpSpPr>
      <xdr:sp macro="" textlink="'Pivot tables'!BH5">
        <xdr:nvSpPr>
          <xdr:cNvPr id="221" name="TextBox 220">
            <a:extLst>
              <a:ext uri="{FF2B5EF4-FFF2-40B4-BE49-F238E27FC236}">
                <a16:creationId xmlns:a16="http://schemas.microsoft.com/office/drawing/2014/main" id="{20DF914B-8493-8AF6-716A-495FEE618BCB}"/>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22" name="TextBox 221">
            <a:extLst>
              <a:ext uri="{FF2B5EF4-FFF2-40B4-BE49-F238E27FC236}">
                <a16:creationId xmlns:a16="http://schemas.microsoft.com/office/drawing/2014/main" id="{D61A1E08-6ACA-9862-DE73-66B1D2175FB8}"/>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13</xdr:col>
      <xdr:colOff>143285</xdr:colOff>
      <xdr:row>18</xdr:row>
      <xdr:rowOff>135140</xdr:rowOff>
    </xdr:from>
    <xdr:to>
      <xdr:col>13</xdr:col>
      <xdr:colOff>660403</xdr:colOff>
      <xdr:row>20</xdr:row>
      <xdr:rowOff>163797</xdr:rowOff>
    </xdr:to>
    <xdr:grpSp>
      <xdr:nvGrpSpPr>
        <xdr:cNvPr id="223" name="Group 222">
          <a:extLst>
            <a:ext uri="{FF2B5EF4-FFF2-40B4-BE49-F238E27FC236}">
              <a16:creationId xmlns:a16="http://schemas.microsoft.com/office/drawing/2014/main" id="{641FC6E4-D7C7-A345-876B-8F96C6DD775F}"/>
            </a:ext>
          </a:extLst>
        </xdr:cNvPr>
        <xdr:cNvGrpSpPr/>
      </xdr:nvGrpSpPr>
      <xdr:grpSpPr>
        <a:xfrm>
          <a:off x="10846319" y="3603554"/>
          <a:ext cx="517118" cy="414036"/>
          <a:chOff x="11303000" y="5465885"/>
          <a:chExt cx="517769" cy="420077"/>
        </a:xfrm>
      </xdr:grpSpPr>
      <xdr:sp macro="" textlink="'Pivot tables'!BH5">
        <xdr:nvSpPr>
          <xdr:cNvPr id="224" name="TextBox 223">
            <a:extLst>
              <a:ext uri="{FF2B5EF4-FFF2-40B4-BE49-F238E27FC236}">
                <a16:creationId xmlns:a16="http://schemas.microsoft.com/office/drawing/2014/main" id="{702D5E1D-E402-6BE3-B4EF-C094BB253CA5}"/>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25" name="TextBox 224">
            <a:extLst>
              <a:ext uri="{FF2B5EF4-FFF2-40B4-BE49-F238E27FC236}">
                <a16:creationId xmlns:a16="http://schemas.microsoft.com/office/drawing/2014/main" id="{DC9846C9-A445-BE1D-0A93-9E25508917C1}"/>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12</xdr:col>
      <xdr:colOff>549685</xdr:colOff>
      <xdr:row>18</xdr:row>
      <xdr:rowOff>126673</xdr:rowOff>
    </xdr:from>
    <xdr:to>
      <xdr:col>13</xdr:col>
      <xdr:colOff>237070</xdr:colOff>
      <xdr:row>20</xdr:row>
      <xdr:rowOff>155330</xdr:rowOff>
    </xdr:to>
    <xdr:grpSp>
      <xdr:nvGrpSpPr>
        <xdr:cNvPr id="226" name="Group 225">
          <a:extLst>
            <a:ext uri="{FF2B5EF4-FFF2-40B4-BE49-F238E27FC236}">
              <a16:creationId xmlns:a16="http://schemas.microsoft.com/office/drawing/2014/main" id="{8D528419-2FD7-FA4D-A29D-AEBA521082CC}"/>
            </a:ext>
          </a:extLst>
        </xdr:cNvPr>
        <xdr:cNvGrpSpPr/>
      </xdr:nvGrpSpPr>
      <xdr:grpSpPr>
        <a:xfrm>
          <a:off x="10429409" y="3595087"/>
          <a:ext cx="510695" cy="414036"/>
          <a:chOff x="11303000" y="5465885"/>
          <a:chExt cx="517769" cy="420077"/>
        </a:xfrm>
      </xdr:grpSpPr>
      <xdr:sp macro="" textlink="'Pivot tables'!BH5">
        <xdr:nvSpPr>
          <xdr:cNvPr id="227" name="TextBox 226">
            <a:extLst>
              <a:ext uri="{FF2B5EF4-FFF2-40B4-BE49-F238E27FC236}">
                <a16:creationId xmlns:a16="http://schemas.microsoft.com/office/drawing/2014/main" id="{FC0961B9-41A3-F6E5-52A8-1FC56CCCBA07}"/>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28" name="TextBox 227">
            <a:extLst>
              <a:ext uri="{FF2B5EF4-FFF2-40B4-BE49-F238E27FC236}">
                <a16:creationId xmlns:a16="http://schemas.microsoft.com/office/drawing/2014/main" id="{2B196181-967C-62A3-37B7-CBFCD2C28A71}"/>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13</xdr:col>
      <xdr:colOff>778285</xdr:colOff>
      <xdr:row>13</xdr:row>
      <xdr:rowOff>25073</xdr:rowOff>
    </xdr:from>
    <xdr:to>
      <xdr:col>14</xdr:col>
      <xdr:colOff>465669</xdr:colOff>
      <xdr:row>15</xdr:row>
      <xdr:rowOff>53730</xdr:rowOff>
    </xdr:to>
    <xdr:grpSp>
      <xdr:nvGrpSpPr>
        <xdr:cNvPr id="229" name="Group 228">
          <a:extLst>
            <a:ext uri="{FF2B5EF4-FFF2-40B4-BE49-F238E27FC236}">
              <a16:creationId xmlns:a16="http://schemas.microsoft.com/office/drawing/2014/main" id="{22992455-3259-524E-80EF-C1FEE6C43D5D}"/>
            </a:ext>
          </a:extLst>
        </xdr:cNvPr>
        <xdr:cNvGrpSpPr/>
      </xdr:nvGrpSpPr>
      <xdr:grpSpPr>
        <a:xfrm>
          <a:off x="11481319" y="2530039"/>
          <a:ext cx="510695" cy="414036"/>
          <a:chOff x="11303000" y="5465885"/>
          <a:chExt cx="517769" cy="420077"/>
        </a:xfrm>
      </xdr:grpSpPr>
      <xdr:sp macro="" textlink="'Pivot tables'!BH5">
        <xdr:nvSpPr>
          <xdr:cNvPr id="230" name="TextBox 229">
            <a:extLst>
              <a:ext uri="{FF2B5EF4-FFF2-40B4-BE49-F238E27FC236}">
                <a16:creationId xmlns:a16="http://schemas.microsoft.com/office/drawing/2014/main" id="{CE4C75E3-3A46-49AC-D69E-5AC9F467CD79}"/>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31" name="TextBox 230">
            <a:extLst>
              <a:ext uri="{FF2B5EF4-FFF2-40B4-BE49-F238E27FC236}">
                <a16:creationId xmlns:a16="http://schemas.microsoft.com/office/drawing/2014/main" id="{9DF14827-D1F9-80FE-C6A5-9B6D1116AAAE}"/>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13</xdr:col>
      <xdr:colOff>778285</xdr:colOff>
      <xdr:row>25</xdr:row>
      <xdr:rowOff>58939</xdr:rowOff>
    </xdr:from>
    <xdr:to>
      <xdr:col>14</xdr:col>
      <xdr:colOff>465669</xdr:colOff>
      <xdr:row>27</xdr:row>
      <xdr:rowOff>87596</xdr:rowOff>
    </xdr:to>
    <xdr:grpSp>
      <xdr:nvGrpSpPr>
        <xdr:cNvPr id="232" name="Group 231">
          <a:extLst>
            <a:ext uri="{FF2B5EF4-FFF2-40B4-BE49-F238E27FC236}">
              <a16:creationId xmlns:a16="http://schemas.microsoft.com/office/drawing/2014/main" id="{07DE5D6C-0B21-8F40-9B49-20233D88D7F6}"/>
            </a:ext>
          </a:extLst>
        </xdr:cNvPr>
        <xdr:cNvGrpSpPr/>
      </xdr:nvGrpSpPr>
      <xdr:grpSpPr>
        <a:xfrm>
          <a:off x="11481319" y="4876180"/>
          <a:ext cx="510695" cy="414037"/>
          <a:chOff x="11303000" y="5465885"/>
          <a:chExt cx="517769" cy="420077"/>
        </a:xfrm>
      </xdr:grpSpPr>
      <xdr:sp macro="" textlink="'Pivot tables'!BH5">
        <xdr:nvSpPr>
          <xdr:cNvPr id="233" name="TextBox 232">
            <a:extLst>
              <a:ext uri="{FF2B5EF4-FFF2-40B4-BE49-F238E27FC236}">
                <a16:creationId xmlns:a16="http://schemas.microsoft.com/office/drawing/2014/main" id="{7BD6D039-F4C2-D32E-656F-328A86761C1E}"/>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34" name="TextBox 233">
            <a:extLst>
              <a:ext uri="{FF2B5EF4-FFF2-40B4-BE49-F238E27FC236}">
                <a16:creationId xmlns:a16="http://schemas.microsoft.com/office/drawing/2014/main" id="{D46C0268-9C57-195E-7C70-A18CD47AA97F}"/>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8</xdr:col>
      <xdr:colOff>481951</xdr:colOff>
      <xdr:row>20</xdr:row>
      <xdr:rowOff>169004</xdr:rowOff>
    </xdr:from>
    <xdr:to>
      <xdr:col>9</xdr:col>
      <xdr:colOff>169336</xdr:colOff>
      <xdr:row>23</xdr:row>
      <xdr:rowOff>2928</xdr:rowOff>
    </xdr:to>
    <xdr:grpSp>
      <xdr:nvGrpSpPr>
        <xdr:cNvPr id="235" name="Group 234">
          <a:extLst>
            <a:ext uri="{FF2B5EF4-FFF2-40B4-BE49-F238E27FC236}">
              <a16:creationId xmlns:a16="http://schemas.microsoft.com/office/drawing/2014/main" id="{191283F0-613B-FA45-BB75-A367F3B2FF4F}"/>
            </a:ext>
          </a:extLst>
        </xdr:cNvPr>
        <xdr:cNvGrpSpPr/>
      </xdr:nvGrpSpPr>
      <xdr:grpSpPr>
        <a:xfrm>
          <a:off x="7068434" y="4022797"/>
          <a:ext cx="510695" cy="411993"/>
          <a:chOff x="11303000" y="5465885"/>
          <a:chExt cx="517769" cy="420077"/>
        </a:xfrm>
      </xdr:grpSpPr>
      <xdr:sp macro="" textlink="'Pivot tables'!BH5">
        <xdr:nvSpPr>
          <xdr:cNvPr id="236" name="TextBox 235">
            <a:extLst>
              <a:ext uri="{FF2B5EF4-FFF2-40B4-BE49-F238E27FC236}">
                <a16:creationId xmlns:a16="http://schemas.microsoft.com/office/drawing/2014/main" id="{6C41A06B-F27D-AB17-AD56-AB985B859FE6}"/>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37" name="TextBox 236">
            <a:extLst>
              <a:ext uri="{FF2B5EF4-FFF2-40B4-BE49-F238E27FC236}">
                <a16:creationId xmlns:a16="http://schemas.microsoft.com/office/drawing/2014/main" id="{07E60DBC-2887-B914-045B-8E7784B8DE39}"/>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8</xdr:col>
      <xdr:colOff>270284</xdr:colOff>
      <xdr:row>20</xdr:row>
      <xdr:rowOff>169004</xdr:rowOff>
    </xdr:from>
    <xdr:to>
      <xdr:col>8</xdr:col>
      <xdr:colOff>787402</xdr:colOff>
      <xdr:row>23</xdr:row>
      <xdr:rowOff>2928</xdr:rowOff>
    </xdr:to>
    <xdr:grpSp>
      <xdr:nvGrpSpPr>
        <xdr:cNvPr id="238" name="Group 237">
          <a:extLst>
            <a:ext uri="{FF2B5EF4-FFF2-40B4-BE49-F238E27FC236}">
              <a16:creationId xmlns:a16="http://schemas.microsoft.com/office/drawing/2014/main" id="{067F3B50-F6E9-7641-AA6E-22CB7EAE28F9}"/>
            </a:ext>
          </a:extLst>
        </xdr:cNvPr>
        <xdr:cNvGrpSpPr/>
      </xdr:nvGrpSpPr>
      <xdr:grpSpPr>
        <a:xfrm>
          <a:off x="6856767" y="4022797"/>
          <a:ext cx="517118" cy="411993"/>
          <a:chOff x="11303000" y="5465885"/>
          <a:chExt cx="517769" cy="420077"/>
        </a:xfrm>
      </xdr:grpSpPr>
      <xdr:sp macro="" textlink="'Pivot tables'!BH5">
        <xdr:nvSpPr>
          <xdr:cNvPr id="239" name="TextBox 238">
            <a:extLst>
              <a:ext uri="{FF2B5EF4-FFF2-40B4-BE49-F238E27FC236}">
                <a16:creationId xmlns:a16="http://schemas.microsoft.com/office/drawing/2014/main" id="{0E68934C-823F-EB20-FEDF-3218FA654708}"/>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40" name="TextBox 239">
            <a:extLst>
              <a:ext uri="{FF2B5EF4-FFF2-40B4-BE49-F238E27FC236}">
                <a16:creationId xmlns:a16="http://schemas.microsoft.com/office/drawing/2014/main" id="{CED52F34-9515-8565-49CB-7559CF75B454}"/>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7</xdr:col>
      <xdr:colOff>676685</xdr:colOff>
      <xdr:row>17</xdr:row>
      <xdr:rowOff>109738</xdr:rowOff>
    </xdr:from>
    <xdr:to>
      <xdr:col>8</xdr:col>
      <xdr:colOff>364069</xdr:colOff>
      <xdr:row>19</xdr:row>
      <xdr:rowOff>138396</xdr:rowOff>
    </xdr:to>
    <xdr:grpSp>
      <xdr:nvGrpSpPr>
        <xdr:cNvPr id="241" name="Group 240">
          <a:extLst>
            <a:ext uri="{FF2B5EF4-FFF2-40B4-BE49-F238E27FC236}">
              <a16:creationId xmlns:a16="http://schemas.microsoft.com/office/drawing/2014/main" id="{6B0DB681-B71E-4F42-BD75-0E6F39F67278}"/>
            </a:ext>
          </a:extLst>
        </xdr:cNvPr>
        <xdr:cNvGrpSpPr/>
      </xdr:nvGrpSpPr>
      <xdr:grpSpPr>
        <a:xfrm>
          <a:off x="6439857" y="3385462"/>
          <a:ext cx="510695" cy="414037"/>
          <a:chOff x="11303000" y="5465885"/>
          <a:chExt cx="517769" cy="420077"/>
        </a:xfrm>
      </xdr:grpSpPr>
      <xdr:sp macro="" textlink="'Pivot tables'!BH5">
        <xdr:nvSpPr>
          <xdr:cNvPr id="242" name="TextBox 241">
            <a:extLst>
              <a:ext uri="{FF2B5EF4-FFF2-40B4-BE49-F238E27FC236}">
                <a16:creationId xmlns:a16="http://schemas.microsoft.com/office/drawing/2014/main" id="{2DEE5EF9-EAF1-14F2-55C8-77AAF7B4D0BA}"/>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43" name="TextBox 242">
            <a:extLst>
              <a:ext uri="{FF2B5EF4-FFF2-40B4-BE49-F238E27FC236}">
                <a16:creationId xmlns:a16="http://schemas.microsoft.com/office/drawing/2014/main" id="{E4E5182E-1EE8-4857-8B8B-07B5B18DA770}"/>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7</xdr:col>
      <xdr:colOff>676685</xdr:colOff>
      <xdr:row>18</xdr:row>
      <xdr:rowOff>126672</xdr:rowOff>
    </xdr:from>
    <xdr:to>
      <xdr:col>8</xdr:col>
      <xdr:colOff>364069</xdr:colOff>
      <xdr:row>20</xdr:row>
      <xdr:rowOff>155329</xdr:rowOff>
    </xdr:to>
    <xdr:grpSp>
      <xdr:nvGrpSpPr>
        <xdr:cNvPr id="244" name="Group 243">
          <a:extLst>
            <a:ext uri="{FF2B5EF4-FFF2-40B4-BE49-F238E27FC236}">
              <a16:creationId xmlns:a16="http://schemas.microsoft.com/office/drawing/2014/main" id="{5680759D-8E7B-2443-B6EA-0D6E9EF08E12}"/>
            </a:ext>
          </a:extLst>
        </xdr:cNvPr>
        <xdr:cNvGrpSpPr/>
      </xdr:nvGrpSpPr>
      <xdr:grpSpPr>
        <a:xfrm>
          <a:off x="6439857" y="3595086"/>
          <a:ext cx="510695" cy="414036"/>
          <a:chOff x="11303000" y="5465885"/>
          <a:chExt cx="517769" cy="420077"/>
        </a:xfrm>
      </xdr:grpSpPr>
      <xdr:sp macro="" textlink="'Pivot tables'!BH5">
        <xdr:nvSpPr>
          <xdr:cNvPr id="245" name="TextBox 244">
            <a:extLst>
              <a:ext uri="{FF2B5EF4-FFF2-40B4-BE49-F238E27FC236}">
                <a16:creationId xmlns:a16="http://schemas.microsoft.com/office/drawing/2014/main" id="{B98E0342-1978-3F0E-BDB3-430D170EA3AB}"/>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46" name="TextBox 245">
            <a:extLst>
              <a:ext uri="{FF2B5EF4-FFF2-40B4-BE49-F238E27FC236}">
                <a16:creationId xmlns:a16="http://schemas.microsoft.com/office/drawing/2014/main" id="{D3B350D2-7205-0290-3FC6-F6A0429C78A1}"/>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8</xdr:col>
      <xdr:colOff>58618</xdr:colOff>
      <xdr:row>17</xdr:row>
      <xdr:rowOff>109738</xdr:rowOff>
    </xdr:from>
    <xdr:to>
      <xdr:col>8</xdr:col>
      <xdr:colOff>575736</xdr:colOff>
      <xdr:row>19</xdr:row>
      <xdr:rowOff>138396</xdr:rowOff>
    </xdr:to>
    <xdr:grpSp>
      <xdr:nvGrpSpPr>
        <xdr:cNvPr id="247" name="Group 246">
          <a:extLst>
            <a:ext uri="{FF2B5EF4-FFF2-40B4-BE49-F238E27FC236}">
              <a16:creationId xmlns:a16="http://schemas.microsoft.com/office/drawing/2014/main" id="{19EF5E90-EB1A-2743-8351-E9EF69B36B76}"/>
            </a:ext>
          </a:extLst>
        </xdr:cNvPr>
        <xdr:cNvGrpSpPr/>
      </xdr:nvGrpSpPr>
      <xdr:grpSpPr>
        <a:xfrm>
          <a:off x="6645101" y="3385462"/>
          <a:ext cx="517118" cy="414037"/>
          <a:chOff x="11303000" y="5465885"/>
          <a:chExt cx="517769" cy="420077"/>
        </a:xfrm>
      </xdr:grpSpPr>
      <xdr:sp macro="" textlink="'Pivot tables'!BH5">
        <xdr:nvSpPr>
          <xdr:cNvPr id="248" name="TextBox 247">
            <a:extLst>
              <a:ext uri="{FF2B5EF4-FFF2-40B4-BE49-F238E27FC236}">
                <a16:creationId xmlns:a16="http://schemas.microsoft.com/office/drawing/2014/main" id="{31C3063B-C5B5-F05D-1F09-C245F5013819}"/>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49" name="TextBox 248">
            <a:extLst>
              <a:ext uri="{FF2B5EF4-FFF2-40B4-BE49-F238E27FC236}">
                <a16:creationId xmlns:a16="http://schemas.microsoft.com/office/drawing/2014/main" id="{06628453-FFDE-71B8-2945-D9938461D7AD}"/>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8</xdr:col>
      <xdr:colOff>58617</xdr:colOff>
      <xdr:row>21</xdr:row>
      <xdr:rowOff>194405</xdr:rowOff>
    </xdr:from>
    <xdr:to>
      <xdr:col>8</xdr:col>
      <xdr:colOff>575735</xdr:colOff>
      <xdr:row>24</xdr:row>
      <xdr:rowOff>28329</xdr:rowOff>
    </xdr:to>
    <xdr:grpSp>
      <xdr:nvGrpSpPr>
        <xdr:cNvPr id="250" name="Group 249">
          <a:extLst>
            <a:ext uri="{FF2B5EF4-FFF2-40B4-BE49-F238E27FC236}">
              <a16:creationId xmlns:a16="http://schemas.microsoft.com/office/drawing/2014/main" id="{358D6FDD-A32D-2843-83D4-633852E040FE}"/>
            </a:ext>
          </a:extLst>
        </xdr:cNvPr>
        <xdr:cNvGrpSpPr/>
      </xdr:nvGrpSpPr>
      <xdr:grpSpPr>
        <a:xfrm>
          <a:off x="6645100" y="4240888"/>
          <a:ext cx="517118" cy="411993"/>
          <a:chOff x="11303000" y="5465885"/>
          <a:chExt cx="517769" cy="420077"/>
        </a:xfrm>
      </xdr:grpSpPr>
      <xdr:sp macro="" textlink="'Pivot tables'!BH5">
        <xdr:nvSpPr>
          <xdr:cNvPr id="251" name="TextBox 250">
            <a:extLst>
              <a:ext uri="{FF2B5EF4-FFF2-40B4-BE49-F238E27FC236}">
                <a16:creationId xmlns:a16="http://schemas.microsoft.com/office/drawing/2014/main" id="{D8827019-0E4F-3025-AFE2-5A8EE3070379}"/>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52" name="TextBox 251">
            <a:extLst>
              <a:ext uri="{FF2B5EF4-FFF2-40B4-BE49-F238E27FC236}">
                <a16:creationId xmlns:a16="http://schemas.microsoft.com/office/drawing/2014/main" id="{379715E9-B738-8477-436D-9BE8DA2AD75C}"/>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8</xdr:col>
      <xdr:colOff>58617</xdr:colOff>
      <xdr:row>23</xdr:row>
      <xdr:rowOff>25072</xdr:rowOff>
    </xdr:from>
    <xdr:to>
      <xdr:col>8</xdr:col>
      <xdr:colOff>575735</xdr:colOff>
      <xdr:row>25</xdr:row>
      <xdr:rowOff>53730</xdr:rowOff>
    </xdr:to>
    <xdr:grpSp>
      <xdr:nvGrpSpPr>
        <xdr:cNvPr id="253" name="Group 252">
          <a:extLst>
            <a:ext uri="{FF2B5EF4-FFF2-40B4-BE49-F238E27FC236}">
              <a16:creationId xmlns:a16="http://schemas.microsoft.com/office/drawing/2014/main" id="{997AA6BB-B483-854F-8DA6-E756E2DE2991}"/>
            </a:ext>
          </a:extLst>
        </xdr:cNvPr>
        <xdr:cNvGrpSpPr/>
      </xdr:nvGrpSpPr>
      <xdr:grpSpPr>
        <a:xfrm>
          <a:off x="6645100" y="4456934"/>
          <a:ext cx="517118" cy="414037"/>
          <a:chOff x="11303000" y="5465885"/>
          <a:chExt cx="517769" cy="420077"/>
        </a:xfrm>
      </xdr:grpSpPr>
      <xdr:sp macro="" textlink="'Pivot tables'!BH5">
        <xdr:nvSpPr>
          <xdr:cNvPr id="254" name="TextBox 253">
            <a:extLst>
              <a:ext uri="{FF2B5EF4-FFF2-40B4-BE49-F238E27FC236}">
                <a16:creationId xmlns:a16="http://schemas.microsoft.com/office/drawing/2014/main" id="{20C474CE-4BA0-2CB6-B1D0-9B1A178A0B2B}"/>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55" name="TextBox 254">
            <a:extLst>
              <a:ext uri="{FF2B5EF4-FFF2-40B4-BE49-F238E27FC236}">
                <a16:creationId xmlns:a16="http://schemas.microsoft.com/office/drawing/2014/main" id="{A6777F0B-4055-4018-AC69-D2980DD4602D}"/>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7</xdr:col>
      <xdr:colOff>676684</xdr:colOff>
      <xdr:row>24</xdr:row>
      <xdr:rowOff>42006</xdr:rowOff>
    </xdr:from>
    <xdr:to>
      <xdr:col>8</xdr:col>
      <xdr:colOff>364068</xdr:colOff>
      <xdr:row>26</xdr:row>
      <xdr:rowOff>70663</xdr:rowOff>
    </xdr:to>
    <xdr:grpSp>
      <xdr:nvGrpSpPr>
        <xdr:cNvPr id="256" name="Group 255">
          <a:extLst>
            <a:ext uri="{FF2B5EF4-FFF2-40B4-BE49-F238E27FC236}">
              <a16:creationId xmlns:a16="http://schemas.microsoft.com/office/drawing/2014/main" id="{70D1A325-E4C9-F947-884A-180340F9940A}"/>
            </a:ext>
          </a:extLst>
        </xdr:cNvPr>
        <xdr:cNvGrpSpPr/>
      </xdr:nvGrpSpPr>
      <xdr:grpSpPr>
        <a:xfrm>
          <a:off x="6439856" y="4666558"/>
          <a:ext cx="510695" cy="414036"/>
          <a:chOff x="11303000" y="5465885"/>
          <a:chExt cx="517769" cy="420077"/>
        </a:xfrm>
      </xdr:grpSpPr>
      <xdr:sp macro="" textlink="'Pivot tables'!BH5">
        <xdr:nvSpPr>
          <xdr:cNvPr id="257" name="TextBox 256">
            <a:extLst>
              <a:ext uri="{FF2B5EF4-FFF2-40B4-BE49-F238E27FC236}">
                <a16:creationId xmlns:a16="http://schemas.microsoft.com/office/drawing/2014/main" id="{0BD4BC69-F96F-C115-681B-4C8F3F590827}"/>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58" name="TextBox 257">
            <a:extLst>
              <a:ext uri="{FF2B5EF4-FFF2-40B4-BE49-F238E27FC236}">
                <a16:creationId xmlns:a16="http://schemas.microsoft.com/office/drawing/2014/main" id="{CDC8FEF9-7CC8-A607-238F-E09D679C36BD}"/>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8</xdr:col>
      <xdr:colOff>270284</xdr:colOff>
      <xdr:row>21</xdr:row>
      <xdr:rowOff>194406</xdr:rowOff>
    </xdr:from>
    <xdr:to>
      <xdr:col>8</xdr:col>
      <xdr:colOff>787402</xdr:colOff>
      <xdr:row>24</xdr:row>
      <xdr:rowOff>28330</xdr:rowOff>
    </xdr:to>
    <xdr:grpSp>
      <xdr:nvGrpSpPr>
        <xdr:cNvPr id="259" name="Group 258">
          <a:extLst>
            <a:ext uri="{FF2B5EF4-FFF2-40B4-BE49-F238E27FC236}">
              <a16:creationId xmlns:a16="http://schemas.microsoft.com/office/drawing/2014/main" id="{DA554EB0-E3D2-874B-84DE-E0431FBDDDC6}"/>
            </a:ext>
          </a:extLst>
        </xdr:cNvPr>
        <xdr:cNvGrpSpPr/>
      </xdr:nvGrpSpPr>
      <xdr:grpSpPr>
        <a:xfrm>
          <a:off x="6856767" y="4240889"/>
          <a:ext cx="517118" cy="411993"/>
          <a:chOff x="11303000" y="5465885"/>
          <a:chExt cx="517769" cy="420077"/>
        </a:xfrm>
      </xdr:grpSpPr>
      <xdr:sp macro="" textlink="'Pivot tables'!BH5">
        <xdr:nvSpPr>
          <xdr:cNvPr id="260" name="TextBox 259">
            <a:extLst>
              <a:ext uri="{FF2B5EF4-FFF2-40B4-BE49-F238E27FC236}">
                <a16:creationId xmlns:a16="http://schemas.microsoft.com/office/drawing/2014/main" id="{73812CE8-8F5D-6FF5-7893-02E5AD375D4A}"/>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61" name="TextBox 260">
            <a:extLst>
              <a:ext uri="{FF2B5EF4-FFF2-40B4-BE49-F238E27FC236}">
                <a16:creationId xmlns:a16="http://schemas.microsoft.com/office/drawing/2014/main" id="{427C2EDF-97A3-6CBF-DEE2-46121D1C6495}"/>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8</xdr:col>
      <xdr:colOff>270284</xdr:colOff>
      <xdr:row>23</xdr:row>
      <xdr:rowOff>25072</xdr:rowOff>
    </xdr:from>
    <xdr:to>
      <xdr:col>8</xdr:col>
      <xdr:colOff>787402</xdr:colOff>
      <xdr:row>25</xdr:row>
      <xdr:rowOff>53730</xdr:rowOff>
    </xdr:to>
    <xdr:grpSp>
      <xdr:nvGrpSpPr>
        <xdr:cNvPr id="262" name="Group 261">
          <a:extLst>
            <a:ext uri="{FF2B5EF4-FFF2-40B4-BE49-F238E27FC236}">
              <a16:creationId xmlns:a16="http://schemas.microsoft.com/office/drawing/2014/main" id="{864AD25D-C68F-BB49-A31D-3A2508CC4EC5}"/>
            </a:ext>
          </a:extLst>
        </xdr:cNvPr>
        <xdr:cNvGrpSpPr/>
      </xdr:nvGrpSpPr>
      <xdr:grpSpPr>
        <a:xfrm>
          <a:off x="6856767" y="4456934"/>
          <a:ext cx="517118" cy="414037"/>
          <a:chOff x="11303000" y="5465885"/>
          <a:chExt cx="517769" cy="420077"/>
        </a:xfrm>
      </xdr:grpSpPr>
      <xdr:sp macro="" textlink="'Pivot tables'!BH5">
        <xdr:nvSpPr>
          <xdr:cNvPr id="263" name="TextBox 262">
            <a:extLst>
              <a:ext uri="{FF2B5EF4-FFF2-40B4-BE49-F238E27FC236}">
                <a16:creationId xmlns:a16="http://schemas.microsoft.com/office/drawing/2014/main" id="{3D5BDEC4-A72E-79D5-0324-1E6382850430}"/>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64" name="TextBox 263">
            <a:extLst>
              <a:ext uri="{FF2B5EF4-FFF2-40B4-BE49-F238E27FC236}">
                <a16:creationId xmlns:a16="http://schemas.microsoft.com/office/drawing/2014/main" id="{7686A756-36B9-7DD9-2D89-F927319413FF}"/>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8</xdr:col>
      <xdr:colOff>270284</xdr:colOff>
      <xdr:row>24</xdr:row>
      <xdr:rowOff>42005</xdr:rowOff>
    </xdr:from>
    <xdr:to>
      <xdr:col>8</xdr:col>
      <xdr:colOff>787402</xdr:colOff>
      <xdr:row>26</xdr:row>
      <xdr:rowOff>70662</xdr:rowOff>
    </xdr:to>
    <xdr:grpSp>
      <xdr:nvGrpSpPr>
        <xdr:cNvPr id="265" name="Group 264">
          <a:extLst>
            <a:ext uri="{FF2B5EF4-FFF2-40B4-BE49-F238E27FC236}">
              <a16:creationId xmlns:a16="http://schemas.microsoft.com/office/drawing/2014/main" id="{B8AFD50B-26EF-4942-B65A-9E227A0FB906}"/>
            </a:ext>
          </a:extLst>
        </xdr:cNvPr>
        <xdr:cNvGrpSpPr/>
      </xdr:nvGrpSpPr>
      <xdr:grpSpPr>
        <a:xfrm>
          <a:off x="6856767" y="4666557"/>
          <a:ext cx="517118" cy="414036"/>
          <a:chOff x="11303000" y="5465885"/>
          <a:chExt cx="517769" cy="420077"/>
        </a:xfrm>
      </xdr:grpSpPr>
      <xdr:sp macro="" textlink="'Pivot tables'!BH5">
        <xdr:nvSpPr>
          <xdr:cNvPr id="266" name="TextBox 265">
            <a:extLst>
              <a:ext uri="{FF2B5EF4-FFF2-40B4-BE49-F238E27FC236}">
                <a16:creationId xmlns:a16="http://schemas.microsoft.com/office/drawing/2014/main" id="{D6449928-4B16-DAC5-0C28-01EE822AD1CE}"/>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67" name="TextBox 266">
            <a:extLst>
              <a:ext uri="{FF2B5EF4-FFF2-40B4-BE49-F238E27FC236}">
                <a16:creationId xmlns:a16="http://schemas.microsoft.com/office/drawing/2014/main" id="{DEFC16FF-DAA9-9B19-BC88-8AAE6C475F56}"/>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8</xdr:col>
      <xdr:colOff>270284</xdr:colOff>
      <xdr:row>17</xdr:row>
      <xdr:rowOff>109738</xdr:rowOff>
    </xdr:from>
    <xdr:to>
      <xdr:col>8</xdr:col>
      <xdr:colOff>787402</xdr:colOff>
      <xdr:row>19</xdr:row>
      <xdr:rowOff>138396</xdr:rowOff>
    </xdr:to>
    <xdr:grpSp>
      <xdr:nvGrpSpPr>
        <xdr:cNvPr id="268" name="Group 267">
          <a:extLst>
            <a:ext uri="{FF2B5EF4-FFF2-40B4-BE49-F238E27FC236}">
              <a16:creationId xmlns:a16="http://schemas.microsoft.com/office/drawing/2014/main" id="{77127911-1CED-3C4F-B0A0-321307CE7F4E}"/>
            </a:ext>
          </a:extLst>
        </xdr:cNvPr>
        <xdr:cNvGrpSpPr/>
      </xdr:nvGrpSpPr>
      <xdr:grpSpPr>
        <a:xfrm>
          <a:off x="6856767" y="3385462"/>
          <a:ext cx="517118" cy="414037"/>
          <a:chOff x="11303000" y="5465885"/>
          <a:chExt cx="517769" cy="420077"/>
        </a:xfrm>
      </xdr:grpSpPr>
      <xdr:sp macro="" textlink="'Pivot tables'!BH5">
        <xdr:nvSpPr>
          <xdr:cNvPr id="269" name="TextBox 268">
            <a:extLst>
              <a:ext uri="{FF2B5EF4-FFF2-40B4-BE49-F238E27FC236}">
                <a16:creationId xmlns:a16="http://schemas.microsoft.com/office/drawing/2014/main" id="{30BDD1C2-0145-6323-DBDD-08996C04EE7C}"/>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70" name="TextBox 269">
            <a:extLst>
              <a:ext uri="{FF2B5EF4-FFF2-40B4-BE49-F238E27FC236}">
                <a16:creationId xmlns:a16="http://schemas.microsoft.com/office/drawing/2014/main" id="{09305316-FF1D-31FD-378C-B305AC83F898}"/>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8</xdr:col>
      <xdr:colOff>693617</xdr:colOff>
      <xdr:row>16</xdr:row>
      <xdr:rowOff>92805</xdr:rowOff>
    </xdr:from>
    <xdr:to>
      <xdr:col>9</xdr:col>
      <xdr:colOff>381002</xdr:colOff>
      <xdr:row>18</xdr:row>
      <xdr:rowOff>121462</xdr:rowOff>
    </xdr:to>
    <xdr:grpSp>
      <xdr:nvGrpSpPr>
        <xdr:cNvPr id="271" name="Group 270">
          <a:extLst>
            <a:ext uri="{FF2B5EF4-FFF2-40B4-BE49-F238E27FC236}">
              <a16:creationId xmlns:a16="http://schemas.microsoft.com/office/drawing/2014/main" id="{64A2DE30-BADB-474A-ABF9-7E0FD12AEC61}"/>
            </a:ext>
          </a:extLst>
        </xdr:cNvPr>
        <xdr:cNvGrpSpPr/>
      </xdr:nvGrpSpPr>
      <xdr:grpSpPr>
        <a:xfrm>
          <a:off x="7280100" y="3175839"/>
          <a:ext cx="510695" cy="414037"/>
          <a:chOff x="11303000" y="5465885"/>
          <a:chExt cx="517769" cy="420077"/>
        </a:xfrm>
      </xdr:grpSpPr>
      <xdr:sp macro="" textlink="'Pivot tables'!BH5">
        <xdr:nvSpPr>
          <xdr:cNvPr id="272" name="TextBox 271">
            <a:extLst>
              <a:ext uri="{FF2B5EF4-FFF2-40B4-BE49-F238E27FC236}">
                <a16:creationId xmlns:a16="http://schemas.microsoft.com/office/drawing/2014/main" id="{6958AB87-0F34-4633-0D0C-DEEBC29B74E5}"/>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73" name="TextBox 272">
            <a:extLst>
              <a:ext uri="{FF2B5EF4-FFF2-40B4-BE49-F238E27FC236}">
                <a16:creationId xmlns:a16="http://schemas.microsoft.com/office/drawing/2014/main" id="{5DC89CF7-AF80-CC95-696F-837A01D9E3E9}"/>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17</xdr:col>
      <xdr:colOff>211017</xdr:colOff>
      <xdr:row>28</xdr:row>
      <xdr:rowOff>126672</xdr:rowOff>
    </xdr:from>
    <xdr:to>
      <xdr:col>17</xdr:col>
      <xdr:colOff>728135</xdr:colOff>
      <xdr:row>30</xdr:row>
      <xdr:rowOff>155329</xdr:rowOff>
    </xdr:to>
    <xdr:grpSp>
      <xdr:nvGrpSpPr>
        <xdr:cNvPr id="274" name="Group 273">
          <a:extLst>
            <a:ext uri="{FF2B5EF4-FFF2-40B4-BE49-F238E27FC236}">
              <a16:creationId xmlns:a16="http://schemas.microsoft.com/office/drawing/2014/main" id="{09248E31-6BE8-DD45-A7A7-C7A43C6C413D}"/>
            </a:ext>
          </a:extLst>
        </xdr:cNvPr>
        <xdr:cNvGrpSpPr/>
      </xdr:nvGrpSpPr>
      <xdr:grpSpPr>
        <a:xfrm>
          <a:off x="14207293" y="5521982"/>
          <a:ext cx="517118" cy="414037"/>
          <a:chOff x="11303000" y="5465885"/>
          <a:chExt cx="517769" cy="420077"/>
        </a:xfrm>
      </xdr:grpSpPr>
      <xdr:sp macro="" textlink="'Pivot tables'!BH5">
        <xdr:nvSpPr>
          <xdr:cNvPr id="275" name="TextBox 274">
            <a:extLst>
              <a:ext uri="{FF2B5EF4-FFF2-40B4-BE49-F238E27FC236}">
                <a16:creationId xmlns:a16="http://schemas.microsoft.com/office/drawing/2014/main" id="{6654D9F1-67D2-95F7-B83F-28979B81B4E7}"/>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76" name="TextBox 275">
            <a:extLst>
              <a:ext uri="{FF2B5EF4-FFF2-40B4-BE49-F238E27FC236}">
                <a16:creationId xmlns:a16="http://schemas.microsoft.com/office/drawing/2014/main" id="{CC5C209B-6454-327E-9630-7ACDBB022FA4}"/>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16</xdr:col>
      <xdr:colOff>829085</xdr:colOff>
      <xdr:row>28</xdr:row>
      <xdr:rowOff>126671</xdr:rowOff>
    </xdr:from>
    <xdr:to>
      <xdr:col>17</xdr:col>
      <xdr:colOff>516469</xdr:colOff>
      <xdr:row>30</xdr:row>
      <xdr:rowOff>155328</xdr:rowOff>
    </xdr:to>
    <xdr:grpSp>
      <xdr:nvGrpSpPr>
        <xdr:cNvPr id="277" name="Group 276">
          <a:extLst>
            <a:ext uri="{FF2B5EF4-FFF2-40B4-BE49-F238E27FC236}">
              <a16:creationId xmlns:a16="http://schemas.microsoft.com/office/drawing/2014/main" id="{D0A8DC05-CCA2-D840-96DE-F97F9EC8ABEB}"/>
            </a:ext>
          </a:extLst>
        </xdr:cNvPr>
        <xdr:cNvGrpSpPr/>
      </xdr:nvGrpSpPr>
      <xdr:grpSpPr>
        <a:xfrm>
          <a:off x="14002051" y="5521981"/>
          <a:ext cx="510694" cy="414037"/>
          <a:chOff x="11303000" y="5465885"/>
          <a:chExt cx="517769" cy="420077"/>
        </a:xfrm>
      </xdr:grpSpPr>
      <xdr:sp macro="" textlink="'Pivot tables'!BH5">
        <xdr:nvSpPr>
          <xdr:cNvPr id="278" name="TextBox 277">
            <a:extLst>
              <a:ext uri="{FF2B5EF4-FFF2-40B4-BE49-F238E27FC236}">
                <a16:creationId xmlns:a16="http://schemas.microsoft.com/office/drawing/2014/main" id="{113634A0-3ACC-ADBA-7230-F6DEFD65F940}"/>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79" name="TextBox 278">
            <a:extLst>
              <a:ext uri="{FF2B5EF4-FFF2-40B4-BE49-F238E27FC236}">
                <a16:creationId xmlns:a16="http://schemas.microsoft.com/office/drawing/2014/main" id="{C96E5DF2-ED90-60D3-5163-A78887637EC3}"/>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17</xdr:col>
      <xdr:colOff>422684</xdr:colOff>
      <xdr:row>30</xdr:row>
      <xdr:rowOff>169004</xdr:rowOff>
    </xdr:from>
    <xdr:to>
      <xdr:col>18</xdr:col>
      <xdr:colOff>110069</xdr:colOff>
      <xdr:row>33</xdr:row>
      <xdr:rowOff>2928</xdr:rowOff>
    </xdr:to>
    <xdr:grpSp>
      <xdr:nvGrpSpPr>
        <xdr:cNvPr id="280" name="Group 279">
          <a:extLst>
            <a:ext uri="{FF2B5EF4-FFF2-40B4-BE49-F238E27FC236}">
              <a16:creationId xmlns:a16="http://schemas.microsoft.com/office/drawing/2014/main" id="{A0150D94-FF22-DE4B-B71B-9678C92486AF}"/>
            </a:ext>
          </a:extLst>
        </xdr:cNvPr>
        <xdr:cNvGrpSpPr/>
      </xdr:nvGrpSpPr>
      <xdr:grpSpPr>
        <a:xfrm>
          <a:off x="14418960" y="5949694"/>
          <a:ext cx="510695" cy="411993"/>
          <a:chOff x="11303000" y="5465885"/>
          <a:chExt cx="517769" cy="420077"/>
        </a:xfrm>
      </xdr:grpSpPr>
      <xdr:sp macro="" textlink="'Pivot tables'!BH5">
        <xdr:nvSpPr>
          <xdr:cNvPr id="281" name="TextBox 280">
            <a:extLst>
              <a:ext uri="{FF2B5EF4-FFF2-40B4-BE49-F238E27FC236}">
                <a16:creationId xmlns:a16="http://schemas.microsoft.com/office/drawing/2014/main" id="{505A7861-AEC7-864E-8CBE-6A9779371360}"/>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82" name="TextBox 281">
            <a:extLst>
              <a:ext uri="{FF2B5EF4-FFF2-40B4-BE49-F238E27FC236}">
                <a16:creationId xmlns:a16="http://schemas.microsoft.com/office/drawing/2014/main" id="{95388FB0-4BE0-28C6-ACA5-C4F2FF4C049C}"/>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18</xdr:col>
      <xdr:colOff>227951</xdr:colOff>
      <xdr:row>34</xdr:row>
      <xdr:rowOff>42004</xdr:rowOff>
    </xdr:from>
    <xdr:to>
      <xdr:col>18</xdr:col>
      <xdr:colOff>745069</xdr:colOff>
      <xdr:row>36</xdr:row>
      <xdr:rowOff>70661</xdr:rowOff>
    </xdr:to>
    <xdr:grpSp>
      <xdr:nvGrpSpPr>
        <xdr:cNvPr id="283" name="Group 282">
          <a:extLst>
            <a:ext uri="{FF2B5EF4-FFF2-40B4-BE49-F238E27FC236}">
              <a16:creationId xmlns:a16="http://schemas.microsoft.com/office/drawing/2014/main" id="{FD49763D-3DF1-4D43-A1D7-D3AEFBAE7BD8}"/>
            </a:ext>
          </a:extLst>
        </xdr:cNvPr>
        <xdr:cNvGrpSpPr/>
      </xdr:nvGrpSpPr>
      <xdr:grpSpPr>
        <a:xfrm>
          <a:off x="15047537" y="6593452"/>
          <a:ext cx="517118" cy="414037"/>
          <a:chOff x="11303000" y="5465885"/>
          <a:chExt cx="517769" cy="420077"/>
        </a:xfrm>
      </xdr:grpSpPr>
      <xdr:sp macro="" textlink="'Pivot tables'!BH5">
        <xdr:nvSpPr>
          <xdr:cNvPr id="284" name="TextBox 283">
            <a:extLst>
              <a:ext uri="{FF2B5EF4-FFF2-40B4-BE49-F238E27FC236}">
                <a16:creationId xmlns:a16="http://schemas.microsoft.com/office/drawing/2014/main" id="{8CDAB877-81B6-8708-DC4A-53DDE6C30E62}"/>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85" name="TextBox 284">
            <a:extLst>
              <a:ext uri="{FF2B5EF4-FFF2-40B4-BE49-F238E27FC236}">
                <a16:creationId xmlns:a16="http://schemas.microsoft.com/office/drawing/2014/main" id="{33ABC834-D1DB-28D1-B066-A741BD13CA21}"/>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18</xdr:col>
      <xdr:colOff>227951</xdr:colOff>
      <xdr:row>35</xdr:row>
      <xdr:rowOff>58936</xdr:rowOff>
    </xdr:from>
    <xdr:to>
      <xdr:col>18</xdr:col>
      <xdr:colOff>745069</xdr:colOff>
      <xdr:row>37</xdr:row>
      <xdr:rowOff>87594</xdr:rowOff>
    </xdr:to>
    <xdr:grpSp>
      <xdr:nvGrpSpPr>
        <xdr:cNvPr id="286" name="Group 285">
          <a:extLst>
            <a:ext uri="{FF2B5EF4-FFF2-40B4-BE49-F238E27FC236}">
              <a16:creationId xmlns:a16="http://schemas.microsoft.com/office/drawing/2014/main" id="{BB51ADEC-82AC-5849-BC8F-6F0834FD409C}"/>
            </a:ext>
          </a:extLst>
        </xdr:cNvPr>
        <xdr:cNvGrpSpPr/>
      </xdr:nvGrpSpPr>
      <xdr:grpSpPr>
        <a:xfrm>
          <a:off x="15047537" y="6803074"/>
          <a:ext cx="517118" cy="414037"/>
          <a:chOff x="11303000" y="5465885"/>
          <a:chExt cx="517769" cy="420077"/>
        </a:xfrm>
      </xdr:grpSpPr>
      <xdr:sp macro="" textlink="'Pivot tables'!BH5">
        <xdr:nvSpPr>
          <xdr:cNvPr id="287" name="TextBox 286">
            <a:extLst>
              <a:ext uri="{FF2B5EF4-FFF2-40B4-BE49-F238E27FC236}">
                <a16:creationId xmlns:a16="http://schemas.microsoft.com/office/drawing/2014/main" id="{E3BD17E8-1C1C-E35B-8DBE-673E7F09DEED}"/>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88" name="TextBox 287">
            <a:extLst>
              <a:ext uri="{FF2B5EF4-FFF2-40B4-BE49-F238E27FC236}">
                <a16:creationId xmlns:a16="http://schemas.microsoft.com/office/drawing/2014/main" id="{E6D13A2D-DE01-FA90-CFF3-1A9996289ED2}"/>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18</xdr:col>
      <xdr:colOff>651284</xdr:colOff>
      <xdr:row>34</xdr:row>
      <xdr:rowOff>42003</xdr:rowOff>
    </xdr:from>
    <xdr:to>
      <xdr:col>19</xdr:col>
      <xdr:colOff>338669</xdr:colOff>
      <xdr:row>36</xdr:row>
      <xdr:rowOff>70660</xdr:rowOff>
    </xdr:to>
    <xdr:grpSp>
      <xdr:nvGrpSpPr>
        <xdr:cNvPr id="289" name="Group 288">
          <a:extLst>
            <a:ext uri="{FF2B5EF4-FFF2-40B4-BE49-F238E27FC236}">
              <a16:creationId xmlns:a16="http://schemas.microsoft.com/office/drawing/2014/main" id="{258E7A3B-5C2E-E34D-A147-E7EE6984D222}"/>
            </a:ext>
          </a:extLst>
        </xdr:cNvPr>
        <xdr:cNvGrpSpPr/>
      </xdr:nvGrpSpPr>
      <xdr:grpSpPr>
        <a:xfrm>
          <a:off x="15470870" y="6593451"/>
          <a:ext cx="510696" cy="414037"/>
          <a:chOff x="11303000" y="5465885"/>
          <a:chExt cx="517769" cy="420077"/>
        </a:xfrm>
      </xdr:grpSpPr>
      <xdr:sp macro="" textlink="'Pivot tables'!BH5">
        <xdr:nvSpPr>
          <xdr:cNvPr id="290" name="TextBox 289">
            <a:extLst>
              <a:ext uri="{FF2B5EF4-FFF2-40B4-BE49-F238E27FC236}">
                <a16:creationId xmlns:a16="http://schemas.microsoft.com/office/drawing/2014/main" id="{4A1B9712-0664-B8FC-0DE3-3789E6FD6A5B}"/>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91" name="TextBox 290">
            <a:extLst>
              <a:ext uri="{FF2B5EF4-FFF2-40B4-BE49-F238E27FC236}">
                <a16:creationId xmlns:a16="http://schemas.microsoft.com/office/drawing/2014/main" id="{D4A2C5F4-602E-A23E-B6F3-2C1173F7B8EC}"/>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18</xdr:col>
      <xdr:colOff>651284</xdr:colOff>
      <xdr:row>36</xdr:row>
      <xdr:rowOff>84336</xdr:rowOff>
    </xdr:from>
    <xdr:to>
      <xdr:col>19</xdr:col>
      <xdr:colOff>338669</xdr:colOff>
      <xdr:row>38</xdr:row>
      <xdr:rowOff>112993</xdr:rowOff>
    </xdr:to>
    <xdr:grpSp>
      <xdr:nvGrpSpPr>
        <xdr:cNvPr id="292" name="Group 291">
          <a:extLst>
            <a:ext uri="{FF2B5EF4-FFF2-40B4-BE49-F238E27FC236}">
              <a16:creationId xmlns:a16="http://schemas.microsoft.com/office/drawing/2014/main" id="{F09E162E-F2DF-1A44-9148-DCE56DAB3B1E}"/>
            </a:ext>
          </a:extLst>
        </xdr:cNvPr>
        <xdr:cNvGrpSpPr/>
      </xdr:nvGrpSpPr>
      <xdr:grpSpPr>
        <a:xfrm>
          <a:off x="15470870" y="7021164"/>
          <a:ext cx="510696" cy="414036"/>
          <a:chOff x="11303000" y="5465885"/>
          <a:chExt cx="517769" cy="420077"/>
        </a:xfrm>
      </xdr:grpSpPr>
      <xdr:sp macro="" textlink="'Pivot tables'!BH5">
        <xdr:nvSpPr>
          <xdr:cNvPr id="293" name="TextBox 292">
            <a:extLst>
              <a:ext uri="{FF2B5EF4-FFF2-40B4-BE49-F238E27FC236}">
                <a16:creationId xmlns:a16="http://schemas.microsoft.com/office/drawing/2014/main" id="{2444365B-CEB7-62F0-C4A1-CF933C5971FB}"/>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94" name="TextBox 293">
            <a:extLst>
              <a:ext uri="{FF2B5EF4-FFF2-40B4-BE49-F238E27FC236}">
                <a16:creationId xmlns:a16="http://schemas.microsoft.com/office/drawing/2014/main" id="{3EC542D5-724E-15B7-A1F5-E165C024F914}"/>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18</xdr:col>
      <xdr:colOff>439617</xdr:colOff>
      <xdr:row>35</xdr:row>
      <xdr:rowOff>58936</xdr:rowOff>
    </xdr:from>
    <xdr:to>
      <xdr:col>19</xdr:col>
      <xdr:colOff>127002</xdr:colOff>
      <xdr:row>37</xdr:row>
      <xdr:rowOff>87594</xdr:rowOff>
    </xdr:to>
    <xdr:grpSp>
      <xdr:nvGrpSpPr>
        <xdr:cNvPr id="295" name="Group 294">
          <a:extLst>
            <a:ext uri="{FF2B5EF4-FFF2-40B4-BE49-F238E27FC236}">
              <a16:creationId xmlns:a16="http://schemas.microsoft.com/office/drawing/2014/main" id="{0DD4ECEC-5736-5848-A4C2-500F4298AECE}"/>
            </a:ext>
          </a:extLst>
        </xdr:cNvPr>
        <xdr:cNvGrpSpPr/>
      </xdr:nvGrpSpPr>
      <xdr:grpSpPr>
        <a:xfrm>
          <a:off x="15259203" y="6803074"/>
          <a:ext cx="510696" cy="414037"/>
          <a:chOff x="11303000" y="5465885"/>
          <a:chExt cx="517769" cy="420077"/>
        </a:xfrm>
      </xdr:grpSpPr>
      <xdr:sp macro="" textlink="'Pivot tables'!BH5">
        <xdr:nvSpPr>
          <xdr:cNvPr id="296" name="TextBox 295">
            <a:extLst>
              <a:ext uri="{FF2B5EF4-FFF2-40B4-BE49-F238E27FC236}">
                <a16:creationId xmlns:a16="http://schemas.microsoft.com/office/drawing/2014/main" id="{0C91295A-BBEF-CFE5-B7DF-2FCB3EF2489A}"/>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297" name="TextBox 296">
            <a:extLst>
              <a:ext uri="{FF2B5EF4-FFF2-40B4-BE49-F238E27FC236}">
                <a16:creationId xmlns:a16="http://schemas.microsoft.com/office/drawing/2014/main" id="{CD9FC6DD-83B1-87EC-269A-6C96E2803670}"/>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18</xdr:col>
      <xdr:colOff>651284</xdr:colOff>
      <xdr:row>37</xdr:row>
      <xdr:rowOff>101270</xdr:rowOff>
    </xdr:from>
    <xdr:to>
      <xdr:col>19</xdr:col>
      <xdr:colOff>338669</xdr:colOff>
      <xdr:row>39</xdr:row>
      <xdr:rowOff>129927</xdr:rowOff>
    </xdr:to>
    <xdr:grpSp>
      <xdr:nvGrpSpPr>
        <xdr:cNvPr id="298" name="Group 297">
          <a:extLst>
            <a:ext uri="{FF2B5EF4-FFF2-40B4-BE49-F238E27FC236}">
              <a16:creationId xmlns:a16="http://schemas.microsoft.com/office/drawing/2014/main" id="{56062374-E781-EE42-89A6-F26036BC52D9}"/>
            </a:ext>
          </a:extLst>
        </xdr:cNvPr>
        <xdr:cNvGrpSpPr/>
      </xdr:nvGrpSpPr>
      <xdr:grpSpPr>
        <a:xfrm>
          <a:off x="15470870" y="7230787"/>
          <a:ext cx="510696" cy="414037"/>
          <a:chOff x="11303000" y="5465885"/>
          <a:chExt cx="517769" cy="420077"/>
        </a:xfrm>
      </xdr:grpSpPr>
      <xdr:sp macro="" textlink="'Pivot tables'!BH5">
        <xdr:nvSpPr>
          <xdr:cNvPr id="299" name="TextBox 298">
            <a:extLst>
              <a:ext uri="{FF2B5EF4-FFF2-40B4-BE49-F238E27FC236}">
                <a16:creationId xmlns:a16="http://schemas.microsoft.com/office/drawing/2014/main" id="{55845D62-9255-D3EB-0A45-77DEF8F68252}"/>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300" name="TextBox 299">
            <a:extLst>
              <a:ext uri="{FF2B5EF4-FFF2-40B4-BE49-F238E27FC236}">
                <a16:creationId xmlns:a16="http://schemas.microsoft.com/office/drawing/2014/main" id="{B29BD755-DF43-A174-2369-72AE5FE09F7D}"/>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17</xdr:col>
      <xdr:colOff>634350</xdr:colOff>
      <xdr:row>35</xdr:row>
      <xdr:rowOff>58935</xdr:rowOff>
    </xdr:from>
    <xdr:to>
      <xdr:col>18</xdr:col>
      <xdr:colOff>321735</xdr:colOff>
      <xdr:row>37</xdr:row>
      <xdr:rowOff>87593</xdr:rowOff>
    </xdr:to>
    <xdr:grpSp>
      <xdr:nvGrpSpPr>
        <xdr:cNvPr id="301" name="Group 300">
          <a:extLst>
            <a:ext uri="{FF2B5EF4-FFF2-40B4-BE49-F238E27FC236}">
              <a16:creationId xmlns:a16="http://schemas.microsoft.com/office/drawing/2014/main" id="{AF8E03A8-9172-DB40-AA5C-91A55FB07865}"/>
            </a:ext>
          </a:extLst>
        </xdr:cNvPr>
        <xdr:cNvGrpSpPr/>
      </xdr:nvGrpSpPr>
      <xdr:grpSpPr>
        <a:xfrm>
          <a:off x="14630626" y="6803073"/>
          <a:ext cx="510695" cy="414037"/>
          <a:chOff x="11303000" y="5465885"/>
          <a:chExt cx="517769" cy="420077"/>
        </a:xfrm>
      </xdr:grpSpPr>
      <xdr:sp macro="" textlink="'Pivot tables'!BH5">
        <xdr:nvSpPr>
          <xdr:cNvPr id="302" name="TextBox 301">
            <a:extLst>
              <a:ext uri="{FF2B5EF4-FFF2-40B4-BE49-F238E27FC236}">
                <a16:creationId xmlns:a16="http://schemas.microsoft.com/office/drawing/2014/main" id="{9A59004C-8D39-8BCF-7E35-ECAA6D5E5683}"/>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303" name="TextBox 302">
            <a:extLst>
              <a:ext uri="{FF2B5EF4-FFF2-40B4-BE49-F238E27FC236}">
                <a16:creationId xmlns:a16="http://schemas.microsoft.com/office/drawing/2014/main" id="{2EA31B56-4F73-9CAD-2BF0-1806F7701367}"/>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18</xdr:col>
      <xdr:colOff>15676</xdr:colOff>
      <xdr:row>36</xdr:row>
      <xdr:rowOff>89170</xdr:rowOff>
    </xdr:from>
    <xdr:to>
      <xdr:col>18</xdr:col>
      <xdr:colOff>528561</xdr:colOff>
      <xdr:row>38</xdr:row>
      <xdr:rowOff>117827</xdr:rowOff>
    </xdr:to>
    <xdr:grpSp>
      <xdr:nvGrpSpPr>
        <xdr:cNvPr id="304" name="Group 303">
          <a:extLst>
            <a:ext uri="{FF2B5EF4-FFF2-40B4-BE49-F238E27FC236}">
              <a16:creationId xmlns:a16="http://schemas.microsoft.com/office/drawing/2014/main" id="{8CE2131F-81A1-4B44-89FE-3D1B368BEC45}"/>
            </a:ext>
          </a:extLst>
        </xdr:cNvPr>
        <xdr:cNvGrpSpPr/>
      </xdr:nvGrpSpPr>
      <xdr:grpSpPr>
        <a:xfrm>
          <a:off x="14835262" y="7025998"/>
          <a:ext cx="512885" cy="414036"/>
          <a:chOff x="11303000" y="5465885"/>
          <a:chExt cx="517769" cy="420077"/>
        </a:xfrm>
      </xdr:grpSpPr>
      <xdr:sp macro="" textlink="'Pivot tables'!BH5">
        <xdr:nvSpPr>
          <xdr:cNvPr id="305" name="TextBox 304">
            <a:extLst>
              <a:ext uri="{FF2B5EF4-FFF2-40B4-BE49-F238E27FC236}">
                <a16:creationId xmlns:a16="http://schemas.microsoft.com/office/drawing/2014/main" id="{1E7519B8-37CE-4665-CEBE-AFF128DC55D5}"/>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721CAA-52B1-4048-B10E-568A931DA585}" type="TxLink">
              <a:rPr lang="en-US" sz="1400" b="0" i="0" u="none" strike="noStrike">
                <a:solidFill>
                  <a:srgbClr val="4A1073"/>
                </a:solidFill>
                <a:latin typeface="Arial"/>
                <a:cs typeface="Arial"/>
              </a:rPr>
              <a:pPr algn="ctr"/>
              <a:t>◉</a:t>
            </a:fld>
            <a:endParaRPr lang="en-US" sz="1100"/>
          </a:p>
        </xdr:txBody>
      </xdr:sp>
      <xdr:sp macro="" textlink="'Pivot tables'!BJ5">
        <xdr:nvSpPr>
          <xdr:cNvPr id="306" name="TextBox 305">
            <a:extLst>
              <a:ext uri="{FF2B5EF4-FFF2-40B4-BE49-F238E27FC236}">
                <a16:creationId xmlns:a16="http://schemas.microsoft.com/office/drawing/2014/main" id="{4E410E68-88B2-8EF1-D352-F0404543F92B}"/>
              </a:ext>
            </a:extLst>
          </xdr:cNvPr>
          <xdr:cNvSpPr txBox="1"/>
        </xdr:nvSpPr>
        <xdr:spPr>
          <a:xfrm>
            <a:off x="11303000" y="5465885"/>
            <a:ext cx="51776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0547E-194F-C542-87F9-F2E62A6143FD}" type="TxLink">
              <a:rPr lang="en-US" sz="1400" b="0" i="0" u="none" strike="noStrike">
                <a:solidFill>
                  <a:srgbClr val="1C4DB9"/>
                </a:solidFill>
                <a:latin typeface="Arial"/>
                <a:cs typeface="Arial"/>
              </a:rPr>
              <a:pPr algn="ctr"/>
              <a:t> </a:t>
            </a:fld>
            <a:endParaRPr lang="en-US" sz="1100"/>
          </a:p>
        </xdr:txBody>
      </xdr:sp>
    </xdr:grpSp>
    <xdr:clientData/>
  </xdr:twoCellAnchor>
  <xdr:twoCellAnchor>
    <xdr:from>
      <xdr:col>8</xdr:col>
      <xdr:colOff>290286</xdr:colOff>
      <xdr:row>15</xdr:row>
      <xdr:rowOff>34335</xdr:rowOff>
    </xdr:from>
    <xdr:to>
      <xdr:col>13</xdr:col>
      <xdr:colOff>190500</xdr:colOff>
      <xdr:row>22</xdr:row>
      <xdr:rowOff>9071</xdr:rowOff>
    </xdr:to>
    <xdr:sp macro="" textlink="">
      <xdr:nvSpPr>
        <xdr:cNvPr id="314" name="Freeform 313">
          <a:extLst>
            <a:ext uri="{FF2B5EF4-FFF2-40B4-BE49-F238E27FC236}">
              <a16:creationId xmlns:a16="http://schemas.microsoft.com/office/drawing/2014/main" id="{4D7CB349-1A12-71E7-726F-06B53991E015}"/>
            </a:ext>
          </a:extLst>
        </xdr:cNvPr>
        <xdr:cNvSpPr/>
      </xdr:nvSpPr>
      <xdr:spPr>
        <a:xfrm>
          <a:off x="6894286" y="2891835"/>
          <a:ext cx="4027714" cy="1308236"/>
        </a:xfrm>
        <a:custGeom>
          <a:avLst/>
          <a:gdLst>
            <a:gd name="csX0" fmla="*/ 0 w 4027714"/>
            <a:gd name="csY0" fmla="*/ 1308236 h 1308236"/>
            <a:gd name="csX1" fmla="*/ 1569357 w 4027714"/>
            <a:gd name="csY1" fmla="*/ 38236 h 1308236"/>
            <a:gd name="csX2" fmla="*/ 4027714 w 4027714"/>
            <a:gd name="csY2" fmla="*/ 455522 h 1308236"/>
          </a:gdLst>
          <a:ahLst/>
          <a:cxnLst>
            <a:cxn ang="0">
              <a:pos x="csX0" y="csY0"/>
            </a:cxn>
            <a:cxn ang="0">
              <a:pos x="csX1" y="csY1"/>
            </a:cxn>
            <a:cxn ang="0">
              <a:pos x="csX2" y="csY2"/>
            </a:cxn>
          </a:cxnLst>
          <a:rect l="l" t="t" r="r" b="b"/>
          <a:pathLst>
            <a:path w="4027714" h="1308236">
              <a:moveTo>
                <a:pt x="0" y="1308236"/>
              </a:moveTo>
              <a:cubicBezTo>
                <a:pt x="449035" y="744295"/>
                <a:pt x="898071" y="180355"/>
                <a:pt x="1569357" y="38236"/>
              </a:cubicBezTo>
              <a:cubicBezTo>
                <a:pt x="2240643" y="-103883"/>
                <a:pt x="3134178" y="175819"/>
                <a:pt x="4027714" y="455522"/>
              </a:cubicBezTo>
            </a:path>
          </a:pathLst>
        </a:custGeom>
        <a:ln w="22225">
          <a:gradFill>
            <a:gsLst>
              <a:gs pos="0">
                <a:srgbClr val="C240D8"/>
              </a:gs>
              <a:gs pos="100000">
                <a:schemeClr val="accent1">
                  <a:lumMod val="30000"/>
                  <a:lumOff val="70000"/>
                </a:schemeClr>
              </a:gs>
            </a:gsLst>
            <a:lin ang="0" scaled="0"/>
          </a:gradFill>
        </a:ln>
      </xdr:spPr>
      <xdr:style>
        <a:lnRef idx="1">
          <a:schemeClr val="accent5"/>
        </a:lnRef>
        <a:fillRef idx="0">
          <a:schemeClr val="accent5"/>
        </a:fillRef>
        <a:effectRef idx="0">
          <a:schemeClr val="accent5"/>
        </a:effectRef>
        <a:fontRef idx="minor">
          <a:schemeClr val="tx1"/>
        </a:fontRef>
      </xdr:style>
      <xdr:txBody>
        <a:bodyPr vertOverflow="clip" horzOverflow="clip" rtlCol="0" anchor="t"/>
        <a:lstStyle/>
        <a:p>
          <a:pPr algn="l"/>
          <a:endParaRPr lang="en-US" sz="1100"/>
        </a:p>
      </xdr:txBody>
    </xdr:sp>
    <xdr:clientData/>
  </xdr:twoCellAnchor>
  <xdr:twoCellAnchor>
    <xdr:from>
      <xdr:col>8</xdr:col>
      <xdr:colOff>317500</xdr:colOff>
      <xdr:row>20</xdr:row>
      <xdr:rowOff>157192</xdr:rowOff>
    </xdr:from>
    <xdr:to>
      <xdr:col>15</xdr:col>
      <xdr:colOff>0</xdr:colOff>
      <xdr:row>26</xdr:row>
      <xdr:rowOff>81643</xdr:rowOff>
    </xdr:to>
    <xdr:sp macro="" textlink="">
      <xdr:nvSpPr>
        <xdr:cNvPr id="315" name="Freeform 314">
          <a:extLst>
            <a:ext uri="{FF2B5EF4-FFF2-40B4-BE49-F238E27FC236}">
              <a16:creationId xmlns:a16="http://schemas.microsoft.com/office/drawing/2014/main" id="{8A1E6F39-B1C3-3EA0-CFAE-B7364D23582B}"/>
            </a:ext>
          </a:extLst>
        </xdr:cNvPr>
        <xdr:cNvSpPr/>
      </xdr:nvSpPr>
      <xdr:spPr>
        <a:xfrm>
          <a:off x="6921500" y="3967192"/>
          <a:ext cx="5461000" cy="1067451"/>
        </a:xfrm>
        <a:custGeom>
          <a:avLst/>
          <a:gdLst>
            <a:gd name="csX0" fmla="*/ 0 w 5461000"/>
            <a:gd name="csY0" fmla="*/ 241951 h 1067451"/>
            <a:gd name="csX1" fmla="*/ 3093357 w 5461000"/>
            <a:gd name="csY1" fmla="*/ 51451 h 1067451"/>
            <a:gd name="csX2" fmla="*/ 5461000 w 5461000"/>
            <a:gd name="csY2" fmla="*/ 1067451 h 1067451"/>
          </a:gdLst>
          <a:ahLst/>
          <a:cxnLst>
            <a:cxn ang="0">
              <a:pos x="csX0" y="csY0"/>
            </a:cxn>
            <a:cxn ang="0">
              <a:pos x="csX1" y="csY1"/>
            </a:cxn>
            <a:cxn ang="0">
              <a:pos x="csX2" y="csY2"/>
            </a:cxn>
          </a:cxnLst>
          <a:rect l="l" t="t" r="r" b="b"/>
          <a:pathLst>
            <a:path w="5461000" h="1067451">
              <a:moveTo>
                <a:pt x="0" y="241951"/>
              </a:moveTo>
              <a:cubicBezTo>
                <a:pt x="1091595" y="77909"/>
                <a:pt x="2183190" y="-86132"/>
                <a:pt x="3093357" y="51451"/>
              </a:cubicBezTo>
              <a:cubicBezTo>
                <a:pt x="4003524" y="189034"/>
                <a:pt x="4732262" y="628242"/>
                <a:pt x="5461000" y="1067451"/>
              </a:cubicBezTo>
            </a:path>
          </a:pathLst>
        </a:custGeom>
        <a:noFill/>
        <a:ln>
          <a:gradFill>
            <a:gsLst>
              <a:gs pos="26000">
                <a:srgbClr val="C240D8"/>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208643</xdr:colOff>
      <xdr:row>17</xdr:row>
      <xdr:rowOff>34033</xdr:rowOff>
    </xdr:from>
    <xdr:to>
      <xdr:col>16</xdr:col>
      <xdr:colOff>235857</xdr:colOff>
      <xdr:row>27</xdr:row>
      <xdr:rowOff>72571</xdr:rowOff>
    </xdr:to>
    <xdr:sp macro="" textlink="">
      <xdr:nvSpPr>
        <xdr:cNvPr id="316" name="Freeform 315">
          <a:extLst>
            <a:ext uri="{FF2B5EF4-FFF2-40B4-BE49-F238E27FC236}">
              <a16:creationId xmlns:a16="http://schemas.microsoft.com/office/drawing/2014/main" id="{640C1188-9960-9CA8-566A-B7610484AF09}"/>
            </a:ext>
          </a:extLst>
        </xdr:cNvPr>
        <xdr:cNvSpPr/>
      </xdr:nvSpPr>
      <xdr:spPr>
        <a:xfrm>
          <a:off x="10940143" y="3272533"/>
          <a:ext cx="2503714" cy="1943538"/>
        </a:xfrm>
        <a:custGeom>
          <a:avLst/>
          <a:gdLst>
            <a:gd name="csX0" fmla="*/ 0 w 2503714"/>
            <a:gd name="csY0" fmla="*/ 65753 h 1943538"/>
            <a:gd name="csX1" fmla="*/ 943428 w 2503714"/>
            <a:gd name="csY1" fmla="*/ 229038 h 1943538"/>
            <a:gd name="csX2" fmla="*/ 2503714 w 2503714"/>
            <a:gd name="csY2" fmla="*/ 1943538 h 1943538"/>
          </a:gdLst>
          <a:ahLst/>
          <a:cxnLst>
            <a:cxn ang="0">
              <a:pos x="csX0" y="csY0"/>
            </a:cxn>
            <a:cxn ang="0">
              <a:pos x="csX1" y="csY1"/>
            </a:cxn>
            <a:cxn ang="0">
              <a:pos x="csX2" y="csY2"/>
            </a:cxn>
          </a:cxnLst>
          <a:rect l="l" t="t" r="r" b="b"/>
          <a:pathLst>
            <a:path w="2503714" h="1943538">
              <a:moveTo>
                <a:pt x="0" y="65753"/>
              </a:moveTo>
              <a:cubicBezTo>
                <a:pt x="263071" y="-9087"/>
                <a:pt x="526142" y="-83926"/>
                <a:pt x="943428" y="229038"/>
              </a:cubicBezTo>
              <a:cubicBezTo>
                <a:pt x="1360714" y="542002"/>
                <a:pt x="1932214" y="1242770"/>
                <a:pt x="2503714" y="1943538"/>
              </a:cubicBezTo>
            </a:path>
          </a:pathLst>
        </a:custGeom>
        <a:noFill/>
        <a:ln>
          <a:gradFill>
            <a:gsLst>
              <a:gs pos="41000">
                <a:srgbClr val="C240D8"/>
              </a:gs>
              <a:gs pos="100000">
                <a:schemeClr val="accent1">
                  <a:lumMod val="30000"/>
                  <a:lumOff val="70000"/>
                </a:schemeClr>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18143</xdr:colOff>
      <xdr:row>25</xdr:row>
      <xdr:rowOff>30171</xdr:rowOff>
    </xdr:from>
    <xdr:to>
      <xdr:col>16</xdr:col>
      <xdr:colOff>235857</xdr:colOff>
      <xdr:row>27</xdr:row>
      <xdr:rowOff>99786</xdr:rowOff>
    </xdr:to>
    <xdr:sp macro="" textlink="">
      <xdr:nvSpPr>
        <xdr:cNvPr id="317" name="Freeform 316">
          <a:extLst>
            <a:ext uri="{FF2B5EF4-FFF2-40B4-BE49-F238E27FC236}">
              <a16:creationId xmlns:a16="http://schemas.microsoft.com/office/drawing/2014/main" id="{49BE2E98-3A2F-3B84-2F3B-BDDEFB67288E}"/>
            </a:ext>
          </a:extLst>
        </xdr:cNvPr>
        <xdr:cNvSpPr/>
      </xdr:nvSpPr>
      <xdr:spPr>
        <a:xfrm>
          <a:off x="12400643" y="4792671"/>
          <a:ext cx="1043214" cy="450615"/>
        </a:xfrm>
        <a:custGeom>
          <a:avLst/>
          <a:gdLst>
            <a:gd name="csX0" fmla="*/ 0 w 1043214"/>
            <a:gd name="csY0" fmla="*/ 232900 h 450615"/>
            <a:gd name="csX1" fmla="*/ 381000 w 1043214"/>
            <a:gd name="csY1" fmla="*/ 6115 h 450615"/>
            <a:gd name="csX2" fmla="*/ 1043214 w 1043214"/>
            <a:gd name="csY2" fmla="*/ 450615 h 450615"/>
          </a:gdLst>
          <a:ahLst/>
          <a:cxnLst>
            <a:cxn ang="0">
              <a:pos x="csX0" y="csY0"/>
            </a:cxn>
            <a:cxn ang="0">
              <a:pos x="csX1" y="csY1"/>
            </a:cxn>
            <a:cxn ang="0">
              <a:pos x="csX2" y="csY2"/>
            </a:cxn>
          </a:cxnLst>
          <a:rect l="l" t="t" r="r" b="b"/>
          <a:pathLst>
            <a:path w="1043214" h="450615">
              <a:moveTo>
                <a:pt x="0" y="232900"/>
              </a:moveTo>
              <a:cubicBezTo>
                <a:pt x="103565" y="101364"/>
                <a:pt x="207131" y="-30171"/>
                <a:pt x="381000" y="6115"/>
              </a:cubicBezTo>
              <a:cubicBezTo>
                <a:pt x="554869" y="42401"/>
                <a:pt x="799041" y="246508"/>
                <a:pt x="1043214" y="450615"/>
              </a:cubicBezTo>
            </a:path>
          </a:pathLst>
        </a:custGeom>
        <a:noFill/>
        <a:ln>
          <a:gradFill>
            <a:gsLst>
              <a:gs pos="48000">
                <a:srgbClr val="C240D8"/>
              </a:gs>
              <a:gs pos="100000">
                <a:schemeClr val="accent1">
                  <a:lumMod val="30000"/>
                  <a:lumOff val="70000"/>
                </a:schemeClr>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308429</xdr:colOff>
      <xdr:row>18</xdr:row>
      <xdr:rowOff>182197</xdr:rowOff>
    </xdr:from>
    <xdr:to>
      <xdr:col>16</xdr:col>
      <xdr:colOff>281214</xdr:colOff>
      <xdr:row>27</xdr:row>
      <xdr:rowOff>90714</xdr:rowOff>
    </xdr:to>
    <xdr:sp macro="" textlink="">
      <xdr:nvSpPr>
        <xdr:cNvPr id="318" name="Freeform 317">
          <a:extLst>
            <a:ext uri="{FF2B5EF4-FFF2-40B4-BE49-F238E27FC236}">
              <a16:creationId xmlns:a16="http://schemas.microsoft.com/office/drawing/2014/main" id="{0D0976CF-3FA3-58B7-B778-14BD4CC1EDFC}"/>
            </a:ext>
          </a:extLst>
        </xdr:cNvPr>
        <xdr:cNvSpPr/>
      </xdr:nvSpPr>
      <xdr:spPr>
        <a:xfrm>
          <a:off x="6912429" y="3611197"/>
          <a:ext cx="6576785" cy="1623017"/>
        </a:xfrm>
        <a:custGeom>
          <a:avLst/>
          <a:gdLst>
            <a:gd name="csX0" fmla="*/ 6576785 w 6576785"/>
            <a:gd name="csY0" fmla="*/ 1623017 h 1623017"/>
            <a:gd name="csX1" fmla="*/ 2875642 w 6576785"/>
            <a:gd name="csY1" fmla="*/ 44589 h 1623017"/>
            <a:gd name="csX2" fmla="*/ 0 w 6576785"/>
            <a:gd name="csY2" fmla="*/ 588874 h 1623017"/>
          </a:gdLst>
          <a:ahLst/>
          <a:cxnLst>
            <a:cxn ang="0">
              <a:pos x="csX0" y="csY0"/>
            </a:cxn>
            <a:cxn ang="0">
              <a:pos x="csX1" y="csY1"/>
            </a:cxn>
            <a:cxn ang="0">
              <a:pos x="csX2" y="csY2"/>
            </a:cxn>
          </a:cxnLst>
          <a:rect l="l" t="t" r="r" b="b"/>
          <a:pathLst>
            <a:path w="6576785" h="1623017">
              <a:moveTo>
                <a:pt x="6576785" y="1623017"/>
              </a:moveTo>
              <a:cubicBezTo>
                <a:pt x="5274279" y="919981"/>
                <a:pt x="3971773" y="216946"/>
                <a:pt x="2875642" y="44589"/>
              </a:cubicBezTo>
              <a:cubicBezTo>
                <a:pt x="1779511" y="-127768"/>
                <a:pt x="889755" y="230553"/>
                <a:pt x="0" y="588874"/>
              </a:cubicBezTo>
            </a:path>
          </a:pathLst>
        </a:custGeom>
        <a:noFill/>
        <a:ln>
          <a:gradFill>
            <a:gsLst>
              <a:gs pos="31000">
                <a:srgbClr val="4A1073"/>
              </a:gs>
              <a:gs pos="100000">
                <a:schemeClr val="accent1">
                  <a:lumMod val="30000"/>
                  <a:lumOff val="70000"/>
                </a:schemeClr>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244929</xdr:colOff>
      <xdr:row>27</xdr:row>
      <xdr:rowOff>90714</xdr:rowOff>
    </xdr:from>
    <xdr:to>
      <xdr:col>19</xdr:col>
      <xdr:colOff>108857</xdr:colOff>
      <xdr:row>36</xdr:row>
      <xdr:rowOff>90714</xdr:rowOff>
    </xdr:to>
    <xdr:sp macro="" textlink="">
      <xdr:nvSpPr>
        <xdr:cNvPr id="319" name="Freeform 318">
          <a:extLst>
            <a:ext uri="{FF2B5EF4-FFF2-40B4-BE49-F238E27FC236}">
              <a16:creationId xmlns:a16="http://schemas.microsoft.com/office/drawing/2014/main" id="{28FD932A-0631-8675-3F62-4196002879BC}"/>
            </a:ext>
          </a:extLst>
        </xdr:cNvPr>
        <xdr:cNvSpPr/>
      </xdr:nvSpPr>
      <xdr:spPr>
        <a:xfrm>
          <a:off x="13452929" y="5234214"/>
          <a:ext cx="2340428" cy="1714500"/>
        </a:xfrm>
        <a:custGeom>
          <a:avLst/>
          <a:gdLst>
            <a:gd name="csX0" fmla="*/ 2340428 w 2340428"/>
            <a:gd name="csY0" fmla="*/ 1714500 h 1714500"/>
            <a:gd name="csX1" fmla="*/ 1823357 w 2340428"/>
            <a:gd name="csY1" fmla="*/ 362857 h 1714500"/>
            <a:gd name="csX2" fmla="*/ 0 w 2340428"/>
            <a:gd name="csY2" fmla="*/ 0 h 1714500"/>
          </a:gdLst>
          <a:ahLst/>
          <a:cxnLst>
            <a:cxn ang="0">
              <a:pos x="csX0" y="csY0"/>
            </a:cxn>
            <a:cxn ang="0">
              <a:pos x="csX1" y="csY1"/>
            </a:cxn>
            <a:cxn ang="0">
              <a:pos x="csX2" y="csY2"/>
            </a:cxn>
          </a:cxnLst>
          <a:rect l="l" t="t" r="r" b="b"/>
          <a:pathLst>
            <a:path w="2340428" h="1714500">
              <a:moveTo>
                <a:pt x="2340428" y="1714500"/>
              </a:moveTo>
              <a:cubicBezTo>
                <a:pt x="2276928" y="1181553"/>
                <a:pt x="2213428" y="648607"/>
                <a:pt x="1823357" y="362857"/>
              </a:cubicBezTo>
              <a:cubicBezTo>
                <a:pt x="1433286" y="77107"/>
                <a:pt x="716643" y="38553"/>
                <a:pt x="0" y="0"/>
              </a:cubicBezTo>
            </a:path>
          </a:pathLst>
        </a:custGeom>
        <a:noFill/>
        <a:ln>
          <a:gradFill>
            <a:gsLst>
              <a:gs pos="59000">
                <a:srgbClr val="C240D8"/>
              </a:gs>
              <a:gs pos="100000">
                <a:schemeClr val="accent1">
                  <a:lumMod val="30000"/>
                  <a:lumOff val="70000"/>
                </a:schemeClr>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299357</xdr:colOff>
      <xdr:row>18</xdr:row>
      <xdr:rowOff>173437</xdr:rowOff>
    </xdr:from>
    <xdr:to>
      <xdr:col>19</xdr:col>
      <xdr:colOff>90714</xdr:colOff>
      <xdr:row>36</xdr:row>
      <xdr:rowOff>108857</xdr:rowOff>
    </xdr:to>
    <xdr:sp macro="" textlink="">
      <xdr:nvSpPr>
        <xdr:cNvPr id="320" name="Freeform 319">
          <a:extLst>
            <a:ext uri="{FF2B5EF4-FFF2-40B4-BE49-F238E27FC236}">
              <a16:creationId xmlns:a16="http://schemas.microsoft.com/office/drawing/2014/main" id="{1DFE150F-AFF9-388C-E28A-CD8D2EEB556A}"/>
            </a:ext>
          </a:extLst>
        </xdr:cNvPr>
        <xdr:cNvSpPr/>
      </xdr:nvSpPr>
      <xdr:spPr>
        <a:xfrm>
          <a:off x="6903357" y="3602437"/>
          <a:ext cx="8871857" cy="3364420"/>
        </a:xfrm>
        <a:custGeom>
          <a:avLst/>
          <a:gdLst>
            <a:gd name="csX0" fmla="*/ 0 w 8871857"/>
            <a:gd name="csY0" fmla="*/ 597634 h 3364420"/>
            <a:gd name="csX1" fmla="*/ 4635500 w 8871857"/>
            <a:gd name="csY1" fmla="*/ 198492 h 3364420"/>
            <a:gd name="csX2" fmla="*/ 8871857 w 8871857"/>
            <a:gd name="csY2" fmla="*/ 3364420 h 3364420"/>
          </a:gdLst>
          <a:ahLst/>
          <a:cxnLst>
            <a:cxn ang="0">
              <a:pos x="csX0" y="csY0"/>
            </a:cxn>
            <a:cxn ang="0">
              <a:pos x="csX1" y="csY1"/>
            </a:cxn>
            <a:cxn ang="0">
              <a:pos x="csX2" y="csY2"/>
            </a:cxn>
          </a:cxnLst>
          <a:rect l="l" t="t" r="r" b="b"/>
          <a:pathLst>
            <a:path w="8871857" h="3364420">
              <a:moveTo>
                <a:pt x="0" y="597634"/>
              </a:moveTo>
              <a:cubicBezTo>
                <a:pt x="1578428" y="167497"/>
                <a:pt x="3156857" y="-262639"/>
                <a:pt x="4635500" y="198492"/>
              </a:cubicBezTo>
              <a:cubicBezTo>
                <a:pt x="6114143" y="659623"/>
                <a:pt x="7493000" y="2012021"/>
                <a:pt x="8871857" y="3364420"/>
              </a:cubicBezTo>
            </a:path>
          </a:pathLst>
        </a:custGeom>
        <a:noFill/>
        <a:ln>
          <a:gradFill>
            <a:gsLst>
              <a:gs pos="66000">
                <a:srgbClr val="4A1073"/>
              </a:gs>
              <a:gs pos="100000">
                <a:schemeClr val="accent1">
                  <a:lumMod val="30000"/>
                  <a:lumOff val="70000"/>
                </a:schemeClr>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199571</xdr:colOff>
      <xdr:row>17</xdr:row>
      <xdr:rowOff>127000</xdr:rowOff>
    </xdr:from>
    <xdr:to>
      <xdr:col>19</xdr:col>
      <xdr:colOff>117929</xdr:colOff>
      <xdr:row>36</xdr:row>
      <xdr:rowOff>90714</xdr:rowOff>
    </xdr:to>
    <xdr:sp macro="" textlink="">
      <xdr:nvSpPr>
        <xdr:cNvPr id="321" name="Freeform 320">
          <a:extLst>
            <a:ext uri="{FF2B5EF4-FFF2-40B4-BE49-F238E27FC236}">
              <a16:creationId xmlns:a16="http://schemas.microsoft.com/office/drawing/2014/main" id="{85F4B4AC-B5F2-E2F6-6A14-71FD5D04ABC5}"/>
            </a:ext>
          </a:extLst>
        </xdr:cNvPr>
        <xdr:cNvSpPr/>
      </xdr:nvSpPr>
      <xdr:spPr>
        <a:xfrm>
          <a:off x="10931071" y="3365500"/>
          <a:ext cx="4871358" cy="3583214"/>
        </a:xfrm>
        <a:custGeom>
          <a:avLst/>
          <a:gdLst>
            <a:gd name="csX0" fmla="*/ 0 w 4871358"/>
            <a:gd name="csY0" fmla="*/ 0 h 3583214"/>
            <a:gd name="csX1" fmla="*/ 3810000 w 4871358"/>
            <a:gd name="csY1" fmla="*/ 1124857 h 3583214"/>
            <a:gd name="csX2" fmla="*/ 4871358 w 4871358"/>
            <a:gd name="csY2" fmla="*/ 3583214 h 3583214"/>
          </a:gdLst>
          <a:ahLst/>
          <a:cxnLst>
            <a:cxn ang="0">
              <a:pos x="csX0" y="csY0"/>
            </a:cxn>
            <a:cxn ang="0">
              <a:pos x="csX1" y="csY1"/>
            </a:cxn>
            <a:cxn ang="0">
              <a:pos x="csX2" y="csY2"/>
            </a:cxn>
          </a:cxnLst>
          <a:rect l="l" t="t" r="r" b="b"/>
          <a:pathLst>
            <a:path w="4871358" h="3583214">
              <a:moveTo>
                <a:pt x="0" y="0"/>
              </a:moveTo>
              <a:cubicBezTo>
                <a:pt x="1499053" y="263827"/>
                <a:pt x="2998107" y="527655"/>
                <a:pt x="3810000" y="1124857"/>
              </a:cubicBezTo>
              <a:cubicBezTo>
                <a:pt x="4621893" y="1722059"/>
                <a:pt x="4746625" y="2652636"/>
                <a:pt x="4871358" y="3583214"/>
              </a:cubicBezTo>
            </a:path>
          </a:pathLst>
        </a:custGeom>
        <a:noFill/>
        <a:ln>
          <a:gradFill>
            <a:gsLst>
              <a:gs pos="29000">
                <a:srgbClr val="C240D8"/>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773154</xdr:colOff>
      <xdr:row>13</xdr:row>
      <xdr:rowOff>67810</xdr:rowOff>
    </xdr:from>
    <xdr:to>
      <xdr:col>13</xdr:col>
      <xdr:colOff>781540</xdr:colOff>
      <xdr:row>17</xdr:row>
      <xdr:rowOff>117236</xdr:rowOff>
    </xdr:to>
    <xdr:grpSp>
      <xdr:nvGrpSpPr>
        <xdr:cNvPr id="80" name="Group 79">
          <a:extLst>
            <a:ext uri="{FF2B5EF4-FFF2-40B4-BE49-F238E27FC236}">
              <a16:creationId xmlns:a16="http://schemas.microsoft.com/office/drawing/2014/main" id="{BC9A5B89-7813-BA3E-45C5-EE513B20CD16}"/>
            </a:ext>
          </a:extLst>
        </xdr:cNvPr>
        <xdr:cNvGrpSpPr/>
      </xdr:nvGrpSpPr>
      <xdr:grpSpPr>
        <a:xfrm>
          <a:off x="9829568" y="2572776"/>
          <a:ext cx="1655006" cy="820184"/>
          <a:chOff x="6173612" y="2521622"/>
          <a:chExt cx="1655156" cy="810954"/>
        </a:xfrm>
      </xdr:grpSpPr>
      <xdr:grpSp>
        <xdr:nvGrpSpPr>
          <xdr:cNvPr id="81" name="Group 80">
            <a:extLst>
              <a:ext uri="{FF2B5EF4-FFF2-40B4-BE49-F238E27FC236}">
                <a16:creationId xmlns:a16="http://schemas.microsoft.com/office/drawing/2014/main" id="{674AFF6D-71B1-AE44-4D8C-637322AB244D}"/>
              </a:ext>
            </a:extLst>
          </xdr:cNvPr>
          <xdr:cNvGrpSpPr>
            <a:grpSpLocks noChangeAspect="1"/>
          </xdr:cNvGrpSpPr>
        </xdr:nvGrpSpPr>
        <xdr:grpSpPr>
          <a:xfrm>
            <a:off x="6173612" y="2597686"/>
            <a:ext cx="1519537" cy="649487"/>
            <a:chOff x="6575778" y="2549406"/>
            <a:chExt cx="1523662" cy="640080"/>
          </a:xfrm>
        </xdr:grpSpPr>
        <xdr:sp macro="" textlink="">
          <xdr:nvSpPr>
            <xdr:cNvPr id="84" name="Rounded Rectangle 83">
              <a:extLst>
                <a:ext uri="{FF2B5EF4-FFF2-40B4-BE49-F238E27FC236}">
                  <a16:creationId xmlns:a16="http://schemas.microsoft.com/office/drawing/2014/main" id="{BA52CC76-FA40-75BC-1054-75CF7AB60910}"/>
                </a:ext>
              </a:extLst>
            </xdr:cNvPr>
            <xdr:cNvSpPr/>
          </xdr:nvSpPr>
          <xdr:spPr>
            <a:xfrm>
              <a:off x="6575778" y="2549406"/>
              <a:ext cx="1523662" cy="640080"/>
            </a:xfrm>
            <a:prstGeom prst="roundRect">
              <a:avLst/>
            </a:prstGeom>
            <a:solidFill>
              <a:srgbClr val="050F0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5" name="Group 84">
              <a:extLst>
                <a:ext uri="{FF2B5EF4-FFF2-40B4-BE49-F238E27FC236}">
                  <a16:creationId xmlns:a16="http://schemas.microsoft.com/office/drawing/2014/main" id="{46815C0E-FCA2-F4D2-A834-EAE841CAC229}"/>
                </a:ext>
              </a:extLst>
            </xdr:cNvPr>
            <xdr:cNvGrpSpPr/>
          </xdr:nvGrpSpPr>
          <xdr:grpSpPr>
            <a:xfrm>
              <a:off x="6691419" y="2646336"/>
              <a:ext cx="365760" cy="365760"/>
              <a:chOff x="6691419" y="2646336"/>
              <a:chExt cx="365760" cy="365760"/>
            </a:xfrm>
          </xdr:grpSpPr>
          <xdr:sp macro="" textlink="">
            <xdr:nvSpPr>
              <xdr:cNvPr id="86" name="Rounded Rectangle 85">
                <a:extLst>
                  <a:ext uri="{FF2B5EF4-FFF2-40B4-BE49-F238E27FC236}">
                    <a16:creationId xmlns:a16="http://schemas.microsoft.com/office/drawing/2014/main" id="{ECC54AD6-AF43-30FF-0220-2445D1E9319F}"/>
                  </a:ext>
                </a:extLst>
              </xdr:cNvPr>
              <xdr:cNvSpPr/>
            </xdr:nvSpPr>
            <xdr:spPr>
              <a:xfrm>
                <a:off x="6691419" y="2646336"/>
                <a:ext cx="365760" cy="365760"/>
              </a:xfrm>
              <a:prstGeom prst="roundRect">
                <a:avLst/>
              </a:prstGeom>
              <a:solidFill>
                <a:srgbClr val="1741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7" name="Graphic 86" descr="City outline">
                <a:extLst>
                  <a:ext uri="{FF2B5EF4-FFF2-40B4-BE49-F238E27FC236}">
                    <a16:creationId xmlns:a16="http://schemas.microsoft.com/office/drawing/2014/main" id="{8801141F-358A-3B42-9592-28203180F77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16888" y="2690519"/>
                <a:ext cx="296815" cy="296814"/>
              </a:xfrm>
              <a:prstGeom prst="rect">
                <a:avLst/>
              </a:prstGeom>
            </xdr:spPr>
          </xdr:pic>
        </xdr:grpSp>
      </xdr:grpSp>
      <xdr:sp macro="" textlink="'Pivot tables'!BQ8">
        <xdr:nvSpPr>
          <xdr:cNvPr id="82" name="TextBox 81">
            <a:extLst>
              <a:ext uri="{FF2B5EF4-FFF2-40B4-BE49-F238E27FC236}">
                <a16:creationId xmlns:a16="http://schemas.microsoft.com/office/drawing/2014/main" id="{C0E70D93-B1FA-8F28-C0CA-0101D50363AB}"/>
              </a:ext>
            </a:extLst>
          </xdr:cNvPr>
          <xdr:cNvSpPr txBox="1"/>
        </xdr:nvSpPr>
        <xdr:spPr>
          <a:xfrm>
            <a:off x="6917176" y="2521622"/>
            <a:ext cx="703648" cy="563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2840EA5-1CEF-7546-B120-5A0A3CDE0AD9}" type="TxLink">
              <a:rPr lang="en-US" sz="1400" b="0" i="0" u="none" strike="noStrike">
                <a:solidFill>
                  <a:srgbClr val="FFFFFF"/>
                </a:solidFill>
                <a:latin typeface="Avenir Book"/>
                <a:cs typeface="Arial"/>
              </a:rPr>
              <a:pPr algn="l"/>
              <a:t>UK</a:t>
            </a:fld>
            <a:endParaRPr lang="en-US" sz="4000">
              <a:solidFill>
                <a:schemeClr val="bg1"/>
              </a:solidFill>
              <a:latin typeface="Avenir Book" panose="02000503020000020003" pitchFamily="2" charset="0"/>
            </a:endParaRPr>
          </a:p>
        </xdr:txBody>
      </xdr:sp>
      <xdr:sp macro="" textlink="'Pivot tables'!BS8">
        <xdr:nvSpPr>
          <xdr:cNvPr id="83" name="TextBox 82">
            <a:extLst>
              <a:ext uri="{FF2B5EF4-FFF2-40B4-BE49-F238E27FC236}">
                <a16:creationId xmlns:a16="http://schemas.microsoft.com/office/drawing/2014/main" id="{198A415B-F2DC-4D74-7945-6C3D02BA3225}"/>
              </a:ext>
            </a:extLst>
          </xdr:cNvPr>
          <xdr:cNvSpPr txBox="1"/>
        </xdr:nvSpPr>
        <xdr:spPr>
          <a:xfrm>
            <a:off x="6612500" y="2768822"/>
            <a:ext cx="1216268" cy="563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8D6DA20-164E-4543-9FF4-7D70BAC1B293}" type="TxLink">
              <a:rPr lang="en-US" sz="1100" b="0" i="0" u="none" strike="noStrike">
                <a:solidFill>
                  <a:srgbClr val="FFFFFF"/>
                </a:solidFill>
                <a:latin typeface="Avenir Book"/>
                <a:cs typeface="Arial"/>
              </a:rPr>
              <a:pPr algn="l"/>
              <a:t> 100,056,709 </a:t>
            </a:fld>
            <a:endParaRPr lang="en-US" sz="3200">
              <a:solidFill>
                <a:schemeClr val="bg1"/>
              </a:solidFill>
              <a:latin typeface="Avenir Book" panose="02000503020000020003" pitchFamily="2" charset="0"/>
            </a:endParaRPr>
          </a:p>
        </xdr:txBody>
      </xdr:sp>
    </xdr:grpSp>
    <xdr:clientData/>
  </xdr:twoCellAnchor>
  <xdr:twoCellAnchor>
    <xdr:from>
      <xdr:col>16</xdr:col>
      <xdr:colOff>371233</xdr:colOff>
      <xdr:row>24</xdr:row>
      <xdr:rowOff>48268</xdr:rowOff>
    </xdr:from>
    <xdr:to>
      <xdr:col>18</xdr:col>
      <xdr:colOff>302734</xdr:colOff>
      <xdr:row>28</xdr:row>
      <xdr:rowOff>78153</xdr:rowOff>
    </xdr:to>
    <xdr:grpSp>
      <xdr:nvGrpSpPr>
        <xdr:cNvPr id="104" name="Group 103">
          <a:extLst>
            <a:ext uri="{FF2B5EF4-FFF2-40B4-BE49-F238E27FC236}">
              <a16:creationId xmlns:a16="http://schemas.microsoft.com/office/drawing/2014/main" id="{8AAF2F17-B18F-E0D8-422E-C6F8967E4D10}"/>
            </a:ext>
          </a:extLst>
        </xdr:cNvPr>
        <xdr:cNvGrpSpPr/>
      </xdr:nvGrpSpPr>
      <xdr:grpSpPr>
        <a:xfrm>
          <a:off x="13544199" y="4672820"/>
          <a:ext cx="1578121" cy="800643"/>
          <a:chOff x="6173611" y="2540690"/>
          <a:chExt cx="1578916" cy="791884"/>
        </a:xfrm>
      </xdr:grpSpPr>
      <xdr:grpSp>
        <xdr:nvGrpSpPr>
          <xdr:cNvPr id="105" name="Group 104">
            <a:extLst>
              <a:ext uri="{FF2B5EF4-FFF2-40B4-BE49-F238E27FC236}">
                <a16:creationId xmlns:a16="http://schemas.microsoft.com/office/drawing/2014/main" id="{621391EA-FD45-2053-DE75-6530FB4362B1}"/>
              </a:ext>
            </a:extLst>
          </xdr:cNvPr>
          <xdr:cNvGrpSpPr>
            <a:grpSpLocks noChangeAspect="1"/>
          </xdr:cNvGrpSpPr>
        </xdr:nvGrpSpPr>
        <xdr:grpSpPr>
          <a:xfrm>
            <a:off x="6173611" y="2597686"/>
            <a:ext cx="1559655" cy="649487"/>
            <a:chOff x="6575778" y="2549406"/>
            <a:chExt cx="1563889" cy="640080"/>
          </a:xfrm>
        </xdr:grpSpPr>
        <xdr:sp macro="" textlink="">
          <xdr:nvSpPr>
            <xdr:cNvPr id="108" name="Rounded Rectangle 107">
              <a:extLst>
                <a:ext uri="{FF2B5EF4-FFF2-40B4-BE49-F238E27FC236}">
                  <a16:creationId xmlns:a16="http://schemas.microsoft.com/office/drawing/2014/main" id="{54C343FF-DB20-97AA-3C4C-2CEE12E73038}"/>
                </a:ext>
              </a:extLst>
            </xdr:cNvPr>
            <xdr:cNvSpPr/>
          </xdr:nvSpPr>
          <xdr:spPr>
            <a:xfrm>
              <a:off x="6575778" y="2549406"/>
              <a:ext cx="1563889" cy="640080"/>
            </a:xfrm>
            <a:prstGeom prst="roundRect">
              <a:avLst/>
            </a:prstGeom>
            <a:solidFill>
              <a:srgbClr val="050F0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09" name="Group 108">
              <a:extLst>
                <a:ext uri="{FF2B5EF4-FFF2-40B4-BE49-F238E27FC236}">
                  <a16:creationId xmlns:a16="http://schemas.microsoft.com/office/drawing/2014/main" id="{B2F23DDB-17AD-D272-01AC-046B48A125EF}"/>
                </a:ext>
              </a:extLst>
            </xdr:cNvPr>
            <xdr:cNvGrpSpPr/>
          </xdr:nvGrpSpPr>
          <xdr:grpSpPr>
            <a:xfrm>
              <a:off x="6691419" y="2646336"/>
              <a:ext cx="365760" cy="365760"/>
              <a:chOff x="6691419" y="2646336"/>
              <a:chExt cx="365760" cy="365760"/>
            </a:xfrm>
          </xdr:grpSpPr>
          <xdr:sp macro="" textlink="">
            <xdr:nvSpPr>
              <xdr:cNvPr id="110" name="Rounded Rectangle 109">
                <a:extLst>
                  <a:ext uri="{FF2B5EF4-FFF2-40B4-BE49-F238E27FC236}">
                    <a16:creationId xmlns:a16="http://schemas.microsoft.com/office/drawing/2014/main" id="{6A8BAE3B-3531-C215-4ED4-593207553517}"/>
                  </a:ext>
                </a:extLst>
              </xdr:cNvPr>
              <xdr:cNvSpPr/>
            </xdr:nvSpPr>
            <xdr:spPr>
              <a:xfrm>
                <a:off x="6691419" y="2646336"/>
                <a:ext cx="365760" cy="365760"/>
              </a:xfrm>
              <a:prstGeom prst="roundRect">
                <a:avLst/>
              </a:prstGeom>
              <a:solidFill>
                <a:srgbClr val="FF93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11" name="Graphic 110" descr="City outline">
                <a:extLst>
                  <a:ext uri="{FF2B5EF4-FFF2-40B4-BE49-F238E27FC236}">
                    <a16:creationId xmlns:a16="http://schemas.microsoft.com/office/drawing/2014/main" id="{19FEBADF-3C86-DD1E-9BFA-4BB5D5B82A8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16888" y="2690519"/>
                <a:ext cx="296815" cy="296814"/>
              </a:xfrm>
              <a:prstGeom prst="rect">
                <a:avLst/>
              </a:prstGeom>
            </xdr:spPr>
          </xdr:pic>
        </xdr:grpSp>
      </xdr:grpSp>
      <xdr:sp macro="" textlink="'Pivot tables'!BQ6">
        <xdr:nvSpPr>
          <xdr:cNvPr id="106" name="TextBox 105">
            <a:extLst>
              <a:ext uri="{FF2B5EF4-FFF2-40B4-BE49-F238E27FC236}">
                <a16:creationId xmlns:a16="http://schemas.microsoft.com/office/drawing/2014/main" id="{072EA61B-F95A-E7F8-5447-971F1127E2D1}"/>
              </a:ext>
            </a:extLst>
          </xdr:cNvPr>
          <xdr:cNvSpPr txBox="1"/>
        </xdr:nvSpPr>
        <xdr:spPr>
          <a:xfrm>
            <a:off x="6917176" y="2540690"/>
            <a:ext cx="703648" cy="563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8A9F724-7C0F-F14C-9E02-6544BD936093}" type="TxLink">
              <a:rPr lang="en-US" sz="1400" b="0" i="0" u="none" strike="noStrike">
                <a:solidFill>
                  <a:srgbClr val="FFFFFF"/>
                </a:solidFill>
                <a:latin typeface="Avenir Book"/>
                <a:cs typeface="Arial"/>
              </a:rPr>
              <a:pPr algn="l"/>
              <a:t>India</a:t>
            </a:fld>
            <a:endParaRPr lang="en-US" sz="4000">
              <a:solidFill>
                <a:schemeClr val="bg1"/>
              </a:solidFill>
              <a:latin typeface="Avenir Book" panose="02000503020000020003" pitchFamily="2" charset="0"/>
            </a:endParaRPr>
          </a:p>
        </xdr:txBody>
      </xdr:sp>
      <xdr:sp macro="" textlink="'Pivot tables'!BS6">
        <xdr:nvSpPr>
          <xdr:cNvPr id="107" name="TextBox 106">
            <a:extLst>
              <a:ext uri="{FF2B5EF4-FFF2-40B4-BE49-F238E27FC236}">
                <a16:creationId xmlns:a16="http://schemas.microsoft.com/office/drawing/2014/main" id="{0F3A92E3-1747-F997-F786-A58696F8C8C8}"/>
              </a:ext>
            </a:extLst>
          </xdr:cNvPr>
          <xdr:cNvSpPr txBox="1"/>
        </xdr:nvSpPr>
        <xdr:spPr>
          <a:xfrm>
            <a:off x="6738435" y="2768820"/>
            <a:ext cx="1014092" cy="563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771543B-4E7C-BE4F-9E84-9411F043B152}" type="TxLink">
              <a:rPr lang="en-US" sz="1100" b="0" i="0" u="none" strike="noStrike">
                <a:solidFill>
                  <a:srgbClr val="FFFFFF"/>
                </a:solidFill>
                <a:latin typeface="Avenir Book"/>
                <a:cs typeface="Arial"/>
              </a:rPr>
              <a:pPr algn="l"/>
              <a:t> 990,897,786 </a:t>
            </a:fld>
            <a:endParaRPr lang="en-US" sz="3200">
              <a:solidFill>
                <a:schemeClr val="bg1"/>
              </a:solidFill>
              <a:latin typeface="Avenir Book" panose="02000503020000020003" pitchFamily="2" charset="0"/>
            </a:endParaRPr>
          </a:p>
        </xdr:txBody>
      </xdr:sp>
    </xdr:grpSp>
    <xdr:clientData/>
  </xdr:twoCellAnchor>
  <xdr:twoCellAnchor>
    <xdr:from>
      <xdr:col>14</xdr:col>
      <xdr:colOff>58615</xdr:colOff>
      <xdr:row>21</xdr:row>
      <xdr:rowOff>77576</xdr:rowOff>
    </xdr:from>
    <xdr:to>
      <xdr:col>15</xdr:col>
      <xdr:colOff>820504</xdr:colOff>
      <xdr:row>25</xdr:row>
      <xdr:rowOff>107461</xdr:rowOff>
    </xdr:to>
    <xdr:grpSp>
      <xdr:nvGrpSpPr>
        <xdr:cNvPr id="96" name="Group 95">
          <a:extLst>
            <a:ext uri="{FF2B5EF4-FFF2-40B4-BE49-F238E27FC236}">
              <a16:creationId xmlns:a16="http://schemas.microsoft.com/office/drawing/2014/main" id="{29E7CE7C-A42A-5ADC-ED21-EEE042CFF69E}"/>
            </a:ext>
          </a:extLst>
        </xdr:cNvPr>
        <xdr:cNvGrpSpPr/>
      </xdr:nvGrpSpPr>
      <xdr:grpSpPr>
        <a:xfrm>
          <a:off x="11584960" y="4124059"/>
          <a:ext cx="1585199" cy="800643"/>
          <a:chOff x="6173608" y="2540690"/>
          <a:chExt cx="1578919" cy="791884"/>
        </a:xfrm>
      </xdr:grpSpPr>
      <xdr:grpSp>
        <xdr:nvGrpSpPr>
          <xdr:cNvPr id="97" name="Group 96">
            <a:extLst>
              <a:ext uri="{FF2B5EF4-FFF2-40B4-BE49-F238E27FC236}">
                <a16:creationId xmlns:a16="http://schemas.microsoft.com/office/drawing/2014/main" id="{63DA3DFD-24FF-BCA3-ECF9-3C7C799436A8}"/>
              </a:ext>
            </a:extLst>
          </xdr:cNvPr>
          <xdr:cNvGrpSpPr>
            <a:grpSpLocks noChangeAspect="1"/>
          </xdr:cNvGrpSpPr>
        </xdr:nvGrpSpPr>
        <xdr:grpSpPr>
          <a:xfrm>
            <a:off x="6173608" y="2597686"/>
            <a:ext cx="1569341" cy="649487"/>
            <a:chOff x="6575778" y="2549406"/>
            <a:chExt cx="1573602" cy="640080"/>
          </a:xfrm>
        </xdr:grpSpPr>
        <xdr:sp macro="" textlink="">
          <xdr:nvSpPr>
            <xdr:cNvPr id="100" name="Rounded Rectangle 99">
              <a:extLst>
                <a:ext uri="{FF2B5EF4-FFF2-40B4-BE49-F238E27FC236}">
                  <a16:creationId xmlns:a16="http://schemas.microsoft.com/office/drawing/2014/main" id="{7530CFEE-3356-EBD6-5FC5-F466791C71F1}"/>
                </a:ext>
              </a:extLst>
            </xdr:cNvPr>
            <xdr:cNvSpPr/>
          </xdr:nvSpPr>
          <xdr:spPr>
            <a:xfrm>
              <a:off x="6575778" y="2549406"/>
              <a:ext cx="1573602" cy="640080"/>
            </a:xfrm>
            <a:prstGeom prst="roundRect">
              <a:avLst/>
            </a:prstGeom>
            <a:solidFill>
              <a:srgbClr val="050F0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01" name="Group 100">
              <a:extLst>
                <a:ext uri="{FF2B5EF4-FFF2-40B4-BE49-F238E27FC236}">
                  <a16:creationId xmlns:a16="http://schemas.microsoft.com/office/drawing/2014/main" id="{268129D6-309A-41BD-2501-ACFEE36E4758}"/>
                </a:ext>
              </a:extLst>
            </xdr:cNvPr>
            <xdr:cNvGrpSpPr/>
          </xdr:nvGrpSpPr>
          <xdr:grpSpPr>
            <a:xfrm>
              <a:off x="6691419" y="2646336"/>
              <a:ext cx="365760" cy="365760"/>
              <a:chOff x="6691419" y="2646336"/>
              <a:chExt cx="365760" cy="365760"/>
            </a:xfrm>
          </xdr:grpSpPr>
          <xdr:sp macro="" textlink="">
            <xdr:nvSpPr>
              <xdr:cNvPr id="102" name="Rounded Rectangle 101">
                <a:extLst>
                  <a:ext uri="{FF2B5EF4-FFF2-40B4-BE49-F238E27FC236}">
                    <a16:creationId xmlns:a16="http://schemas.microsoft.com/office/drawing/2014/main" id="{6CBD74EA-71B7-BFC2-C773-A954BCBCE138}"/>
                  </a:ext>
                </a:extLst>
              </xdr:cNvPr>
              <xdr:cNvSpPr/>
            </xdr:nvSpPr>
            <xdr:spPr>
              <a:xfrm>
                <a:off x="6691419" y="2646336"/>
                <a:ext cx="365760" cy="365760"/>
              </a:xfrm>
              <a:prstGeom prst="roundRect">
                <a:avLst/>
              </a:prstGeom>
              <a:solidFill>
                <a:srgbClr val="C62B8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03" name="Graphic 102" descr="City outline">
                <a:extLst>
                  <a:ext uri="{FF2B5EF4-FFF2-40B4-BE49-F238E27FC236}">
                    <a16:creationId xmlns:a16="http://schemas.microsoft.com/office/drawing/2014/main" id="{DDA0FCDB-D4D5-EF4B-691B-B771F4F0C14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16888" y="2690519"/>
                <a:ext cx="296815" cy="296814"/>
              </a:xfrm>
              <a:prstGeom prst="rect">
                <a:avLst/>
              </a:prstGeom>
            </xdr:spPr>
          </xdr:pic>
        </xdr:grpSp>
      </xdr:grpSp>
      <xdr:sp macro="" textlink="'Pivot tables'!BQ7">
        <xdr:nvSpPr>
          <xdr:cNvPr id="98" name="TextBox 97">
            <a:extLst>
              <a:ext uri="{FF2B5EF4-FFF2-40B4-BE49-F238E27FC236}">
                <a16:creationId xmlns:a16="http://schemas.microsoft.com/office/drawing/2014/main" id="{ED24ED78-E988-9A87-D477-D4AF64B6FF08}"/>
              </a:ext>
            </a:extLst>
          </xdr:cNvPr>
          <xdr:cNvSpPr txBox="1"/>
        </xdr:nvSpPr>
        <xdr:spPr>
          <a:xfrm>
            <a:off x="6917176" y="2540690"/>
            <a:ext cx="703648" cy="563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499BBCA-F11A-114C-8330-156CE4E24191}" type="TxLink">
              <a:rPr lang="en-US" sz="1400" b="0" i="0" u="none" strike="noStrike">
                <a:solidFill>
                  <a:srgbClr val="FFFFFF"/>
                </a:solidFill>
                <a:latin typeface="Avenir Book"/>
                <a:cs typeface="Arial"/>
              </a:rPr>
              <a:pPr algn="l"/>
              <a:t>UAE</a:t>
            </a:fld>
            <a:endParaRPr lang="en-US" sz="4000">
              <a:solidFill>
                <a:schemeClr val="bg1"/>
              </a:solidFill>
              <a:latin typeface="Avenir Book" panose="02000503020000020003" pitchFamily="2" charset="0"/>
            </a:endParaRPr>
          </a:p>
        </xdr:txBody>
      </xdr:sp>
      <xdr:sp macro="" textlink="'Pivot tables'!BS7">
        <xdr:nvSpPr>
          <xdr:cNvPr id="99" name="TextBox 98">
            <a:extLst>
              <a:ext uri="{FF2B5EF4-FFF2-40B4-BE49-F238E27FC236}">
                <a16:creationId xmlns:a16="http://schemas.microsoft.com/office/drawing/2014/main" id="{9CFB3D13-C78F-30E0-416D-BDD20F18B0D8}"/>
              </a:ext>
            </a:extLst>
          </xdr:cNvPr>
          <xdr:cNvSpPr txBox="1"/>
        </xdr:nvSpPr>
        <xdr:spPr>
          <a:xfrm>
            <a:off x="6738435" y="2768820"/>
            <a:ext cx="1014092" cy="563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6A35EAE-C90D-DA40-86FB-7D4EC2D19320}" type="TxLink">
              <a:rPr lang="en-US" sz="1100" b="0" i="0" u="none" strike="noStrike">
                <a:solidFill>
                  <a:srgbClr val="FFFFFF"/>
                </a:solidFill>
                <a:latin typeface="Avenir Book"/>
                <a:cs typeface="Arial"/>
              </a:rPr>
              <a:pPr algn="l"/>
              <a:t> 322,423,275 </a:t>
            </a:fld>
            <a:endParaRPr lang="en-US" sz="3200">
              <a:solidFill>
                <a:schemeClr val="bg1"/>
              </a:solidFill>
              <a:latin typeface="Avenir Book" panose="02000503020000020003" pitchFamily="2" charset="0"/>
            </a:endParaRPr>
          </a:p>
        </xdr:txBody>
      </xdr:sp>
    </xdr:grpSp>
    <xdr:clientData/>
  </xdr:twoCellAnchor>
  <xdr:twoCellAnchor>
    <xdr:from>
      <xdr:col>19</xdr:col>
      <xdr:colOff>138154</xdr:colOff>
      <xdr:row>33</xdr:row>
      <xdr:rowOff>87925</xdr:rowOff>
    </xdr:from>
    <xdr:to>
      <xdr:col>21</xdr:col>
      <xdr:colOff>59886</xdr:colOff>
      <xdr:row>37</xdr:row>
      <xdr:rowOff>137349</xdr:rowOff>
    </xdr:to>
    <xdr:grpSp>
      <xdr:nvGrpSpPr>
        <xdr:cNvPr id="88" name="Group 87">
          <a:extLst>
            <a:ext uri="{FF2B5EF4-FFF2-40B4-BE49-F238E27FC236}">
              <a16:creationId xmlns:a16="http://schemas.microsoft.com/office/drawing/2014/main" id="{577EEDC4-7DE2-97EA-A72D-653582DCB59C}"/>
            </a:ext>
          </a:extLst>
        </xdr:cNvPr>
        <xdr:cNvGrpSpPr/>
      </xdr:nvGrpSpPr>
      <xdr:grpSpPr>
        <a:xfrm>
          <a:off x="15781051" y="6446684"/>
          <a:ext cx="1568352" cy="820182"/>
          <a:chOff x="6173611" y="2493020"/>
          <a:chExt cx="1569229" cy="810953"/>
        </a:xfrm>
      </xdr:grpSpPr>
      <xdr:grpSp>
        <xdr:nvGrpSpPr>
          <xdr:cNvPr id="89" name="Group 88">
            <a:extLst>
              <a:ext uri="{FF2B5EF4-FFF2-40B4-BE49-F238E27FC236}">
                <a16:creationId xmlns:a16="http://schemas.microsoft.com/office/drawing/2014/main" id="{DB164BF3-888B-D0A6-1836-01744B0333C5}"/>
              </a:ext>
            </a:extLst>
          </xdr:cNvPr>
          <xdr:cNvGrpSpPr>
            <a:grpSpLocks noChangeAspect="1"/>
          </xdr:cNvGrpSpPr>
        </xdr:nvGrpSpPr>
        <xdr:grpSpPr>
          <a:xfrm>
            <a:off x="6173611" y="2597686"/>
            <a:ext cx="1548597" cy="649487"/>
            <a:chOff x="6575778" y="2549406"/>
            <a:chExt cx="1552801" cy="640080"/>
          </a:xfrm>
        </xdr:grpSpPr>
        <xdr:sp macro="" textlink="">
          <xdr:nvSpPr>
            <xdr:cNvPr id="92" name="Rounded Rectangle 91">
              <a:extLst>
                <a:ext uri="{FF2B5EF4-FFF2-40B4-BE49-F238E27FC236}">
                  <a16:creationId xmlns:a16="http://schemas.microsoft.com/office/drawing/2014/main" id="{8740ED1A-6DDA-A574-D184-FBE0802905A8}"/>
                </a:ext>
              </a:extLst>
            </xdr:cNvPr>
            <xdr:cNvSpPr/>
          </xdr:nvSpPr>
          <xdr:spPr>
            <a:xfrm>
              <a:off x="6575778" y="2549406"/>
              <a:ext cx="1552801" cy="640080"/>
            </a:xfrm>
            <a:prstGeom prst="roundRect">
              <a:avLst/>
            </a:prstGeom>
            <a:solidFill>
              <a:srgbClr val="050F0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93" name="Group 92">
              <a:extLst>
                <a:ext uri="{FF2B5EF4-FFF2-40B4-BE49-F238E27FC236}">
                  <a16:creationId xmlns:a16="http://schemas.microsoft.com/office/drawing/2014/main" id="{ECBA5312-40ED-54C3-889D-5D8F096CB811}"/>
                </a:ext>
              </a:extLst>
            </xdr:cNvPr>
            <xdr:cNvGrpSpPr/>
          </xdr:nvGrpSpPr>
          <xdr:grpSpPr>
            <a:xfrm>
              <a:off x="6691419" y="2646336"/>
              <a:ext cx="365760" cy="365760"/>
              <a:chOff x="6691419" y="2646336"/>
              <a:chExt cx="365760" cy="365760"/>
            </a:xfrm>
          </xdr:grpSpPr>
          <xdr:sp macro="" textlink="">
            <xdr:nvSpPr>
              <xdr:cNvPr id="94" name="Rounded Rectangle 93">
                <a:extLst>
                  <a:ext uri="{FF2B5EF4-FFF2-40B4-BE49-F238E27FC236}">
                    <a16:creationId xmlns:a16="http://schemas.microsoft.com/office/drawing/2014/main" id="{22B3F4BF-8167-16F0-B472-6458A17D8FD3}"/>
                  </a:ext>
                </a:extLst>
              </xdr:cNvPr>
              <xdr:cNvSpPr/>
            </xdr:nvSpPr>
            <xdr:spPr>
              <a:xfrm>
                <a:off x="6691419" y="2646336"/>
                <a:ext cx="365760" cy="365760"/>
              </a:xfrm>
              <a:prstGeom prst="roundRect">
                <a:avLst/>
              </a:prstGeom>
              <a:solidFill>
                <a:srgbClr val="5092D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95" name="Graphic 94" descr="City outline">
                <a:extLst>
                  <a:ext uri="{FF2B5EF4-FFF2-40B4-BE49-F238E27FC236}">
                    <a16:creationId xmlns:a16="http://schemas.microsoft.com/office/drawing/2014/main" id="{31B9AFCA-6A57-E147-C4FA-2A3FEA81BEF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16888" y="2690519"/>
                <a:ext cx="296815" cy="296814"/>
              </a:xfrm>
              <a:prstGeom prst="rect">
                <a:avLst/>
              </a:prstGeom>
            </xdr:spPr>
          </xdr:pic>
        </xdr:grpSp>
      </xdr:grpSp>
      <xdr:sp macro="" textlink="'Pivot tables'!BQ5">
        <xdr:nvSpPr>
          <xdr:cNvPr id="90" name="TextBox 89">
            <a:extLst>
              <a:ext uri="{FF2B5EF4-FFF2-40B4-BE49-F238E27FC236}">
                <a16:creationId xmlns:a16="http://schemas.microsoft.com/office/drawing/2014/main" id="{42139C17-D68C-9CEA-0105-6874E7E8897F}"/>
              </a:ext>
            </a:extLst>
          </xdr:cNvPr>
          <xdr:cNvSpPr txBox="1"/>
        </xdr:nvSpPr>
        <xdr:spPr>
          <a:xfrm>
            <a:off x="6810616" y="2493020"/>
            <a:ext cx="892216" cy="563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409085F-4BD2-3E48-A4CD-06F277FA6E0D}" type="TxLink">
              <a:rPr lang="en-US" sz="1400" b="0" i="0" u="none" strike="noStrike">
                <a:solidFill>
                  <a:srgbClr val="FFFFFF"/>
                </a:solidFill>
                <a:latin typeface="Avenir Book"/>
                <a:cs typeface="Arial"/>
              </a:rPr>
              <a:pPr algn="l"/>
              <a:t>Australia</a:t>
            </a:fld>
            <a:endParaRPr lang="en-US" sz="4000">
              <a:solidFill>
                <a:schemeClr val="bg1"/>
              </a:solidFill>
              <a:latin typeface="Avenir Book" panose="02000503020000020003" pitchFamily="2" charset="0"/>
            </a:endParaRPr>
          </a:p>
        </xdr:txBody>
      </xdr:sp>
      <xdr:sp macro="" textlink="'Pivot tables'!BS5">
        <xdr:nvSpPr>
          <xdr:cNvPr id="91" name="TextBox 90">
            <a:extLst>
              <a:ext uri="{FF2B5EF4-FFF2-40B4-BE49-F238E27FC236}">
                <a16:creationId xmlns:a16="http://schemas.microsoft.com/office/drawing/2014/main" id="{E669165C-1B2D-7A6A-982C-69CB088DDC34}"/>
              </a:ext>
            </a:extLst>
          </xdr:cNvPr>
          <xdr:cNvSpPr txBox="1"/>
        </xdr:nvSpPr>
        <xdr:spPr>
          <a:xfrm>
            <a:off x="6728748" y="2740219"/>
            <a:ext cx="1014092" cy="563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DE91649-BA16-754E-8DC4-0018F5905902}" type="TxLink">
              <a:rPr lang="en-US" sz="1100" b="0" i="0" u="none" strike="noStrike">
                <a:solidFill>
                  <a:srgbClr val="FFFFFF"/>
                </a:solidFill>
                <a:latin typeface="Avenir Book"/>
                <a:cs typeface="Arial"/>
              </a:rPr>
              <a:pPr algn="l"/>
              <a:t> 123,480,773 </a:t>
            </a:fld>
            <a:endParaRPr lang="en-US" sz="3200">
              <a:solidFill>
                <a:schemeClr val="bg1"/>
              </a:solidFill>
              <a:latin typeface="Avenir Book" panose="02000503020000020003" pitchFamily="2" charset="0"/>
            </a:endParaRPr>
          </a:p>
        </xdr:txBody>
      </xdr:sp>
    </xdr:grpSp>
    <xdr:clientData/>
  </xdr:twoCellAnchor>
  <xdr:twoCellAnchor>
    <xdr:from>
      <xdr:col>6</xdr:col>
      <xdr:colOff>180190</xdr:colOff>
      <xdr:row>20</xdr:row>
      <xdr:rowOff>169698</xdr:rowOff>
    </xdr:from>
    <xdr:to>
      <xdr:col>8</xdr:col>
      <xdr:colOff>107466</xdr:colOff>
      <xdr:row>25</xdr:row>
      <xdr:rowOff>4198</xdr:rowOff>
    </xdr:to>
    <xdr:grpSp>
      <xdr:nvGrpSpPr>
        <xdr:cNvPr id="78" name="Group 77">
          <a:extLst>
            <a:ext uri="{FF2B5EF4-FFF2-40B4-BE49-F238E27FC236}">
              <a16:creationId xmlns:a16="http://schemas.microsoft.com/office/drawing/2014/main" id="{F3313809-D71C-FBA3-7F7E-E0DBBF7EC85C}"/>
            </a:ext>
          </a:extLst>
        </xdr:cNvPr>
        <xdr:cNvGrpSpPr/>
      </xdr:nvGrpSpPr>
      <xdr:grpSpPr>
        <a:xfrm>
          <a:off x="5120052" y="4023491"/>
          <a:ext cx="1573897" cy="797948"/>
          <a:chOff x="6173611" y="2540690"/>
          <a:chExt cx="1574726" cy="791884"/>
        </a:xfrm>
      </xdr:grpSpPr>
      <xdr:grpSp>
        <xdr:nvGrpSpPr>
          <xdr:cNvPr id="75" name="Group 74">
            <a:extLst>
              <a:ext uri="{FF2B5EF4-FFF2-40B4-BE49-F238E27FC236}">
                <a16:creationId xmlns:a16="http://schemas.microsoft.com/office/drawing/2014/main" id="{493D8950-AC9C-2B73-8442-61629D968892}"/>
              </a:ext>
            </a:extLst>
          </xdr:cNvPr>
          <xdr:cNvGrpSpPr>
            <a:grpSpLocks noChangeAspect="1"/>
          </xdr:cNvGrpSpPr>
        </xdr:nvGrpSpPr>
        <xdr:grpSpPr>
          <a:xfrm>
            <a:off x="6173611" y="2569084"/>
            <a:ext cx="1574726" cy="649487"/>
            <a:chOff x="6575778" y="2521218"/>
            <a:chExt cx="1579001" cy="640080"/>
          </a:xfrm>
        </xdr:grpSpPr>
        <xdr:sp macro="" textlink="">
          <xdr:nvSpPr>
            <xdr:cNvPr id="51" name="Rounded Rectangle 50">
              <a:extLst>
                <a:ext uri="{FF2B5EF4-FFF2-40B4-BE49-F238E27FC236}">
                  <a16:creationId xmlns:a16="http://schemas.microsoft.com/office/drawing/2014/main" id="{D4ACA372-7974-0A35-BCEA-2E9DF27C5A2B}"/>
                </a:ext>
              </a:extLst>
            </xdr:cNvPr>
            <xdr:cNvSpPr/>
          </xdr:nvSpPr>
          <xdr:spPr>
            <a:xfrm>
              <a:off x="6575778" y="2521218"/>
              <a:ext cx="1579001" cy="640080"/>
            </a:xfrm>
            <a:prstGeom prst="roundRect">
              <a:avLst/>
            </a:prstGeom>
            <a:solidFill>
              <a:srgbClr val="050F0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4" name="Group 73">
              <a:extLst>
                <a:ext uri="{FF2B5EF4-FFF2-40B4-BE49-F238E27FC236}">
                  <a16:creationId xmlns:a16="http://schemas.microsoft.com/office/drawing/2014/main" id="{3FEED69B-9534-EF97-8BDE-0E73D23E4F56}"/>
                </a:ext>
              </a:extLst>
            </xdr:cNvPr>
            <xdr:cNvGrpSpPr/>
          </xdr:nvGrpSpPr>
          <xdr:grpSpPr>
            <a:xfrm>
              <a:off x="6691419" y="2646336"/>
              <a:ext cx="365760" cy="365760"/>
              <a:chOff x="6691419" y="2646336"/>
              <a:chExt cx="365760" cy="365760"/>
            </a:xfrm>
          </xdr:grpSpPr>
          <xdr:sp macro="" textlink="">
            <xdr:nvSpPr>
              <xdr:cNvPr id="52" name="Rounded Rectangle 51">
                <a:extLst>
                  <a:ext uri="{FF2B5EF4-FFF2-40B4-BE49-F238E27FC236}">
                    <a16:creationId xmlns:a16="http://schemas.microsoft.com/office/drawing/2014/main" id="{74EE3AA8-EB00-FA8B-8B8F-D86E98E5C00E}"/>
                  </a:ext>
                </a:extLst>
              </xdr:cNvPr>
              <xdr:cNvSpPr/>
            </xdr:nvSpPr>
            <xdr:spPr>
              <a:xfrm>
                <a:off x="6691419" y="2646336"/>
                <a:ext cx="365760" cy="365760"/>
              </a:xfrm>
              <a:prstGeom prst="roundRect">
                <a:avLst/>
              </a:prstGeom>
              <a:solidFill>
                <a:srgbClr val="491EA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8" name="Graphic 57" descr="City outline">
                <a:extLst>
                  <a:ext uri="{FF2B5EF4-FFF2-40B4-BE49-F238E27FC236}">
                    <a16:creationId xmlns:a16="http://schemas.microsoft.com/office/drawing/2014/main" id="{46AF0F65-68FB-552D-A6CF-590D8A1143D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16888" y="2690519"/>
                <a:ext cx="296815" cy="296814"/>
              </a:xfrm>
              <a:prstGeom prst="rect">
                <a:avLst/>
              </a:prstGeom>
            </xdr:spPr>
          </xdr:pic>
        </xdr:grpSp>
      </xdr:grpSp>
      <xdr:sp macro="" textlink="'Pivot tables'!BQ9">
        <xdr:nvSpPr>
          <xdr:cNvPr id="76" name="TextBox 75">
            <a:extLst>
              <a:ext uri="{FF2B5EF4-FFF2-40B4-BE49-F238E27FC236}">
                <a16:creationId xmlns:a16="http://schemas.microsoft.com/office/drawing/2014/main" id="{012CF332-FB8F-7D43-DBA5-6F1FD957735C}"/>
              </a:ext>
            </a:extLst>
          </xdr:cNvPr>
          <xdr:cNvSpPr txBox="1"/>
        </xdr:nvSpPr>
        <xdr:spPr>
          <a:xfrm>
            <a:off x="6917176" y="2540690"/>
            <a:ext cx="703648" cy="563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6655822-C6C1-CC4E-B83A-EDFAC01136E5}" type="TxLink">
              <a:rPr lang="en-US" sz="1400" b="0" i="0" u="none" strike="noStrike">
                <a:solidFill>
                  <a:schemeClr val="bg1"/>
                </a:solidFill>
                <a:latin typeface="Avenir Book" panose="02000503020000020003" pitchFamily="2" charset="0"/>
                <a:cs typeface="Arial"/>
              </a:rPr>
              <a:pPr algn="l"/>
              <a:t>USA</a:t>
            </a:fld>
            <a:endParaRPr lang="en-US" sz="3600">
              <a:solidFill>
                <a:schemeClr val="bg1"/>
              </a:solidFill>
              <a:latin typeface="Avenir Book" panose="02000503020000020003" pitchFamily="2" charset="0"/>
            </a:endParaRPr>
          </a:p>
        </xdr:txBody>
      </xdr:sp>
      <xdr:sp macro="" textlink="'Pivot tables'!BS9">
        <xdr:nvSpPr>
          <xdr:cNvPr id="77" name="TextBox 76">
            <a:extLst>
              <a:ext uri="{FF2B5EF4-FFF2-40B4-BE49-F238E27FC236}">
                <a16:creationId xmlns:a16="http://schemas.microsoft.com/office/drawing/2014/main" id="{92244C61-F7F0-CAD6-2020-DD9A9E22AFA4}"/>
              </a:ext>
            </a:extLst>
          </xdr:cNvPr>
          <xdr:cNvSpPr txBox="1"/>
        </xdr:nvSpPr>
        <xdr:spPr>
          <a:xfrm>
            <a:off x="6689999" y="2768820"/>
            <a:ext cx="1014092" cy="563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B64D313-7082-4B4B-A16C-9319A8A276BC}" type="TxLink">
              <a:rPr lang="en-US" sz="1100" b="0" i="0" u="none" strike="noStrike">
                <a:solidFill>
                  <a:schemeClr val="bg1"/>
                </a:solidFill>
                <a:latin typeface="Avenir Book" panose="02000503020000020003" pitchFamily="2" charset="0"/>
                <a:cs typeface="Arial"/>
              </a:rPr>
              <a:pPr algn="l"/>
              <a:t> 344,277,697 </a:t>
            </a:fld>
            <a:endParaRPr lang="en-US" sz="4000">
              <a:solidFill>
                <a:schemeClr val="bg1"/>
              </a:solidFill>
              <a:latin typeface="Avenir Book" panose="02000503020000020003" pitchFamily="2" charset="0"/>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16026</xdr:colOff>
      <xdr:row>0</xdr:row>
      <xdr:rowOff>16027</xdr:rowOff>
    </xdr:from>
    <xdr:to>
      <xdr:col>20</xdr:col>
      <xdr:colOff>769847</xdr:colOff>
      <xdr:row>2</xdr:row>
      <xdr:rowOff>28219</xdr:rowOff>
    </xdr:to>
    <xdr:grpSp>
      <xdr:nvGrpSpPr>
        <xdr:cNvPr id="44" name="Group 58">
          <a:extLst>
            <a:ext uri="{FF2B5EF4-FFF2-40B4-BE49-F238E27FC236}">
              <a16:creationId xmlns:a16="http://schemas.microsoft.com/office/drawing/2014/main" id="{BA212211-E231-A44D-AEDB-69C2EB144383}"/>
            </a:ext>
          </a:extLst>
        </xdr:cNvPr>
        <xdr:cNvGrpSpPr/>
      </xdr:nvGrpSpPr>
      <xdr:grpSpPr>
        <a:xfrm>
          <a:off x="16026" y="16027"/>
          <a:ext cx="17220028" cy="397571"/>
          <a:chOff x="0" y="0"/>
          <a:chExt cx="17289391" cy="387226"/>
        </a:xfrm>
      </xdr:grpSpPr>
      <xdr:sp macro="" textlink="">
        <xdr:nvSpPr>
          <xdr:cNvPr id="45" name="Rectangle 44">
            <a:extLst>
              <a:ext uri="{FF2B5EF4-FFF2-40B4-BE49-F238E27FC236}">
                <a16:creationId xmlns:a16="http://schemas.microsoft.com/office/drawing/2014/main" id="{EE19F0D1-3C9A-095E-A9EE-4EEB78788397}"/>
              </a:ext>
            </a:extLst>
          </xdr:cNvPr>
          <xdr:cNvSpPr/>
        </xdr:nvSpPr>
        <xdr:spPr>
          <a:xfrm>
            <a:off x="0" y="0"/>
            <a:ext cx="17289391" cy="387226"/>
          </a:xfrm>
          <a:prstGeom prst="rect">
            <a:avLst/>
          </a:prstGeom>
          <a:solidFill>
            <a:srgbClr val="1D1D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pic>
        <xdr:nvPicPr>
          <xdr:cNvPr id="46" name="Picture 45">
            <a:extLst>
              <a:ext uri="{FF2B5EF4-FFF2-40B4-BE49-F238E27FC236}">
                <a16:creationId xmlns:a16="http://schemas.microsoft.com/office/drawing/2014/main" id="{73F05F1C-6340-75E0-8140-A5895C54CF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446" y="32358"/>
            <a:ext cx="355924" cy="342678"/>
          </a:xfrm>
          <a:prstGeom prst="rect">
            <a:avLst/>
          </a:prstGeom>
        </xdr:spPr>
      </xdr:pic>
      <xdr:sp macro="" textlink="">
        <xdr:nvSpPr>
          <xdr:cNvPr id="47" name="TextBox 46">
            <a:extLst>
              <a:ext uri="{FF2B5EF4-FFF2-40B4-BE49-F238E27FC236}">
                <a16:creationId xmlns:a16="http://schemas.microsoft.com/office/drawing/2014/main" id="{FF475DFB-7419-68E8-79FA-A97B05EE0D61}"/>
              </a:ext>
            </a:extLst>
          </xdr:cNvPr>
          <xdr:cNvSpPr txBox="1"/>
        </xdr:nvSpPr>
        <xdr:spPr>
          <a:xfrm>
            <a:off x="517707" y="16179"/>
            <a:ext cx="1286538" cy="36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bg1"/>
                </a:solidFill>
                <a:latin typeface="Avenir Book" panose="02000503020000020003" pitchFamily="2" charset="0"/>
              </a:rPr>
              <a:t>Aashish</a:t>
            </a:r>
            <a:r>
              <a:rPr lang="en-US" sz="1100" baseline="0">
                <a:solidFill>
                  <a:schemeClr val="bg1"/>
                </a:solidFill>
                <a:latin typeface="Avenir Book" panose="02000503020000020003" pitchFamily="2" charset="0"/>
              </a:rPr>
              <a:t> Yadav's</a:t>
            </a:r>
          </a:p>
        </xdr:txBody>
      </xdr:sp>
      <xdr:sp macro="" textlink="">
        <xdr:nvSpPr>
          <xdr:cNvPr id="48" name="TextBox 47">
            <a:hlinkClick xmlns:r="http://schemas.openxmlformats.org/officeDocument/2006/relationships" r:id="rId2" tooltip="www.google.com"/>
            <a:extLst>
              <a:ext uri="{FF2B5EF4-FFF2-40B4-BE49-F238E27FC236}">
                <a16:creationId xmlns:a16="http://schemas.microsoft.com/office/drawing/2014/main" id="{40CE6BC1-3A5E-75A6-1FC5-E0F5E79BCC55}"/>
              </a:ext>
            </a:extLst>
          </xdr:cNvPr>
          <xdr:cNvSpPr txBox="1"/>
        </xdr:nvSpPr>
        <xdr:spPr>
          <a:xfrm>
            <a:off x="4287585" y="0"/>
            <a:ext cx="1174612" cy="373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chemeClr val="bg1"/>
                </a:solidFill>
                <a:latin typeface="Avenir Book" panose="02000503020000020003" pitchFamily="2" charset="0"/>
              </a:rPr>
              <a:t>Browser</a:t>
            </a:r>
          </a:p>
        </xdr:txBody>
      </xdr:sp>
      <xdr:sp macro="" textlink="">
        <xdr:nvSpPr>
          <xdr:cNvPr id="49" name="TextBox 48">
            <a:hlinkClick xmlns:r="http://schemas.openxmlformats.org/officeDocument/2006/relationships" r:id="rId3" tooltip="Geographically"/>
            <a:extLst>
              <a:ext uri="{FF2B5EF4-FFF2-40B4-BE49-F238E27FC236}">
                <a16:creationId xmlns:a16="http://schemas.microsoft.com/office/drawing/2014/main" id="{BCF57B6B-7D2E-4899-D5CA-24E320A572BA}"/>
              </a:ext>
            </a:extLst>
          </xdr:cNvPr>
          <xdr:cNvSpPr txBox="1"/>
        </xdr:nvSpPr>
        <xdr:spPr>
          <a:xfrm>
            <a:off x="11937621" y="0"/>
            <a:ext cx="1174613" cy="373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venir Book" panose="02000503020000020003" pitchFamily="2" charset="0"/>
              </a:rPr>
              <a:t>Geographically</a:t>
            </a:r>
          </a:p>
        </xdr:txBody>
      </xdr:sp>
      <xdr:sp macro="" textlink="">
        <xdr:nvSpPr>
          <xdr:cNvPr id="50" name="TextBox 49">
            <a:hlinkClick xmlns:r="http://schemas.openxmlformats.org/officeDocument/2006/relationships" r:id="rId4" tooltip="Sales Process"/>
            <a:extLst>
              <a:ext uri="{FF2B5EF4-FFF2-40B4-BE49-F238E27FC236}">
                <a16:creationId xmlns:a16="http://schemas.microsoft.com/office/drawing/2014/main" id="{EC177AC5-D2AC-1C5B-F7D2-3F126030F997}"/>
              </a:ext>
            </a:extLst>
          </xdr:cNvPr>
          <xdr:cNvSpPr txBox="1"/>
        </xdr:nvSpPr>
        <xdr:spPr>
          <a:xfrm>
            <a:off x="13089258" y="0"/>
            <a:ext cx="1176295" cy="373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venir Book" panose="02000503020000020003" pitchFamily="2" charset="0"/>
              </a:rPr>
              <a:t>Sales Process</a:t>
            </a:r>
          </a:p>
        </xdr:txBody>
      </xdr:sp>
      <xdr:sp macro="" textlink="">
        <xdr:nvSpPr>
          <xdr:cNvPr id="51" name="TextBox 50">
            <a:hlinkClick xmlns:r="http://schemas.openxmlformats.org/officeDocument/2006/relationships" r:id="rId5" tooltip="Projects Status"/>
            <a:extLst>
              <a:ext uri="{FF2B5EF4-FFF2-40B4-BE49-F238E27FC236}">
                <a16:creationId xmlns:a16="http://schemas.microsoft.com/office/drawing/2014/main" id="{76B2B99E-7063-F959-6D5E-A78E52C215D1}"/>
              </a:ext>
            </a:extLst>
          </xdr:cNvPr>
          <xdr:cNvSpPr txBox="1"/>
        </xdr:nvSpPr>
        <xdr:spPr>
          <a:xfrm>
            <a:off x="14257463" y="0"/>
            <a:ext cx="1174611" cy="373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venir Book" panose="02000503020000020003" pitchFamily="2" charset="0"/>
              </a:rPr>
              <a:t>Projects Status</a:t>
            </a:r>
          </a:p>
        </xdr:txBody>
      </xdr:sp>
      <xdr:sp macro="" textlink="">
        <xdr:nvSpPr>
          <xdr:cNvPr id="52" name="TextBox 51">
            <a:hlinkClick xmlns:r="http://schemas.openxmlformats.org/officeDocument/2006/relationships" r:id="rId6" tooltip="Income Sources"/>
            <a:extLst>
              <a:ext uri="{FF2B5EF4-FFF2-40B4-BE49-F238E27FC236}">
                <a16:creationId xmlns:a16="http://schemas.microsoft.com/office/drawing/2014/main" id="{3989F726-3E4F-7262-CC96-D80F960A78A5}"/>
              </a:ext>
            </a:extLst>
          </xdr:cNvPr>
          <xdr:cNvSpPr txBox="1"/>
        </xdr:nvSpPr>
        <xdr:spPr>
          <a:xfrm>
            <a:off x="10730057" y="8090"/>
            <a:ext cx="1192677" cy="36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venir Book" panose="02000503020000020003" pitchFamily="2" charset="0"/>
              </a:rPr>
              <a:t>Income Sources</a:t>
            </a:r>
          </a:p>
        </xdr:txBody>
      </xdr:sp>
      <xdr:grpSp>
        <xdr:nvGrpSpPr>
          <xdr:cNvPr id="53" name="Graphic 13" descr="Compass outline">
            <a:extLst>
              <a:ext uri="{FF2B5EF4-FFF2-40B4-BE49-F238E27FC236}">
                <a16:creationId xmlns:a16="http://schemas.microsoft.com/office/drawing/2014/main" id="{7F0EA665-4477-92E7-E63C-18A7AF7962B3}"/>
              </a:ext>
            </a:extLst>
          </xdr:cNvPr>
          <xdr:cNvGrpSpPr/>
        </xdr:nvGrpSpPr>
        <xdr:grpSpPr>
          <a:xfrm>
            <a:off x="4168311" y="107290"/>
            <a:ext cx="161632" cy="155136"/>
            <a:chOff x="9171301" y="871811"/>
            <a:chExt cx="723900" cy="723900"/>
          </a:xfrm>
          <a:solidFill>
            <a:schemeClr val="bg1"/>
          </a:solidFill>
        </xdr:grpSpPr>
        <xdr:sp macro="" textlink="">
          <xdr:nvSpPr>
            <xdr:cNvPr id="55" name="Freeform 54">
              <a:extLst>
                <a:ext uri="{FF2B5EF4-FFF2-40B4-BE49-F238E27FC236}">
                  <a16:creationId xmlns:a16="http://schemas.microsoft.com/office/drawing/2014/main" id="{C56EC724-9BF0-C5E6-3F63-1362D47E464F}"/>
                </a:ext>
              </a:extLst>
            </xdr:cNvPr>
            <xdr:cNvSpPr/>
          </xdr:nvSpPr>
          <xdr:spPr>
            <a:xfrm>
              <a:off x="9171301" y="871811"/>
              <a:ext cx="723900" cy="723900"/>
            </a:xfrm>
            <a:custGeom>
              <a:avLst/>
              <a:gdLst>
                <a:gd name="csX0" fmla="*/ 361950 w 723900"/>
                <a:gd name="csY0" fmla="*/ 19050 h 723900"/>
                <a:gd name="csX1" fmla="*/ 704850 w 723900"/>
                <a:gd name="csY1" fmla="*/ 361950 h 723900"/>
                <a:gd name="csX2" fmla="*/ 361950 w 723900"/>
                <a:gd name="csY2" fmla="*/ 704850 h 723900"/>
                <a:gd name="csX3" fmla="*/ 19050 w 723900"/>
                <a:gd name="csY3" fmla="*/ 361950 h 723900"/>
                <a:gd name="csX4" fmla="*/ 361950 w 723900"/>
                <a:gd name="csY4" fmla="*/ 19050 h 723900"/>
                <a:gd name="csX5" fmla="*/ 361950 w 723900"/>
                <a:gd name="csY5" fmla="*/ 0 h 723900"/>
                <a:gd name="csX6" fmla="*/ 0 w 723900"/>
                <a:gd name="csY6" fmla="*/ 361950 h 723900"/>
                <a:gd name="csX7" fmla="*/ 361950 w 723900"/>
                <a:gd name="csY7" fmla="*/ 723900 h 723900"/>
                <a:gd name="csX8" fmla="*/ 723900 w 723900"/>
                <a:gd name="csY8" fmla="*/ 361950 h 723900"/>
                <a:gd name="csX9" fmla="*/ 362274 w 723900"/>
                <a:gd name="csY9" fmla="*/ 0 h 723900"/>
                <a:gd name="csX10" fmla="*/ 361950 w 723900"/>
                <a:gd name="csY10" fmla="*/ 0 h 7239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723900" h="723900">
                  <a:moveTo>
                    <a:pt x="361950" y="19050"/>
                  </a:moveTo>
                  <a:cubicBezTo>
                    <a:pt x="551328" y="19050"/>
                    <a:pt x="704850" y="172571"/>
                    <a:pt x="704850" y="361950"/>
                  </a:cubicBezTo>
                  <a:cubicBezTo>
                    <a:pt x="704850" y="551328"/>
                    <a:pt x="551328" y="704850"/>
                    <a:pt x="361950" y="704850"/>
                  </a:cubicBezTo>
                  <a:cubicBezTo>
                    <a:pt x="172571" y="704850"/>
                    <a:pt x="19050" y="551328"/>
                    <a:pt x="19050" y="361950"/>
                  </a:cubicBezTo>
                  <a:cubicBezTo>
                    <a:pt x="19265" y="172661"/>
                    <a:pt x="172661" y="19265"/>
                    <a:pt x="361950" y="19050"/>
                  </a:cubicBezTo>
                  <a:moveTo>
                    <a:pt x="361950" y="0"/>
                  </a:moveTo>
                  <a:cubicBezTo>
                    <a:pt x="162051" y="0"/>
                    <a:pt x="0" y="162051"/>
                    <a:pt x="0" y="361950"/>
                  </a:cubicBezTo>
                  <a:cubicBezTo>
                    <a:pt x="0" y="561849"/>
                    <a:pt x="162051" y="723900"/>
                    <a:pt x="361950" y="723900"/>
                  </a:cubicBezTo>
                  <a:cubicBezTo>
                    <a:pt x="561849" y="723900"/>
                    <a:pt x="723900" y="561849"/>
                    <a:pt x="723900" y="361950"/>
                  </a:cubicBezTo>
                  <a:cubicBezTo>
                    <a:pt x="723990" y="162140"/>
                    <a:pt x="562084" y="90"/>
                    <a:pt x="362274" y="0"/>
                  </a:cubicBezTo>
                  <a:cubicBezTo>
                    <a:pt x="362166" y="0"/>
                    <a:pt x="362058" y="0"/>
                    <a:pt x="361950" y="0"/>
                  </a:cubicBezTo>
                  <a:close/>
                </a:path>
              </a:pathLst>
            </a:custGeom>
            <a:grpFill/>
            <a:ln w="9525" cap="flat">
              <a:noFill/>
              <a:prstDash val="solid"/>
              <a:miter/>
            </a:ln>
          </xdr:spPr>
        </xdr:sp>
        <xdr:sp macro="" textlink="">
          <xdr:nvSpPr>
            <xdr:cNvPr id="56" name="Freeform 55">
              <a:extLst>
                <a:ext uri="{FF2B5EF4-FFF2-40B4-BE49-F238E27FC236}">
                  <a16:creationId xmlns:a16="http://schemas.microsoft.com/office/drawing/2014/main" id="{1C21BD05-D8E9-F0A1-170F-7E68DF596CFF}"/>
                </a:ext>
              </a:extLst>
            </xdr:cNvPr>
            <xdr:cNvSpPr/>
          </xdr:nvSpPr>
          <xdr:spPr>
            <a:xfrm>
              <a:off x="9228451" y="928961"/>
              <a:ext cx="609600" cy="609600"/>
            </a:xfrm>
            <a:custGeom>
              <a:avLst/>
              <a:gdLst>
                <a:gd name="csX0" fmla="*/ 304800 w 609600"/>
                <a:gd name="csY0" fmla="*/ 19050 h 609600"/>
                <a:gd name="csX1" fmla="*/ 590550 w 609600"/>
                <a:gd name="csY1" fmla="*/ 304800 h 609600"/>
                <a:gd name="csX2" fmla="*/ 304800 w 609600"/>
                <a:gd name="csY2" fmla="*/ 590550 h 609600"/>
                <a:gd name="csX3" fmla="*/ 19050 w 609600"/>
                <a:gd name="csY3" fmla="*/ 304800 h 609600"/>
                <a:gd name="csX4" fmla="*/ 304800 w 609600"/>
                <a:gd name="csY4" fmla="*/ 19050 h 609600"/>
                <a:gd name="csX5" fmla="*/ 304800 w 609600"/>
                <a:gd name="csY5" fmla="*/ 0 h 609600"/>
                <a:gd name="csX6" fmla="*/ 0 w 609600"/>
                <a:gd name="csY6" fmla="*/ 304800 h 609600"/>
                <a:gd name="csX7" fmla="*/ 304800 w 609600"/>
                <a:gd name="csY7" fmla="*/ 609600 h 609600"/>
                <a:gd name="csX8" fmla="*/ 609600 w 609600"/>
                <a:gd name="csY8" fmla="*/ 304800 h 609600"/>
                <a:gd name="csX9" fmla="*/ 304800 w 609600"/>
                <a:gd name="csY9" fmla="*/ 0 h 6096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9600" h="609600">
                  <a:moveTo>
                    <a:pt x="304800" y="19050"/>
                  </a:moveTo>
                  <a:cubicBezTo>
                    <a:pt x="462615" y="19050"/>
                    <a:pt x="590550" y="146985"/>
                    <a:pt x="590550" y="304800"/>
                  </a:cubicBezTo>
                  <a:cubicBezTo>
                    <a:pt x="590550" y="462615"/>
                    <a:pt x="462615" y="590550"/>
                    <a:pt x="304800" y="590550"/>
                  </a:cubicBezTo>
                  <a:cubicBezTo>
                    <a:pt x="146985" y="590550"/>
                    <a:pt x="19050" y="462615"/>
                    <a:pt x="19050" y="304800"/>
                  </a:cubicBezTo>
                  <a:cubicBezTo>
                    <a:pt x="19228" y="147058"/>
                    <a:pt x="147058" y="19228"/>
                    <a:pt x="304800" y="19050"/>
                  </a:cubicBezTo>
                  <a:moveTo>
                    <a:pt x="304800" y="0"/>
                  </a:moveTo>
                  <a:cubicBezTo>
                    <a:pt x="136464" y="0"/>
                    <a:pt x="0" y="136464"/>
                    <a:pt x="0" y="304800"/>
                  </a:cubicBezTo>
                  <a:cubicBezTo>
                    <a:pt x="0" y="473136"/>
                    <a:pt x="136464" y="609600"/>
                    <a:pt x="304800" y="609600"/>
                  </a:cubicBezTo>
                  <a:cubicBezTo>
                    <a:pt x="473136" y="609600"/>
                    <a:pt x="609600" y="473136"/>
                    <a:pt x="609600" y="304800"/>
                  </a:cubicBezTo>
                  <a:cubicBezTo>
                    <a:pt x="609411" y="136542"/>
                    <a:pt x="473058" y="189"/>
                    <a:pt x="304800" y="0"/>
                  </a:cubicBezTo>
                  <a:close/>
                </a:path>
              </a:pathLst>
            </a:custGeom>
            <a:grpFill/>
            <a:ln w="9525" cap="flat">
              <a:noFill/>
              <a:prstDash val="solid"/>
              <a:miter/>
            </a:ln>
          </xdr:spPr>
        </xdr:sp>
        <xdr:sp macro="" textlink="">
          <xdr:nvSpPr>
            <xdr:cNvPr id="57" name="Freeform 56">
              <a:extLst>
                <a:ext uri="{FF2B5EF4-FFF2-40B4-BE49-F238E27FC236}">
                  <a16:creationId xmlns:a16="http://schemas.microsoft.com/office/drawing/2014/main" id="{89BAFCB6-2DA3-9731-3DA1-13A3373CF324}"/>
                </a:ext>
              </a:extLst>
            </xdr:cNvPr>
            <xdr:cNvSpPr/>
          </xdr:nvSpPr>
          <xdr:spPr>
            <a:xfrm>
              <a:off x="9384661" y="1087075"/>
              <a:ext cx="295275" cy="295275"/>
            </a:xfrm>
            <a:custGeom>
              <a:avLst/>
              <a:gdLst>
                <a:gd name="csX0" fmla="*/ 194939 w 295275"/>
                <a:gd name="csY0" fmla="*/ 194948 h 295275"/>
                <a:gd name="csX1" fmla="*/ 35023 w 295275"/>
                <a:gd name="csY1" fmla="*/ 260366 h 295275"/>
                <a:gd name="csX2" fmla="*/ 100336 w 295275"/>
                <a:gd name="csY2" fmla="*/ 102175 h 295275"/>
                <a:gd name="csX3" fmla="*/ 260252 w 295275"/>
                <a:gd name="csY3" fmla="*/ 35290 h 295275"/>
                <a:gd name="csX4" fmla="*/ 85725 w 295275"/>
                <a:gd name="csY4" fmla="*/ 87630 h 295275"/>
                <a:gd name="csX5" fmla="*/ 0 w 295275"/>
                <a:gd name="csY5" fmla="*/ 295275 h 295275"/>
                <a:gd name="csX6" fmla="*/ 209550 w 295275"/>
                <a:gd name="csY6" fmla="*/ 209550 h 295275"/>
                <a:gd name="csX7" fmla="*/ 295275 w 295275"/>
                <a:gd name="csY7" fmla="*/ 0 h 2952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295275" h="295275">
                  <a:moveTo>
                    <a:pt x="194939" y="194948"/>
                  </a:moveTo>
                  <a:lnTo>
                    <a:pt x="35023" y="260366"/>
                  </a:lnTo>
                  <a:lnTo>
                    <a:pt x="100336" y="102175"/>
                  </a:lnTo>
                  <a:lnTo>
                    <a:pt x="260252" y="35290"/>
                  </a:lnTo>
                  <a:close/>
                  <a:moveTo>
                    <a:pt x="85725" y="87630"/>
                  </a:moveTo>
                  <a:lnTo>
                    <a:pt x="0" y="295275"/>
                  </a:lnTo>
                  <a:lnTo>
                    <a:pt x="209550" y="209550"/>
                  </a:lnTo>
                  <a:lnTo>
                    <a:pt x="295275" y="0"/>
                  </a:lnTo>
                  <a:close/>
                </a:path>
              </a:pathLst>
            </a:custGeom>
            <a:grpFill/>
            <a:ln w="9525" cap="flat">
              <a:noFill/>
              <a:prstDash val="solid"/>
              <a:miter/>
            </a:ln>
          </xdr:spPr>
        </xdr:sp>
        <xdr:sp macro="" textlink="">
          <xdr:nvSpPr>
            <xdr:cNvPr id="58" name="Oval 57">
              <a:extLst>
                <a:ext uri="{FF2B5EF4-FFF2-40B4-BE49-F238E27FC236}">
                  <a16:creationId xmlns:a16="http://schemas.microsoft.com/office/drawing/2014/main" id="{A1854149-D06D-55EF-A50A-5D1C7BAA5309}"/>
                </a:ext>
              </a:extLst>
            </xdr:cNvPr>
            <xdr:cNvSpPr/>
          </xdr:nvSpPr>
          <xdr:spPr>
            <a:xfrm>
              <a:off x="9514201" y="1214711"/>
              <a:ext cx="38100" cy="38100"/>
            </a:xfrm>
            <a:prstGeom prst="ellipse">
              <a:avLst/>
            </a:prstGeom>
            <a:grpFill/>
            <a:ln w="9525" cap="flat">
              <a:noFill/>
              <a:prstDash val="solid"/>
              <a:miter/>
            </a:ln>
          </xdr:spPr>
        </xdr:sp>
      </xdr:grpSp>
      <xdr:sp macro="" textlink="">
        <xdr:nvSpPr>
          <xdr:cNvPr id="54" name="Rounded Rectangle 53">
            <a:extLst>
              <a:ext uri="{FF2B5EF4-FFF2-40B4-BE49-F238E27FC236}">
                <a16:creationId xmlns:a16="http://schemas.microsoft.com/office/drawing/2014/main" id="{7607185E-D1D1-613F-36AF-575E5B1FC13F}"/>
              </a:ext>
            </a:extLst>
          </xdr:cNvPr>
          <xdr:cNvSpPr/>
        </xdr:nvSpPr>
        <xdr:spPr>
          <a:xfrm>
            <a:off x="13270502" y="284279"/>
            <a:ext cx="274320" cy="45720"/>
          </a:xfrm>
          <a:prstGeom prst="roundRect">
            <a:avLst>
              <a:gd name="adj" fmla="val 50000"/>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16027</xdr:colOff>
      <xdr:row>0</xdr:row>
      <xdr:rowOff>16027</xdr:rowOff>
    </xdr:from>
    <xdr:to>
      <xdr:col>20</xdr:col>
      <xdr:colOff>769848</xdr:colOff>
      <xdr:row>2</xdr:row>
      <xdr:rowOff>28219</xdr:rowOff>
    </xdr:to>
    <xdr:grpSp>
      <xdr:nvGrpSpPr>
        <xdr:cNvPr id="59" name="Group 58">
          <a:extLst>
            <a:ext uri="{FF2B5EF4-FFF2-40B4-BE49-F238E27FC236}">
              <a16:creationId xmlns:a16="http://schemas.microsoft.com/office/drawing/2014/main" id="{8ECDEB25-8692-0943-A644-42C2308CF807}"/>
            </a:ext>
          </a:extLst>
        </xdr:cNvPr>
        <xdr:cNvGrpSpPr/>
      </xdr:nvGrpSpPr>
      <xdr:grpSpPr>
        <a:xfrm>
          <a:off x="16027" y="16027"/>
          <a:ext cx="17220028" cy="397571"/>
          <a:chOff x="0" y="0"/>
          <a:chExt cx="17289391" cy="387226"/>
        </a:xfrm>
      </xdr:grpSpPr>
      <xdr:sp macro="" textlink="">
        <xdr:nvSpPr>
          <xdr:cNvPr id="60" name="Rectangle 59">
            <a:extLst>
              <a:ext uri="{FF2B5EF4-FFF2-40B4-BE49-F238E27FC236}">
                <a16:creationId xmlns:a16="http://schemas.microsoft.com/office/drawing/2014/main" id="{032A6557-B346-BE1B-07D5-A5CCA0DB1597}"/>
              </a:ext>
            </a:extLst>
          </xdr:cNvPr>
          <xdr:cNvSpPr/>
        </xdr:nvSpPr>
        <xdr:spPr>
          <a:xfrm>
            <a:off x="0" y="0"/>
            <a:ext cx="17289391" cy="387226"/>
          </a:xfrm>
          <a:prstGeom prst="rect">
            <a:avLst/>
          </a:prstGeom>
          <a:solidFill>
            <a:srgbClr val="1D1D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pic>
        <xdr:nvPicPr>
          <xdr:cNvPr id="61" name="Picture 60">
            <a:extLst>
              <a:ext uri="{FF2B5EF4-FFF2-40B4-BE49-F238E27FC236}">
                <a16:creationId xmlns:a16="http://schemas.microsoft.com/office/drawing/2014/main" id="{6ECA977B-D8AD-8B68-1F14-35FAE2900A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446" y="32358"/>
            <a:ext cx="355924" cy="342678"/>
          </a:xfrm>
          <a:prstGeom prst="rect">
            <a:avLst/>
          </a:prstGeom>
        </xdr:spPr>
      </xdr:pic>
      <xdr:sp macro="" textlink="">
        <xdr:nvSpPr>
          <xdr:cNvPr id="62" name="TextBox 61">
            <a:extLst>
              <a:ext uri="{FF2B5EF4-FFF2-40B4-BE49-F238E27FC236}">
                <a16:creationId xmlns:a16="http://schemas.microsoft.com/office/drawing/2014/main" id="{C60AE6CB-9CDF-3C51-F91E-25D2001EC12C}"/>
              </a:ext>
            </a:extLst>
          </xdr:cNvPr>
          <xdr:cNvSpPr txBox="1"/>
        </xdr:nvSpPr>
        <xdr:spPr>
          <a:xfrm>
            <a:off x="517707" y="16179"/>
            <a:ext cx="1295332" cy="36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bg1"/>
                </a:solidFill>
                <a:latin typeface="Avenir Book" panose="02000503020000020003" pitchFamily="2" charset="0"/>
              </a:rPr>
              <a:t>Aashish Yadav's</a:t>
            </a:r>
          </a:p>
        </xdr:txBody>
      </xdr:sp>
      <xdr:sp macro="" textlink="">
        <xdr:nvSpPr>
          <xdr:cNvPr id="63" name="TextBox 62">
            <a:hlinkClick xmlns:r="http://schemas.openxmlformats.org/officeDocument/2006/relationships" r:id="rId2" tooltip="www.google.com"/>
            <a:extLst>
              <a:ext uri="{FF2B5EF4-FFF2-40B4-BE49-F238E27FC236}">
                <a16:creationId xmlns:a16="http://schemas.microsoft.com/office/drawing/2014/main" id="{4DD5F4B3-B924-EBB8-694A-0FDCDB26CD29}"/>
              </a:ext>
            </a:extLst>
          </xdr:cNvPr>
          <xdr:cNvSpPr txBox="1"/>
        </xdr:nvSpPr>
        <xdr:spPr>
          <a:xfrm>
            <a:off x="4287585" y="0"/>
            <a:ext cx="1174612" cy="373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chemeClr val="bg1"/>
                </a:solidFill>
                <a:latin typeface="Avenir Book" panose="02000503020000020003" pitchFamily="2" charset="0"/>
              </a:rPr>
              <a:t>Browser</a:t>
            </a:r>
          </a:p>
        </xdr:txBody>
      </xdr:sp>
      <xdr:sp macro="" textlink="">
        <xdr:nvSpPr>
          <xdr:cNvPr id="64" name="TextBox 63">
            <a:hlinkClick xmlns:r="http://schemas.openxmlformats.org/officeDocument/2006/relationships" r:id="rId3" tooltip="Geographically"/>
            <a:extLst>
              <a:ext uri="{FF2B5EF4-FFF2-40B4-BE49-F238E27FC236}">
                <a16:creationId xmlns:a16="http://schemas.microsoft.com/office/drawing/2014/main" id="{239497FB-6C68-069C-286A-3511A27069F7}"/>
              </a:ext>
            </a:extLst>
          </xdr:cNvPr>
          <xdr:cNvSpPr txBox="1"/>
        </xdr:nvSpPr>
        <xdr:spPr>
          <a:xfrm>
            <a:off x="11937621" y="0"/>
            <a:ext cx="1174613" cy="373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venir Book" panose="02000503020000020003" pitchFamily="2" charset="0"/>
              </a:rPr>
              <a:t>Geographically</a:t>
            </a:r>
          </a:p>
        </xdr:txBody>
      </xdr:sp>
      <xdr:sp macro="" textlink="">
        <xdr:nvSpPr>
          <xdr:cNvPr id="65" name="TextBox 64">
            <a:hlinkClick xmlns:r="http://schemas.openxmlformats.org/officeDocument/2006/relationships" r:id="rId4" tooltip="Sales Process"/>
            <a:extLst>
              <a:ext uri="{FF2B5EF4-FFF2-40B4-BE49-F238E27FC236}">
                <a16:creationId xmlns:a16="http://schemas.microsoft.com/office/drawing/2014/main" id="{12ECD17C-4A3F-9823-F02A-2E94155B34E2}"/>
              </a:ext>
            </a:extLst>
          </xdr:cNvPr>
          <xdr:cNvSpPr txBox="1"/>
        </xdr:nvSpPr>
        <xdr:spPr>
          <a:xfrm>
            <a:off x="13089258" y="0"/>
            <a:ext cx="1176295" cy="373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venir Book" panose="02000503020000020003" pitchFamily="2" charset="0"/>
              </a:rPr>
              <a:t>Sales Process</a:t>
            </a:r>
          </a:p>
        </xdr:txBody>
      </xdr:sp>
      <xdr:sp macro="" textlink="">
        <xdr:nvSpPr>
          <xdr:cNvPr id="66" name="TextBox 65">
            <a:hlinkClick xmlns:r="http://schemas.openxmlformats.org/officeDocument/2006/relationships" r:id="rId5" tooltip="Projects Status"/>
            <a:extLst>
              <a:ext uri="{FF2B5EF4-FFF2-40B4-BE49-F238E27FC236}">
                <a16:creationId xmlns:a16="http://schemas.microsoft.com/office/drawing/2014/main" id="{E6ABEC6E-5891-8E86-ED46-9D8319B06FF6}"/>
              </a:ext>
            </a:extLst>
          </xdr:cNvPr>
          <xdr:cNvSpPr txBox="1"/>
        </xdr:nvSpPr>
        <xdr:spPr>
          <a:xfrm>
            <a:off x="14257463" y="0"/>
            <a:ext cx="1174611" cy="373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venir Book" panose="02000503020000020003" pitchFamily="2" charset="0"/>
              </a:rPr>
              <a:t>Projects Status</a:t>
            </a:r>
          </a:p>
        </xdr:txBody>
      </xdr:sp>
      <xdr:sp macro="" textlink="">
        <xdr:nvSpPr>
          <xdr:cNvPr id="67" name="TextBox 66">
            <a:hlinkClick xmlns:r="http://schemas.openxmlformats.org/officeDocument/2006/relationships" r:id="rId6" tooltip="Income Sources"/>
            <a:extLst>
              <a:ext uri="{FF2B5EF4-FFF2-40B4-BE49-F238E27FC236}">
                <a16:creationId xmlns:a16="http://schemas.microsoft.com/office/drawing/2014/main" id="{D4B3B86F-B117-1255-8584-C26724898800}"/>
              </a:ext>
            </a:extLst>
          </xdr:cNvPr>
          <xdr:cNvSpPr txBox="1"/>
        </xdr:nvSpPr>
        <xdr:spPr>
          <a:xfrm>
            <a:off x="10730055" y="8090"/>
            <a:ext cx="1192678" cy="36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venir Book" panose="02000503020000020003" pitchFamily="2" charset="0"/>
              </a:rPr>
              <a:t>Income Sources</a:t>
            </a:r>
          </a:p>
        </xdr:txBody>
      </xdr:sp>
      <xdr:grpSp>
        <xdr:nvGrpSpPr>
          <xdr:cNvPr id="68" name="Graphic 13" descr="Compass outline">
            <a:extLst>
              <a:ext uri="{FF2B5EF4-FFF2-40B4-BE49-F238E27FC236}">
                <a16:creationId xmlns:a16="http://schemas.microsoft.com/office/drawing/2014/main" id="{2B8A4596-916D-46CC-F7FE-B3EBD2D52355}"/>
              </a:ext>
            </a:extLst>
          </xdr:cNvPr>
          <xdr:cNvGrpSpPr/>
        </xdr:nvGrpSpPr>
        <xdr:grpSpPr>
          <a:xfrm>
            <a:off x="4168311" y="107290"/>
            <a:ext cx="161632" cy="155136"/>
            <a:chOff x="9171301" y="871811"/>
            <a:chExt cx="723900" cy="723900"/>
          </a:xfrm>
          <a:solidFill>
            <a:schemeClr val="bg1"/>
          </a:solidFill>
        </xdr:grpSpPr>
        <xdr:sp macro="" textlink="">
          <xdr:nvSpPr>
            <xdr:cNvPr id="70" name="Freeform 69">
              <a:extLst>
                <a:ext uri="{FF2B5EF4-FFF2-40B4-BE49-F238E27FC236}">
                  <a16:creationId xmlns:a16="http://schemas.microsoft.com/office/drawing/2014/main" id="{441AA83F-D89D-83F9-EA90-DB95ED050F0B}"/>
                </a:ext>
              </a:extLst>
            </xdr:cNvPr>
            <xdr:cNvSpPr/>
          </xdr:nvSpPr>
          <xdr:spPr>
            <a:xfrm>
              <a:off x="9171301" y="871811"/>
              <a:ext cx="723900" cy="723900"/>
            </a:xfrm>
            <a:custGeom>
              <a:avLst/>
              <a:gdLst>
                <a:gd name="csX0" fmla="*/ 361950 w 723900"/>
                <a:gd name="csY0" fmla="*/ 19050 h 723900"/>
                <a:gd name="csX1" fmla="*/ 704850 w 723900"/>
                <a:gd name="csY1" fmla="*/ 361950 h 723900"/>
                <a:gd name="csX2" fmla="*/ 361950 w 723900"/>
                <a:gd name="csY2" fmla="*/ 704850 h 723900"/>
                <a:gd name="csX3" fmla="*/ 19050 w 723900"/>
                <a:gd name="csY3" fmla="*/ 361950 h 723900"/>
                <a:gd name="csX4" fmla="*/ 361950 w 723900"/>
                <a:gd name="csY4" fmla="*/ 19050 h 723900"/>
                <a:gd name="csX5" fmla="*/ 361950 w 723900"/>
                <a:gd name="csY5" fmla="*/ 0 h 723900"/>
                <a:gd name="csX6" fmla="*/ 0 w 723900"/>
                <a:gd name="csY6" fmla="*/ 361950 h 723900"/>
                <a:gd name="csX7" fmla="*/ 361950 w 723900"/>
                <a:gd name="csY7" fmla="*/ 723900 h 723900"/>
                <a:gd name="csX8" fmla="*/ 723900 w 723900"/>
                <a:gd name="csY8" fmla="*/ 361950 h 723900"/>
                <a:gd name="csX9" fmla="*/ 362274 w 723900"/>
                <a:gd name="csY9" fmla="*/ 0 h 723900"/>
                <a:gd name="csX10" fmla="*/ 361950 w 723900"/>
                <a:gd name="csY10" fmla="*/ 0 h 7239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723900" h="723900">
                  <a:moveTo>
                    <a:pt x="361950" y="19050"/>
                  </a:moveTo>
                  <a:cubicBezTo>
                    <a:pt x="551328" y="19050"/>
                    <a:pt x="704850" y="172571"/>
                    <a:pt x="704850" y="361950"/>
                  </a:cubicBezTo>
                  <a:cubicBezTo>
                    <a:pt x="704850" y="551328"/>
                    <a:pt x="551328" y="704850"/>
                    <a:pt x="361950" y="704850"/>
                  </a:cubicBezTo>
                  <a:cubicBezTo>
                    <a:pt x="172571" y="704850"/>
                    <a:pt x="19050" y="551328"/>
                    <a:pt x="19050" y="361950"/>
                  </a:cubicBezTo>
                  <a:cubicBezTo>
                    <a:pt x="19265" y="172661"/>
                    <a:pt x="172661" y="19265"/>
                    <a:pt x="361950" y="19050"/>
                  </a:cubicBezTo>
                  <a:moveTo>
                    <a:pt x="361950" y="0"/>
                  </a:moveTo>
                  <a:cubicBezTo>
                    <a:pt x="162051" y="0"/>
                    <a:pt x="0" y="162051"/>
                    <a:pt x="0" y="361950"/>
                  </a:cubicBezTo>
                  <a:cubicBezTo>
                    <a:pt x="0" y="561849"/>
                    <a:pt x="162051" y="723900"/>
                    <a:pt x="361950" y="723900"/>
                  </a:cubicBezTo>
                  <a:cubicBezTo>
                    <a:pt x="561849" y="723900"/>
                    <a:pt x="723900" y="561849"/>
                    <a:pt x="723900" y="361950"/>
                  </a:cubicBezTo>
                  <a:cubicBezTo>
                    <a:pt x="723990" y="162140"/>
                    <a:pt x="562084" y="90"/>
                    <a:pt x="362274" y="0"/>
                  </a:cubicBezTo>
                  <a:cubicBezTo>
                    <a:pt x="362166" y="0"/>
                    <a:pt x="362058" y="0"/>
                    <a:pt x="361950" y="0"/>
                  </a:cubicBezTo>
                  <a:close/>
                </a:path>
              </a:pathLst>
            </a:custGeom>
            <a:grpFill/>
            <a:ln w="9525" cap="flat">
              <a:noFill/>
              <a:prstDash val="solid"/>
              <a:miter/>
            </a:ln>
          </xdr:spPr>
        </xdr:sp>
        <xdr:sp macro="" textlink="">
          <xdr:nvSpPr>
            <xdr:cNvPr id="71" name="Freeform 70">
              <a:extLst>
                <a:ext uri="{FF2B5EF4-FFF2-40B4-BE49-F238E27FC236}">
                  <a16:creationId xmlns:a16="http://schemas.microsoft.com/office/drawing/2014/main" id="{0DCF76AA-9368-5142-5D04-591E162EE5A3}"/>
                </a:ext>
              </a:extLst>
            </xdr:cNvPr>
            <xdr:cNvSpPr/>
          </xdr:nvSpPr>
          <xdr:spPr>
            <a:xfrm>
              <a:off x="9228451" y="928961"/>
              <a:ext cx="609600" cy="609600"/>
            </a:xfrm>
            <a:custGeom>
              <a:avLst/>
              <a:gdLst>
                <a:gd name="csX0" fmla="*/ 304800 w 609600"/>
                <a:gd name="csY0" fmla="*/ 19050 h 609600"/>
                <a:gd name="csX1" fmla="*/ 590550 w 609600"/>
                <a:gd name="csY1" fmla="*/ 304800 h 609600"/>
                <a:gd name="csX2" fmla="*/ 304800 w 609600"/>
                <a:gd name="csY2" fmla="*/ 590550 h 609600"/>
                <a:gd name="csX3" fmla="*/ 19050 w 609600"/>
                <a:gd name="csY3" fmla="*/ 304800 h 609600"/>
                <a:gd name="csX4" fmla="*/ 304800 w 609600"/>
                <a:gd name="csY4" fmla="*/ 19050 h 609600"/>
                <a:gd name="csX5" fmla="*/ 304800 w 609600"/>
                <a:gd name="csY5" fmla="*/ 0 h 609600"/>
                <a:gd name="csX6" fmla="*/ 0 w 609600"/>
                <a:gd name="csY6" fmla="*/ 304800 h 609600"/>
                <a:gd name="csX7" fmla="*/ 304800 w 609600"/>
                <a:gd name="csY7" fmla="*/ 609600 h 609600"/>
                <a:gd name="csX8" fmla="*/ 609600 w 609600"/>
                <a:gd name="csY8" fmla="*/ 304800 h 609600"/>
                <a:gd name="csX9" fmla="*/ 304800 w 609600"/>
                <a:gd name="csY9" fmla="*/ 0 h 6096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609600" h="609600">
                  <a:moveTo>
                    <a:pt x="304800" y="19050"/>
                  </a:moveTo>
                  <a:cubicBezTo>
                    <a:pt x="462615" y="19050"/>
                    <a:pt x="590550" y="146985"/>
                    <a:pt x="590550" y="304800"/>
                  </a:cubicBezTo>
                  <a:cubicBezTo>
                    <a:pt x="590550" y="462615"/>
                    <a:pt x="462615" y="590550"/>
                    <a:pt x="304800" y="590550"/>
                  </a:cubicBezTo>
                  <a:cubicBezTo>
                    <a:pt x="146985" y="590550"/>
                    <a:pt x="19050" y="462615"/>
                    <a:pt x="19050" y="304800"/>
                  </a:cubicBezTo>
                  <a:cubicBezTo>
                    <a:pt x="19228" y="147058"/>
                    <a:pt x="147058" y="19228"/>
                    <a:pt x="304800" y="19050"/>
                  </a:cubicBezTo>
                  <a:moveTo>
                    <a:pt x="304800" y="0"/>
                  </a:moveTo>
                  <a:cubicBezTo>
                    <a:pt x="136464" y="0"/>
                    <a:pt x="0" y="136464"/>
                    <a:pt x="0" y="304800"/>
                  </a:cubicBezTo>
                  <a:cubicBezTo>
                    <a:pt x="0" y="473136"/>
                    <a:pt x="136464" y="609600"/>
                    <a:pt x="304800" y="609600"/>
                  </a:cubicBezTo>
                  <a:cubicBezTo>
                    <a:pt x="473136" y="609600"/>
                    <a:pt x="609600" y="473136"/>
                    <a:pt x="609600" y="304800"/>
                  </a:cubicBezTo>
                  <a:cubicBezTo>
                    <a:pt x="609411" y="136542"/>
                    <a:pt x="473058" y="189"/>
                    <a:pt x="304800" y="0"/>
                  </a:cubicBezTo>
                  <a:close/>
                </a:path>
              </a:pathLst>
            </a:custGeom>
            <a:grpFill/>
            <a:ln w="9525" cap="flat">
              <a:noFill/>
              <a:prstDash val="solid"/>
              <a:miter/>
            </a:ln>
          </xdr:spPr>
        </xdr:sp>
        <xdr:sp macro="" textlink="">
          <xdr:nvSpPr>
            <xdr:cNvPr id="72" name="Freeform 71">
              <a:extLst>
                <a:ext uri="{FF2B5EF4-FFF2-40B4-BE49-F238E27FC236}">
                  <a16:creationId xmlns:a16="http://schemas.microsoft.com/office/drawing/2014/main" id="{0966D412-1A32-869F-F7A7-F3DF488F6ADD}"/>
                </a:ext>
              </a:extLst>
            </xdr:cNvPr>
            <xdr:cNvSpPr/>
          </xdr:nvSpPr>
          <xdr:spPr>
            <a:xfrm>
              <a:off x="9384661" y="1087075"/>
              <a:ext cx="295275" cy="295275"/>
            </a:xfrm>
            <a:custGeom>
              <a:avLst/>
              <a:gdLst>
                <a:gd name="csX0" fmla="*/ 194939 w 295275"/>
                <a:gd name="csY0" fmla="*/ 194948 h 295275"/>
                <a:gd name="csX1" fmla="*/ 35023 w 295275"/>
                <a:gd name="csY1" fmla="*/ 260366 h 295275"/>
                <a:gd name="csX2" fmla="*/ 100336 w 295275"/>
                <a:gd name="csY2" fmla="*/ 102175 h 295275"/>
                <a:gd name="csX3" fmla="*/ 260252 w 295275"/>
                <a:gd name="csY3" fmla="*/ 35290 h 295275"/>
                <a:gd name="csX4" fmla="*/ 85725 w 295275"/>
                <a:gd name="csY4" fmla="*/ 87630 h 295275"/>
                <a:gd name="csX5" fmla="*/ 0 w 295275"/>
                <a:gd name="csY5" fmla="*/ 295275 h 295275"/>
                <a:gd name="csX6" fmla="*/ 209550 w 295275"/>
                <a:gd name="csY6" fmla="*/ 209550 h 295275"/>
                <a:gd name="csX7" fmla="*/ 295275 w 295275"/>
                <a:gd name="csY7" fmla="*/ 0 h 2952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295275" h="295275">
                  <a:moveTo>
                    <a:pt x="194939" y="194948"/>
                  </a:moveTo>
                  <a:lnTo>
                    <a:pt x="35023" y="260366"/>
                  </a:lnTo>
                  <a:lnTo>
                    <a:pt x="100336" y="102175"/>
                  </a:lnTo>
                  <a:lnTo>
                    <a:pt x="260252" y="35290"/>
                  </a:lnTo>
                  <a:close/>
                  <a:moveTo>
                    <a:pt x="85725" y="87630"/>
                  </a:moveTo>
                  <a:lnTo>
                    <a:pt x="0" y="295275"/>
                  </a:lnTo>
                  <a:lnTo>
                    <a:pt x="209550" y="209550"/>
                  </a:lnTo>
                  <a:lnTo>
                    <a:pt x="295275" y="0"/>
                  </a:lnTo>
                  <a:close/>
                </a:path>
              </a:pathLst>
            </a:custGeom>
            <a:grpFill/>
            <a:ln w="9525" cap="flat">
              <a:noFill/>
              <a:prstDash val="solid"/>
              <a:miter/>
            </a:ln>
          </xdr:spPr>
        </xdr:sp>
        <xdr:sp macro="" textlink="">
          <xdr:nvSpPr>
            <xdr:cNvPr id="73" name="Oval 72">
              <a:extLst>
                <a:ext uri="{FF2B5EF4-FFF2-40B4-BE49-F238E27FC236}">
                  <a16:creationId xmlns:a16="http://schemas.microsoft.com/office/drawing/2014/main" id="{431C3E20-A520-486D-02A7-C3B4A98CA67A}"/>
                </a:ext>
              </a:extLst>
            </xdr:cNvPr>
            <xdr:cNvSpPr/>
          </xdr:nvSpPr>
          <xdr:spPr>
            <a:xfrm>
              <a:off x="9514201" y="1214711"/>
              <a:ext cx="38100" cy="38100"/>
            </a:xfrm>
            <a:prstGeom prst="ellipse">
              <a:avLst/>
            </a:prstGeom>
            <a:grpFill/>
            <a:ln w="9525" cap="flat">
              <a:noFill/>
              <a:prstDash val="solid"/>
              <a:miter/>
            </a:ln>
          </xdr:spPr>
        </xdr:sp>
      </xdr:grpSp>
      <xdr:sp macro="" textlink="">
        <xdr:nvSpPr>
          <xdr:cNvPr id="69" name="Rounded Rectangle 68">
            <a:extLst>
              <a:ext uri="{FF2B5EF4-FFF2-40B4-BE49-F238E27FC236}">
                <a16:creationId xmlns:a16="http://schemas.microsoft.com/office/drawing/2014/main" id="{4865ED36-A534-4D1C-31B4-8025F84C7073}"/>
              </a:ext>
            </a:extLst>
          </xdr:cNvPr>
          <xdr:cNvSpPr/>
        </xdr:nvSpPr>
        <xdr:spPr>
          <a:xfrm>
            <a:off x="14404139" y="284279"/>
            <a:ext cx="274320" cy="45720"/>
          </a:xfrm>
          <a:prstGeom prst="roundRect">
            <a:avLst>
              <a:gd name="adj" fmla="val 50000"/>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shish Yadav" refreshedDate="46049.930932870368" createdVersion="8" refreshedVersion="8" minRefreshableVersion="3" recordCount="400" xr:uid="{DE889138-A8A0-DC4F-9B35-2F9A80494CF3}">
  <cacheSource type="worksheet">
    <worksheetSource name="Table3"/>
  </cacheSource>
  <cacheFields count="4">
    <cacheField name="Year" numFmtId="0">
      <sharedItems containsSemiMixedTypes="0" containsString="0" containsNumber="1" containsInteger="1" minValue="2023" maxValue="2025" count="3">
        <n v="2024"/>
        <n v="2025"/>
        <n v="2023"/>
      </sharedItems>
    </cacheField>
    <cacheField name="Country" numFmtId="0">
      <sharedItems count="5">
        <s v="USA"/>
        <s v="India"/>
        <s v="UK"/>
        <s v="UAE"/>
        <s v="Australia"/>
      </sharedItems>
    </cacheField>
    <cacheField name="Amount" numFmtId="0">
      <sharedItems containsSemiMixedTypes="0" containsString="0" containsNumber="1" minValue="1156837" maxValue="31690786.960000001"/>
    </cacheField>
    <cacheField name="Target" numFmtId="0">
      <sharedItems containsSemiMixedTypes="0" containsString="0" containsNumber="1" minValue="-3040609" maxValue="36001175.100000001"/>
    </cacheField>
  </cacheFields>
  <extLst>
    <ext xmlns:x14="http://schemas.microsoft.com/office/spreadsheetml/2009/9/main" uri="{725AE2AE-9491-48be-B2B4-4EB974FC3084}">
      <x14:pivotCacheDefinition pivotCacheId="16957435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shish Yadav" refreshedDate="46049.930933101852" createdVersion="8" refreshedVersion="8" minRefreshableVersion="3" recordCount="400" xr:uid="{11BEF62E-B4D2-0F4C-AC9D-460EE363C267}">
  <cacheSource type="worksheet">
    <worksheetSource name="Table2"/>
  </cacheSource>
  <cacheFields count="9">
    <cacheField name="Year" numFmtId="0">
      <sharedItems containsSemiMixedTypes="0" containsString="0" containsNumber="1" containsInteger="1" minValue="2023" maxValue="2025" count="3">
        <n v="2025"/>
        <n v="2023"/>
        <n v="2024"/>
      </sharedItems>
    </cacheField>
    <cacheField name="Month" numFmtId="0">
      <sharedItems count="12">
        <s v="May"/>
        <s v="Jul"/>
        <s v="Jun"/>
        <s v="Mar"/>
        <s v="Oct"/>
        <s v="Sep"/>
        <s v="Aug"/>
        <s v="Nov"/>
        <s v="Dec"/>
        <s v="Jan"/>
        <s v="Apr"/>
        <s v="Feb"/>
      </sharedItems>
    </cacheField>
    <cacheField name="Income Source" numFmtId="0">
      <sharedItems count="5">
        <s v="Online Sales"/>
        <s v="Store Sales"/>
        <s v="Product Sales"/>
        <s v="Festival Sales"/>
        <s v="Clearance Sales"/>
      </sharedItems>
    </cacheField>
    <cacheField name="Income Breakdown" numFmtId="0">
      <sharedItems count="2">
        <s v="Accessories"/>
        <s v="Apparel"/>
      </sharedItems>
    </cacheField>
    <cacheField name="Counts" numFmtId="0">
      <sharedItems containsSemiMixedTypes="0" containsString="0" containsNumber="1" containsInteger="1" minValue="50" maxValue="1499"/>
    </cacheField>
    <cacheField name="Income" numFmtId="0">
      <sharedItems containsSemiMixedTypes="0" containsString="0" containsNumber="1" containsInteger="1" minValue="200037" maxValue="2496976"/>
    </cacheField>
    <cacheField name="Target Income" numFmtId="0">
      <sharedItems containsSemiMixedTypes="0" containsString="0" containsNumber="1" containsInteger="1" minValue="-32537" maxValue="2756360"/>
    </cacheField>
    <cacheField name="Operating Profit" numFmtId="0">
      <sharedItems containsSemiMixedTypes="0" containsString="0" containsNumber="1" containsInteger="1" minValue="24761" maxValue="767960"/>
    </cacheField>
    <cacheField name="Marketing Strategies" numFmtId="0">
      <sharedItems count="8">
        <s v="B2B"/>
        <s v="B2C"/>
        <s v="Instagram Ads" u="1"/>
        <s v="SEO + Ads" u="1"/>
        <s v="Discount Push" u="1"/>
        <s v="Influencer Collab" u="1"/>
        <s v="Festive Campaign" u="1"/>
        <s v="Offline Promotion" u="1"/>
      </sharedItems>
    </cacheField>
  </cacheFields>
  <extLst>
    <ext xmlns:x14="http://schemas.microsoft.com/office/spreadsheetml/2009/9/main" uri="{725AE2AE-9491-48be-B2B4-4EB974FC3084}">
      <x14:pivotCacheDefinition pivotCacheId="17411236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x v="0"/>
    <n v="10968904"/>
    <n v="7446386"/>
  </r>
  <r>
    <x v="1"/>
    <x v="1"/>
    <n v="27671191"/>
    <n v="32293477"/>
  </r>
  <r>
    <x v="2"/>
    <x v="1"/>
    <n v="23654891"/>
    <n v="25276395"/>
  </r>
  <r>
    <x v="0"/>
    <x v="0"/>
    <n v="15024141"/>
    <n v="16553066"/>
  </r>
  <r>
    <x v="0"/>
    <x v="1"/>
    <n v="11186119"/>
    <n v="7311783"/>
  </r>
  <r>
    <x v="1"/>
    <x v="1"/>
    <n v="15320758"/>
    <n v="20796769"/>
  </r>
  <r>
    <x v="0"/>
    <x v="2"/>
    <n v="26811876"/>
    <n v="24478983"/>
  </r>
  <r>
    <x v="1"/>
    <x v="1"/>
    <n v="9549906"/>
    <n v="8275469"/>
  </r>
  <r>
    <x v="1"/>
    <x v="1"/>
    <n v="28467198"/>
    <n v="30698643"/>
  </r>
  <r>
    <x v="2"/>
    <x v="1"/>
    <n v="18098459"/>
    <n v="19256162"/>
  </r>
  <r>
    <x v="1"/>
    <x v="1"/>
    <n v="14744045"/>
    <n v="13124680"/>
  </r>
  <r>
    <x v="1"/>
    <x v="0"/>
    <n v="21796136"/>
    <n v="19755668"/>
  </r>
  <r>
    <x v="2"/>
    <x v="0"/>
    <n v="5736605"/>
    <n v="4886727"/>
  </r>
  <r>
    <x v="0"/>
    <x v="3"/>
    <n v="25662982"/>
    <n v="28861326"/>
  </r>
  <r>
    <x v="0"/>
    <x v="1"/>
    <n v="19858746"/>
    <n v="15964882"/>
  </r>
  <r>
    <x v="2"/>
    <x v="1"/>
    <n v="20766009"/>
    <n v="16667504"/>
  </r>
  <r>
    <x v="2"/>
    <x v="3"/>
    <n v="8017191"/>
    <n v="6138038"/>
  </r>
  <r>
    <x v="2"/>
    <x v="4"/>
    <n v="12465773"/>
    <n v="18166134"/>
  </r>
  <r>
    <x v="2"/>
    <x v="1"/>
    <n v="27840949"/>
    <n v="33703315"/>
  </r>
  <r>
    <x v="0"/>
    <x v="1"/>
    <n v="17610811"/>
    <n v="23030022"/>
  </r>
  <r>
    <x v="2"/>
    <x v="1"/>
    <n v="22234221"/>
    <n v="22365352"/>
  </r>
  <r>
    <x v="1"/>
    <x v="1"/>
    <n v="21871114"/>
    <n v="21345559"/>
  </r>
  <r>
    <x v="0"/>
    <x v="1"/>
    <n v="20577428"/>
    <n v="20746239"/>
  </r>
  <r>
    <x v="2"/>
    <x v="1"/>
    <n v="17908094"/>
    <n v="16057501"/>
  </r>
  <r>
    <x v="0"/>
    <x v="3"/>
    <n v="24692103"/>
    <n v="26471800"/>
  </r>
  <r>
    <x v="0"/>
    <x v="0"/>
    <n v="14131778"/>
    <n v="12842102"/>
  </r>
  <r>
    <x v="1"/>
    <x v="1"/>
    <n v="29910619"/>
    <n v="32456747"/>
  </r>
  <r>
    <x v="2"/>
    <x v="1"/>
    <n v="3762108"/>
    <n v="5748766"/>
  </r>
  <r>
    <x v="2"/>
    <x v="3"/>
    <n v="19669724"/>
    <n v="24041244"/>
  </r>
  <r>
    <x v="1"/>
    <x v="1"/>
    <n v="28859798"/>
    <n v="31138290"/>
  </r>
  <r>
    <x v="1"/>
    <x v="0"/>
    <n v="20670929"/>
    <n v="18215235"/>
  </r>
  <r>
    <x v="0"/>
    <x v="1"/>
    <n v="14039522"/>
    <n v="9569505"/>
  </r>
  <r>
    <x v="1"/>
    <x v="0"/>
    <n v="24265790"/>
    <n v="21589754"/>
  </r>
  <r>
    <x v="2"/>
    <x v="1"/>
    <n v="5992332"/>
    <n v="1575119"/>
  </r>
  <r>
    <x v="0"/>
    <x v="1"/>
    <n v="24658315"/>
    <n v="19681697"/>
  </r>
  <r>
    <x v="2"/>
    <x v="1"/>
    <n v="21120689"/>
    <n v="27058981"/>
  </r>
  <r>
    <x v="2"/>
    <x v="1"/>
    <n v="19724228"/>
    <n v="20341720"/>
  </r>
  <r>
    <x v="1"/>
    <x v="1"/>
    <n v="12785702"/>
    <n v="15132498"/>
  </r>
  <r>
    <x v="2"/>
    <x v="0"/>
    <n v="12923274"/>
    <n v="12863834"/>
  </r>
  <r>
    <x v="0"/>
    <x v="1"/>
    <n v="24555321"/>
    <n v="30102917"/>
  </r>
  <r>
    <x v="1"/>
    <x v="1"/>
    <n v="14439546"/>
    <n v="10782189"/>
  </r>
  <r>
    <x v="2"/>
    <x v="0"/>
    <n v="24143114"/>
    <n v="28835331"/>
  </r>
  <r>
    <x v="1"/>
    <x v="0"/>
    <n v="5871482"/>
    <n v="2802201"/>
  </r>
  <r>
    <x v="1"/>
    <x v="4"/>
    <n v="19786542"/>
    <n v="24086495"/>
  </r>
  <r>
    <x v="0"/>
    <x v="0"/>
    <n v="21970729"/>
    <n v="25229879"/>
  </r>
  <r>
    <x v="2"/>
    <x v="1"/>
    <n v="4725614"/>
    <n v="3154425"/>
  </r>
  <r>
    <x v="0"/>
    <x v="0"/>
    <n v="28396702"/>
    <n v="33077658"/>
  </r>
  <r>
    <x v="0"/>
    <x v="4"/>
    <n v="24626718"/>
    <n v="29082702"/>
  </r>
  <r>
    <x v="0"/>
    <x v="2"/>
    <n v="15442124"/>
    <n v="20984324"/>
  </r>
  <r>
    <x v="2"/>
    <x v="1"/>
    <n v="22098829"/>
    <n v="19612443"/>
  </r>
  <r>
    <x v="1"/>
    <x v="1"/>
    <n v="16193708"/>
    <n v="16039821"/>
  </r>
  <r>
    <x v="2"/>
    <x v="1"/>
    <n v="24253353"/>
    <n v="21796526"/>
  </r>
  <r>
    <x v="0"/>
    <x v="0"/>
    <n v="4700568"/>
    <n v="2845288"/>
  </r>
  <r>
    <x v="2"/>
    <x v="3"/>
    <n v="13565280"/>
    <n v="12356623"/>
  </r>
  <r>
    <x v="0"/>
    <x v="0"/>
    <n v="1403552"/>
    <n v="-1973936"/>
  </r>
  <r>
    <x v="1"/>
    <x v="1"/>
    <n v="25676367"/>
    <n v="21126434"/>
  </r>
  <r>
    <x v="2"/>
    <x v="3"/>
    <n v="20966507"/>
    <n v="22158579"/>
  </r>
  <r>
    <x v="2"/>
    <x v="3"/>
    <n v="10455545"/>
    <n v="14199795"/>
  </r>
  <r>
    <x v="0"/>
    <x v="1"/>
    <n v="27288869"/>
    <n v="27299369"/>
  </r>
  <r>
    <x v="0"/>
    <x v="0"/>
    <n v="27734981"/>
    <n v="28796763"/>
  </r>
  <r>
    <x v="0"/>
    <x v="1"/>
    <n v="13044907"/>
    <n v="14505936"/>
  </r>
  <r>
    <x v="0"/>
    <x v="2"/>
    <n v="27996110"/>
    <n v="30393349"/>
  </r>
  <r>
    <x v="2"/>
    <x v="2"/>
    <n v="4816707"/>
    <n v="5193875"/>
  </r>
  <r>
    <x v="1"/>
    <x v="0"/>
    <n v="26400119"/>
    <n v="29417583"/>
  </r>
  <r>
    <x v="1"/>
    <x v="0"/>
    <n v="22588287"/>
    <n v="24009759"/>
  </r>
  <r>
    <x v="0"/>
    <x v="2"/>
    <n v="21852189"/>
    <n v="18549341"/>
  </r>
  <r>
    <x v="1"/>
    <x v="1"/>
    <n v="16720865"/>
    <n v="12880014"/>
  </r>
  <r>
    <x v="0"/>
    <x v="1"/>
    <n v="12918810"/>
    <n v="8039540"/>
  </r>
  <r>
    <x v="0"/>
    <x v="3"/>
    <n v="17786014"/>
    <n v="16867107"/>
  </r>
  <r>
    <x v="2"/>
    <x v="1"/>
    <n v="22652023"/>
    <n v="27153393"/>
  </r>
  <r>
    <x v="0"/>
    <x v="1"/>
    <n v="8127583"/>
    <n v="4967551"/>
  </r>
  <r>
    <x v="0"/>
    <x v="2"/>
    <n v="6668843"/>
    <n v="5881928"/>
  </r>
  <r>
    <x v="2"/>
    <x v="3"/>
    <n v="9108262"/>
    <n v="5395055"/>
  </r>
  <r>
    <x v="0"/>
    <x v="1"/>
    <n v="21677491"/>
    <n v="24532997"/>
  </r>
  <r>
    <x v="1"/>
    <x v="1"/>
    <n v="13210878"/>
    <n v="10151920"/>
  </r>
  <r>
    <x v="0"/>
    <x v="1"/>
    <n v="8593832"/>
    <n v="6245054"/>
  </r>
  <r>
    <x v="0"/>
    <x v="1"/>
    <n v="22505223"/>
    <n v="27260938"/>
  </r>
  <r>
    <x v="1"/>
    <x v="1"/>
    <n v="2977165"/>
    <n v="1795232"/>
  </r>
  <r>
    <x v="2"/>
    <x v="3"/>
    <n v="21331168"/>
    <n v="24980937"/>
  </r>
  <r>
    <x v="0"/>
    <x v="1"/>
    <n v="21534870"/>
    <n v="22892592"/>
  </r>
  <r>
    <x v="1"/>
    <x v="1"/>
    <n v="17271380"/>
    <n v="20006871"/>
  </r>
  <r>
    <x v="0"/>
    <x v="1"/>
    <n v="26156918"/>
    <n v="26532571"/>
  </r>
  <r>
    <x v="0"/>
    <x v="4"/>
    <n v="21380235"/>
    <n v="20237704"/>
  </r>
  <r>
    <x v="2"/>
    <x v="1"/>
    <n v="25518584"/>
    <n v="24370110"/>
  </r>
  <r>
    <x v="1"/>
    <x v="1"/>
    <n v="9059777"/>
    <n v="4395760"/>
  </r>
  <r>
    <x v="0"/>
    <x v="1"/>
    <n v="28205260"/>
    <n v="33671250"/>
  </r>
  <r>
    <x v="1"/>
    <x v="0"/>
    <n v="12120253"/>
    <n v="9587246"/>
  </r>
  <r>
    <x v="0"/>
    <x v="0"/>
    <n v="21987779"/>
    <n v="18102838"/>
  </r>
  <r>
    <x v="0"/>
    <x v="1"/>
    <n v="24352915"/>
    <n v="28141292"/>
  </r>
  <r>
    <x v="1"/>
    <x v="1"/>
    <n v="18966513"/>
    <n v="16621478"/>
  </r>
  <r>
    <x v="0"/>
    <x v="1"/>
    <n v="23149490"/>
    <n v="25700996"/>
  </r>
  <r>
    <x v="0"/>
    <x v="0"/>
    <n v="2013295"/>
    <n v="2352183"/>
  </r>
  <r>
    <x v="0"/>
    <x v="0"/>
    <n v="8661434"/>
    <n v="13142966"/>
  </r>
  <r>
    <x v="1"/>
    <x v="1"/>
    <n v="21095053"/>
    <n v="21015904"/>
  </r>
  <r>
    <x v="0"/>
    <x v="1"/>
    <n v="23294045"/>
    <n v="22757766"/>
  </r>
  <r>
    <x v="0"/>
    <x v="1"/>
    <n v="16983239"/>
    <n v="15455347"/>
  </r>
  <r>
    <x v="2"/>
    <x v="1"/>
    <n v="10480331"/>
    <n v="10405564"/>
  </r>
  <r>
    <x v="1"/>
    <x v="0"/>
    <n v="9757529"/>
    <n v="13280744"/>
  </r>
  <r>
    <x v="2"/>
    <x v="1"/>
    <n v="27836529"/>
    <n v="33012097"/>
  </r>
  <r>
    <x v="0"/>
    <x v="1"/>
    <n v="25601857"/>
    <n v="26369933"/>
  </r>
  <r>
    <x v="0"/>
    <x v="1"/>
    <n v="2697590"/>
    <n v="3192769"/>
  </r>
  <r>
    <x v="0"/>
    <x v="4"/>
    <n v="16070567"/>
    <n v="14417520"/>
  </r>
  <r>
    <x v="0"/>
    <x v="2"/>
    <n v="19950583"/>
    <n v="16107511"/>
  </r>
  <r>
    <x v="2"/>
    <x v="1"/>
    <n v="23657293"/>
    <n v="21898988"/>
  </r>
  <r>
    <x v="0"/>
    <x v="1"/>
    <n v="2406085"/>
    <n v="4048674"/>
  </r>
  <r>
    <x v="1"/>
    <x v="1"/>
    <n v="21196073"/>
    <n v="16408701"/>
  </r>
  <r>
    <x v="1"/>
    <x v="1"/>
    <n v="17739967"/>
    <n v="19383476"/>
  </r>
  <r>
    <x v="2"/>
    <x v="1"/>
    <n v="25391783"/>
    <n v="28155195"/>
  </r>
  <r>
    <x v="1"/>
    <x v="0"/>
    <n v="12014909"/>
    <n v="11342170"/>
  </r>
  <r>
    <x v="0"/>
    <x v="0"/>
    <n v="28195486"/>
    <n v="27967359"/>
  </r>
  <r>
    <x v="1"/>
    <x v="2"/>
    <n v="15942032"/>
    <n v="18587479"/>
  </r>
  <r>
    <x v="0"/>
    <x v="1"/>
    <n v="27921688"/>
    <n v="24006798"/>
  </r>
  <r>
    <x v="0"/>
    <x v="3"/>
    <n v="26462332"/>
    <n v="30992550"/>
  </r>
  <r>
    <x v="1"/>
    <x v="3"/>
    <n v="5538847"/>
    <n v="7936976"/>
  </r>
  <r>
    <x v="1"/>
    <x v="1"/>
    <n v="10927435"/>
    <n v="16700376"/>
  </r>
  <r>
    <x v="0"/>
    <x v="1"/>
    <n v="27987760"/>
    <n v="27611287"/>
  </r>
  <r>
    <x v="2"/>
    <x v="1"/>
    <n v="3611212"/>
    <n v="4326786"/>
  </r>
  <r>
    <x v="0"/>
    <x v="1"/>
    <n v="3321554"/>
    <n v="4228066"/>
  </r>
  <r>
    <x v="0"/>
    <x v="1"/>
    <n v="5761515"/>
    <n v="10709407"/>
  </r>
  <r>
    <x v="2"/>
    <x v="0"/>
    <n v="16605487"/>
    <n v="12580174"/>
  </r>
  <r>
    <x v="2"/>
    <x v="1"/>
    <n v="12721304"/>
    <n v="15422653"/>
  </r>
  <r>
    <x v="1"/>
    <x v="4"/>
    <n v="14979450"/>
    <n v="10804176"/>
  </r>
  <r>
    <x v="2"/>
    <x v="1"/>
    <n v="26082148"/>
    <n v="26922593"/>
  </r>
  <r>
    <x v="0"/>
    <x v="4"/>
    <n v="20564568"/>
    <n v="23957870"/>
  </r>
  <r>
    <x v="2"/>
    <x v="1"/>
    <n v="10770488"/>
    <n v="8450078"/>
  </r>
  <r>
    <x v="0"/>
    <x v="3"/>
    <n v="6371045"/>
    <n v="6111193"/>
  </r>
  <r>
    <x v="2"/>
    <x v="1"/>
    <n v="12764650"/>
    <n v="13974889"/>
  </r>
  <r>
    <x v="2"/>
    <x v="1"/>
    <n v="3498544"/>
    <n v="7561419"/>
  </r>
  <r>
    <x v="1"/>
    <x v="2"/>
    <n v="26461497"/>
    <n v="23499272"/>
  </r>
  <r>
    <x v="1"/>
    <x v="1"/>
    <n v="28931277"/>
    <n v="33548020"/>
  </r>
  <r>
    <x v="2"/>
    <x v="0"/>
    <n v="1525957"/>
    <n v="-1487670"/>
  </r>
  <r>
    <x v="0"/>
    <x v="0"/>
    <n v="16703000"/>
    <n v="16521060"/>
  </r>
  <r>
    <x v="0"/>
    <x v="1"/>
    <n v="27955542"/>
    <n v="25872513"/>
  </r>
  <r>
    <x v="1"/>
    <x v="1"/>
    <n v="23923901"/>
    <n v="24759671"/>
  </r>
  <r>
    <x v="1"/>
    <x v="3"/>
    <n v="15987067"/>
    <n v="20400121"/>
  </r>
  <r>
    <x v="0"/>
    <x v="1"/>
    <n v="29891626"/>
    <n v="27505082"/>
  </r>
  <r>
    <x v="0"/>
    <x v="0"/>
    <n v="14289355"/>
    <n v="16503909"/>
  </r>
  <r>
    <x v="1"/>
    <x v="2"/>
    <n v="4690339"/>
    <n v="3956999"/>
  </r>
  <r>
    <x v="2"/>
    <x v="1"/>
    <n v="3327654"/>
    <n v="4411664"/>
  </r>
  <r>
    <x v="0"/>
    <x v="1"/>
    <n v="25647557"/>
    <n v="27198938"/>
  </r>
  <r>
    <x v="1"/>
    <x v="3"/>
    <n v="16200830"/>
    <n v="11809749"/>
  </r>
  <r>
    <x v="0"/>
    <x v="1"/>
    <n v="13556581"/>
    <n v="19288043"/>
  </r>
  <r>
    <x v="0"/>
    <x v="1"/>
    <n v="1301951"/>
    <n v="3029781"/>
  </r>
  <r>
    <x v="0"/>
    <x v="1"/>
    <n v="13571901"/>
    <n v="17793739"/>
  </r>
  <r>
    <x v="0"/>
    <x v="0"/>
    <n v="1312499"/>
    <n v="2236715"/>
  </r>
  <r>
    <x v="0"/>
    <x v="1"/>
    <n v="9884263"/>
    <n v="15039923"/>
  </r>
  <r>
    <x v="0"/>
    <x v="1"/>
    <n v="2686279"/>
    <n v="6415709"/>
  </r>
  <r>
    <x v="0"/>
    <x v="3"/>
    <n v="13496572"/>
    <n v="13201435"/>
  </r>
  <r>
    <x v="0"/>
    <x v="1"/>
    <n v="28719271"/>
    <n v="31071507"/>
  </r>
  <r>
    <x v="1"/>
    <x v="1"/>
    <n v="4734049"/>
    <n v="6819331"/>
  </r>
  <r>
    <x v="2"/>
    <x v="4"/>
    <n v="25873195"/>
    <n v="25313963"/>
  </r>
  <r>
    <x v="0"/>
    <x v="0"/>
    <n v="7115790"/>
    <n v="7392263"/>
  </r>
  <r>
    <x v="0"/>
    <x v="2"/>
    <n v="15800099"/>
    <n v="17299815"/>
  </r>
  <r>
    <x v="0"/>
    <x v="1"/>
    <n v="23206264"/>
    <n v="18321328"/>
  </r>
  <r>
    <x v="2"/>
    <x v="3"/>
    <n v="19047458"/>
    <n v="16637102"/>
  </r>
  <r>
    <x v="0"/>
    <x v="1"/>
    <n v="9096173"/>
    <n v="14635298"/>
  </r>
  <r>
    <x v="1"/>
    <x v="1"/>
    <n v="24355734"/>
    <n v="26565137"/>
  </r>
  <r>
    <x v="0"/>
    <x v="1"/>
    <n v="29253223"/>
    <n v="34182681"/>
  </r>
  <r>
    <x v="1"/>
    <x v="1"/>
    <n v="3290860"/>
    <n v="1349181"/>
  </r>
  <r>
    <x v="1"/>
    <x v="2"/>
    <n v="20588534"/>
    <n v="17789386"/>
  </r>
  <r>
    <x v="2"/>
    <x v="1"/>
    <n v="18966258"/>
    <n v="20413984"/>
  </r>
  <r>
    <x v="2"/>
    <x v="0"/>
    <n v="2173077"/>
    <n v="1520941"/>
  </r>
  <r>
    <x v="1"/>
    <x v="3"/>
    <n v="22756036"/>
    <n v="25789943"/>
  </r>
  <r>
    <x v="1"/>
    <x v="0"/>
    <n v="5811102"/>
    <n v="3914902"/>
  </r>
  <r>
    <x v="2"/>
    <x v="1"/>
    <n v="12628044"/>
    <n v="8966662"/>
  </r>
  <r>
    <x v="2"/>
    <x v="0"/>
    <n v="16302171"/>
    <n v="19037338"/>
  </r>
  <r>
    <x v="2"/>
    <x v="1"/>
    <n v="10419257"/>
    <n v="6006158"/>
  </r>
  <r>
    <x v="1"/>
    <x v="1"/>
    <n v="29547155"/>
    <n v="33309684"/>
  </r>
  <r>
    <x v="2"/>
    <x v="4"/>
    <n v="20805152"/>
    <n v="25197399"/>
  </r>
  <r>
    <x v="0"/>
    <x v="1"/>
    <n v="5754895"/>
    <n v="8667693"/>
  </r>
  <r>
    <x v="1"/>
    <x v="1"/>
    <n v="1551741"/>
    <n v="-3040609"/>
  </r>
  <r>
    <x v="2"/>
    <x v="2"/>
    <n v="17243548"/>
    <n v="17916293"/>
  </r>
  <r>
    <x v="0"/>
    <x v="1"/>
    <n v="27061142"/>
    <n v="25790188"/>
  </r>
  <r>
    <x v="2"/>
    <x v="0"/>
    <n v="23867223"/>
    <n v="28450328"/>
  </r>
  <r>
    <x v="1"/>
    <x v="1"/>
    <n v="18501025"/>
    <n v="17116408"/>
  </r>
  <r>
    <x v="2"/>
    <x v="1"/>
    <n v="10960710"/>
    <n v="6731158"/>
  </r>
  <r>
    <x v="0"/>
    <x v="1"/>
    <n v="1156837"/>
    <n v="-24035"/>
  </r>
  <r>
    <x v="0"/>
    <x v="1"/>
    <n v="15027044"/>
    <n v="21021328"/>
  </r>
  <r>
    <x v="2"/>
    <x v="1"/>
    <n v="1519676"/>
    <n v="4646386"/>
  </r>
  <r>
    <x v="2"/>
    <x v="3"/>
    <n v="11184259"/>
    <n v="11458292"/>
  </r>
  <r>
    <x v="0"/>
    <x v="0"/>
    <n v="14593825"/>
    <n v="11434045"/>
  </r>
  <r>
    <x v="2"/>
    <x v="4"/>
    <n v="19388137"/>
    <n v="22911156"/>
  </r>
  <r>
    <x v="1"/>
    <x v="1"/>
    <n v="15250431"/>
    <n v="14402341"/>
  </r>
  <r>
    <x v="1"/>
    <x v="0"/>
    <n v="22240809"/>
    <n v="19918487"/>
  </r>
  <r>
    <x v="0"/>
    <x v="0"/>
    <n v="7916950"/>
    <n v="3329560"/>
  </r>
  <r>
    <x v="0"/>
    <x v="4"/>
    <n v="16915509"/>
    <n v="19094069"/>
  </r>
  <r>
    <x v="0"/>
    <x v="1"/>
    <n v="20471886"/>
    <n v="15523941"/>
  </r>
  <r>
    <x v="1"/>
    <x v="0"/>
    <n v="17650974"/>
    <n v="17998363"/>
  </r>
  <r>
    <x v="0"/>
    <x v="2"/>
    <n v="24747962"/>
    <n v="26691084"/>
  </r>
  <r>
    <x v="2"/>
    <x v="1"/>
    <n v="23437064"/>
    <n v="19573327"/>
  </r>
  <r>
    <x v="2"/>
    <x v="2"/>
    <n v="27322538"/>
    <n v="24820376"/>
  </r>
  <r>
    <x v="0"/>
    <x v="1"/>
    <n v="17460025"/>
    <n v="22818554"/>
  </r>
  <r>
    <x v="0"/>
    <x v="3"/>
    <n v="5161460"/>
    <n v="10178705"/>
  </r>
  <r>
    <x v="0"/>
    <x v="4"/>
    <n v="10125272"/>
    <n v="10254856"/>
  </r>
  <r>
    <x v="2"/>
    <x v="0"/>
    <n v="8402072"/>
    <n v="9164798"/>
  </r>
  <r>
    <x v="0"/>
    <x v="1"/>
    <n v="23653052"/>
    <n v="20952872"/>
  </r>
  <r>
    <x v="2"/>
    <x v="1"/>
    <n v="26670612"/>
    <n v="31659668"/>
  </r>
  <r>
    <x v="2"/>
    <x v="4"/>
    <n v="2506440"/>
    <n v="7712813"/>
  </r>
  <r>
    <x v="0"/>
    <x v="1"/>
    <n v="9181494"/>
    <n v="7724738"/>
  </r>
  <r>
    <x v="2"/>
    <x v="1"/>
    <n v="5411045"/>
    <n v="2249391"/>
  </r>
  <r>
    <x v="2"/>
    <x v="3"/>
    <n v="13999003.289999999"/>
    <n v="15171403.210000001"/>
  </r>
  <r>
    <x v="2"/>
    <x v="2"/>
    <n v="12798104.9"/>
    <n v="14470159.699999999"/>
  </r>
  <r>
    <x v="2"/>
    <x v="1"/>
    <n v="3187331.59"/>
    <n v="3529129.01"/>
  </r>
  <r>
    <x v="1"/>
    <x v="1"/>
    <n v="17089180.940000001"/>
    <n v="21006423.77"/>
  </r>
  <r>
    <x v="2"/>
    <x v="2"/>
    <n v="13006876.560000001"/>
    <n v="14157553.060000001"/>
  </r>
  <r>
    <x v="0"/>
    <x v="1"/>
    <n v="9910548.9600000009"/>
    <n v="10593583.529999999"/>
  </r>
  <r>
    <x v="2"/>
    <x v="1"/>
    <n v="1337440.1200000001"/>
    <n v="1601846.36"/>
  </r>
  <r>
    <x v="1"/>
    <x v="1"/>
    <n v="23677359.350000001"/>
    <n v="27191584.949999999"/>
  </r>
  <r>
    <x v="0"/>
    <x v="0"/>
    <n v="19995427.48"/>
    <n v="24964554.77"/>
  </r>
  <r>
    <x v="0"/>
    <x v="1"/>
    <n v="12562532.93"/>
    <n v="14182535.99"/>
  </r>
  <r>
    <x v="1"/>
    <x v="1"/>
    <n v="13846228.68"/>
    <n v="16441283.5"/>
  </r>
  <r>
    <x v="0"/>
    <x v="3"/>
    <n v="13035310.720000001"/>
    <n v="15154369.689999999"/>
  </r>
  <r>
    <x v="0"/>
    <x v="0"/>
    <n v="4390682.8099999996"/>
    <n v="4695208.1900000004"/>
  </r>
  <r>
    <x v="1"/>
    <x v="3"/>
    <n v="19984332.469999999"/>
    <n v="24647166.859999999"/>
  </r>
  <r>
    <x v="0"/>
    <x v="0"/>
    <n v="11829268.130000001"/>
    <n v="12948260.880000001"/>
  </r>
  <r>
    <x v="2"/>
    <x v="3"/>
    <n v="11486302.1"/>
    <n v="12890040.539999999"/>
  </r>
  <r>
    <x v="0"/>
    <x v="1"/>
    <n v="22174562.48"/>
    <n v="24249158.949999999"/>
  </r>
  <r>
    <x v="1"/>
    <x v="1"/>
    <n v="16242100.630000001"/>
    <n v="17188345.030000001"/>
  </r>
  <r>
    <x v="1"/>
    <x v="1"/>
    <n v="2990480.55"/>
    <n v="3488818.23"/>
  </r>
  <r>
    <x v="2"/>
    <x v="0"/>
    <n v="24652550.690000001"/>
    <n v="26438255.34"/>
  </r>
  <r>
    <x v="1"/>
    <x v="1"/>
    <n v="16985654.100000001"/>
    <n v="20821717.649999999"/>
  </r>
  <r>
    <x v="2"/>
    <x v="3"/>
    <n v="25892019.5"/>
    <n v="30045089.579999998"/>
  </r>
  <r>
    <x v="2"/>
    <x v="3"/>
    <n v="3222617.12"/>
    <n v="3971955.48"/>
  </r>
  <r>
    <x v="0"/>
    <x v="1"/>
    <n v="5852179.9699999997"/>
    <n v="6458830.1399999997"/>
  </r>
  <r>
    <x v="0"/>
    <x v="4"/>
    <n v="27060014.09"/>
    <n v="30333369.5"/>
  </r>
  <r>
    <x v="1"/>
    <x v="0"/>
    <n v="1209919.28"/>
    <n v="1280185.46"/>
  </r>
  <r>
    <x v="2"/>
    <x v="1"/>
    <n v="9159768.5700000003"/>
    <n v="10238125.26"/>
  </r>
  <r>
    <x v="0"/>
    <x v="2"/>
    <n v="14497179.1"/>
    <n v="16885848.960000001"/>
  </r>
  <r>
    <x v="0"/>
    <x v="1"/>
    <n v="20185832.25"/>
    <n v="24834162.100000001"/>
  </r>
  <r>
    <x v="0"/>
    <x v="1"/>
    <n v="17382360.190000001"/>
    <n v="19332648.739999998"/>
  </r>
  <r>
    <x v="1"/>
    <x v="0"/>
    <n v="5328840.7699999996"/>
    <n v="5677745.9500000002"/>
  </r>
  <r>
    <x v="2"/>
    <x v="1"/>
    <n v="10874845.949999999"/>
    <n v="12936886.66"/>
  </r>
  <r>
    <x v="2"/>
    <x v="1"/>
    <n v="16053696.060000001"/>
    <n v="19764878.550000001"/>
  </r>
  <r>
    <x v="0"/>
    <x v="1"/>
    <n v="15783187.039999999"/>
    <n v="17360054.149999999"/>
  </r>
  <r>
    <x v="0"/>
    <x v="3"/>
    <n v="23016073.48"/>
    <n v="27645292.960000001"/>
  </r>
  <r>
    <x v="1"/>
    <x v="3"/>
    <n v="14756991.67"/>
    <n v="16055368.779999999"/>
  </r>
  <r>
    <x v="0"/>
    <x v="0"/>
    <n v="13873419.23"/>
    <n v="15523054.359999999"/>
  </r>
  <r>
    <x v="0"/>
    <x v="1"/>
    <n v="19682316.969999999"/>
    <n v="22830249.149999999"/>
  </r>
  <r>
    <x v="2"/>
    <x v="2"/>
    <n v="3067802.01"/>
    <n v="3303112.38"/>
  </r>
  <r>
    <x v="0"/>
    <x v="0"/>
    <n v="15932079.779999999"/>
    <n v="17605068.02"/>
  </r>
  <r>
    <x v="0"/>
    <x v="1"/>
    <n v="2228564.14"/>
    <n v="2461136.5299999998"/>
  </r>
  <r>
    <x v="0"/>
    <x v="1"/>
    <n v="30838618.84"/>
    <n v="35109865.57"/>
  </r>
  <r>
    <x v="0"/>
    <x v="2"/>
    <n v="6000084.8899999997"/>
    <n v="7492747.4800000004"/>
  </r>
  <r>
    <x v="2"/>
    <x v="4"/>
    <n v="19637414.48"/>
    <n v="21356472.100000001"/>
  </r>
  <r>
    <x v="1"/>
    <x v="1"/>
    <n v="18541479.140000001"/>
    <n v="19667021.109999999"/>
  </r>
  <r>
    <x v="2"/>
    <x v="1"/>
    <n v="4657260.26"/>
    <n v="5687953.7800000003"/>
  </r>
  <r>
    <x v="0"/>
    <x v="4"/>
    <n v="21643545.890000001"/>
    <n v="23577721.359999999"/>
  </r>
  <r>
    <x v="1"/>
    <x v="0"/>
    <n v="29076719.039999999"/>
    <n v="32669775.359999999"/>
  </r>
  <r>
    <x v="0"/>
    <x v="0"/>
    <n v="25587654.850000001"/>
    <n v="28553250.25"/>
  </r>
  <r>
    <x v="1"/>
    <x v="2"/>
    <n v="10253055.34"/>
    <n v="12462608.279999999"/>
  </r>
  <r>
    <x v="2"/>
    <x v="0"/>
    <n v="25535039.73"/>
    <n v="27622567.309999999"/>
  </r>
  <r>
    <x v="1"/>
    <x v="2"/>
    <n v="5318820.12"/>
    <n v="5727124.7199999997"/>
  </r>
  <r>
    <x v="1"/>
    <x v="1"/>
    <n v="19962163.59"/>
    <n v="24485277.809999999"/>
  </r>
  <r>
    <x v="0"/>
    <x v="1"/>
    <n v="21509407.27"/>
    <n v="24833782.460000001"/>
  </r>
  <r>
    <x v="2"/>
    <x v="0"/>
    <n v="5818632.5700000003"/>
    <n v="6291708.1900000004"/>
  </r>
  <r>
    <x v="0"/>
    <x v="1"/>
    <n v="1199238.93"/>
    <n v="1299097.31"/>
  </r>
  <r>
    <x v="0"/>
    <x v="1"/>
    <n v="23418846.710000001"/>
    <n v="26396796.059999999"/>
  </r>
  <r>
    <x v="0"/>
    <x v="1"/>
    <n v="10258592.310000001"/>
    <n v="12442064.65"/>
  </r>
  <r>
    <x v="0"/>
    <x v="1"/>
    <n v="8498586.5999999996"/>
    <n v="9855844.8000000007"/>
  </r>
  <r>
    <x v="0"/>
    <x v="1"/>
    <n v="21002154.039999999"/>
    <n v="22450666.280000001"/>
  </r>
  <r>
    <x v="0"/>
    <x v="1"/>
    <n v="21504480.510000002"/>
    <n v="22677523.870000001"/>
  </r>
  <r>
    <x v="0"/>
    <x v="4"/>
    <n v="28128938.449999999"/>
    <n v="34332028.899999999"/>
  </r>
  <r>
    <x v="0"/>
    <x v="1"/>
    <n v="5135383.43"/>
    <n v="6373505.7400000002"/>
  </r>
  <r>
    <x v="2"/>
    <x v="1"/>
    <n v="3785507.16"/>
    <n v="4261234.53"/>
  </r>
  <r>
    <x v="2"/>
    <x v="2"/>
    <n v="21801132.440000001"/>
    <n v="25365182.140000001"/>
  </r>
  <r>
    <x v="1"/>
    <x v="0"/>
    <n v="2332262.89"/>
    <n v="2746432.53"/>
  </r>
  <r>
    <x v="0"/>
    <x v="1"/>
    <n v="15954748.9"/>
    <n v="19298781.960000001"/>
  </r>
  <r>
    <x v="0"/>
    <x v="1"/>
    <n v="8524174.0500000007"/>
    <n v="9982142.4900000002"/>
  </r>
  <r>
    <x v="1"/>
    <x v="3"/>
    <n v="27236555.879999999"/>
    <n v="30491770.91"/>
  </r>
  <r>
    <x v="0"/>
    <x v="1"/>
    <n v="1330396.8500000001"/>
    <n v="1413689"/>
  </r>
  <r>
    <x v="2"/>
    <x v="3"/>
    <n v="22556226.399999999"/>
    <n v="26263830.16"/>
  </r>
  <r>
    <x v="2"/>
    <x v="0"/>
    <n v="16376024.869999999"/>
    <n v="19368136.699999999"/>
  </r>
  <r>
    <x v="2"/>
    <x v="1"/>
    <n v="14689714.58"/>
    <n v="16593287.529999999"/>
  </r>
  <r>
    <x v="0"/>
    <x v="1"/>
    <n v="18771953.469999999"/>
    <n v="23317161.109999999"/>
  </r>
  <r>
    <x v="1"/>
    <x v="2"/>
    <n v="30231149.739999998"/>
    <n v="32716892.609999999"/>
  </r>
  <r>
    <x v="0"/>
    <x v="1"/>
    <n v="17879622.800000001"/>
    <n v="21032785.370000001"/>
  </r>
  <r>
    <x v="0"/>
    <x v="1"/>
    <n v="14574640.85"/>
    <n v="15588197.59"/>
  </r>
  <r>
    <x v="2"/>
    <x v="1"/>
    <n v="13900784.5"/>
    <n v="16980997.100000001"/>
  </r>
  <r>
    <x v="1"/>
    <x v="1"/>
    <n v="21164460.399999999"/>
    <n v="25177468.73"/>
  </r>
  <r>
    <x v="0"/>
    <x v="4"/>
    <n v="6492409.3799999999"/>
    <n v="7169997.3399999999"/>
  </r>
  <r>
    <x v="1"/>
    <x v="2"/>
    <n v="16666594.220000001"/>
    <n v="18199765.100000001"/>
  </r>
  <r>
    <x v="2"/>
    <x v="3"/>
    <n v="15527216.82"/>
    <n v="18201196.309999999"/>
  </r>
  <r>
    <x v="1"/>
    <x v="1"/>
    <n v="10453431.67"/>
    <n v="11261274.49"/>
  </r>
  <r>
    <x v="1"/>
    <x v="2"/>
    <n v="14267638.789999999"/>
    <n v="15037026.48"/>
  </r>
  <r>
    <x v="1"/>
    <x v="0"/>
    <n v="23291227.969999999"/>
    <n v="26493819.73"/>
  </r>
  <r>
    <x v="0"/>
    <x v="1"/>
    <n v="13646751.050000001"/>
    <n v="16503935.109999999"/>
  </r>
  <r>
    <x v="0"/>
    <x v="1"/>
    <n v="27488554.710000001"/>
    <n v="31811143.879999999"/>
  </r>
  <r>
    <x v="2"/>
    <x v="1"/>
    <n v="24606836.91"/>
    <n v="26776696.75"/>
  </r>
  <r>
    <x v="2"/>
    <x v="1"/>
    <n v="8164810.4400000004"/>
    <n v="8700102.5099999998"/>
  </r>
  <r>
    <x v="2"/>
    <x v="3"/>
    <n v="22657447"/>
    <n v="28156409.899999999"/>
  </r>
  <r>
    <x v="0"/>
    <x v="3"/>
    <n v="3430520.67"/>
    <n v="3964915.53"/>
  </r>
  <r>
    <x v="2"/>
    <x v="0"/>
    <n v="15932476.130000001"/>
    <n v="16833591.300000001"/>
  </r>
  <r>
    <x v="2"/>
    <x v="1"/>
    <n v="10568626.75"/>
    <n v="12269730.35"/>
  </r>
  <r>
    <x v="0"/>
    <x v="1"/>
    <n v="5329245.7699999996"/>
    <n v="6239493.3200000003"/>
  </r>
  <r>
    <x v="2"/>
    <x v="3"/>
    <n v="27375687.02"/>
    <n v="29920880.140000001"/>
  </r>
  <r>
    <x v="1"/>
    <x v="1"/>
    <n v="2339965.91"/>
    <n v="2881729.86"/>
  </r>
  <r>
    <x v="2"/>
    <x v="1"/>
    <n v="14583776.49"/>
    <n v="16631889.07"/>
  </r>
  <r>
    <x v="1"/>
    <x v="2"/>
    <n v="21915840.850000001"/>
    <n v="23599730.52"/>
  </r>
  <r>
    <x v="1"/>
    <x v="1"/>
    <n v="4096838.45"/>
    <n v="4441279.5"/>
  </r>
  <r>
    <x v="0"/>
    <x v="1"/>
    <n v="22253269.829999998"/>
    <n v="25972140.449999999"/>
  </r>
  <r>
    <x v="0"/>
    <x v="2"/>
    <n v="11987089.949999999"/>
    <n v="13556848.18"/>
  </r>
  <r>
    <x v="0"/>
    <x v="1"/>
    <n v="14628571.859999999"/>
    <n v="17920799.300000001"/>
  </r>
  <r>
    <x v="2"/>
    <x v="1"/>
    <n v="3494741.04"/>
    <n v="4122369.31"/>
  </r>
  <r>
    <x v="1"/>
    <x v="2"/>
    <n v="3279667.04"/>
    <n v="3581756.04"/>
  </r>
  <r>
    <x v="1"/>
    <x v="0"/>
    <n v="30153066.879999999"/>
    <n v="32812404.27"/>
  </r>
  <r>
    <x v="0"/>
    <x v="1"/>
    <n v="20003804.780000001"/>
    <n v="21996032.609999999"/>
  </r>
  <r>
    <x v="2"/>
    <x v="0"/>
    <n v="28272571.66"/>
    <n v="31425696.91"/>
  </r>
  <r>
    <x v="0"/>
    <x v="4"/>
    <n v="20474255.370000001"/>
    <n v="22852498.440000001"/>
  </r>
  <r>
    <x v="0"/>
    <x v="4"/>
    <n v="18210956.210000001"/>
    <n v="21764640.420000002"/>
  </r>
  <r>
    <x v="2"/>
    <x v="1"/>
    <n v="22217376.170000002"/>
    <n v="25235796.66"/>
  </r>
  <r>
    <x v="1"/>
    <x v="0"/>
    <n v="3162751.47"/>
    <n v="3783482.7"/>
  </r>
  <r>
    <x v="1"/>
    <x v="3"/>
    <n v="11860296.130000001"/>
    <n v="13048724"/>
  </r>
  <r>
    <x v="1"/>
    <x v="3"/>
    <n v="3660515.92"/>
    <n v="4182557.32"/>
  </r>
  <r>
    <x v="1"/>
    <x v="1"/>
    <n v="25347339.780000001"/>
    <n v="29794646.440000001"/>
  </r>
  <r>
    <x v="0"/>
    <x v="1"/>
    <n v="7601310.5899999999"/>
    <n v="9423959"/>
  </r>
  <r>
    <x v="0"/>
    <x v="0"/>
    <n v="12720442.15"/>
    <n v="13632525.42"/>
  </r>
  <r>
    <x v="0"/>
    <x v="0"/>
    <n v="1951464.82"/>
    <n v="2294405.02"/>
  </r>
  <r>
    <x v="0"/>
    <x v="4"/>
    <n v="31690786.960000001"/>
    <n v="36001175.100000001"/>
  </r>
  <r>
    <x v="0"/>
    <x v="1"/>
    <n v="19490567.91"/>
    <n v="20852917.98"/>
  </r>
  <r>
    <x v="1"/>
    <x v="1"/>
    <n v="1573937.02"/>
    <n v="1697517.18"/>
  </r>
  <r>
    <x v="0"/>
    <x v="2"/>
    <n v="22555067.640000001"/>
    <n v="24854713.960000001"/>
  </r>
  <r>
    <x v="0"/>
    <x v="3"/>
    <n v="27438806.25"/>
    <n v="29135504.32"/>
  </r>
  <r>
    <x v="2"/>
    <x v="3"/>
    <n v="25866166.149999999"/>
    <n v="32262059.129999999"/>
  </r>
  <r>
    <x v="0"/>
    <x v="1"/>
    <n v="25167046.969999999"/>
    <n v="28376984.190000001"/>
  </r>
  <r>
    <x v="0"/>
    <x v="0"/>
    <n v="23991415.699999999"/>
    <n v="26187805.140000001"/>
  </r>
  <r>
    <x v="0"/>
    <x v="1"/>
    <n v="25169461.219999999"/>
    <n v="28631550.370000001"/>
  </r>
  <r>
    <x v="0"/>
    <x v="1"/>
    <n v="6495738.2699999996"/>
    <n v="7239740.5199999996"/>
  </r>
  <r>
    <x v="2"/>
    <x v="1"/>
    <n v="6509711.1799999997"/>
    <n v="7846077.5099999998"/>
  </r>
  <r>
    <x v="1"/>
    <x v="3"/>
    <n v="16160151.43"/>
    <n v="17810849.23"/>
  </r>
  <r>
    <x v="1"/>
    <x v="1"/>
    <n v="24739370.850000001"/>
    <n v="30567674.600000001"/>
  </r>
  <r>
    <x v="2"/>
    <x v="1"/>
    <n v="27887720.489999998"/>
    <n v="33374792.02"/>
  </r>
  <r>
    <x v="0"/>
    <x v="1"/>
    <n v="11885859.220000001"/>
    <n v="14210218.25"/>
  </r>
  <r>
    <x v="0"/>
    <x v="1"/>
    <n v="1608939.85"/>
    <n v="1879021.85"/>
  </r>
  <r>
    <x v="2"/>
    <x v="1"/>
    <n v="18077054.949999999"/>
    <n v="19289853.829999998"/>
  </r>
  <r>
    <x v="0"/>
    <x v="0"/>
    <n v="1424365.13"/>
    <n v="1639547.8"/>
  </r>
  <r>
    <x v="2"/>
    <x v="0"/>
    <n v="10718521.289999999"/>
    <n v="11800693.66"/>
  </r>
  <r>
    <x v="0"/>
    <x v="1"/>
    <n v="28226143.670000002"/>
    <n v="30610563.940000001"/>
  </r>
  <r>
    <x v="0"/>
    <x v="1"/>
    <n v="3677254.26"/>
    <n v="3870448.42"/>
  </r>
  <r>
    <x v="0"/>
    <x v="1"/>
    <n v="27336434.07"/>
    <n v="33245569.440000001"/>
  </r>
  <r>
    <x v="1"/>
    <x v="1"/>
    <n v="16391204"/>
    <n v="19834900.199999999"/>
  </r>
  <r>
    <x v="0"/>
    <x v="0"/>
    <n v="16336819.699999999"/>
    <n v="17760778.649999999"/>
  </r>
  <r>
    <x v="1"/>
    <x v="0"/>
    <n v="26270667.690000001"/>
    <n v="30352509.73"/>
  </r>
  <r>
    <x v="1"/>
    <x v="1"/>
    <n v="19620270.879999999"/>
    <n v="22512221.949999999"/>
  </r>
  <r>
    <x v="1"/>
    <x v="1"/>
    <n v="14138836.98"/>
    <n v="15508734.470000001"/>
  </r>
  <r>
    <x v="2"/>
    <x v="0"/>
    <n v="4636094.45"/>
    <n v="5494531.1600000001"/>
  </r>
  <r>
    <x v="2"/>
    <x v="1"/>
    <n v="4821562.16"/>
    <n v="5330550.6100000003"/>
  </r>
  <r>
    <x v="2"/>
    <x v="1"/>
    <n v="29522056.829999998"/>
    <n v="35935667.5"/>
  </r>
  <r>
    <x v="1"/>
    <x v="1"/>
    <n v="25277670.510000002"/>
    <n v="29815113.800000001"/>
  </r>
  <r>
    <x v="1"/>
    <x v="1"/>
    <n v="12189307.17"/>
    <n v="13926014.15"/>
  </r>
  <r>
    <x v="1"/>
    <x v="2"/>
    <n v="24252292.329999998"/>
    <n v="27030920.93"/>
  </r>
  <r>
    <x v="2"/>
    <x v="4"/>
    <n v="22804661.199999999"/>
    <n v="24061468.41"/>
  </r>
  <r>
    <x v="1"/>
    <x v="3"/>
    <n v="7405797.9199999999"/>
    <n v="9094708.6799999997"/>
  </r>
  <r>
    <x v="1"/>
    <x v="3"/>
    <n v="28658294.809999999"/>
    <n v="33729482.359999999"/>
  </r>
  <r>
    <x v="0"/>
    <x v="1"/>
    <n v="24566907.879999999"/>
    <n v="28957575.530000001"/>
  </r>
  <r>
    <x v="2"/>
    <x v="0"/>
    <n v="25855608.550000001"/>
    <n v="30889770.460000001"/>
  </r>
  <r>
    <x v="0"/>
    <x v="0"/>
    <n v="24888117.850000001"/>
    <n v="27096938.25"/>
  </r>
  <r>
    <x v="0"/>
    <x v="1"/>
    <n v="20480490.02"/>
    <n v="22630607.07"/>
  </r>
  <r>
    <x v="2"/>
    <x v="0"/>
    <n v="26142683.440000001"/>
    <n v="29758668.850000001"/>
  </r>
  <r>
    <x v="0"/>
    <x v="0"/>
    <n v="23542220.219999999"/>
    <n v="29011999.059999999"/>
  </r>
  <r>
    <x v="0"/>
    <x v="1"/>
    <n v="23086749.550000001"/>
    <n v="28013204.75"/>
  </r>
  <r>
    <x v="2"/>
    <x v="1"/>
    <n v="12443063.08"/>
    <n v="15356842.699999999"/>
  </r>
  <r>
    <x v="2"/>
    <x v="1"/>
    <n v="20938268.899999999"/>
    <n v="25825852.920000002"/>
  </r>
  <r>
    <x v="0"/>
    <x v="0"/>
    <n v="2006179.54"/>
    <n v="2407922.4500000002"/>
  </r>
  <r>
    <x v="1"/>
    <x v="0"/>
    <n v="22076143.649999999"/>
    <n v="27357161.609999999"/>
  </r>
  <r>
    <x v="2"/>
    <x v="1"/>
    <n v="29046573.989999998"/>
    <n v="34683779.049999997"/>
  </r>
  <r>
    <x v="0"/>
    <x v="1"/>
    <n v="23049704.690000001"/>
    <n v="24614708.98"/>
  </r>
  <r>
    <x v="0"/>
    <x v="1"/>
    <n v="10654629.9"/>
    <n v="13112032.93"/>
  </r>
  <r>
    <x v="2"/>
    <x v="0"/>
    <n v="26459470.460000001"/>
    <n v="29382094.629999999"/>
  </r>
  <r>
    <x v="0"/>
    <x v="0"/>
    <n v="16538522.029999999"/>
    <n v="20425375.34"/>
  </r>
  <r>
    <x v="2"/>
    <x v="1"/>
    <n v="26535871.739999998"/>
    <n v="32012251.27"/>
  </r>
  <r>
    <x v="2"/>
    <x v="0"/>
    <n v="22199043.280000001"/>
    <n v="25974564.73"/>
  </r>
  <r>
    <x v="0"/>
    <x v="4"/>
    <n v="28898596.82"/>
    <n v="31366221.609999999"/>
  </r>
  <r>
    <x v="0"/>
    <x v="1"/>
    <n v="25874120.469999999"/>
    <n v="30083202.539999999"/>
  </r>
  <r>
    <x v="1"/>
    <x v="4"/>
    <n v="13028521.59"/>
    <n v="14824832.439999999"/>
  </r>
  <r>
    <x v="1"/>
    <x v="1"/>
    <n v="11172484.67"/>
    <n v="13348392.880000001"/>
  </r>
  <r>
    <x v="1"/>
    <x v="2"/>
    <n v="21313819.460000001"/>
    <n v="26289739.350000001"/>
  </r>
  <r>
    <x v="2"/>
    <x v="1"/>
    <n v="30233697.23"/>
    <n v="34876288.700000003"/>
  </r>
  <r>
    <x v="0"/>
    <x v="1"/>
    <n v="27564624.550000001"/>
    <n v="30274443.07"/>
  </r>
  <r>
    <x v="0"/>
    <x v="3"/>
    <n v="16480226.859999999"/>
    <n v="18424181.609999999"/>
  </r>
  <r>
    <x v="0"/>
    <x v="0"/>
    <n v="28900929.5"/>
    <n v="31062514.16"/>
  </r>
  <r>
    <x v="1"/>
    <x v="1"/>
    <n v="5603980.0099999998"/>
    <n v="6592847.1799999997"/>
  </r>
  <r>
    <x v="1"/>
    <x v="0"/>
    <n v="20625067.760000002"/>
    <n v="24714901"/>
  </r>
  <r>
    <x v="0"/>
    <x v="1"/>
    <n v="24594517.16"/>
    <n v="28407791.850000001"/>
  </r>
  <r>
    <x v="1"/>
    <x v="0"/>
    <n v="3343097.53"/>
    <n v="3983743.34"/>
  </r>
  <r>
    <x v="1"/>
    <x v="1"/>
    <n v="5891955.9400000004"/>
    <n v="6574225.6900000004"/>
  </r>
  <r>
    <x v="2"/>
    <x v="1"/>
    <n v="25015325.140000001"/>
    <n v="28518881.949999999"/>
  </r>
  <r>
    <x v="0"/>
    <x v="1"/>
    <n v="4348486.8600000003"/>
    <n v="4747132.18"/>
  </r>
  <r>
    <x v="1"/>
    <x v="3"/>
    <n v="11541525.83"/>
    <n v="14051826.33"/>
  </r>
  <r>
    <x v="1"/>
    <x v="1"/>
    <n v="19240345.420000002"/>
    <n v="23052873.98"/>
  </r>
  <r>
    <x v="0"/>
    <x v="0"/>
    <n v="18203373.640000001"/>
    <n v="19315701.289999999"/>
  </r>
  <r>
    <x v="1"/>
    <x v="3"/>
    <n v="5705610.2999999998"/>
    <n v="6397617.3600000003"/>
  </r>
  <r>
    <x v="0"/>
    <x v="4"/>
    <n v="17665477.07"/>
    <n v="20250756.52"/>
  </r>
  <r>
    <x v="0"/>
    <x v="0"/>
    <n v="24086766.140000001"/>
    <n v="28282251.640000001"/>
  </r>
  <r>
    <x v="1"/>
    <x v="1"/>
    <n v="24084461.41"/>
    <n v="28157878.25"/>
  </r>
  <r>
    <x v="2"/>
    <x v="3"/>
    <n v="20495195.870000001"/>
    <n v="23773214.190000001"/>
  </r>
  <r>
    <x v="1"/>
    <x v="0"/>
    <n v="17338253.260000002"/>
    <n v="21194835.030000001"/>
  </r>
  <r>
    <x v="2"/>
    <x v="1"/>
    <n v="30814687.210000001"/>
    <n v="35017602.109999999"/>
  </r>
  <r>
    <x v="1"/>
    <x v="1"/>
    <n v="12999200.560000001"/>
    <n v="14527779.18"/>
  </r>
  <r>
    <x v="2"/>
    <x v="1"/>
    <n v="11266192.35"/>
    <n v="13043658.85"/>
  </r>
  <r>
    <x v="2"/>
    <x v="1"/>
    <n v="5998498.8899999997"/>
    <n v="6582063.0499999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x v="0"/>
    <x v="0"/>
    <x v="0"/>
    <n v="851"/>
    <n v="1509989"/>
    <n v="1444445"/>
    <n v="313276"/>
    <x v="0"/>
  </r>
  <r>
    <x v="1"/>
    <x v="1"/>
    <x v="1"/>
    <x v="1"/>
    <n v="92"/>
    <n v="368678"/>
    <n v="280757"/>
    <n v="113010"/>
    <x v="0"/>
  </r>
  <r>
    <x v="2"/>
    <x v="2"/>
    <x v="2"/>
    <x v="1"/>
    <n v="911"/>
    <n v="631856"/>
    <n v="576125"/>
    <n v="155748"/>
    <x v="1"/>
  </r>
  <r>
    <x v="2"/>
    <x v="2"/>
    <x v="3"/>
    <x v="1"/>
    <n v="1351"/>
    <n v="1816999"/>
    <n v="1960231"/>
    <n v="322806"/>
    <x v="1"/>
  </r>
  <r>
    <x v="2"/>
    <x v="1"/>
    <x v="2"/>
    <x v="1"/>
    <n v="1203"/>
    <n v="1285643"/>
    <n v="1402103"/>
    <n v="318442"/>
    <x v="0"/>
  </r>
  <r>
    <x v="1"/>
    <x v="3"/>
    <x v="1"/>
    <x v="1"/>
    <n v="399"/>
    <n v="1175924"/>
    <n v="1332167"/>
    <n v="208565"/>
    <x v="0"/>
  </r>
  <r>
    <x v="2"/>
    <x v="3"/>
    <x v="4"/>
    <x v="1"/>
    <n v="1179"/>
    <n v="1003789"/>
    <n v="827140"/>
    <n v="179403"/>
    <x v="1"/>
  </r>
  <r>
    <x v="1"/>
    <x v="4"/>
    <x v="4"/>
    <x v="0"/>
    <n v="961"/>
    <n v="370923"/>
    <n v="372052"/>
    <n v="74154"/>
    <x v="0"/>
  </r>
  <r>
    <x v="2"/>
    <x v="5"/>
    <x v="0"/>
    <x v="1"/>
    <n v="50"/>
    <n v="500406"/>
    <n v="728464"/>
    <n v="145360"/>
    <x v="0"/>
  </r>
  <r>
    <x v="2"/>
    <x v="6"/>
    <x v="1"/>
    <x v="1"/>
    <n v="633"/>
    <n v="717961"/>
    <n v="471772"/>
    <n v="157994"/>
    <x v="0"/>
  </r>
  <r>
    <x v="1"/>
    <x v="0"/>
    <x v="2"/>
    <x v="1"/>
    <n v="481"/>
    <n v="1235598"/>
    <n v="1201743"/>
    <n v="316041"/>
    <x v="0"/>
  </r>
  <r>
    <x v="0"/>
    <x v="2"/>
    <x v="2"/>
    <x v="1"/>
    <n v="1379"/>
    <n v="363944"/>
    <n v="649080"/>
    <n v="72204"/>
    <x v="0"/>
  </r>
  <r>
    <x v="1"/>
    <x v="7"/>
    <x v="4"/>
    <x v="1"/>
    <n v="102"/>
    <n v="1730523"/>
    <n v="1483158"/>
    <n v="298897"/>
    <x v="1"/>
  </r>
  <r>
    <x v="0"/>
    <x v="8"/>
    <x v="4"/>
    <x v="1"/>
    <n v="989"/>
    <n v="761700"/>
    <n v="482646"/>
    <n v="236833"/>
    <x v="0"/>
  </r>
  <r>
    <x v="2"/>
    <x v="4"/>
    <x v="3"/>
    <x v="1"/>
    <n v="569"/>
    <n v="1558454"/>
    <n v="1878594"/>
    <n v="375145"/>
    <x v="1"/>
  </r>
  <r>
    <x v="1"/>
    <x v="9"/>
    <x v="4"/>
    <x v="1"/>
    <n v="1403"/>
    <n v="1270804"/>
    <n v="1324051"/>
    <n v="389870"/>
    <x v="0"/>
  </r>
  <r>
    <x v="1"/>
    <x v="4"/>
    <x v="3"/>
    <x v="1"/>
    <n v="1398"/>
    <n v="2417779"/>
    <n v="2603039"/>
    <n v="388495"/>
    <x v="0"/>
  </r>
  <r>
    <x v="0"/>
    <x v="8"/>
    <x v="2"/>
    <x v="0"/>
    <n v="1187"/>
    <n v="2303627"/>
    <n v="2121356"/>
    <n v="344113"/>
    <x v="0"/>
  </r>
  <r>
    <x v="1"/>
    <x v="9"/>
    <x v="3"/>
    <x v="0"/>
    <n v="196"/>
    <n v="1918664"/>
    <n v="2313183"/>
    <n v="558647"/>
    <x v="1"/>
  </r>
  <r>
    <x v="1"/>
    <x v="10"/>
    <x v="3"/>
    <x v="1"/>
    <n v="1239"/>
    <n v="441382"/>
    <n v="427197"/>
    <n v="113074"/>
    <x v="0"/>
  </r>
  <r>
    <x v="2"/>
    <x v="11"/>
    <x v="0"/>
    <x v="1"/>
    <n v="1452"/>
    <n v="1015977"/>
    <n v="1387787"/>
    <n v="159829"/>
    <x v="1"/>
  </r>
  <r>
    <x v="2"/>
    <x v="7"/>
    <x v="4"/>
    <x v="1"/>
    <n v="1212"/>
    <n v="1216254"/>
    <n v="1366745"/>
    <n v="211472"/>
    <x v="0"/>
  </r>
  <r>
    <x v="2"/>
    <x v="1"/>
    <x v="3"/>
    <x v="1"/>
    <n v="678"/>
    <n v="2002348"/>
    <n v="2131082"/>
    <n v="560923"/>
    <x v="1"/>
  </r>
  <r>
    <x v="1"/>
    <x v="11"/>
    <x v="2"/>
    <x v="1"/>
    <n v="348"/>
    <n v="1965692"/>
    <n v="1985649"/>
    <n v="414316"/>
    <x v="0"/>
  </r>
  <r>
    <x v="1"/>
    <x v="4"/>
    <x v="1"/>
    <x v="1"/>
    <n v="1349"/>
    <n v="630037"/>
    <n v="426785"/>
    <n v="160097"/>
    <x v="0"/>
  </r>
  <r>
    <x v="1"/>
    <x v="11"/>
    <x v="3"/>
    <x v="0"/>
    <n v="838"/>
    <n v="1926681"/>
    <n v="2026703"/>
    <n v="353874"/>
    <x v="0"/>
  </r>
  <r>
    <x v="1"/>
    <x v="0"/>
    <x v="4"/>
    <x v="1"/>
    <n v="899"/>
    <n v="317408"/>
    <n v="646429"/>
    <n v="62290"/>
    <x v="0"/>
  </r>
  <r>
    <x v="2"/>
    <x v="10"/>
    <x v="0"/>
    <x v="1"/>
    <n v="227"/>
    <n v="836431"/>
    <n v="663296"/>
    <n v="266104"/>
    <x v="1"/>
  </r>
  <r>
    <x v="2"/>
    <x v="6"/>
    <x v="2"/>
    <x v="1"/>
    <n v="891"/>
    <n v="2190933"/>
    <n v="2236628"/>
    <n v="371414"/>
    <x v="0"/>
  </r>
  <r>
    <x v="1"/>
    <x v="10"/>
    <x v="0"/>
    <x v="1"/>
    <n v="1427"/>
    <n v="999288"/>
    <n v="1000652"/>
    <n v="221133"/>
    <x v="1"/>
  </r>
  <r>
    <x v="2"/>
    <x v="8"/>
    <x v="1"/>
    <x v="1"/>
    <n v="1227"/>
    <n v="1436541"/>
    <n v="1415843"/>
    <n v="414988"/>
    <x v="1"/>
  </r>
  <r>
    <x v="2"/>
    <x v="2"/>
    <x v="3"/>
    <x v="1"/>
    <n v="1274"/>
    <n v="2236721"/>
    <n v="2523585"/>
    <n v="375421"/>
    <x v="0"/>
  </r>
  <r>
    <x v="0"/>
    <x v="0"/>
    <x v="3"/>
    <x v="1"/>
    <n v="927"/>
    <n v="1840913"/>
    <n v="1696173"/>
    <n v="373784"/>
    <x v="1"/>
  </r>
  <r>
    <x v="0"/>
    <x v="7"/>
    <x v="4"/>
    <x v="1"/>
    <n v="1188"/>
    <n v="2093190"/>
    <n v="2016877"/>
    <n v="508683"/>
    <x v="0"/>
  </r>
  <r>
    <x v="0"/>
    <x v="11"/>
    <x v="3"/>
    <x v="1"/>
    <n v="808"/>
    <n v="2168881"/>
    <n v="2189855"/>
    <n v="468993"/>
    <x v="0"/>
  </r>
  <r>
    <x v="1"/>
    <x v="7"/>
    <x v="2"/>
    <x v="1"/>
    <n v="1141"/>
    <n v="1983367"/>
    <n v="2342746"/>
    <n v="420276"/>
    <x v="1"/>
  </r>
  <r>
    <x v="1"/>
    <x v="8"/>
    <x v="1"/>
    <x v="1"/>
    <n v="494"/>
    <n v="1943685"/>
    <n v="1656104"/>
    <n v="374163"/>
    <x v="0"/>
  </r>
  <r>
    <x v="2"/>
    <x v="6"/>
    <x v="0"/>
    <x v="1"/>
    <n v="1399"/>
    <n v="517798"/>
    <n v="775783"/>
    <n v="122888"/>
    <x v="1"/>
  </r>
  <r>
    <x v="1"/>
    <x v="11"/>
    <x v="1"/>
    <x v="1"/>
    <n v="757"/>
    <n v="1451222"/>
    <n v="1498298"/>
    <n v="355367"/>
    <x v="0"/>
  </r>
  <r>
    <x v="2"/>
    <x v="5"/>
    <x v="3"/>
    <x v="0"/>
    <n v="651"/>
    <n v="690783"/>
    <n v="772639"/>
    <n v="173150"/>
    <x v="0"/>
  </r>
  <r>
    <x v="0"/>
    <x v="5"/>
    <x v="0"/>
    <x v="1"/>
    <n v="1432"/>
    <n v="1041813"/>
    <n v="1239597"/>
    <n v="139679"/>
    <x v="0"/>
  </r>
  <r>
    <x v="0"/>
    <x v="3"/>
    <x v="4"/>
    <x v="0"/>
    <n v="194"/>
    <n v="1307177"/>
    <n v="1626893"/>
    <n v="321835"/>
    <x v="0"/>
  </r>
  <r>
    <x v="0"/>
    <x v="10"/>
    <x v="1"/>
    <x v="0"/>
    <n v="324"/>
    <n v="986796"/>
    <n v="1350129"/>
    <n v="306545"/>
    <x v="1"/>
  </r>
  <r>
    <x v="2"/>
    <x v="6"/>
    <x v="0"/>
    <x v="1"/>
    <n v="558"/>
    <n v="1414216"/>
    <n v="1725153"/>
    <n v="322720"/>
    <x v="1"/>
  </r>
  <r>
    <x v="2"/>
    <x v="5"/>
    <x v="0"/>
    <x v="1"/>
    <n v="1252"/>
    <n v="664710"/>
    <n v="749503"/>
    <n v="174854"/>
    <x v="0"/>
  </r>
  <r>
    <x v="2"/>
    <x v="3"/>
    <x v="0"/>
    <x v="0"/>
    <n v="802"/>
    <n v="1518156"/>
    <n v="1491436"/>
    <n v="351220"/>
    <x v="0"/>
  </r>
  <r>
    <x v="1"/>
    <x v="0"/>
    <x v="2"/>
    <x v="1"/>
    <n v="526"/>
    <n v="2192834"/>
    <n v="2055191"/>
    <n v="638000"/>
    <x v="0"/>
  </r>
  <r>
    <x v="2"/>
    <x v="7"/>
    <x v="1"/>
    <x v="1"/>
    <n v="1487"/>
    <n v="1311871"/>
    <n v="1135039"/>
    <n v="401323"/>
    <x v="0"/>
  </r>
  <r>
    <x v="1"/>
    <x v="6"/>
    <x v="0"/>
    <x v="0"/>
    <n v="1226"/>
    <n v="1654430"/>
    <n v="1966981"/>
    <n v="259487"/>
    <x v="0"/>
  </r>
  <r>
    <x v="2"/>
    <x v="3"/>
    <x v="1"/>
    <x v="1"/>
    <n v="1177"/>
    <n v="921075"/>
    <n v="680230"/>
    <n v="191005"/>
    <x v="0"/>
  </r>
  <r>
    <x v="2"/>
    <x v="1"/>
    <x v="0"/>
    <x v="1"/>
    <n v="1148"/>
    <n v="2366561"/>
    <n v="2083472"/>
    <n v="469706"/>
    <x v="0"/>
  </r>
  <r>
    <x v="2"/>
    <x v="7"/>
    <x v="4"/>
    <x v="1"/>
    <n v="1201"/>
    <n v="1200610"/>
    <n v="1425814"/>
    <n v="241374"/>
    <x v="1"/>
  </r>
  <r>
    <x v="0"/>
    <x v="6"/>
    <x v="4"/>
    <x v="0"/>
    <n v="715"/>
    <n v="721998"/>
    <n v="884324"/>
    <n v="104765"/>
    <x v="1"/>
  </r>
  <r>
    <x v="2"/>
    <x v="4"/>
    <x v="4"/>
    <x v="1"/>
    <n v="617"/>
    <n v="1527877"/>
    <n v="1507811"/>
    <n v="431966"/>
    <x v="1"/>
  </r>
  <r>
    <x v="0"/>
    <x v="7"/>
    <x v="3"/>
    <x v="1"/>
    <n v="1418"/>
    <n v="2484319"/>
    <n v="2660696"/>
    <n v="315889"/>
    <x v="0"/>
  </r>
  <r>
    <x v="1"/>
    <x v="3"/>
    <x v="0"/>
    <x v="0"/>
    <n v="580"/>
    <n v="2099955"/>
    <n v="2198377"/>
    <n v="473845"/>
    <x v="0"/>
  </r>
  <r>
    <x v="2"/>
    <x v="11"/>
    <x v="3"/>
    <x v="1"/>
    <n v="208"/>
    <n v="1728914"/>
    <n v="1550851"/>
    <n v="436335"/>
    <x v="1"/>
  </r>
  <r>
    <x v="2"/>
    <x v="4"/>
    <x v="1"/>
    <x v="1"/>
    <n v="1499"/>
    <n v="2105888"/>
    <n v="1890941"/>
    <n v="340088"/>
    <x v="0"/>
  </r>
  <r>
    <x v="2"/>
    <x v="1"/>
    <x v="3"/>
    <x v="1"/>
    <n v="730"/>
    <n v="204507"/>
    <n v="216601"/>
    <n v="61591"/>
    <x v="1"/>
  </r>
  <r>
    <x v="0"/>
    <x v="8"/>
    <x v="1"/>
    <x v="1"/>
    <n v="72"/>
    <n v="2138142"/>
    <n v="2216497"/>
    <n v="615164"/>
    <x v="0"/>
  </r>
  <r>
    <x v="1"/>
    <x v="5"/>
    <x v="1"/>
    <x v="1"/>
    <n v="1120"/>
    <n v="1292564"/>
    <n v="1292404"/>
    <n v="276888"/>
    <x v="0"/>
  </r>
  <r>
    <x v="2"/>
    <x v="9"/>
    <x v="1"/>
    <x v="1"/>
    <n v="574"/>
    <n v="872225"/>
    <n v="1047082"/>
    <n v="176389"/>
    <x v="1"/>
  </r>
  <r>
    <x v="2"/>
    <x v="3"/>
    <x v="3"/>
    <x v="1"/>
    <n v="778"/>
    <n v="1640334"/>
    <n v="1967017"/>
    <n v="274450"/>
    <x v="0"/>
  </r>
  <r>
    <x v="0"/>
    <x v="0"/>
    <x v="0"/>
    <x v="0"/>
    <n v="193"/>
    <n v="2324365"/>
    <n v="2341910"/>
    <n v="618277"/>
    <x v="1"/>
  </r>
  <r>
    <x v="1"/>
    <x v="3"/>
    <x v="3"/>
    <x v="1"/>
    <n v="717"/>
    <n v="597693"/>
    <n v="494991"/>
    <n v="87471"/>
    <x v="0"/>
  </r>
  <r>
    <x v="0"/>
    <x v="9"/>
    <x v="0"/>
    <x v="1"/>
    <n v="1492"/>
    <n v="2172613"/>
    <n v="2422004"/>
    <n v="556292"/>
    <x v="1"/>
  </r>
  <r>
    <x v="2"/>
    <x v="1"/>
    <x v="0"/>
    <x v="1"/>
    <n v="730"/>
    <n v="1904801"/>
    <n v="2032280"/>
    <n v="549518"/>
    <x v="1"/>
  </r>
  <r>
    <x v="1"/>
    <x v="1"/>
    <x v="1"/>
    <x v="0"/>
    <n v="1022"/>
    <n v="1417745"/>
    <n v="1587582"/>
    <n v="234912"/>
    <x v="0"/>
  </r>
  <r>
    <x v="2"/>
    <x v="4"/>
    <x v="3"/>
    <x v="1"/>
    <n v="848"/>
    <n v="1544091"/>
    <n v="1556279"/>
    <n v="452859"/>
    <x v="1"/>
  </r>
  <r>
    <x v="2"/>
    <x v="8"/>
    <x v="0"/>
    <x v="1"/>
    <n v="134"/>
    <n v="604470"/>
    <n v="886488"/>
    <n v="76564"/>
    <x v="1"/>
  </r>
  <r>
    <x v="2"/>
    <x v="6"/>
    <x v="4"/>
    <x v="1"/>
    <n v="465"/>
    <n v="335090"/>
    <n v="60915"/>
    <n v="101383"/>
    <x v="1"/>
  </r>
  <r>
    <x v="0"/>
    <x v="0"/>
    <x v="0"/>
    <x v="1"/>
    <n v="743"/>
    <n v="991624"/>
    <n v="1189017"/>
    <n v="142469"/>
    <x v="0"/>
  </r>
  <r>
    <x v="2"/>
    <x v="4"/>
    <x v="4"/>
    <x v="1"/>
    <n v="531"/>
    <n v="1094586"/>
    <n v="831857"/>
    <n v="272718"/>
    <x v="1"/>
  </r>
  <r>
    <x v="2"/>
    <x v="8"/>
    <x v="3"/>
    <x v="1"/>
    <n v="505"/>
    <n v="924276"/>
    <n v="701532"/>
    <n v="157142"/>
    <x v="0"/>
  </r>
  <r>
    <x v="2"/>
    <x v="0"/>
    <x v="3"/>
    <x v="1"/>
    <n v="876"/>
    <n v="1801207"/>
    <n v="1941155"/>
    <n v="517505"/>
    <x v="0"/>
  </r>
  <r>
    <x v="1"/>
    <x v="0"/>
    <x v="3"/>
    <x v="0"/>
    <n v="346"/>
    <n v="1055738"/>
    <n v="822171"/>
    <n v="234859"/>
    <x v="0"/>
  </r>
  <r>
    <x v="1"/>
    <x v="9"/>
    <x v="0"/>
    <x v="1"/>
    <n v="1185"/>
    <n v="1254405"/>
    <n v="1056404"/>
    <n v="184458"/>
    <x v="0"/>
  </r>
  <r>
    <x v="2"/>
    <x v="4"/>
    <x v="2"/>
    <x v="1"/>
    <n v="1303"/>
    <n v="1807245"/>
    <n v="2055105"/>
    <n v="423253"/>
    <x v="0"/>
  </r>
  <r>
    <x v="2"/>
    <x v="0"/>
    <x v="0"/>
    <x v="1"/>
    <n v="1169"/>
    <n v="2209386"/>
    <n v="2472220"/>
    <n v="445360"/>
    <x v="0"/>
  </r>
  <r>
    <x v="1"/>
    <x v="2"/>
    <x v="0"/>
    <x v="0"/>
    <n v="999"/>
    <n v="684427"/>
    <n v="831307"/>
    <n v="172673"/>
    <x v="0"/>
  </r>
  <r>
    <x v="2"/>
    <x v="8"/>
    <x v="1"/>
    <x v="1"/>
    <n v="729"/>
    <n v="1994834"/>
    <n v="2170385"/>
    <n v="591230"/>
    <x v="0"/>
  </r>
  <r>
    <x v="2"/>
    <x v="9"/>
    <x v="1"/>
    <x v="0"/>
    <n v="427"/>
    <n v="724436"/>
    <n v="946163"/>
    <n v="146247"/>
    <x v="1"/>
  </r>
  <r>
    <x v="1"/>
    <x v="7"/>
    <x v="0"/>
    <x v="0"/>
    <n v="1229"/>
    <n v="797202"/>
    <n v="534150"/>
    <n v="141882"/>
    <x v="0"/>
  </r>
  <r>
    <x v="2"/>
    <x v="1"/>
    <x v="4"/>
    <x v="1"/>
    <n v="470"/>
    <n v="1753687"/>
    <n v="2078794"/>
    <n v="215533"/>
    <x v="0"/>
  </r>
  <r>
    <x v="1"/>
    <x v="9"/>
    <x v="1"/>
    <x v="1"/>
    <n v="154"/>
    <n v="2221913"/>
    <n v="2275264"/>
    <n v="522078"/>
    <x v="0"/>
  </r>
  <r>
    <x v="0"/>
    <x v="7"/>
    <x v="0"/>
    <x v="1"/>
    <n v="379"/>
    <n v="2240987"/>
    <n v="2425124"/>
    <n v="449216"/>
    <x v="0"/>
  </r>
  <r>
    <x v="0"/>
    <x v="11"/>
    <x v="2"/>
    <x v="1"/>
    <n v="488"/>
    <n v="1309229"/>
    <n v="1555541"/>
    <n v="255207"/>
    <x v="0"/>
  </r>
  <r>
    <x v="2"/>
    <x v="11"/>
    <x v="4"/>
    <x v="1"/>
    <n v="1205"/>
    <n v="392593"/>
    <n v="699793"/>
    <n v="61474"/>
    <x v="1"/>
  </r>
  <r>
    <x v="1"/>
    <x v="0"/>
    <x v="3"/>
    <x v="1"/>
    <n v="431"/>
    <n v="1541795"/>
    <n v="1475541"/>
    <n v="317626"/>
    <x v="1"/>
  </r>
  <r>
    <x v="0"/>
    <x v="4"/>
    <x v="0"/>
    <x v="0"/>
    <n v="187"/>
    <n v="2196777"/>
    <n v="2308150"/>
    <n v="696133"/>
    <x v="0"/>
  </r>
  <r>
    <x v="0"/>
    <x v="1"/>
    <x v="0"/>
    <x v="1"/>
    <n v="992"/>
    <n v="2289884"/>
    <n v="2485220"/>
    <n v="411150"/>
    <x v="1"/>
  </r>
  <r>
    <x v="0"/>
    <x v="9"/>
    <x v="4"/>
    <x v="0"/>
    <n v="892"/>
    <n v="1172048"/>
    <n v="1222745"/>
    <n v="281222"/>
    <x v="1"/>
  </r>
  <r>
    <x v="1"/>
    <x v="4"/>
    <x v="1"/>
    <x v="1"/>
    <n v="319"/>
    <n v="209795"/>
    <n v="566911"/>
    <n v="57756"/>
    <x v="1"/>
  </r>
  <r>
    <x v="2"/>
    <x v="9"/>
    <x v="1"/>
    <x v="1"/>
    <n v="445"/>
    <n v="1837419"/>
    <n v="1769168"/>
    <n v="495793"/>
    <x v="0"/>
  </r>
  <r>
    <x v="0"/>
    <x v="9"/>
    <x v="1"/>
    <x v="0"/>
    <n v="962"/>
    <n v="1711546"/>
    <n v="2038322"/>
    <n v="317927"/>
    <x v="0"/>
  </r>
  <r>
    <x v="2"/>
    <x v="2"/>
    <x v="3"/>
    <x v="1"/>
    <n v="513"/>
    <n v="827395"/>
    <n v="1148424"/>
    <n v="200371"/>
    <x v="0"/>
  </r>
  <r>
    <x v="2"/>
    <x v="11"/>
    <x v="4"/>
    <x v="1"/>
    <n v="499"/>
    <n v="2177752"/>
    <n v="2109525"/>
    <n v="640809"/>
    <x v="0"/>
  </r>
  <r>
    <x v="2"/>
    <x v="9"/>
    <x v="4"/>
    <x v="1"/>
    <n v="1404"/>
    <n v="1696030"/>
    <n v="1736384"/>
    <n v="208763"/>
    <x v="1"/>
  </r>
  <r>
    <x v="2"/>
    <x v="2"/>
    <x v="1"/>
    <x v="1"/>
    <n v="1326"/>
    <n v="211009"/>
    <n v="85175"/>
    <n v="43709"/>
    <x v="0"/>
  </r>
  <r>
    <x v="1"/>
    <x v="11"/>
    <x v="1"/>
    <x v="1"/>
    <n v="1358"/>
    <n v="378168"/>
    <n v="580234"/>
    <n v="62342"/>
    <x v="0"/>
  </r>
  <r>
    <x v="2"/>
    <x v="2"/>
    <x v="2"/>
    <x v="1"/>
    <n v="1347"/>
    <n v="1923480"/>
    <n v="2021231"/>
    <n v="380322"/>
    <x v="0"/>
  </r>
  <r>
    <x v="1"/>
    <x v="4"/>
    <x v="2"/>
    <x v="1"/>
    <n v="69"/>
    <n v="2191367"/>
    <n v="2340618"/>
    <n v="445281"/>
    <x v="1"/>
  </r>
  <r>
    <x v="2"/>
    <x v="6"/>
    <x v="0"/>
    <x v="0"/>
    <n v="288"/>
    <n v="1575330"/>
    <n v="1791361"/>
    <n v="424290"/>
    <x v="1"/>
  </r>
  <r>
    <x v="1"/>
    <x v="11"/>
    <x v="0"/>
    <x v="1"/>
    <n v="1343"/>
    <n v="530328"/>
    <n v="277695"/>
    <n v="73590"/>
    <x v="0"/>
  </r>
  <r>
    <x v="2"/>
    <x v="7"/>
    <x v="4"/>
    <x v="0"/>
    <n v="467"/>
    <n v="414709"/>
    <n v="567737"/>
    <n v="92279"/>
    <x v="0"/>
  </r>
  <r>
    <x v="1"/>
    <x v="5"/>
    <x v="4"/>
    <x v="1"/>
    <n v="1383"/>
    <n v="1059375"/>
    <n v="1343547"/>
    <n v="246663"/>
    <x v="0"/>
  </r>
  <r>
    <x v="2"/>
    <x v="6"/>
    <x v="3"/>
    <x v="1"/>
    <n v="1104"/>
    <n v="1200294"/>
    <n v="1359678"/>
    <n v="262662"/>
    <x v="0"/>
  </r>
  <r>
    <x v="0"/>
    <x v="8"/>
    <x v="3"/>
    <x v="1"/>
    <n v="1177"/>
    <n v="1664003"/>
    <n v="2032643"/>
    <n v="443248"/>
    <x v="0"/>
  </r>
  <r>
    <x v="1"/>
    <x v="4"/>
    <x v="2"/>
    <x v="1"/>
    <n v="235"/>
    <n v="1146984"/>
    <n v="1254946"/>
    <n v="225678"/>
    <x v="1"/>
  </r>
  <r>
    <x v="1"/>
    <x v="9"/>
    <x v="0"/>
    <x v="0"/>
    <n v="1201"/>
    <n v="2485362"/>
    <n v="2550078"/>
    <n v="767960"/>
    <x v="1"/>
  </r>
  <r>
    <x v="1"/>
    <x v="1"/>
    <x v="2"/>
    <x v="1"/>
    <n v="1283"/>
    <n v="2092901"/>
    <n v="2370440"/>
    <n v="452821"/>
    <x v="0"/>
  </r>
  <r>
    <x v="0"/>
    <x v="4"/>
    <x v="2"/>
    <x v="1"/>
    <n v="1487"/>
    <n v="377265"/>
    <n v="162086"/>
    <n v="88371"/>
    <x v="0"/>
  </r>
  <r>
    <x v="2"/>
    <x v="2"/>
    <x v="0"/>
    <x v="1"/>
    <n v="1354"/>
    <n v="1047790"/>
    <n v="1355661"/>
    <n v="298731"/>
    <x v="0"/>
  </r>
  <r>
    <x v="2"/>
    <x v="2"/>
    <x v="3"/>
    <x v="1"/>
    <n v="302"/>
    <n v="1507981"/>
    <n v="1452678"/>
    <n v="263967"/>
    <x v="1"/>
  </r>
  <r>
    <x v="1"/>
    <x v="2"/>
    <x v="0"/>
    <x v="0"/>
    <n v="68"/>
    <n v="390128"/>
    <n v="100335"/>
    <n v="52683"/>
    <x v="0"/>
  </r>
  <r>
    <x v="2"/>
    <x v="2"/>
    <x v="1"/>
    <x v="0"/>
    <n v="761"/>
    <n v="1890792"/>
    <n v="1618549"/>
    <n v="494549"/>
    <x v="0"/>
  </r>
  <r>
    <x v="0"/>
    <x v="4"/>
    <x v="1"/>
    <x v="1"/>
    <n v="1209"/>
    <n v="1831570"/>
    <n v="1986193"/>
    <n v="396722"/>
    <x v="0"/>
  </r>
  <r>
    <x v="0"/>
    <x v="1"/>
    <x v="1"/>
    <x v="1"/>
    <n v="272"/>
    <n v="2175556"/>
    <n v="2551172"/>
    <n v="651145"/>
    <x v="0"/>
  </r>
  <r>
    <x v="2"/>
    <x v="8"/>
    <x v="4"/>
    <x v="1"/>
    <n v="52"/>
    <n v="779294"/>
    <n v="741364"/>
    <n v="246674"/>
    <x v="1"/>
  </r>
  <r>
    <x v="1"/>
    <x v="3"/>
    <x v="3"/>
    <x v="1"/>
    <n v="1309"/>
    <n v="1860102"/>
    <n v="1601442"/>
    <n v="371689"/>
    <x v="1"/>
  </r>
  <r>
    <x v="1"/>
    <x v="2"/>
    <x v="3"/>
    <x v="0"/>
    <n v="903"/>
    <n v="1711710"/>
    <n v="1654665"/>
    <n v="347627"/>
    <x v="0"/>
  </r>
  <r>
    <x v="1"/>
    <x v="3"/>
    <x v="4"/>
    <x v="1"/>
    <n v="277"/>
    <n v="1967091"/>
    <n v="2266699"/>
    <n v="396550"/>
    <x v="0"/>
  </r>
  <r>
    <x v="1"/>
    <x v="1"/>
    <x v="2"/>
    <x v="1"/>
    <n v="962"/>
    <n v="1032230"/>
    <n v="1096939"/>
    <n v="190870"/>
    <x v="1"/>
  </r>
  <r>
    <x v="1"/>
    <x v="1"/>
    <x v="1"/>
    <x v="1"/>
    <n v="548"/>
    <n v="1325847"/>
    <n v="1454220"/>
    <n v="366381"/>
    <x v="1"/>
  </r>
  <r>
    <x v="1"/>
    <x v="6"/>
    <x v="1"/>
    <x v="0"/>
    <n v="570"/>
    <n v="1016609"/>
    <n v="998690"/>
    <n v="276313"/>
    <x v="0"/>
  </r>
  <r>
    <x v="2"/>
    <x v="11"/>
    <x v="2"/>
    <x v="1"/>
    <n v="751"/>
    <n v="590166"/>
    <n v="563529"/>
    <n v="127315"/>
    <x v="0"/>
  </r>
  <r>
    <x v="0"/>
    <x v="5"/>
    <x v="0"/>
    <x v="1"/>
    <n v="966"/>
    <n v="1592935"/>
    <n v="1302334"/>
    <n v="205380"/>
    <x v="0"/>
  </r>
  <r>
    <x v="2"/>
    <x v="0"/>
    <x v="0"/>
    <x v="1"/>
    <n v="1212"/>
    <n v="1855464"/>
    <n v="2206485"/>
    <n v="337530"/>
    <x v="0"/>
  </r>
  <r>
    <x v="0"/>
    <x v="5"/>
    <x v="3"/>
    <x v="1"/>
    <n v="1349"/>
    <n v="1606819"/>
    <n v="1538434"/>
    <n v="286753"/>
    <x v="0"/>
  </r>
  <r>
    <x v="2"/>
    <x v="4"/>
    <x v="4"/>
    <x v="0"/>
    <n v="340"/>
    <n v="1564170"/>
    <n v="1874151"/>
    <n v="441436"/>
    <x v="0"/>
  </r>
  <r>
    <x v="1"/>
    <x v="0"/>
    <x v="3"/>
    <x v="1"/>
    <n v="1126"/>
    <n v="1078835"/>
    <n v="1404054"/>
    <n v="148356"/>
    <x v="1"/>
  </r>
  <r>
    <x v="2"/>
    <x v="1"/>
    <x v="0"/>
    <x v="1"/>
    <n v="1183"/>
    <n v="823578"/>
    <n v="661430"/>
    <n v="231536"/>
    <x v="0"/>
  </r>
  <r>
    <x v="1"/>
    <x v="7"/>
    <x v="2"/>
    <x v="1"/>
    <n v="764"/>
    <n v="1093964"/>
    <n v="1083158"/>
    <n v="277688"/>
    <x v="1"/>
  </r>
  <r>
    <x v="2"/>
    <x v="5"/>
    <x v="3"/>
    <x v="1"/>
    <n v="997"/>
    <n v="2428588"/>
    <n v="2726427"/>
    <n v="647190"/>
    <x v="0"/>
  </r>
  <r>
    <x v="2"/>
    <x v="10"/>
    <x v="1"/>
    <x v="1"/>
    <n v="697"/>
    <n v="1043353"/>
    <n v="1074163"/>
    <n v="215392"/>
    <x v="1"/>
  </r>
  <r>
    <x v="0"/>
    <x v="11"/>
    <x v="1"/>
    <x v="1"/>
    <n v="1077"/>
    <n v="1485979"/>
    <n v="1792283"/>
    <n v="380329"/>
    <x v="0"/>
  </r>
  <r>
    <x v="1"/>
    <x v="5"/>
    <x v="2"/>
    <x v="1"/>
    <n v="733"/>
    <n v="1805399"/>
    <n v="2142822"/>
    <n v="436555"/>
    <x v="0"/>
  </r>
  <r>
    <x v="1"/>
    <x v="11"/>
    <x v="0"/>
    <x v="1"/>
    <n v="919"/>
    <n v="508444"/>
    <n v="261454"/>
    <n v="139209"/>
    <x v="0"/>
  </r>
  <r>
    <x v="0"/>
    <x v="3"/>
    <x v="1"/>
    <x v="1"/>
    <n v="1120"/>
    <n v="2313257"/>
    <n v="2245341"/>
    <n v="484289"/>
    <x v="1"/>
  </r>
  <r>
    <x v="1"/>
    <x v="4"/>
    <x v="1"/>
    <x v="0"/>
    <n v="143"/>
    <n v="803760"/>
    <n v="1066213"/>
    <n v="172458"/>
    <x v="1"/>
  </r>
  <r>
    <x v="2"/>
    <x v="11"/>
    <x v="4"/>
    <x v="1"/>
    <n v="989"/>
    <n v="897389"/>
    <n v="871061"/>
    <n v="223194"/>
    <x v="0"/>
  </r>
  <r>
    <x v="2"/>
    <x v="3"/>
    <x v="3"/>
    <x v="1"/>
    <n v="609"/>
    <n v="1919799"/>
    <n v="1800479"/>
    <n v="271873"/>
    <x v="0"/>
  </r>
  <r>
    <x v="0"/>
    <x v="2"/>
    <x v="0"/>
    <x v="1"/>
    <n v="262"/>
    <n v="2375249"/>
    <n v="2474379"/>
    <n v="492267"/>
    <x v="0"/>
  </r>
  <r>
    <x v="0"/>
    <x v="3"/>
    <x v="3"/>
    <x v="1"/>
    <n v="485"/>
    <n v="461674"/>
    <n v="723098"/>
    <n v="145145"/>
    <x v="0"/>
  </r>
  <r>
    <x v="0"/>
    <x v="4"/>
    <x v="0"/>
    <x v="1"/>
    <n v="901"/>
    <n v="2438671"/>
    <n v="2486823"/>
    <n v="310956"/>
    <x v="1"/>
  </r>
  <r>
    <x v="1"/>
    <x v="6"/>
    <x v="1"/>
    <x v="0"/>
    <n v="557"/>
    <n v="246940"/>
    <n v="483304"/>
    <n v="45239"/>
    <x v="0"/>
  </r>
  <r>
    <x v="0"/>
    <x v="7"/>
    <x v="4"/>
    <x v="1"/>
    <n v="885"/>
    <n v="933307"/>
    <n v="1313450"/>
    <n v="170629"/>
    <x v="0"/>
  </r>
  <r>
    <x v="2"/>
    <x v="2"/>
    <x v="3"/>
    <x v="1"/>
    <n v="700"/>
    <n v="2382153"/>
    <n v="2656739"/>
    <n v="587660"/>
    <x v="1"/>
  </r>
  <r>
    <x v="2"/>
    <x v="1"/>
    <x v="1"/>
    <x v="1"/>
    <n v="254"/>
    <n v="1256504"/>
    <n v="1026339"/>
    <n v="177368"/>
    <x v="0"/>
  </r>
  <r>
    <x v="1"/>
    <x v="9"/>
    <x v="0"/>
    <x v="1"/>
    <n v="430"/>
    <n v="2414669"/>
    <n v="2637426"/>
    <n v="593305"/>
    <x v="1"/>
  </r>
  <r>
    <x v="2"/>
    <x v="3"/>
    <x v="3"/>
    <x v="1"/>
    <n v="1146"/>
    <n v="2154702"/>
    <n v="2491414"/>
    <n v="299520"/>
    <x v="1"/>
  </r>
  <r>
    <x v="0"/>
    <x v="3"/>
    <x v="3"/>
    <x v="1"/>
    <n v="1149"/>
    <n v="1655105"/>
    <n v="2018583"/>
    <n v="230044"/>
    <x v="1"/>
  </r>
  <r>
    <x v="0"/>
    <x v="11"/>
    <x v="1"/>
    <x v="1"/>
    <n v="126"/>
    <n v="594775"/>
    <n v="549169"/>
    <n v="157994"/>
    <x v="0"/>
  </r>
  <r>
    <x v="2"/>
    <x v="1"/>
    <x v="3"/>
    <x v="1"/>
    <n v="865"/>
    <n v="1299469"/>
    <n v="1318524"/>
    <n v="240177"/>
    <x v="0"/>
  </r>
  <r>
    <x v="1"/>
    <x v="5"/>
    <x v="4"/>
    <x v="0"/>
    <n v="817"/>
    <n v="1525887"/>
    <n v="1328975"/>
    <n v="481393"/>
    <x v="0"/>
  </r>
  <r>
    <x v="2"/>
    <x v="10"/>
    <x v="4"/>
    <x v="0"/>
    <n v="459"/>
    <n v="1387171"/>
    <n v="1626644"/>
    <n v="176823"/>
    <x v="1"/>
  </r>
  <r>
    <x v="0"/>
    <x v="8"/>
    <x v="1"/>
    <x v="1"/>
    <n v="155"/>
    <n v="621655"/>
    <n v="896556"/>
    <n v="129939"/>
    <x v="1"/>
  </r>
  <r>
    <x v="2"/>
    <x v="0"/>
    <x v="0"/>
    <x v="1"/>
    <n v="600"/>
    <n v="1627098"/>
    <n v="1492097"/>
    <n v="232068"/>
    <x v="0"/>
  </r>
  <r>
    <x v="2"/>
    <x v="3"/>
    <x v="1"/>
    <x v="0"/>
    <n v="875"/>
    <n v="1329636"/>
    <n v="1292166"/>
    <n v="252997"/>
    <x v="0"/>
  </r>
  <r>
    <x v="1"/>
    <x v="7"/>
    <x v="4"/>
    <x v="1"/>
    <n v="1348"/>
    <n v="999717"/>
    <n v="1185086"/>
    <n v="319554"/>
    <x v="0"/>
  </r>
  <r>
    <x v="2"/>
    <x v="5"/>
    <x v="2"/>
    <x v="1"/>
    <n v="137"/>
    <n v="1652765"/>
    <n v="1818709"/>
    <n v="492141"/>
    <x v="1"/>
  </r>
  <r>
    <x v="2"/>
    <x v="10"/>
    <x v="2"/>
    <x v="0"/>
    <n v="930"/>
    <n v="2201854"/>
    <n v="2194018"/>
    <n v="285503"/>
    <x v="0"/>
  </r>
  <r>
    <x v="0"/>
    <x v="0"/>
    <x v="3"/>
    <x v="0"/>
    <n v="1150"/>
    <n v="1121806"/>
    <n v="1388772"/>
    <n v="260989"/>
    <x v="1"/>
  </r>
  <r>
    <x v="2"/>
    <x v="9"/>
    <x v="3"/>
    <x v="1"/>
    <n v="1150"/>
    <n v="971136"/>
    <n v="888903"/>
    <n v="242361"/>
    <x v="0"/>
  </r>
  <r>
    <x v="2"/>
    <x v="7"/>
    <x v="2"/>
    <x v="1"/>
    <n v="589"/>
    <n v="991043"/>
    <n v="752437"/>
    <n v="160456"/>
    <x v="0"/>
  </r>
  <r>
    <x v="2"/>
    <x v="8"/>
    <x v="4"/>
    <x v="1"/>
    <n v="294"/>
    <n v="1393728"/>
    <n v="1733393"/>
    <n v="207694"/>
    <x v="0"/>
  </r>
  <r>
    <x v="1"/>
    <x v="11"/>
    <x v="3"/>
    <x v="1"/>
    <n v="627"/>
    <n v="1067050"/>
    <n v="1413054"/>
    <n v="321049"/>
    <x v="0"/>
  </r>
  <r>
    <x v="0"/>
    <x v="8"/>
    <x v="1"/>
    <x v="1"/>
    <n v="1455"/>
    <n v="2318026"/>
    <n v="2205512"/>
    <n v="727311"/>
    <x v="0"/>
  </r>
  <r>
    <x v="2"/>
    <x v="5"/>
    <x v="1"/>
    <x v="1"/>
    <n v="1031"/>
    <n v="1704329"/>
    <n v="1984535"/>
    <n v="542621"/>
    <x v="0"/>
  </r>
  <r>
    <x v="2"/>
    <x v="11"/>
    <x v="4"/>
    <x v="1"/>
    <n v="766"/>
    <n v="1977850"/>
    <n v="2162347"/>
    <n v="549748"/>
    <x v="0"/>
  </r>
  <r>
    <x v="2"/>
    <x v="0"/>
    <x v="3"/>
    <x v="1"/>
    <n v="191"/>
    <n v="735888"/>
    <n v="678444"/>
    <n v="185959"/>
    <x v="1"/>
  </r>
  <r>
    <x v="2"/>
    <x v="6"/>
    <x v="1"/>
    <x v="1"/>
    <n v="942"/>
    <n v="939860"/>
    <n v="1017644"/>
    <n v="177770"/>
    <x v="1"/>
  </r>
  <r>
    <x v="2"/>
    <x v="3"/>
    <x v="3"/>
    <x v="1"/>
    <n v="1441"/>
    <n v="818636"/>
    <n v="1203451"/>
    <n v="126298"/>
    <x v="0"/>
  </r>
  <r>
    <x v="2"/>
    <x v="2"/>
    <x v="3"/>
    <x v="1"/>
    <n v="1157"/>
    <n v="2402888"/>
    <n v="2469478"/>
    <n v="326302"/>
    <x v="0"/>
  </r>
  <r>
    <x v="1"/>
    <x v="10"/>
    <x v="1"/>
    <x v="1"/>
    <n v="1216"/>
    <n v="2059722"/>
    <n v="1929529"/>
    <n v="532766"/>
    <x v="1"/>
  </r>
  <r>
    <x v="2"/>
    <x v="7"/>
    <x v="2"/>
    <x v="0"/>
    <n v="401"/>
    <n v="335797"/>
    <n v="130499"/>
    <n v="92997"/>
    <x v="1"/>
  </r>
  <r>
    <x v="1"/>
    <x v="1"/>
    <x v="1"/>
    <x v="1"/>
    <n v="594"/>
    <n v="1924620"/>
    <n v="1730129"/>
    <n v="549076"/>
    <x v="0"/>
  </r>
  <r>
    <x v="2"/>
    <x v="4"/>
    <x v="4"/>
    <x v="0"/>
    <n v="962"/>
    <n v="1175415"/>
    <n v="1231167"/>
    <n v="355860"/>
    <x v="0"/>
  </r>
  <r>
    <x v="1"/>
    <x v="3"/>
    <x v="0"/>
    <x v="0"/>
    <n v="201"/>
    <n v="835861"/>
    <n v="650171"/>
    <n v="247403"/>
    <x v="1"/>
  </r>
  <r>
    <x v="2"/>
    <x v="2"/>
    <x v="1"/>
    <x v="1"/>
    <n v="1231"/>
    <n v="558062"/>
    <n v="816972"/>
    <n v="178550"/>
    <x v="0"/>
  </r>
  <r>
    <x v="0"/>
    <x v="8"/>
    <x v="3"/>
    <x v="1"/>
    <n v="702"/>
    <n v="2322609"/>
    <n v="2132544"/>
    <n v="392086"/>
    <x v="0"/>
  </r>
  <r>
    <x v="0"/>
    <x v="4"/>
    <x v="3"/>
    <x v="0"/>
    <n v="1007"/>
    <n v="2277645"/>
    <n v="2238085"/>
    <n v="621026"/>
    <x v="0"/>
  </r>
  <r>
    <x v="2"/>
    <x v="5"/>
    <x v="1"/>
    <x v="1"/>
    <n v="812"/>
    <n v="1601471"/>
    <n v="1419390"/>
    <n v="380016"/>
    <x v="0"/>
  </r>
  <r>
    <x v="2"/>
    <x v="7"/>
    <x v="0"/>
    <x v="1"/>
    <n v="1376"/>
    <n v="2360046"/>
    <n v="2756360"/>
    <n v="406515"/>
    <x v="0"/>
  </r>
  <r>
    <x v="1"/>
    <x v="4"/>
    <x v="1"/>
    <x v="1"/>
    <n v="673"/>
    <n v="785593"/>
    <n v="555112"/>
    <n v="248546"/>
    <x v="0"/>
  </r>
  <r>
    <x v="2"/>
    <x v="9"/>
    <x v="0"/>
    <x v="1"/>
    <n v="705"/>
    <n v="1916548"/>
    <n v="2114752"/>
    <n v="574158"/>
    <x v="0"/>
  </r>
  <r>
    <x v="0"/>
    <x v="3"/>
    <x v="0"/>
    <x v="0"/>
    <n v="499"/>
    <n v="958201"/>
    <n v="914788"/>
    <n v="139612"/>
    <x v="0"/>
  </r>
  <r>
    <x v="1"/>
    <x v="11"/>
    <x v="4"/>
    <x v="0"/>
    <n v="770"/>
    <n v="409699"/>
    <n v="257811"/>
    <n v="51307"/>
    <x v="0"/>
  </r>
  <r>
    <x v="2"/>
    <x v="6"/>
    <x v="3"/>
    <x v="0"/>
    <n v="1297"/>
    <n v="1218143"/>
    <n v="962915"/>
    <n v="313874"/>
    <x v="1"/>
  </r>
  <r>
    <x v="0"/>
    <x v="1"/>
    <x v="3"/>
    <x v="1"/>
    <n v="92"/>
    <n v="2087145"/>
    <n v="1909576"/>
    <n v="502639"/>
    <x v="1"/>
  </r>
  <r>
    <x v="0"/>
    <x v="11"/>
    <x v="0"/>
    <x v="1"/>
    <n v="313"/>
    <n v="2297711"/>
    <n v="2192615"/>
    <n v="705772"/>
    <x v="1"/>
  </r>
  <r>
    <x v="1"/>
    <x v="2"/>
    <x v="3"/>
    <x v="1"/>
    <n v="1076"/>
    <n v="2101257"/>
    <n v="1960245"/>
    <n v="350491"/>
    <x v="1"/>
  </r>
  <r>
    <x v="2"/>
    <x v="3"/>
    <x v="2"/>
    <x v="1"/>
    <n v="1341"/>
    <n v="237361"/>
    <n v="452104"/>
    <n v="32489"/>
    <x v="1"/>
  </r>
  <r>
    <x v="1"/>
    <x v="6"/>
    <x v="0"/>
    <x v="1"/>
    <n v="645"/>
    <n v="1961856"/>
    <n v="1700936"/>
    <n v="337131"/>
    <x v="1"/>
  </r>
  <r>
    <x v="1"/>
    <x v="4"/>
    <x v="3"/>
    <x v="1"/>
    <n v="1089"/>
    <n v="200037"/>
    <n v="6279"/>
    <n v="24761"/>
    <x v="1"/>
  </r>
  <r>
    <x v="0"/>
    <x v="3"/>
    <x v="2"/>
    <x v="1"/>
    <n v="1407"/>
    <n v="503564"/>
    <n v="717644"/>
    <n v="64042"/>
    <x v="1"/>
  </r>
  <r>
    <x v="0"/>
    <x v="4"/>
    <x v="4"/>
    <x v="1"/>
    <n v="1132"/>
    <n v="821531"/>
    <n v="550579"/>
    <n v="248900"/>
    <x v="0"/>
  </r>
  <r>
    <x v="0"/>
    <x v="5"/>
    <x v="3"/>
    <x v="1"/>
    <n v="1062"/>
    <n v="2257632"/>
    <n v="2567125"/>
    <n v="429860"/>
    <x v="1"/>
  </r>
  <r>
    <x v="1"/>
    <x v="9"/>
    <x v="2"/>
    <x v="1"/>
    <n v="226"/>
    <n v="853668"/>
    <n v="870523"/>
    <n v="172579"/>
    <x v="1"/>
  </r>
  <r>
    <x v="0"/>
    <x v="0"/>
    <x v="1"/>
    <x v="1"/>
    <n v="112"/>
    <n v="903645"/>
    <n v="771048"/>
    <n v="111757"/>
    <x v="1"/>
  </r>
  <r>
    <x v="2"/>
    <x v="3"/>
    <x v="1"/>
    <x v="1"/>
    <n v="1007"/>
    <n v="917368"/>
    <n v="873760"/>
    <n v="159717"/>
    <x v="1"/>
  </r>
  <r>
    <x v="2"/>
    <x v="2"/>
    <x v="2"/>
    <x v="1"/>
    <n v="1052"/>
    <n v="1505927"/>
    <n v="1226895"/>
    <n v="423082"/>
    <x v="0"/>
  </r>
  <r>
    <x v="2"/>
    <x v="4"/>
    <x v="0"/>
    <x v="0"/>
    <n v="610"/>
    <n v="985838"/>
    <n v="1133023"/>
    <n v="239655"/>
    <x v="1"/>
  </r>
  <r>
    <x v="1"/>
    <x v="11"/>
    <x v="0"/>
    <x v="0"/>
    <n v="1380"/>
    <n v="793975"/>
    <n v="728392"/>
    <n v="214973"/>
    <x v="0"/>
  </r>
  <r>
    <x v="0"/>
    <x v="5"/>
    <x v="3"/>
    <x v="0"/>
    <n v="1319"/>
    <n v="1058379"/>
    <n v="1293959"/>
    <n v="221669"/>
    <x v="1"/>
  </r>
  <r>
    <x v="2"/>
    <x v="2"/>
    <x v="1"/>
    <x v="1"/>
    <n v="1362"/>
    <n v="2482373"/>
    <n v="2523976"/>
    <n v="451657"/>
    <x v="1"/>
  </r>
  <r>
    <x v="1"/>
    <x v="1"/>
    <x v="0"/>
    <x v="1"/>
    <n v="1004"/>
    <n v="1052224"/>
    <n v="1360705"/>
    <n v="227871"/>
    <x v="0"/>
  </r>
  <r>
    <x v="1"/>
    <x v="0"/>
    <x v="0"/>
    <x v="1"/>
    <n v="1405"/>
    <n v="1424322"/>
    <n v="1717775"/>
    <n v="262950"/>
    <x v="1"/>
  </r>
  <r>
    <x v="1"/>
    <x v="5"/>
    <x v="1"/>
    <x v="1"/>
    <n v="899"/>
    <n v="1561968"/>
    <n v="1755165"/>
    <n v="449525"/>
    <x v="0"/>
  </r>
  <r>
    <x v="1"/>
    <x v="9"/>
    <x v="4"/>
    <x v="1"/>
    <n v="1328"/>
    <n v="900731"/>
    <n v="1226417"/>
    <n v="161712"/>
    <x v="0"/>
  </r>
  <r>
    <x v="2"/>
    <x v="0"/>
    <x v="0"/>
    <x v="0"/>
    <n v="653"/>
    <n v="2002218"/>
    <n v="1855547"/>
    <n v="504464"/>
    <x v="0"/>
  </r>
  <r>
    <x v="0"/>
    <x v="7"/>
    <x v="2"/>
    <x v="1"/>
    <n v="655"/>
    <n v="1941233"/>
    <n v="1741821"/>
    <n v="286130"/>
    <x v="0"/>
  </r>
  <r>
    <x v="1"/>
    <x v="4"/>
    <x v="3"/>
    <x v="0"/>
    <n v="879"/>
    <n v="759031"/>
    <n v="824531"/>
    <n v="195354"/>
    <x v="0"/>
  </r>
  <r>
    <x v="1"/>
    <x v="7"/>
    <x v="0"/>
    <x v="0"/>
    <n v="1272"/>
    <n v="2496976"/>
    <n v="2721162"/>
    <n v="755734"/>
    <x v="0"/>
  </r>
  <r>
    <x v="2"/>
    <x v="2"/>
    <x v="0"/>
    <x v="1"/>
    <n v="1344"/>
    <n v="1449699"/>
    <n v="1463515"/>
    <n v="350416"/>
    <x v="0"/>
  </r>
  <r>
    <x v="0"/>
    <x v="1"/>
    <x v="4"/>
    <x v="1"/>
    <n v="795"/>
    <n v="2319228"/>
    <n v="2531780"/>
    <n v="537993"/>
    <x v="0"/>
  </r>
  <r>
    <x v="2"/>
    <x v="8"/>
    <x v="2"/>
    <x v="1"/>
    <n v="607"/>
    <n v="441424"/>
    <n v="425681"/>
    <n v="137823"/>
    <x v="1"/>
  </r>
  <r>
    <x v="2"/>
    <x v="10"/>
    <x v="3"/>
    <x v="1"/>
    <n v="113"/>
    <n v="406384"/>
    <n v="369222"/>
    <n v="99758"/>
    <x v="0"/>
  </r>
  <r>
    <x v="2"/>
    <x v="8"/>
    <x v="0"/>
    <x v="1"/>
    <n v="1303"/>
    <n v="344938"/>
    <n v="60526"/>
    <n v="59298"/>
    <x v="0"/>
  </r>
  <r>
    <x v="1"/>
    <x v="9"/>
    <x v="3"/>
    <x v="1"/>
    <n v="991"/>
    <n v="2460529"/>
    <n v="2617830"/>
    <n v="439150"/>
    <x v="0"/>
  </r>
  <r>
    <x v="1"/>
    <x v="7"/>
    <x v="1"/>
    <x v="1"/>
    <n v="298"/>
    <n v="1179907"/>
    <n v="1125363"/>
    <n v="308028"/>
    <x v="0"/>
  </r>
  <r>
    <x v="2"/>
    <x v="6"/>
    <x v="0"/>
    <x v="1"/>
    <n v="1319"/>
    <n v="413968"/>
    <n v="178341"/>
    <n v="110565"/>
    <x v="0"/>
  </r>
  <r>
    <x v="2"/>
    <x v="4"/>
    <x v="0"/>
    <x v="1"/>
    <n v="989"/>
    <n v="588388"/>
    <n v="819380"/>
    <n v="106321"/>
    <x v="0"/>
  </r>
  <r>
    <x v="2"/>
    <x v="10"/>
    <x v="1"/>
    <x v="1"/>
    <n v="206"/>
    <n v="494957"/>
    <n v="235093"/>
    <n v="93580"/>
    <x v="0"/>
  </r>
  <r>
    <x v="2"/>
    <x v="3"/>
    <x v="4"/>
    <x v="1"/>
    <n v="784"/>
    <n v="2101737"/>
    <n v="2393532"/>
    <n v="668796"/>
    <x v="0"/>
  </r>
  <r>
    <x v="2"/>
    <x v="8"/>
    <x v="0"/>
    <x v="1"/>
    <n v="1034"/>
    <n v="1178190"/>
    <n v="925551"/>
    <n v="165406"/>
    <x v="0"/>
  </r>
  <r>
    <x v="1"/>
    <x v="1"/>
    <x v="3"/>
    <x v="1"/>
    <n v="1161"/>
    <n v="990944"/>
    <n v="833457"/>
    <n v="199109"/>
    <x v="0"/>
  </r>
  <r>
    <x v="2"/>
    <x v="8"/>
    <x v="2"/>
    <x v="1"/>
    <n v="1386"/>
    <n v="1664458"/>
    <n v="1745508"/>
    <n v="220523"/>
    <x v="0"/>
  </r>
  <r>
    <x v="1"/>
    <x v="11"/>
    <x v="3"/>
    <x v="0"/>
    <n v="1139"/>
    <n v="1396278"/>
    <n v="1110955"/>
    <n v="396844"/>
    <x v="1"/>
  </r>
  <r>
    <x v="1"/>
    <x v="6"/>
    <x v="4"/>
    <x v="1"/>
    <n v="711"/>
    <n v="2415059"/>
    <n v="2379071"/>
    <n v="334411"/>
    <x v="1"/>
  </r>
  <r>
    <x v="2"/>
    <x v="2"/>
    <x v="2"/>
    <x v="1"/>
    <n v="1093"/>
    <n v="593852"/>
    <n v="901731"/>
    <n v="151314"/>
    <x v="0"/>
  </r>
  <r>
    <x v="0"/>
    <x v="1"/>
    <x v="3"/>
    <x v="1"/>
    <n v="82"/>
    <n v="1185461"/>
    <n v="1214869"/>
    <n v="155647"/>
    <x v="0"/>
  </r>
  <r>
    <x v="0"/>
    <x v="0"/>
    <x v="3"/>
    <x v="1"/>
    <n v="607"/>
    <n v="1837455"/>
    <n v="2134911"/>
    <n v="467762"/>
    <x v="1"/>
  </r>
  <r>
    <x v="2"/>
    <x v="5"/>
    <x v="1"/>
    <x v="1"/>
    <n v="122"/>
    <n v="1716608"/>
    <n v="2084011"/>
    <n v="495425"/>
    <x v="0"/>
  </r>
  <r>
    <x v="1"/>
    <x v="0"/>
    <x v="4"/>
    <x v="1"/>
    <n v="874"/>
    <n v="2006423"/>
    <n v="1778362"/>
    <n v="400811"/>
    <x v="1"/>
  </r>
  <r>
    <x v="1"/>
    <x v="7"/>
    <x v="1"/>
    <x v="1"/>
    <n v="1416"/>
    <n v="2150408"/>
    <n v="2128284"/>
    <n v="482605"/>
    <x v="0"/>
  </r>
  <r>
    <x v="0"/>
    <x v="0"/>
    <x v="2"/>
    <x v="1"/>
    <n v="1206"/>
    <n v="827915"/>
    <n v="939657"/>
    <n v="165838"/>
    <x v="0"/>
  </r>
  <r>
    <x v="2"/>
    <x v="3"/>
    <x v="1"/>
    <x v="1"/>
    <n v="1128"/>
    <n v="1376957"/>
    <n v="1437658"/>
    <n v="247986"/>
    <x v="1"/>
  </r>
  <r>
    <x v="2"/>
    <x v="7"/>
    <x v="4"/>
    <x v="1"/>
    <n v="110"/>
    <n v="1606427"/>
    <n v="1441601"/>
    <n v="450848"/>
    <x v="1"/>
  </r>
  <r>
    <x v="0"/>
    <x v="9"/>
    <x v="0"/>
    <x v="1"/>
    <n v="321"/>
    <n v="2045786"/>
    <n v="2240848"/>
    <n v="356786"/>
    <x v="0"/>
  </r>
  <r>
    <x v="2"/>
    <x v="11"/>
    <x v="0"/>
    <x v="1"/>
    <n v="295"/>
    <n v="2168188"/>
    <n v="2411635"/>
    <n v="573678"/>
    <x v="0"/>
  </r>
  <r>
    <x v="0"/>
    <x v="6"/>
    <x v="2"/>
    <x v="0"/>
    <n v="1249"/>
    <n v="236382"/>
    <n v="58748"/>
    <n v="38114"/>
    <x v="1"/>
  </r>
  <r>
    <x v="1"/>
    <x v="9"/>
    <x v="0"/>
    <x v="1"/>
    <n v="677"/>
    <n v="1062219"/>
    <n v="958383"/>
    <n v="180546"/>
    <x v="1"/>
  </r>
  <r>
    <x v="2"/>
    <x v="1"/>
    <x v="1"/>
    <x v="0"/>
    <n v="1390"/>
    <n v="1271917"/>
    <n v="1462493"/>
    <n v="238220"/>
    <x v="0"/>
  </r>
  <r>
    <x v="0"/>
    <x v="0"/>
    <x v="2"/>
    <x v="1"/>
    <n v="754"/>
    <n v="1918303"/>
    <n v="2011079"/>
    <n v="456232"/>
    <x v="0"/>
  </r>
  <r>
    <x v="1"/>
    <x v="3"/>
    <x v="4"/>
    <x v="1"/>
    <n v="711"/>
    <n v="1474856"/>
    <n v="1514061"/>
    <n v="311024"/>
    <x v="0"/>
  </r>
  <r>
    <x v="2"/>
    <x v="8"/>
    <x v="2"/>
    <x v="0"/>
    <n v="1204"/>
    <n v="1835407"/>
    <n v="1891847"/>
    <n v="493777"/>
    <x v="0"/>
  </r>
  <r>
    <x v="2"/>
    <x v="8"/>
    <x v="2"/>
    <x v="1"/>
    <n v="1175"/>
    <n v="683075"/>
    <n v="768364"/>
    <n v="111145"/>
    <x v="1"/>
  </r>
  <r>
    <x v="0"/>
    <x v="7"/>
    <x v="3"/>
    <x v="0"/>
    <n v="359"/>
    <n v="1977310"/>
    <n v="2184077"/>
    <n v="241497"/>
    <x v="0"/>
  </r>
  <r>
    <x v="1"/>
    <x v="1"/>
    <x v="3"/>
    <x v="1"/>
    <n v="1365"/>
    <n v="527370"/>
    <n v="762190"/>
    <n v="145191"/>
    <x v="0"/>
  </r>
  <r>
    <x v="2"/>
    <x v="5"/>
    <x v="2"/>
    <x v="1"/>
    <n v="544"/>
    <n v="1457427"/>
    <n v="1367553"/>
    <n v="414390"/>
    <x v="0"/>
  </r>
  <r>
    <x v="1"/>
    <x v="11"/>
    <x v="0"/>
    <x v="0"/>
    <n v="1434"/>
    <n v="2364533"/>
    <n v="2280884"/>
    <n v="311872"/>
    <x v="1"/>
  </r>
  <r>
    <x v="2"/>
    <x v="6"/>
    <x v="3"/>
    <x v="1"/>
    <n v="387"/>
    <n v="1033142"/>
    <n v="1061826"/>
    <n v="250207"/>
    <x v="0"/>
  </r>
  <r>
    <x v="1"/>
    <x v="5"/>
    <x v="4"/>
    <x v="0"/>
    <n v="628"/>
    <n v="478910"/>
    <n v="281931"/>
    <n v="93694"/>
    <x v="0"/>
  </r>
  <r>
    <x v="1"/>
    <x v="7"/>
    <x v="1"/>
    <x v="1"/>
    <n v="59"/>
    <n v="302416"/>
    <n v="2625"/>
    <n v="84307"/>
    <x v="1"/>
  </r>
  <r>
    <x v="2"/>
    <x v="3"/>
    <x v="3"/>
    <x v="1"/>
    <n v="98"/>
    <n v="1297034"/>
    <n v="1219105"/>
    <n v="382473"/>
    <x v="0"/>
  </r>
  <r>
    <x v="0"/>
    <x v="11"/>
    <x v="2"/>
    <x v="1"/>
    <n v="672"/>
    <n v="1042653"/>
    <n v="1403552"/>
    <n v="302578"/>
    <x v="0"/>
  </r>
  <r>
    <x v="1"/>
    <x v="1"/>
    <x v="0"/>
    <x v="0"/>
    <n v="1394"/>
    <n v="2036517"/>
    <n v="1941731"/>
    <n v="560939"/>
    <x v="0"/>
  </r>
  <r>
    <x v="1"/>
    <x v="0"/>
    <x v="1"/>
    <x v="1"/>
    <n v="780"/>
    <n v="551637"/>
    <n v="361557"/>
    <n v="95880"/>
    <x v="1"/>
  </r>
  <r>
    <x v="0"/>
    <x v="0"/>
    <x v="3"/>
    <x v="1"/>
    <n v="844"/>
    <n v="1103282"/>
    <n v="1193582"/>
    <n v="311542"/>
    <x v="1"/>
  </r>
  <r>
    <x v="2"/>
    <x v="4"/>
    <x v="0"/>
    <x v="0"/>
    <n v="1020"/>
    <n v="377946"/>
    <n v="439678"/>
    <n v="85678"/>
    <x v="0"/>
  </r>
  <r>
    <x v="0"/>
    <x v="0"/>
    <x v="0"/>
    <x v="0"/>
    <n v="182"/>
    <n v="1143652"/>
    <n v="1174480"/>
    <n v="149305"/>
    <x v="0"/>
  </r>
  <r>
    <x v="1"/>
    <x v="10"/>
    <x v="0"/>
    <x v="1"/>
    <n v="132"/>
    <n v="1280109"/>
    <n v="1210253"/>
    <n v="270599"/>
    <x v="0"/>
  </r>
  <r>
    <x v="2"/>
    <x v="0"/>
    <x v="2"/>
    <x v="1"/>
    <n v="106"/>
    <n v="1094576"/>
    <n v="1062327"/>
    <n v="337601"/>
    <x v="0"/>
  </r>
  <r>
    <x v="1"/>
    <x v="10"/>
    <x v="4"/>
    <x v="1"/>
    <n v="425"/>
    <n v="1064899"/>
    <n v="981093"/>
    <n v="316883"/>
    <x v="1"/>
  </r>
  <r>
    <x v="1"/>
    <x v="2"/>
    <x v="0"/>
    <x v="1"/>
    <n v="398"/>
    <n v="463503"/>
    <n v="520433"/>
    <n v="65100"/>
    <x v="0"/>
  </r>
  <r>
    <x v="2"/>
    <x v="10"/>
    <x v="1"/>
    <x v="1"/>
    <n v="320"/>
    <n v="2416271"/>
    <n v="2504821"/>
    <n v="649554"/>
    <x v="0"/>
  </r>
  <r>
    <x v="2"/>
    <x v="11"/>
    <x v="3"/>
    <x v="1"/>
    <n v="160"/>
    <n v="2226393"/>
    <n v="2109404"/>
    <n v="625969"/>
    <x v="0"/>
  </r>
  <r>
    <x v="0"/>
    <x v="5"/>
    <x v="1"/>
    <x v="1"/>
    <n v="918"/>
    <n v="531922"/>
    <n v="905876"/>
    <n v="92702"/>
    <x v="0"/>
  </r>
  <r>
    <x v="2"/>
    <x v="11"/>
    <x v="2"/>
    <x v="0"/>
    <n v="936"/>
    <n v="1494416"/>
    <n v="1646014"/>
    <n v="320285"/>
    <x v="0"/>
  </r>
  <r>
    <x v="2"/>
    <x v="5"/>
    <x v="2"/>
    <x v="0"/>
    <n v="125"/>
    <n v="2185196"/>
    <n v="1892595"/>
    <n v="572953"/>
    <x v="0"/>
  </r>
  <r>
    <x v="2"/>
    <x v="4"/>
    <x v="1"/>
    <x v="1"/>
    <n v="1231"/>
    <n v="1760121"/>
    <n v="1974363"/>
    <n v="365767"/>
    <x v="0"/>
  </r>
  <r>
    <x v="0"/>
    <x v="2"/>
    <x v="4"/>
    <x v="1"/>
    <n v="378"/>
    <n v="1883959"/>
    <n v="2235059"/>
    <n v="268576"/>
    <x v="0"/>
  </r>
  <r>
    <x v="1"/>
    <x v="5"/>
    <x v="2"/>
    <x v="1"/>
    <n v="171"/>
    <n v="643035"/>
    <n v="441697"/>
    <n v="167945"/>
    <x v="1"/>
  </r>
  <r>
    <x v="1"/>
    <x v="5"/>
    <x v="2"/>
    <x v="1"/>
    <n v="90"/>
    <n v="2235115"/>
    <n v="2230876"/>
    <n v="675737"/>
    <x v="0"/>
  </r>
  <r>
    <x v="2"/>
    <x v="3"/>
    <x v="1"/>
    <x v="1"/>
    <n v="1240"/>
    <n v="2079466"/>
    <n v="2442324"/>
    <n v="520899"/>
    <x v="0"/>
  </r>
  <r>
    <x v="2"/>
    <x v="9"/>
    <x v="2"/>
    <x v="1"/>
    <n v="971"/>
    <n v="1110657"/>
    <n v="1183878"/>
    <n v="305164"/>
    <x v="0"/>
  </r>
  <r>
    <x v="1"/>
    <x v="9"/>
    <x v="4"/>
    <x v="1"/>
    <n v="691"/>
    <n v="1206247"/>
    <n v="1299792"/>
    <n v="231204"/>
    <x v="0"/>
  </r>
  <r>
    <x v="0"/>
    <x v="3"/>
    <x v="4"/>
    <x v="1"/>
    <n v="1096"/>
    <n v="889317"/>
    <n v="890080"/>
    <n v="139302"/>
    <x v="0"/>
  </r>
  <r>
    <x v="1"/>
    <x v="0"/>
    <x v="4"/>
    <x v="1"/>
    <n v="328"/>
    <n v="558332"/>
    <n v="265364"/>
    <n v="138776"/>
    <x v="0"/>
  </r>
  <r>
    <x v="0"/>
    <x v="3"/>
    <x v="3"/>
    <x v="1"/>
    <n v="812"/>
    <n v="951240"/>
    <n v="951418"/>
    <n v="176506"/>
    <x v="0"/>
  </r>
  <r>
    <x v="1"/>
    <x v="8"/>
    <x v="4"/>
    <x v="1"/>
    <n v="518"/>
    <n v="321292"/>
    <n v="648238"/>
    <n v="93821"/>
    <x v="1"/>
  </r>
  <r>
    <x v="2"/>
    <x v="5"/>
    <x v="4"/>
    <x v="1"/>
    <n v="1473"/>
    <n v="290570"/>
    <n v="506452"/>
    <n v="41994"/>
    <x v="0"/>
  </r>
  <r>
    <x v="0"/>
    <x v="5"/>
    <x v="3"/>
    <x v="1"/>
    <n v="58"/>
    <n v="1195791"/>
    <n v="1475343"/>
    <n v="247161"/>
    <x v="0"/>
  </r>
  <r>
    <x v="1"/>
    <x v="3"/>
    <x v="0"/>
    <x v="0"/>
    <n v="62"/>
    <n v="2420943"/>
    <n v="2739351"/>
    <n v="482604"/>
    <x v="0"/>
  </r>
  <r>
    <x v="0"/>
    <x v="3"/>
    <x v="2"/>
    <x v="0"/>
    <n v="973"/>
    <n v="1741121"/>
    <n v="1488971"/>
    <n v="535587"/>
    <x v="0"/>
  </r>
  <r>
    <x v="2"/>
    <x v="8"/>
    <x v="4"/>
    <x v="1"/>
    <n v="972"/>
    <n v="2160299"/>
    <n v="2389309"/>
    <n v="325399"/>
    <x v="0"/>
  </r>
  <r>
    <x v="0"/>
    <x v="0"/>
    <x v="2"/>
    <x v="1"/>
    <n v="1125"/>
    <n v="1084807"/>
    <n v="1064723"/>
    <n v="132313"/>
    <x v="1"/>
  </r>
  <r>
    <x v="2"/>
    <x v="11"/>
    <x v="1"/>
    <x v="1"/>
    <n v="1282"/>
    <n v="2288140"/>
    <n v="2336389"/>
    <n v="383531"/>
    <x v="1"/>
  </r>
  <r>
    <x v="2"/>
    <x v="2"/>
    <x v="2"/>
    <x v="1"/>
    <n v="1475"/>
    <n v="1619600"/>
    <n v="1754495"/>
    <n v="460056"/>
    <x v="1"/>
  </r>
  <r>
    <x v="1"/>
    <x v="1"/>
    <x v="3"/>
    <x v="1"/>
    <n v="1264"/>
    <n v="2444055"/>
    <n v="2148631"/>
    <n v="395605"/>
    <x v="0"/>
  </r>
  <r>
    <x v="2"/>
    <x v="5"/>
    <x v="2"/>
    <x v="1"/>
    <n v="1124"/>
    <n v="2186205"/>
    <n v="2568272"/>
    <n v="367666"/>
    <x v="1"/>
  </r>
  <r>
    <x v="1"/>
    <x v="2"/>
    <x v="2"/>
    <x v="1"/>
    <n v="1466"/>
    <n v="2097459"/>
    <n v="2159007"/>
    <n v="306186"/>
    <x v="1"/>
  </r>
  <r>
    <x v="1"/>
    <x v="3"/>
    <x v="2"/>
    <x v="1"/>
    <n v="702"/>
    <n v="245708"/>
    <n v="380556"/>
    <n v="64642"/>
    <x v="1"/>
  </r>
  <r>
    <x v="1"/>
    <x v="8"/>
    <x v="0"/>
    <x v="1"/>
    <n v="670"/>
    <n v="1724616"/>
    <n v="1990380"/>
    <n v="230813"/>
    <x v="1"/>
  </r>
  <r>
    <x v="2"/>
    <x v="0"/>
    <x v="0"/>
    <x v="1"/>
    <n v="1373"/>
    <n v="1415442"/>
    <n v="1363734"/>
    <n v="263614"/>
    <x v="1"/>
  </r>
  <r>
    <x v="0"/>
    <x v="10"/>
    <x v="1"/>
    <x v="1"/>
    <n v="245"/>
    <n v="1570092"/>
    <n v="1693593"/>
    <n v="277120"/>
    <x v="1"/>
  </r>
  <r>
    <x v="1"/>
    <x v="0"/>
    <x v="3"/>
    <x v="1"/>
    <n v="466"/>
    <n v="2430844"/>
    <n v="2544114"/>
    <n v="561602"/>
    <x v="1"/>
  </r>
  <r>
    <x v="1"/>
    <x v="6"/>
    <x v="2"/>
    <x v="1"/>
    <n v="713"/>
    <n v="1157642"/>
    <n v="1136951"/>
    <n v="308029"/>
    <x v="0"/>
  </r>
  <r>
    <x v="2"/>
    <x v="6"/>
    <x v="2"/>
    <x v="1"/>
    <n v="1493"/>
    <n v="253024"/>
    <n v="-32537"/>
    <n v="57328"/>
    <x v="0"/>
  </r>
  <r>
    <x v="1"/>
    <x v="2"/>
    <x v="2"/>
    <x v="0"/>
    <n v="1429"/>
    <n v="1651469"/>
    <n v="1731824"/>
    <n v="505688"/>
    <x v="1"/>
  </r>
  <r>
    <x v="1"/>
    <x v="9"/>
    <x v="2"/>
    <x v="0"/>
    <n v="197"/>
    <n v="1423759"/>
    <n v="1692565"/>
    <n v="441776"/>
    <x v="0"/>
  </r>
  <r>
    <x v="1"/>
    <x v="6"/>
    <x v="0"/>
    <x v="1"/>
    <n v="1050"/>
    <n v="742112"/>
    <n v="661235"/>
    <n v="142702"/>
    <x v="0"/>
  </r>
  <r>
    <x v="0"/>
    <x v="6"/>
    <x v="1"/>
    <x v="1"/>
    <n v="1438"/>
    <n v="718534"/>
    <n v="969784"/>
    <n v="197982"/>
    <x v="0"/>
  </r>
  <r>
    <x v="0"/>
    <x v="11"/>
    <x v="4"/>
    <x v="1"/>
    <n v="413"/>
    <n v="2132159"/>
    <n v="2132066"/>
    <n v="570907"/>
    <x v="0"/>
  </r>
  <r>
    <x v="2"/>
    <x v="10"/>
    <x v="3"/>
    <x v="0"/>
    <n v="451"/>
    <n v="248926"/>
    <n v="65115"/>
    <n v="74327"/>
    <x v="0"/>
  </r>
  <r>
    <x v="2"/>
    <x v="8"/>
    <x v="2"/>
    <x v="1"/>
    <n v="655"/>
    <n v="1416508"/>
    <n v="1226798"/>
    <n v="296884"/>
    <x v="0"/>
  </r>
  <r>
    <x v="2"/>
    <x v="11"/>
    <x v="1"/>
    <x v="1"/>
    <n v="278"/>
    <n v="1997613"/>
    <n v="1821593"/>
    <n v="451649"/>
    <x v="0"/>
  </r>
  <r>
    <x v="2"/>
    <x v="10"/>
    <x v="4"/>
    <x v="0"/>
    <n v="586"/>
    <n v="2112878"/>
    <n v="2039899"/>
    <n v="429241"/>
    <x v="0"/>
  </r>
  <r>
    <x v="2"/>
    <x v="8"/>
    <x v="1"/>
    <x v="1"/>
    <n v="317"/>
    <n v="2018317"/>
    <n v="2406947"/>
    <n v="585464"/>
    <x v="0"/>
  </r>
  <r>
    <x v="2"/>
    <x v="4"/>
    <x v="0"/>
    <x v="1"/>
    <n v="1478"/>
    <n v="563114"/>
    <n v="305413"/>
    <n v="93443"/>
    <x v="0"/>
  </r>
  <r>
    <x v="1"/>
    <x v="1"/>
    <x v="4"/>
    <x v="1"/>
    <n v="1084"/>
    <n v="683791"/>
    <n v="415332"/>
    <n v="114837"/>
    <x v="1"/>
  </r>
  <r>
    <x v="1"/>
    <x v="5"/>
    <x v="1"/>
    <x v="1"/>
    <n v="1393"/>
    <n v="1870930"/>
    <n v="1906619"/>
    <n v="363935"/>
    <x v="0"/>
  </r>
  <r>
    <x v="2"/>
    <x v="6"/>
    <x v="0"/>
    <x v="1"/>
    <n v="175"/>
    <n v="2358714"/>
    <n v="2534473"/>
    <n v="391708"/>
    <x v="0"/>
  </r>
  <r>
    <x v="0"/>
    <x v="8"/>
    <x v="1"/>
    <x v="1"/>
    <n v="355"/>
    <n v="2250181"/>
    <n v="2079369"/>
    <n v="522495"/>
    <x v="0"/>
  </r>
  <r>
    <x v="2"/>
    <x v="5"/>
    <x v="1"/>
    <x v="1"/>
    <n v="1162"/>
    <n v="996266"/>
    <n v="904416"/>
    <n v="146349"/>
    <x v="1"/>
  </r>
  <r>
    <x v="0"/>
    <x v="6"/>
    <x v="4"/>
    <x v="1"/>
    <n v="1428"/>
    <n v="934769"/>
    <n v="1110955"/>
    <n v="172032"/>
    <x v="1"/>
  </r>
  <r>
    <x v="0"/>
    <x v="11"/>
    <x v="0"/>
    <x v="0"/>
    <n v="677"/>
    <n v="231568"/>
    <n v="150641"/>
    <n v="70093"/>
    <x v="0"/>
  </r>
  <r>
    <x v="1"/>
    <x v="1"/>
    <x v="2"/>
    <x v="1"/>
    <n v="1425"/>
    <n v="997278"/>
    <n v="1177898"/>
    <n v="201295"/>
    <x v="1"/>
  </r>
  <r>
    <x v="2"/>
    <x v="11"/>
    <x v="3"/>
    <x v="1"/>
    <n v="738"/>
    <n v="861259"/>
    <n v="1105703"/>
    <n v="232235"/>
    <x v="0"/>
  </r>
  <r>
    <x v="2"/>
    <x v="8"/>
    <x v="4"/>
    <x v="0"/>
    <n v="1087"/>
    <n v="810326"/>
    <n v="954023"/>
    <n v="115627"/>
    <x v="1"/>
  </r>
  <r>
    <x v="0"/>
    <x v="7"/>
    <x v="0"/>
    <x v="0"/>
    <n v="1330"/>
    <n v="1445749"/>
    <n v="1814544"/>
    <n v="245073"/>
    <x v="0"/>
  </r>
  <r>
    <x v="0"/>
    <x v="11"/>
    <x v="1"/>
    <x v="1"/>
    <n v="1282"/>
    <n v="1156277"/>
    <n v="929908"/>
    <n v="325456"/>
    <x v="0"/>
  </r>
  <r>
    <x v="2"/>
    <x v="10"/>
    <x v="0"/>
    <x v="0"/>
    <n v="330"/>
    <n v="2426941"/>
    <n v="2720716"/>
    <n v="661580"/>
    <x v="1"/>
  </r>
  <r>
    <x v="1"/>
    <x v="9"/>
    <x v="3"/>
    <x v="1"/>
    <n v="492"/>
    <n v="1618180"/>
    <n v="1804005"/>
    <n v="319155"/>
    <x v="0"/>
  </r>
  <r>
    <x v="0"/>
    <x v="0"/>
    <x v="3"/>
    <x v="0"/>
    <n v="886"/>
    <n v="701994"/>
    <n v="711793"/>
    <n v="218235"/>
    <x v="0"/>
  </r>
  <r>
    <x v="1"/>
    <x v="2"/>
    <x v="2"/>
    <x v="1"/>
    <n v="438"/>
    <n v="274723"/>
    <n v="402280"/>
    <n v="83001"/>
    <x v="0"/>
  </r>
  <r>
    <x v="0"/>
    <x v="5"/>
    <x v="2"/>
    <x v="1"/>
    <n v="666"/>
    <n v="2238842"/>
    <n v="1990628"/>
    <n v="699548"/>
    <x v="0"/>
  </r>
  <r>
    <x v="0"/>
    <x v="4"/>
    <x v="3"/>
    <x v="0"/>
    <n v="196"/>
    <n v="2076624"/>
    <n v="1844928"/>
    <n v="426918"/>
    <x v="1"/>
  </r>
  <r>
    <x v="2"/>
    <x v="6"/>
    <x v="4"/>
    <x v="1"/>
    <n v="1352"/>
    <n v="1733017"/>
    <n v="1798767"/>
    <n v="276407"/>
    <x v="0"/>
  </r>
  <r>
    <x v="2"/>
    <x v="11"/>
    <x v="4"/>
    <x v="1"/>
    <n v="570"/>
    <n v="992515"/>
    <n v="870101"/>
    <n v="243495"/>
    <x v="0"/>
  </r>
  <r>
    <x v="2"/>
    <x v="9"/>
    <x v="1"/>
    <x v="1"/>
    <n v="679"/>
    <n v="1916534"/>
    <n v="2261760"/>
    <n v="492462"/>
    <x v="1"/>
  </r>
  <r>
    <x v="2"/>
    <x v="11"/>
    <x v="2"/>
    <x v="1"/>
    <n v="483"/>
    <n v="1593196"/>
    <n v="1720391"/>
    <n v="231154"/>
    <x v="0"/>
  </r>
  <r>
    <x v="2"/>
    <x v="1"/>
    <x v="1"/>
    <x v="1"/>
    <n v="193"/>
    <n v="1235211"/>
    <n v="1419314"/>
    <n v="342519"/>
    <x v="0"/>
  </r>
  <r>
    <x v="0"/>
    <x v="10"/>
    <x v="2"/>
    <x v="0"/>
    <n v="338"/>
    <n v="2389568"/>
    <n v="2144675"/>
    <n v="295379"/>
    <x v="0"/>
  </r>
  <r>
    <x v="0"/>
    <x v="4"/>
    <x v="3"/>
    <x v="1"/>
    <n v="1459"/>
    <n v="847122"/>
    <n v="1069180"/>
    <n v="183440"/>
    <x v="0"/>
  </r>
  <r>
    <x v="0"/>
    <x v="0"/>
    <x v="4"/>
    <x v="1"/>
    <n v="63"/>
    <n v="1961331"/>
    <n v="1906522"/>
    <n v="365206"/>
    <x v="0"/>
  </r>
  <r>
    <x v="1"/>
    <x v="8"/>
    <x v="4"/>
    <x v="0"/>
    <n v="306"/>
    <n v="2077329"/>
    <n v="2433849"/>
    <n v="556850"/>
    <x v="0"/>
  </r>
  <r>
    <x v="0"/>
    <x v="1"/>
    <x v="3"/>
    <x v="1"/>
    <n v="1419"/>
    <n v="515315"/>
    <n v="565356"/>
    <n v="94071"/>
    <x v="1"/>
  </r>
  <r>
    <x v="2"/>
    <x v="3"/>
    <x v="1"/>
    <x v="1"/>
    <n v="1418"/>
    <n v="350594"/>
    <n v="123171"/>
    <n v="100046"/>
    <x v="0"/>
  </r>
  <r>
    <x v="1"/>
    <x v="4"/>
    <x v="1"/>
    <x v="1"/>
    <n v="1473"/>
    <n v="920892"/>
    <n v="1024954"/>
    <n v="220084"/>
    <x v="0"/>
  </r>
  <r>
    <x v="1"/>
    <x v="11"/>
    <x v="0"/>
    <x v="1"/>
    <n v="1280"/>
    <n v="1282121"/>
    <n v="1243054"/>
    <n v="357427"/>
    <x v="1"/>
  </r>
  <r>
    <x v="1"/>
    <x v="1"/>
    <x v="2"/>
    <x v="1"/>
    <n v="907"/>
    <n v="385151"/>
    <n v="713619"/>
    <n v="122427"/>
    <x v="0"/>
  </r>
  <r>
    <x v="0"/>
    <x v="0"/>
    <x v="1"/>
    <x v="0"/>
    <n v="992"/>
    <n v="2332942"/>
    <n v="2315010"/>
    <n v="596840"/>
    <x v="0"/>
  </r>
  <r>
    <x v="2"/>
    <x v="9"/>
    <x v="3"/>
    <x v="1"/>
    <n v="1245"/>
    <n v="2414979"/>
    <n v="2488316"/>
    <n v="765524"/>
    <x v="1"/>
  </r>
  <r>
    <x v="2"/>
    <x v="9"/>
    <x v="1"/>
    <x v="1"/>
    <n v="513"/>
    <n v="396211"/>
    <n v="765453"/>
    <n v="49830"/>
    <x v="0"/>
  </r>
  <r>
    <x v="1"/>
    <x v="5"/>
    <x v="4"/>
    <x v="1"/>
    <n v="319"/>
    <n v="2036082"/>
    <n v="1737177"/>
    <n v="382025"/>
    <x v="1"/>
  </r>
  <r>
    <x v="2"/>
    <x v="0"/>
    <x v="2"/>
    <x v="1"/>
    <n v="1294"/>
    <n v="2437699"/>
    <n v="2504048"/>
    <n v="345106"/>
    <x v="1"/>
  </r>
  <r>
    <x v="1"/>
    <x v="9"/>
    <x v="0"/>
    <x v="1"/>
    <n v="1225"/>
    <n v="346192"/>
    <n v="742535"/>
    <n v="59704"/>
    <x v="0"/>
  </r>
  <r>
    <x v="2"/>
    <x v="1"/>
    <x v="2"/>
    <x v="1"/>
    <n v="672"/>
    <n v="464130"/>
    <n v="702541"/>
    <n v="133566"/>
    <x v="1"/>
  </r>
  <r>
    <x v="2"/>
    <x v="5"/>
    <x v="4"/>
    <x v="1"/>
    <n v="1256"/>
    <n v="2013065"/>
    <n v="2199949"/>
    <n v="254581"/>
    <x v="0"/>
  </r>
  <r>
    <x v="1"/>
    <x v="7"/>
    <x v="4"/>
    <x v="0"/>
    <n v="1472"/>
    <n v="962857"/>
    <n v="1151266"/>
    <n v="215715"/>
    <x v="0"/>
  </r>
  <r>
    <x v="0"/>
    <x v="9"/>
    <x v="4"/>
    <x v="1"/>
    <n v="121"/>
    <n v="592977"/>
    <n v="344976"/>
    <n v="138416"/>
    <x v="1"/>
  </r>
  <r>
    <x v="1"/>
    <x v="4"/>
    <x v="4"/>
    <x v="1"/>
    <n v="1491"/>
    <n v="1512896"/>
    <n v="1493384"/>
    <n v="351340"/>
    <x v="0"/>
  </r>
  <r>
    <x v="2"/>
    <x v="10"/>
    <x v="3"/>
    <x v="0"/>
    <n v="1356"/>
    <n v="808546"/>
    <n v="1070490"/>
    <n v="173885"/>
    <x v="1"/>
  </r>
  <r>
    <x v="2"/>
    <x v="3"/>
    <x v="0"/>
    <x v="1"/>
    <n v="123"/>
    <n v="577332"/>
    <n v="478919"/>
    <n v="160567"/>
    <x v="0"/>
  </r>
  <r>
    <x v="2"/>
    <x v="0"/>
    <x v="4"/>
    <x v="1"/>
    <n v="404"/>
    <n v="284153"/>
    <n v="247509"/>
    <n v="41687"/>
    <x v="0"/>
  </r>
  <r>
    <x v="1"/>
    <x v="1"/>
    <x v="4"/>
    <x v="1"/>
    <n v="546"/>
    <n v="1965854"/>
    <n v="2310527"/>
    <n v="358012"/>
    <x v="0"/>
  </r>
  <r>
    <x v="1"/>
    <x v="6"/>
    <x v="1"/>
    <x v="1"/>
    <n v="1401"/>
    <n v="983930"/>
    <n v="824003"/>
    <n v="239237"/>
    <x v="0"/>
  </r>
  <r>
    <x v="0"/>
    <x v="11"/>
    <x v="0"/>
    <x v="1"/>
    <n v="1037"/>
    <n v="958272"/>
    <n v="737056"/>
    <n v="247416"/>
    <x v="1"/>
  </r>
  <r>
    <x v="1"/>
    <x v="1"/>
    <x v="2"/>
    <x v="1"/>
    <n v="629"/>
    <n v="1326018"/>
    <n v="1369306"/>
    <n v="266303"/>
    <x v="0"/>
  </r>
  <r>
    <x v="0"/>
    <x v="9"/>
    <x v="0"/>
    <x v="1"/>
    <n v="959"/>
    <n v="2172690"/>
    <n v="2428346"/>
    <n v="641104"/>
    <x v="1"/>
  </r>
  <r>
    <x v="0"/>
    <x v="1"/>
    <x v="0"/>
    <x v="1"/>
    <n v="422"/>
    <n v="1508064"/>
    <n v="1269224"/>
    <n v="306285"/>
    <x v="1"/>
  </r>
  <r>
    <x v="1"/>
    <x v="6"/>
    <x v="0"/>
    <x v="1"/>
    <n v="411"/>
    <n v="278947"/>
    <n v="660161"/>
    <n v="55944"/>
    <x v="0"/>
  </r>
  <r>
    <x v="1"/>
    <x v="11"/>
    <x v="4"/>
    <x v="1"/>
    <n v="142"/>
    <n v="2153980"/>
    <n v="2126839"/>
    <n v="274075"/>
    <x v="1"/>
  </r>
  <r>
    <x v="2"/>
    <x v="5"/>
    <x v="4"/>
    <x v="0"/>
    <n v="1394"/>
    <n v="2393648"/>
    <n v="2568565"/>
    <n v="551085"/>
    <x v="1"/>
  </r>
  <r>
    <x v="0"/>
    <x v="9"/>
    <x v="3"/>
    <x v="0"/>
    <n v="373"/>
    <n v="1975373"/>
    <n v="2258445"/>
    <n v="517026"/>
    <x v="0"/>
  </r>
  <r>
    <x v="0"/>
    <x v="2"/>
    <x v="2"/>
    <x v="0"/>
    <n v="433"/>
    <n v="1168410"/>
    <n v="1259747"/>
    <n v="166951"/>
    <x v="0"/>
  </r>
  <r>
    <x v="2"/>
    <x v="9"/>
    <x v="1"/>
    <x v="1"/>
    <n v="624"/>
    <n v="894934"/>
    <n v="956722"/>
    <n v="162060"/>
    <x v="0"/>
  </r>
  <r>
    <x v="0"/>
    <x v="3"/>
    <x v="0"/>
    <x v="1"/>
    <n v="785"/>
    <n v="1240835"/>
    <n v="967632"/>
    <n v="342782"/>
    <x v="0"/>
  </r>
  <r>
    <x v="1"/>
    <x v="7"/>
    <x v="2"/>
    <x v="1"/>
    <n v="786"/>
    <n v="2078292"/>
    <n v="2088009"/>
    <n v="401492"/>
    <x v="0"/>
  </r>
  <r>
    <x v="0"/>
    <x v="2"/>
    <x v="2"/>
    <x v="1"/>
    <n v="395"/>
    <n v="469482"/>
    <n v="708550"/>
    <n v="79023"/>
    <x v="1"/>
  </r>
  <r>
    <x v="0"/>
    <x v="3"/>
    <x v="3"/>
    <x v="1"/>
    <n v="1176"/>
    <n v="1392148"/>
    <n v="1654341"/>
    <n v="354218"/>
    <x v="0"/>
  </r>
  <r>
    <x v="1"/>
    <x v="6"/>
    <x v="1"/>
    <x v="1"/>
    <n v="1288"/>
    <n v="342617"/>
    <n v="682954"/>
    <n v="54596"/>
    <x v="0"/>
  </r>
  <r>
    <x v="1"/>
    <x v="0"/>
    <x v="0"/>
    <x v="1"/>
    <n v="1265"/>
    <n v="1468962"/>
    <n v="1822901"/>
    <n v="439411"/>
    <x v="0"/>
  </r>
  <r>
    <x v="1"/>
    <x v="11"/>
    <x v="1"/>
    <x v="1"/>
    <n v="768"/>
    <n v="1140325"/>
    <n v="1397972"/>
    <n v="160922"/>
    <x v="0"/>
  </r>
  <r>
    <x v="1"/>
    <x v="10"/>
    <x v="3"/>
    <x v="0"/>
    <n v="830"/>
    <n v="2301847"/>
    <n v="2330053"/>
    <n v="601495"/>
    <x v="0"/>
  </r>
  <r>
    <x v="0"/>
    <x v="5"/>
    <x v="4"/>
    <x v="1"/>
    <n v="1069"/>
    <n v="932426"/>
    <n v="1230105"/>
    <n v="205049"/>
    <x v="1"/>
  </r>
  <r>
    <x v="2"/>
    <x v="10"/>
    <x v="2"/>
    <x v="1"/>
    <n v="1267"/>
    <n v="1230120"/>
    <n v="1235727"/>
    <n v="361637"/>
    <x v="0"/>
  </r>
  <r>
    <x v="1"/>
    <x v="4"/>
    <x v="0"/>
    <x v="1"/>
    <n v="1453"/>
    <n v="1234780"/>
    <n v="1034376"/>
    <n v="179338"/>
    <x v="1"/>
  </r>
  <r>
    <x v="2"/>
    <x v="4"/>
    <x v="4"/>
    <x v="1"/>
    <n v="1476"/>
    <n v="1664123"/>
    <n v="2038625"/>
    <n v="425314"/>
    <x v="0"/>
  </r>
  <r>
    <x v="0"/>
    <x v="6"/>
    <x v="3"/>
    <x v="1"/>
    <n v="713"/>
    <n v="1632002"/>
    <n v="1340627"/>
    <n v="382559"/>
    <x v="0"/>
  </r>
  <r>
    <x v="2"/>
    <x v="0"/>
    <x v="1"/>
    <x v="1"/>
    <n v="649"/>
    <n v="1956608"/>
    <n v="1957951"/>
    <n v="422662"/>
    <x v="1"/>
  </r>
  <r>
    <x v="2"/>
    <x v="7"/>
    <x v="2"/>
    <x v="1"/>
    <n v="60"/>
    <n v="949045"/>
    <n v="1031914"/>
    <n v="207158"/>
    <x v="0"/>
  </r>
  <r>
    <x v="1"/>
    <x v="7"/>
    <x v="0"/>
    <x v="0"/>
    <n v="236"/>
    <n v="1317330"/>
    <n v="1426472"/>
    <n v="348295"/>
    <x v="0"/>
  </r>
  <r>
    <x v="0"/>
    <x v="4"/>
    <x v="4"/>
    <x v="0"/>
    <n v="775"/>
    <n v="1072109"/>
    <n v="1065471"/>
    <n v="329725"/>
    <x v="0"/>
  </r>
  <r>
    <x v="0"/>
    <x v="9"/>
    <x v="4"/>
    <x v="0"/>
    <n v="1088"/>
    <n v="587405"/>
    <n v="987237"/>
    <n v="81208"/>
    <x v="0"/>
  </r>
  <r>
    <x v="1"/>
    <x v="1"/>
    <x v="2"/>
    <x v="0"/>
    <n v="827"/>
    <n v="567482"/>
    <n v="621542"/>
    <n v="70311"/>
    <x v="0"/>
  </r>
  <r>
    <x v="1"/>
    <x v="3"/>
    <x v="1"/>
    <x v="1"/>
    <n v="1370"/>
    <n v="764365"/>
    <n v="587547"/>
    <n v="214894"/>
    <x v="1"/>
  </r>
  <r>
    <x v="1"/>
    <x v="4"/>
    <x v="3"/>
    <x v="1"/>
    <n v="460"/>
    <n v="542059"/>
    <n v="786913"/>
    <n v="76773"/>
    <x v="0"/>
  </r>
  <r>
    <x v="1"/>
    <x v="6"/>
    <x v="1"/>
    <x v="1"/>
    <n v="1005"/>
    <n v="1908175"/>
    <n v="1641380"/>
    <n v="605539"/>
    <x v="0"/>
  </r>
  <r>
    <x v="2"/>
    <x v="8"/>
    <x v="1"/>
    <x v="1"/>
    <n v="634"/>
    <n v="1540389"/>
    <n v="1349473"/>
    <n v="375654"/>
    <x v="0"/>
  </r>
  <r>
    <x v="0"/>
    <x v="3"/>
    <x v="1"/>
    <x v="1"/>
    <n v="1125"/>
    <n v="2110155"/>
    <n v="1839872"/>
    <n v="527904"/>
    <x v="0"/>
  </r>
  <r>
    <x v="2"/>
    <x v="9"/>
    <x v="2"/>
    <x v="0"/>
    <n v="1101"/>
    <n v="1908086"/>
    <n v="2291610"/>
    <n v="304870"/>
    <x v="0"/>
  </r>
  <r>
    <x v="0"/>
    <x v="0"/>
    <x v="2"/>
    <x v="1"/>
    <n v="626"/>
    <n v="881376"/>
    <n v="882082"/>
    <n v="148126"/>
    <x v="0"/>
  </r>
  <r>
    <x v="2"/>
    <x v="11"/>
    <x v="3"/>
    <x v="1"/>
    <n v="1090"/>
    <n v="1915872"/>
    <n v="2078198"/>
    <n v="482550"/>
    <x v="0"/>
  </r>
  <r>
    <x v="2"/>
    <x v="7"/>
    <x v="1"/>
    <x v="1"/>
    <n v="1424"/>
    <n v="2439260"/>
    <n v="2159429"/>
    <n v="736523"/>
    <x v="0"/>
  </r>
  <r>
    <x v="2"/>
    <x v="10"/>
    <x v="2"/>
    <x v="0"/>
    <n v="1302"/>
    <n v="1156740"/>
    <n v="1208554"/>
    <n v="366082"/>
    <x v="1"/>
  </r>
  <r>
    <x v="1"/>
    <x v="9"/>
    <x v="3"/>
    <x v="1"/>
    <n v="1038"/>
    <n v="1393669"/>
    <n v="1470418"/>
    <n v="222438"/>
    <x v="0"/>
  </r>
  <r>
    <x v="2"/>
    <x v="5"/>
    <x v="3"/>
    <x v="0"/>
    <n v="1283"/>
    <n v="2410846"/>
    <n v="2461728"/>
    <n v="35396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F43A41-99A4-D546-9F75-D3E84879EA0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E6:AF19" firstHeaderRow="1" firstDataRow="1" firstDataCol="1"/>
  <pivotFields count="9">
    <pivotField showAll="0">
      <items count="4">
        <item x="1"/>
        <item h="1" x="2"/>
        <item h="1" x="0"/>
        <item t="default"/>
      </items>
    </pivotField>
    <pivotField axis="axisRow" showAll="0">
      <items count="13">
        <item x="9"/>
        <item x="11"/>
        <item x="3"/>
        <item x="10"/>
        <item x="0"/>
        <item x="2"/>
        <item x="1"/>
        <item x="6"/>
        <item x="5"/>
        <item x="4"/>
        <item x="7"/>
        <item x="8"/>
        <item t="default"/>
      </items>
    </pivotField>
    <pivotField showAll="0">
      <items count="6">
        <item x="4"/>
        <item x="3"/>
        <item x="0"/>
        <item x="2"/>
        <item x="1"/>
        <item t="default"/>
      </items>
    </pivotField>
    <pivotField showAll="0"/>
    <pivotField showAll="0"/>
    <pivotField showAll="0"/>
    <pivotField showAll="0"/>
    <pivotField dataField="1"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Operating Profit" fld="7" baseField="0" baseItem="0"/>
  </dataFields>
  <formats count="8">
    <format dxfId="7">
      <pivotArea type="all" dataOnly="0" outline="0" fieldPosition="0"/>
    </format>
    <format dxfId="6">
      <pivotArea outline="0" collapsedLevelsAreSubtotals="1" fieldPosition="0"/>
    </format>
    <format dxfId="5">
      <pivotArea field="2" type="button" dataOnly="0" labelOnly="1" outline="0"/>
    </format>
    <format dxfId="4">
      <pivotArea dataOnly="0" labelOnly="1" grandRow="1" outline="0" fieldPosition="0"/>
    </format>
    <format dxfId="3">
      <pivotArea outline="0" collapsedLevelsAreSubtotals="1" fieldPosition="0"/>
    </format>
    <format dxfId="2">
      <pivotArea field="1" type="button" dataOnly="0" labelOnly="1" outline="0" axis="axisRow" fieldPosition="0"/>
    </format>
    <format dxfId="1">
      <pivotArea field="1" type="button" dataOnly="0" labelOnly="1" outline="0" axis="axisRow" fieldPosition="0"/>
    </format>
    <format dxfId="0">
      <pivotArea field="1" type="button" dataOnly="0" labelOnly="1" outline="0" axis="axisRow"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171C31-C920-D949-A2A8-FBBDB3CC85E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B4:BD10" firstHeaderRow="0" firstDataRow="1" firstDataCol="1"/>
  <pivotFields count="4">
    <pivotField showAll="0">
      <items count="4">
        <item x="2"/>
        <item h="1" x="0"/>
        <item h="1" x="1"/>
        <item t="default"/>
      </items>
    </pivotField>
    <pivotField axis="axisRow" showAll="0">
      <items count="6">
        <item x="4"/>
        <item x="1"/>
        <item x="3"/>
        <item x="2"/>
        <item x="0"/>
        <item t="default"/>
      </items>
    </pivotField>
    <pivotField dataField="1" showAll="0"/>
    <pivotField showAll="0"/>
  </pivotFields>
  <rowFields count="1">
    <field x="1"/>
  </rowFields>
  <rowItems count="6">
    <i>
      <x/>
    </i>
    <i>
      <x v="1"/>
    </i>
    <i>
      <x v="2"/>
    </i>
    <i>
      <x v="3"/>
    </i>
    <i>
      <x v="4"/>
    </i>
    <i t="grand">
      <x/>
    </i>
  </rowItems>
  <colFields count="1">
    <field x="-2"/>
  </colFields>
  <colItems count="2">
    <i>
      <x/>
    </i>
    <i i="1">
      <x v="1"/>
    </i>
  </colItems>
  <dataFields count="2">
    <dataField name="Sum of Amount" fld="2" baseField="0" baseItem="0"/>
    <dataField name="Sum of Amount2" fld="2" showDataAs="percentOfCol" baseField="0" baseItem="0" numFmtId="10"/>
  </dataFields>
  <formats count="16">
    <format dxfId="23">
      <pivotArea collapsedLevelsAreSubtotals="1" fieldPosition="0">
        <references count="2">
          <reference field="4294967294" count="1" selected="0">
            <x v="0"/>
          </reference>
          <reference field="1" count="1">
            <x v="0"/>
          </reference>
        </references>
      </pivotArea>
    </format>
    <format dxfId="22">
      <pivotArea collapsedLevelsAreSubtotals="1" fieldPosition="0">
        <references count="2">
          <reference field="4294967294" count="1" selected="0">
            <x v="0"/>
          </reference>
          <reference field="1" count="1">
            <x v="1"/>
          </reference>
        </references>
      </pivotArea>
    </format>
    <format dxfId="21">
      <pivotArea collapsedLevelsAreSubtotals="1" fieldPosition="0">
        <references count="2">
          <reference field="4294967294" count="1" selected="0">
            <x v="0"/>
          </reference>
          <reference field="1" count="1">
            <x v="2"/>
          </reference>
        </references>
      </pivotArea>
    </format>
    <format dxfId="20">
      <pivotArea collapsedLevelsAreSubtotals="1" fieldPosition="0">
        <references count="2">
          <reference field="4294967294" count="1" selected="0">
            <x v="0"/>
          </reference>
          <reference field="1" count="1">
            <x v="3"/>
          </reference>
        </references>
      </pivotArea>
    </format>
    <format dxfId="19">
      <pivotArea collapsedLevelsAreSubtotals="1" fieldPosition="0">
        <references count="2">
          <reference field="4294967294" count="1" selected="0">
            <x v="0"/>
          </reference>
          <reference field="1" count="1">
            <x v="4"/>
          </reference>
        </references>
      </pivotArea>
    </format>
    <format dxfId="18">
      <pivotArea dataOnly="0" fieldPosition="0">
        <references count="1">
          <reference field="1" count="0"/>
        </references>
      </pivotArea>
    </format>
    <format dxfId="17">
      <pivotArea dataOnly="0" fieldPosition="0">
        <references count="1">
          <reference field="1" count="0"/>
        </references>
      </pivotArea>
    </format>
    <format dxfId="16">
      <pivotArea collapsedLevelsAreSubtotals="1" fieldPosition="0">
        <references count="1">
          <reference field="1" count="0"/>
        </references>
      </pivotArea>
    </format>
    <format dxfId="15">
      <pivotArea dataOnly="0" labelOnly="1" fieldPosition="0">
        <references count="1">
          <reference field="1" count="0"/>
        </references>
      </pivotArea>
    </format>
    <format dxfId="14">
      <pivotArea collapsedLevelsAreSubtotals="1" fieldPosition="0">
        <references count="1">
          <reference field="1" count="0"/>
        </references>
      </pivotArea>
    </format>
    <format dxfId="13">
      <pivotArea field="1" type="button" dataOnly="0" labelOnly="1" outline="0" axis="axisRow" fieldPosition="0"/>
    </format>
    <format dxfId="12">
      <pivotArea dataOnly="0" labelOnly="1" fieldPosition="0">
        <references count="1">
          <reference field="1" count="0"/>
        </references>
      </pivotArea>
    </format>
    <format dxfId="11">
      <pivotArea dataOnly="0" labelOnly="1" outline="0" fieldPosition="0">
        <references count="1">
          <reference field="4294967294" count="2">
            <x v="0"/>
            <x v="1"/>
          </reference>
        </references>
      </pivotArea>
    </format>
    <format dxfId="10">
      <pivotArea outline="0" collapsedLevelsAreSubtotals="1" fieldPosition="0"/>
    </format>
    <format dxfId="9">
      <pivotArea dataOnly="0" labelOnly="1" fieldPosition="0">
        <references count="1">
          <reference field="1" count="0"/>
        </references>
      </pivotArea>
    </format>
    <format dxfId="8">
      <pivotArea dataOnly="0" labelOnly="1" grandRow="1" outline="0"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747485-0EE7-4B44-8714-8E85C9A0297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X6:Z19" firstHeaderRow="0" firstDataRow="1" firstDataCol="1"/>
  <pivotFields count="9">
    <pivotField showAll="0">
      <items count="4">
        <item x="1"/>
        <item h="1" x="2"/>
        <item h="1" x="0"/>
        <item t="default"/>
      </items>
    </pivotField>
    <pivotField axis="axisRow" showAll="0">
      <items count="13">
        <item x="9"/>
        <item x="11"/>
        <item x="3"/>
        <item x="10"/>
        <item x="0"/>
        <item x="2"/>
        <item x="1"/>
        <item x="6"/>
        <item x="5"/>
        <item x="4"/>
        <item x="7"/>
        <item x="8"/>
        <item t="default"/>
      </items>
    </pivotField>
    <pivotField showAll="0">
      <items count="6">
        <item x="4"/>
        <item x="3"/>
        <item x="0"/>
        <item x="2"/>
        <item x="1"/>
        <item t="default"/>
      </items>
    </pivotField>
    <pivotField showAll="0"/>
    <pivotField showAll="0"/>
    <pivotField dataField="1"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Income" fld="5" baseField="0" baseItem="0"/>
    <dataField name="Sum of Income2" fld="5" baseField="0" baseItem="0"/>
  </dataFields>
  <formats count="10">
    <format dxfId="33">
      <pivotArea type="all" dataOnly="0" outline="0" fieldPosition="0"/>
    </format>
    <format dxfId="32">
      <pivotArea outline="0" collapsedLevelsAreSubtotals="1" fieldPosition="0"/>
    </format>
    <format dxfId="31">
      <pivotArea field="2" type="button" dataOnly="0" labelOnly="1" outline="0"/>
    </format>
    <format dxfId="30">
      <pivotArea dataOnly="0" labelOnly="1" grandRow="1" outline="0" fieldPosition="0"/>
    </format>
    <format dxfId="29">
      <pivotArea outline="0" collapsedLevelsAreSubtotals="1" fieldPosition="0"/>
    </format>
    <format dxfId="28">
      <pivotArea field="1" type="button" dataOnly="0" labelOnly="1" outline="0" axis="axisRow" fieldPosition="0"/>
    </format>
    <format dxfId="27">
      <pivotArea field="1" type="button" dataOnly="0" labelOnly="1" outline="0" axis="axisRow" fieldPosition="0"/>
    </format>
    <format dxfId="26">
      <pivotArea dataOnly="0" labelOnly="1" outline="0" fieldPosition="0">
        <references count="1">
          <reference field="4294967294" count="2">
            <x v="0"/>
            <x v="1"/>
          </reference>
        </references>
      </pivotArea>
    </format>
    <format dxfId="25">
      <pivotArea field="1" type="button" dataOnly="0" labelOnly="1" outline="0" axis="axisRow" fieldPosition="0"/>
    </format>
    <format dxfId="24">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1BEE27-1A1F-D84E-B556-D957EB1683E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6:R7" firstHeaderRow="0" firstDataRow="1" firstDataCol="0"/>
  <pivotFields count="9">
    <pivotField showAll="0">
      <items count="4">
        <item x="1"/>
        <item h="1" x="2"/>
        <item h="1" x="0"/>
        <item t="default"/>
      </items>
    </pivotField>
    <pivotField showAll="0"/>
    <pivotField showAll="0">
      <items count="6">
        <item x="4"/>
        <item x="3"/>
        <item x="0"/>
        <item x="2"/>
        <item x="1"/>
        <item t="default"/>
      </items>
    </pivotField>
    <pivotField showAll="0"/>
    <pivotField showAll="0"/>
    <pivotField dataField="1" showAll="0"/>
    <pivotField dataField="1" showAll="0"/>
    <pivotField showAll="0"/>
    <pivotField showAll="0"/>
  </pivotFields>
  <rowItems count="1">
    <i/>
  </rowItems>
  <colFields count="1">
    <field x="-2"/>
  </colFields>
  <colItems count="2">
    <i>
      <x/>
    </i>
    <i i="1">
      <x v="1"/>
    </i>
  </colItems>
  <dataFields count="2">
    <dataField name="Sum of Income" fld="5" baseField="0" baseItem="0"/>
    <dataField name="Sum of Target Income" fld="6" baseField="0" baseItem="0"/>
  </dataFields>
  <formats count="6">
    <format dxfId="39">
      <pivotArea type="all" dataOnly="0" outline="0" fieldPosition="0"/>
    </format>
    <format dxfId="38">
      <pivotArea outline="0" collapsedLevelsAreSubtotals="1" fieldPosition="0"/>
    </format>
    <format dxfId="37">
      <pivotArea field="2" type="button" dataOnly="0" labelOnly="1" outline="0"/>
    </format>
    <format dxfId="36">
      <pivotArea dataOnly="0" labelOnly="1" grandRow="1" outline="0" fieldPosition="0"/>
    </format>
    <format dxfId="35">
      <pivotArea dataOnly="0" labelOnly="1" outline="0" fieldPosition="0">
        <references count="1">
          <reference field="4294967294" count="1">
            <x v="0"/>
          </reference>
        </references>
      </pivotArea>
    </format>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0F7F22-05A6-AD4E-B441-A264A8CBF1A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T6:AV22" firstHeaderRow="0" firstDataRow="1" firstDataCol="1"/>
  <pivotFields count="9">
    <pivotField showAll="0">
      <items count="4">
        <item x="1"/>
        <item h="1" x="2"/>
        <item h="1" x="0"/>
        <item t="default"/>
      </items>
    </pivotField>
    <pivotField showAll="0">
      <items count="13">
        <item x="9"/>
        <item x="11"/>
        <item x="3"/>
        <item x="10"/>
        <item x="0"/>
        <item x="2"/>
        <item x="1"/>
        <item x="6"/>
        <item x="5"/>
        <item x="4"/>
        <item x="7"/>
        <item x="8"/>
        <item t="default"/>
      </items>
    </pivotField>
    <pivotField axis="axisRow" showAll="0">
      <items count="6">
        <item x="4"/>
        <item x="3"/>
        <item x="0"/>
        <item x="2"/>
        <item x="1"/>
        <item t="default"/>
      </items>
    </pivotField>
    <pivotField axis="axisRow" showAll="0">
      <items count="3">
        <item x="0"/>
        <item x="1"/>
        <item t="default"/>
      </items>
    </pivotField>
    <pivotField showAll="0"/>
    <pivotField dataField="1" showAll="0"/>
    <pivotField showAll="0"/>
    <pivotField showAll="0"/>
    <pivotField showAll="0">
      <items count="9">
        <item m="1" x="4"/>
        <item m="1" x="6"/>
        <item m="1" x="5"/>
        <item m="1" x="2"/>
        <item m="1" x="7"/>
        <item m="1" x="3"/>
        <item x="0"/>
        <item x="1"/>
        <item t="default"/>
      </items>
    </pivotField>
  </pivotFields>
  <rowFields count="2">
    <field x="2"/>
    <field x="3"/>
  </rowFields>
  <rowItems count="16">
    <i>
      <x/>
    </i>
    <i r="1">
      <x/>
    </i>
    <i r="1">
      <x v="1"/>
    </i>
    <i>
      <x v="1"/>
    </i>
    <i r="1">
      <x/>
    </i>
    <i r="1">
      <x v="1"/>
    </i>
    <i>
      <x v="2"/>
    </i>
    <i r="1">
      <x/>
    </i>
    <i r="1">
      <x v="1"/>
    </i>
    <i>
      <x v="3"/>
    </i>
    <i r="1">
      <x/>
    </i>
    <i r="1">
      <x v="1"/>
    </i>
    <i>
      <x v="4"/>
    </i>
    <i r="1">
      <x/>
    </i>
    <i r="1">
      <x v="1"/>
    </i>
    <i t="grand">
      <x/>
    </i>
  </rowItems>
  <colFields count="1">
    <field x="-2"/>
  </colFields>
  <colItems count="2">
    <i>
      <x/>
    </i>
    <i i="1">
      <x v="1"/>
    </i>
  </colItems>
  <dataFields count="2">
    <dataField name="Sum of Income" fld="5" baseField="0" baseItem="0"/>
    <dataField name="Sum of Income2" fld="5" showDataAs="percentOfCol" baseField="0" baseItem="0" numFmtId="10"/>
  </dataFields>
  <formats count="11">
    <format dxfId="50">
      <pivotArea type="all" dataOnly="0" outline="0" fieldPosition="0"/>
    </format>
    <format dxfId="49">
      <pivotArea outline="0" collapsedLevelsAreSubtotals="1" fieldPosition="0"/>
    </format>
    <format dxfId="48">
      <pivotArea field="2" type="button" dataOnly="0" labelOnly="1" outline="0" axis="axisRow" fieldPosition="0"/>
    </format>
    <format dxfId="47">
      <pivotArea dataOnly="0" labelOnly="1" grandRow="1" outline="0" fieldPosition="0"/>
    </format>
    <format dxfId="46">
      <pivotArea outline="0" collapsedLevelsAreSubtotals="1" fieldPosition="0"/>
    </format>
    <format dxfId="45">
      <pivotArea field="1" type="button" dataOnly="0" labelOnly="1" outline="0"/>
    </format>
    <format dxfId="44">
      <pivotArea field="1" type="button" dataOnly="0" labelOnly="1" outline="0"/>
    </format>
    <format dxfId="43">
      <pivotArea field="1" type="button" dataOnly="0" labelOnly="1" outline="0"/>
    </format>
    <format dxfId="42">
      <pivotArea outline="0" fieldPosition="0">
        <references count="1">
          <reference field="4294967294" count="1">
            <x v="1"/>
          </reference>
        </references>
      </pivotArea>
    </format>
    <format dxfId="41">
      <pivotArea field="8" type="button" dataOnly="0" labelOnly="1" outline="0"/>
    </format>
    <format dxfId="40">
      <pivotArea dataOnly="0" labelOnly="1" outline="0" fieldPosition="0">
        <references count="1">
          <reference field="4294967294" count="2">
            <x v="0"/>
            <x v="1"/>
          </reference>
        </references>
      </pivotArea>
    </format>
  </formats>
  <chartFormats count="2">
    <chartFormat chart="25" format="12" series="1">
      <pivotArea type="data" outline="0" fieldPosition="0">
        <references count="1">
          <reference field="4294967294" count="1" selected="0">
            <x v="0"/>
          </reference>
        </references>
      </pivotArea>
    </chartFormat>
    <chartFormat chart="25"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215430-2648-EF41-923C-68490B28662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K6:AM9" firstHeaderRow="0" firstDataRow="1" firstDataCol="1"/>
  <pivotFields count="9">
    <pivotField showAll="0">
      <items count="4">
        <item x="1"/>
        <item h="1" x="2"/>
        <item h="1" x="0"/>
        <item t="default"/>
      </items>
    </pivotField>
    <pivotField showAll="0">
      <items count="13">
        <item x="9"/>
        <item x="11"/>
        <item x="3"/>
        <item x="10"/>
        <item x="0"/>
        <item x="2"/>
        <item x="1"/>
        <item x="6"/>
        <item x="5"/>
        <item x="4"/>
        <item x="7"/>
        <item x="8"/>
        <item t="default"/>
      </items>
    </pivotField>
    <pivotField showAll="0">
      <items count="6">
        <item x="4"/>
        <item x="3"/>
        <item x="0"/>
        <item x="2"/>
        <item x="1"/>
        <item t="default"/>
      </items>
    </pivotField>
    <pivotField showAll="0"/>
    <pivotField showAll="0"/>
    <pivotField dataField="1" showAll="0"/>
    <pivotField showAll="0"/>
    <pivotField showAll="0"/>
    <pivotField axis="axisRow" showAll="0">
      <items count="9">
        <item m="1" x="4"/>
        <item m="1" x="6"/>
        <item m="1" x="5"/>
        <item m="1" x="2"/>
        <item m="1" x="7"/>
        <item m="1" x="3"/>
        <item x="0"/>
        <item x="1"/>
        <item t="default"/>
      </items>
    </pivotField>
  </pivotFields>
  <rowFields count="1">
    <field x="8"/>
  </rowFields>
  <rowItems count="3">
    <i>
      <x v="6"/>
    </i>
    <i>
      <x v="7"/>
    </i>
    <i t="grand">
      <x/>
    </i>
  </rowItems>
  <colFields count="1">
    <field x="-2"/>
  </colFields>
  <colItems count="2">
    <i>
      <x/>
    </i>
    <i i="1">
      <x v="1"/>
    </i>
  </colItems>
  <dataFields count="2">
    <dataField name="Sum of Income" fld="5" baseField="0" baseItem="0"/>
    <dataField name="Sum of Income2" fld="5" showDataAs="percentOfCol" baseField="0" baseItem="0" numFmtId="10"/>
  </dataFields>
  <formats count="9">
    <format dxfId="59">
      <pivotArea type="all" dataOnly="0" outline="0" fieldPosition="0"/>
    </format>
    <format dxfId="58">
      <pivotArea outline="0" collapsedLevelsAreSubtotals="1" fieldPosition="0"/>
    </format>
    <format dxfId="57">
      <pivotArea field="2" type="button" dataOnly="0" labelOnly="1" outline="0"/>
    </format>
    <format dxfId="56">
      <pivotArea dataOnly="0" labelOnly="1" grandRow="1" outline="0" fieldPosition="0"/>
    </format>
    <format dxfId="55">
      <pivotArea outline="0" collapsedLevelsAreSubtotals="1" fieldPosition="0"/>
    </format>
    <format dxfId="54">
      <pivotArea field="1" type="button" dataOnly="0" labelOnly="1" outline="0"/>
    </format>
    <format dxfId="53">
      <pivotArea field="1" type="button" dataOnly="0" labelOnly="1" outline="0"/>
    </format>
    <format dxfId="52">
      <pivotArea field="1" type="button" dataOnly="0" labelOnly="1" outline="0"/>
    </format>
    <format dxfId="51">
      <pivotArea outline="0" fieldPosition="0">
        <references count="1">
          <reference field="4294967294" count="1">
            <x v="1"/>
          </reference>
        </references>
      </pivotArea>
    </format>
  </formats>
  <chartFormats count="6">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8" count="1" selected="0">
            <x v="6"/>
          </reference>
        </references>
      </pivotArea>
    </chartFormat>
    <chartFormat chart="25" format="14">
      <pivotArea type="data" outline="0" fieldPosition="0">
        <references count="2">
          <reference field="4294967294" count="1" selected="0">
            <x v="0"/>
          </reference>
          <reference field="8" count="1" selected="0">
            <x v="7"/>
          </reference>
        </references>
      </pivotArea>
    </chartFormat>
    <chartFormat chart="25" format="15" series="1">
      <pivotArea type="data" outline="0" fieldPosition="0">
        <references count="1">
          <reference field="4294967294" count="1" selected="0">
            <x v="1"/>
          </reference>
        </references>
      </pivotArea>
    </chartFormat>
    <chartFormat chart="25" format="16">
      <pivotArea type="data" outline="0" fieldPosition="0">
        <references count="2">
          <reference field="4294967294" count="1" selected="0">
            <x v="1"/>
          </reference>
          <reference field="8" count="1" selected="0">
            <x v="6"/>
          </reference>
        </references>
      </pivotArea>
    </chartFormat>
    <chartFormat chart="25" format="17">
      <pivotArea type="data" outline="0" fieldPosition="0">
        <references count="2">
          <reference field="4294967294" count="1" selected="0">
            <x v="1"/>
          </reference>
          <reference field="8"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E77C8E-9AE7-7E4D-9E4E-EA1128FE160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U4:BV5" firstHeaderRow="0" firstDataRow="1" firstDataCol="0"/>
  <pivotFields count="4">
    <pivotField showAll="0">
      <items count="4">
        <item x="2"/>
        <item h="1" x="0"/>
        <item h="1" x="1"/>
        <item t="default"/>
      </items>
    </pivotField>
    <pivotField showAll="0">
      <items count="6">
        <item x="4"/>
        <item x="1"/>
        <item x="3"/>
        <item x="2"/>
        <item x="0"/>
        <item t="default"/>
      </items>
    </pivotField>
    <pivotField dataField="1" showAll="0"/>
    <pivotField dataField="1" showAll="0"/>
  </pivotFields>
  <rowItems count="1">
    <i/>
  </rowItems>
  <colFields count="1">
    <field x="-2"/>
  </colFields>
  <colItems count="2">
    <i>
      <x/>
    </i>
    <i i="1">
      <x v="1"/>
    </i>
  </colItems>
  <dataFields count="2">
    <dataField name="Sum of Amount" fld="2" baseField="0" baseItem="0"/>
    <dataField name="Sum of Target" fld="3" baseField="0" baseItem="0"/>
  </dataFields>
  <formats count="2">
    <format dxfId="61">
      <pivotArea field="1" type="button" dataOnly="0" labelOnly="1" outline="0"/>
    </format>
    <format dxfId="60">
      <pivotArea dataOnly="0" labelOnly="1" outline="0" fieldPosition="0">
        <references count="1">
          <reference field="4294967294" count="1">
            <x v="0"/>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184548-DA52-154B-8344-B7950BD722B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E13" firstHeaderRow="0" firstDataRow="1" firstDataCol="1"/>
  <pivotFields count="9">
    <pivotField showAll="0">
      <items count="4">
        <item x="1"/>
        <item h="1" x="2"/>
        <item h="1" x="0"/>
        <item t="default"/>
      </items>
    </pivotField>
    <pivotField showAll="0"/>
    <pivotField axis="axisRow" showAll="0">
      <items count="6">
        <item x="4"/>
        <item x="3"/>
        <item x="0"/>
        <item x="2"/>
        <item x="1"/>
        <item t="default"/>
      </items>
    </pivotField>
    <pivotField showAll="0"/>
    <pivotField dataField="1" showAll="0"/>
    <pivotField dataField="1" showAll="0"/>
    <pivotField showAll="0"/>
    <pivotField showAll="0"/>
    <pivotField showAll="0"/>
  </pivotFields>
  <rowFields count="1">
    <field x="2"/>
  </rowFields>
  <rowItems count="6">
    <i>
      <x/>
    </i>
    <i>
      <x v="1"/>
    </i>
    <i>
      <x v="2"/>
    </i>
    <i>
      <x v="3"/>
    </i>
    <i>
      <x v="4"/>
    </i>
    <i t="grand">
      <x/>
    </i>
  </rowItems>
  <colFields count="1">
    <field x="-2"/>
  </colFields>
  <colItems count="3">
    <i>
      <x/>
    </i>
    <i i="1">
      <x v="1"/>
    </i>
    <i i="2">
      <x v="2"/>
    </i>
  </colItems>
  <dataFields count="3">
    <dataField name="Sum of Income" fld="5" baseField="0" baseItem="0"/>
    <dataField name="Sum of Counts" fld="4" baseField="0" baseItem="0"/>
    <dataField name="Sum of Counts2" fld="4" showDataAs="percentOfCol" baseField="0" baseItem="0" numFmtId="10"/>
  </dataFields>
  <formats count="7">
    <format dxfId="68">
      <pivotArea type="all" dataOnly="0" outline="0" fieldPosition="0"/>
    </format>
    <format dxfId="67">
      <pivotArea outline="0" collapsedLevelsAreSubtotals="1" fieldPosition="0"/>
    </format>
    <format dxfId="66">
      <pivotArea field="2" type="button" dataOnly="0" labelOnly="1" outline="0" axis="axisRow" fieldPosition="0"/>
    </format>
    <format dxfId="65">
      <pivotArea dataOnly="0" labelOnly="1" fieldPosition="0">
        <references count="1">
          <reference field="2" count="0"/>
        </references>
      </pivotArea>
    </format>
    <format dxfId="64">
      <pivotArea dataOnly="0" labelOnly="1" grandRow="1" outline="0" fieldPosition="0"/>
    </format>
    <format dxfId="63">
      <pivotArea dataOnly="0" labelOnly="1" outline="0" fieldPosition="0">
        <references count="1">
          <reference field="4294967294" count="1">
            <x v="0"/>
          </reference>
        </references>
      </pivotArea>
    </format>
    <format dxfId="62">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09BBFD8-5904-0945-BD45-CA496D7B0592}" sourceName="Year">
  <pivotTables>
    <pivotTable tabId="9" name="PivotTable1"/>
    <pivotTable tabId="9" name="PivotTable2"/>
    <pivotTable tabId="9" name="PivotTable3"/>
    <pivotTable tabId="9" name="PivotTable4"/>
    <pivotTable tabId="9" name="PivotTable5"/>
    <pivotTable tabId="9" name="PivotTable6"/>
  </pivotTables>
  <data>
    <tabular pivotCacheId="1741123662">
      <items count="3">
        <i x="1" s="1"/>
        <i x="2"/>
        <i x="0"/>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E59CDBDF-24F5-E241-9007-4724A4C04FC9}" sourceName="Year">
  <pivotTables>
    <pivotTable tabId="9" name="PivotTable7"/>
    <pivotTable tabId="9" name="PivotTable8"/>
  </pivotTables>
  <data>
    <tabular pivotCacheId="1695743512">
      <items count="3">
        <i x="2" s="1"/>
        <i x="0"/>
        <i x="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4C8ABE2-AB06-5A4D-AFA7-4D5246E545AC}" cache="Slicer_Year" caption="Year" columnCount="3" showCaption="0" style="Dark Black BG" lockedPosition="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28D779C-091F-ED40-85CB-A360FE36E66C}" cache="Slicer_Year1" caption="Year" columnCount="3" showCaption="0" style="Dark Black BG"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D59321-8291-9D45-B30A-D5BFF119E3DB}" name="Table1" displayName="Table1" ref="A1:K601" totalsRowShown="0" headerRowDxfId="100" dataDxfId="99">
  <autoFilter ref="A1:K601" xr:uid="{9CD59321-8291-9D45-B30A-D5BFF119E3DB}"/>
  <tableColumns count="11">
    <tableColumn id="1" xr3:uid="{B8951E1E-3547-F640-85E1-26BD0B8F1B10}" name="Order No." dataDxfId="98"/>
    <tableColumn id="2" xr3:uid="{64132186-9B2C-5141-A12D-00FC1E6B580B}" name="Year" dataDxfId="97"/>
    <tableColumn id="3" xr3:uid="{7C89ED34-161F-0947-B8B1-D7CF661221CF}" name="Month" dataDxfId="96"/>
    <tableColumn id="4" xr3:uid="{D62DD715-6217-D247-829F-D5C0F6998491}" name="POS" dataDxfId="95"/>
    <tableColumn id="5" xr3:uid="{F470B221-1CE1-9449-8114-2F274DC7C6B2}" name="Payment Method" dataDxfId="94"/>
    <tableColumn id="6" xr3:uid="{B031FA5A-4B3A-014D-AFC0-BA090E93CE17}" name="Assembly Stage" dataDxfId="93"/>
    <tableColumn id="7" xr3:uid="{FD87A508-5D49-3E44-899A-2CB9DF019EC5}" name="Registration Status" dataDxfId="92"/>
    <tableColumn id="8" xr3:uid="{8A9A1768-C249-2644-BF44-1FFCDCFD42F6}" name="Sale Status" dataDxfId="91"/>
    <tableColumn id="9" xr3:uid="{BC7E4A3F-BF34-194B-8F09-116EA5BE3FA7}" name="Delivery Type" dataDxfId="90"/>
    <tableColumn id="10" xr3:uid="{50395930-9126-B942-8A2A-A5D77FBF3A3D}" name="Amount" dataDxfId="89"/>
    <tableColumn id="11" xr3:uid="{BAEC5D39-BA04-4B4E-BC93-A053AEA3F9D9}" name="Target" dataDxfId="88"/>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225DB5-BBC2-7646-81D3-26324724A400}" name="Table2" displayName="Table2" ref="N1:V401" totalsRowShown="0" headerRowDxfId="87" dataDxfId="86">
  <autoFilter ref="N1:V401" xr:uid="{0E225DB5-BBC2-7646-81D3-26324724A400}"/>
  <tableColumns count="9">
    <tableColumn id="1" xr3:uid="{4DD162B8-8FCC-344C-8B93-600C5E01C220}" name="Year" dataDxfId="85"/>
    <tableColumn id="2" xr3:uid="{96C55DC3-C9B3-5C42-BA89-6626B6C02FC0}" name="Month" dataDxfId="84"/>
    <tableColumn id="3" xr3:uid="{7EAC4C38-32A0-1F45-95E6-D5EBE342F209}" name="Income Source" dataDxfId="83"/>
    <tableColumn id="4" xr3:uid="{F0B60FC2-CDDF-A141-8CF2-085ABECC7171}" name="Income Breakdown" dataDxfId="82"/>
    <tableColumn id="5" xr3:uid="{FAA86900-D722-C34C-8A1C-50CF4A5AC8B5}" name="Counts" dataDxfId="81"/>
    <tableColumn id="6" xr3:uid="{BB93C2AD-F693-E947-A578-243DC46250D0}" name="Income" dataDxfId="80"/>
    <tableColumn id="7" xr3:uid="{76C91E5D-5E70-E642-82A7-55599E056203}" name="Target Income" dataDxfId="79"/>
    <tableColumn id="8" xr3:uid="{A67F2994-8EAF-9744-9A13-77018750E646}" name="Operating Profit" dataDxfId="78"/>
    <tableColumn id="9" xr3:uid="{3F6894AB-415E-7D48-A679-DF989F309278}" name="Marketing Strategies" dataDxfId="77"/>
  </tableColumns>
  <tableStyleInfo name="TableStyleMedium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32C515-849B-994A-919A-00336E687997}" name="Table3" displayName="Table3" ref="Y1:AB401" totalsRowShown="0" headerRowDxfId="76" dataDxfId="74" headerRowBorderDxfId="75" tableBorderDxfId="73">
  <tableColumns count="4">
    <tableColumn id="1" xr3:uid="{BAA09CB7-335F-FA46-96C5-A1F9521D7765}" name="Year" dataDxfId="72"/>
    <tableColumn id="2" xr3:uid="{8E197F91-E134-D247-A71E-D4646FDA8A56}" name="Country" dataDxfId="71"/>
    <tableColumn id="3" xr3:uid="{589FC4D0-5912-5F4B-9794-B2901E60F432}" name="Amount" dataDxfId="70"/>
    <tableColumn id="4" xr3:uid="{734B2ED8-B1DC-3542-B546-263B24DDE640}" name="Target" dataDxfId="69"/>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B601"/>
  <sheetViews>
    <sheetView showGridLines="0" showRowColHeaders="0" topLeftCell="Q2" zoomScale="125" workbookViewId="0">
      <selection activeCell="Z8" sqref="Z8"/>
    </sheetView>
  </sheetViews>
  <sheetFormatPr baseColWidth="10" defaultColWidth="8.83203125" defaultRowHeight="15" x14ac:dyDescent="0.2"/>
  <cols>
    <col min="1" max="1" width="14.1640625" bestFit="1" customWidth="1"/>
    <col min="2" max="2" width="9.6640625" bestFit="1" customWidth="1"/>
    <col min="3" max="3" width="11.33203125" bestFit="1" customWidth="1"/>
    <col min="4" max="4" width="9.5" bestFit="1" customWidth="1"/>
    <col min="5" max="5" width="19.83203125" bestFit="1" customWidth="1"/>
    <col min="6" max="6" width="19" bestFit="1" customWidth="1"/>
    <col min="7" max="7" width="21.5" bestFit="1" customWidth="1"/>
    <col min="8" max="8" width="15" bestFit="1" customWidth="1"/>
    <col min="9" max="9" width="17.6640625" bestFit="1" customWidth="1"/>
    <col min="10" max="10" width="12.5" bestFit="1" customWidth="1"/>
    <col min="11" max="11" width="11.33203125" bestFit="1" customWidth="1"/>
    <col min="14" max="14" width="9.6640625" bestFit="1" customWidth="1"/>
    <col min="15" max="15" width="11.33203125" bestFit="1" customWidth="1"/>
    <col min="16" max="16" width="18" bestFit="1" customWidth="1"/>
    <col min="17" max="17" width="21.5" bestFit="1" customWidth="1"/>
    <col min="18" max="18" width="11.83203125" bestFit="1" customWidth="1"/>
    <col min="19" max="19" width="12" bestFit="1" customWidth="1"/>
    <col min="20" max="20" width="17.6640625" bestFit="1" customWidth="1"/>
    <col min="21" max="21" width="19.1640625" bestFit="1" customWidth="1"/>
    <col min="22" max="22" width="23.1640625" bestFit="1" customWidth="1"/>
    <col min="25" max="25" width="9.6640625" bestFit="1" customWidth="1"/>
    <col min="26" max="26" width="12.6640625" style="2" bestFit="1" customWidth="1"/>
    <col min="27" max="27" width="12.5" bestFit="1" customWidth="1"/>
    <col min="28" max="28" width="11.33203125" bestFit="1" customWidth="1"/>
  </cols>
  <sheetData>
    <row r="1" spans="1:28" ht="20" customHeight="1" x14ac:dyDescent="0.2">
      <c r="A1" s="3" t="s">
        <v>0</v>
      </c>
      <c r="B1" s="3" t="s">
        <v>1</v>
      </c>
      <c r="C1" s="3" t="s">
        <v>2</v>
      </c>
      <c r="D1" s="3" t="s">
        <v>3</v>
      </c>
      <c r="E1" s="3" t="s">
        <v>4</v>
      </c>
      <c r="F1" s="3" t="s">
        <v>5</v>
      </c>
      <c r="G1" s="3" t="s">
        <v>6</v>
      </c>
      <c r="H1" s="3" t="s">
        <v>7</v>
      </c>
      <c r="I1" s="3" t="s">
        <v>8</v>
      </c>
      <c r="J1" s="3" t="s">
        <v>9</v>
      </c>
      <c r="K1" s="3" t="s">
        <v>10</v>
      </c>
      <c r="L1" s="1"/>
      <c r="M1" s="1" t="s">
        <v>11</v>
      </c>
      <c r="N1" s="4" t="s">
        <v>1</v>
      </c>
      <c r="O1" s="4" t="s">
        <v>2</v>
      </c>
      <c r="P1" s="4" t="s">
        <v>438</v>
      </c>
      <c r="Q1" s="4" t="s">
        <v>439</v>
      </c>
      <c r="R1" s="4" t="s">
        <v>440</v>
      </c>
      <c r="S1" s="4" t="s">
        <v>441</v>
      </c>
      <c r="T1" s="4" t="s">
        <v>442</v>
      </c>
      <c r="U1" s="4" t="s">
        <v>443</v>
      </c>
      <c r="V1" s="4" t="s">
        <v>444</v>
      </c>
      <c r="Y1" s="48" t="s">
        <v>1</v>
      </c>
      <c r="Z1" s="48" t="s">
        <v>452</v>
      </c>
      <c r="AA1" s="48" t="s">
        <v>9</v>
      </c>
      <c r="AB1" s="48" t="s">
        <v>10</v>
      </c>
    </row>
    <row r="2" spans="1:28" x14ac:dyDescent="0.2">
      <c r="A2" s="6" t="s">
        <v>12</v>
      </c>
      <c r="B2" s="6">
        <v>2024</v>
      </c>
      <c r="C2" s="6" t="s">
        <v>13</v>
      </c>
      <c r="D2" s="5" t="s">
        <v>14</v>
      </c>
      <c r="E2" s="6" t="s">
        <v>15</v>
      </c>
      <c r="F2" s="5" t="s">
        <v>16</v>
      </c>
      <c r="G2" s="5" t="s">
        <v>17</v>
      </c>
      <c r="H2" s="15" t="s">
        <v>464</v>
      </c>
      <c r="I2" s="5" t="s">
        <v>19</v>
      </c>
      <c r="J2" s="16">
        <v>37273.279999999999</v>
      </c>
      <c r="K2" s="5">
        <v>46735</v>
      </c>
      <c r="N2" s="5">
        <v>2025</v>
      </c>
      <c r="O2" s="5" t="s">
        <v>13</v>
      </c>
      <c r="P2" s="5" t="s">
        <v>445</v>
      </c>
      <c r="Q2" s="5" t="s">
        <v>446</v>
      </c>
      <c r="R2" s="5">
        <v>851</v>
      </c>
      <c r="S2" s="5">
        <v>1509989</v>
      </c>
      <c r="T2" s="5">
        <v>1444445</v>
      </c>
      <c r="U2" s="5">
        <v>313276</v>
      </c>
      <c r="V2" s="5" t="s">
        <v>478</v>
      </c>
      <c r="Y2" s="18">
        <v>2024</v>
      </c>
      <c r="Z2" s="20" t="s">
        <v>453</v>
      </c>
      <c r="AA2" s="18">
        <v>10968904</v>
      </c>
      <c r="AB2" s="18">
        <v>7446386</v>
      </c>
    </row>
    <row r="3" spans="1:28" x14ac:dyDescent="0.2">
      <c r="A3" s="6" t="s">
        <v>20</v>
      </c>
      <c r="B3" s="6">
        <v>2025</v>
      </c>
      <c r="C3" s="6" t="s">
        <v>21</v>
      </c>
      <c r="D3" s="5" t="s">
        <v>14</v>
      </c>
      <c r="E3" s="6" t="s">
        <v>15</v>
      </c>
      <c r="F3" s="5" t="s">
        <v>16</v>
      </c>
      <c r="G3" s="5" t="s">
        <v>17</v>
      </c>
      <c r="H3" s="15" t="s">
        <v>465</v>
      </c>
      <c r="I3" s="5" t="s">
        <v>22</v>
      </c>
      <c r="J3" s="16">
        <v>9837.6</v>
      </c>
      <c r="K3" s="5">
        <v>20089</v>
      </c>
      <c r="N3" s="5">
        <v>2023</v>
      </c>
      <c r="O3" s="5" t="s">
        <v>73</v>
      </c>
      <c r="P3" s="5" t="s">
        <v>447</v>
      </c>
      <c r="Q3" s="5" t="s">
        <v>448</v>
      </c>
      <c r="R3" s="5">
        <v>92</v>
      </c>
      <c r="S3" s="5">
        <v>368678</v>
      </c>
      <c r="T3" s="5">
        <v>280757</v>
      </c>
      <c r="U3" s="5">
        <v>113010</v>
      </c>
      <c r="V3" s="5" t="s">
        <v>478</v>
      </c>
      <c r="Y3" s="18">
        <v>2025</v>
      </c>
      <c r="Z3" s="20" t="s">
        <v>454</v>
      </c>
      <c r="AA3" s="18">
        <v>27671191</v>
      </c>
      <c r="AB3" s="18">
        <v>32293477</v>
      </c>
    </row>
    <row r="4" spans="1:28" x14ac:dyDescent="0.2">
      <c r="A4" s="6" t="s">
        <v>23</v>
      </c>
      <c r="B4" s="6">
        <v>2024</v>
      </c>
      <c r="C4" s="6" t="s">
        <v>24</v>
      </c>
      <c r="D4" s="5" t="s">
        <v>14</v>
      </c>
      <c r="E4" s="6" t="s">
        <v>25</v>
      </c>
      <c r="F4" s="5" t="s">
        <v>26</v>
      </c>
      <c r="G4" s="5" t="s">
        <v>17</v>
      </c>
      <c r="H4" s="15" t="s">
        <v>465</v>
      </c>
      <c r="I4" s="5" t="s">
        <v>19</v>
      </c>
      <c r="J4" s="16">
        <v>6467.2</v>
      </c>
      <c r="K4" s="5">
        <v>5683</v>
      </c>
      <c r="N4" s="5">
        <v>2024</v>
      </c>
      <c r="O4" s="5" t="s">
        <v>32</v>
      </c>
      <c r="P4" s="5" t="s">
        <v>449</v>
      </c>
      <c r="Q4" s="5" t="s">
        <v>448</v>
      </c>
      <c r="R4" s="5">
        <v>911</v>
      </c>
      <c r="S4" s="5">
        <v>631856</v>
      </c>
      <c r="T4" s="5">
        <v>576125</v>
      </c>
      <c r="U4" s="5">
        <v>155748</v>
      </c>
      <c r="V4" s="5" t="s">
        <v>479</v>
      </c>
      <c r="Y4" s="18">
        <v>2023</v>
      </c>
      <c r="Z4" s="20" t="s">
        <v>454</v>
      </c>
      <c r="AA4" s="18">
        <v>23654891</v>
      </c>
      <c r="AB4" s="18">
        <v>25276395</v>
      </c>
    </row>
    <row r="5" spans="1:28" x14ac:dyDescent="0.2">
      <c r="A5" s="6" t="s">
        <v>27</v>
      </c>
      <c r="B5" s="6">
        <v>2024</v>
      </c>
      <c r="C5" s="6" t="s">
        <v>28</v>
      </c>
      <c r="D5" s="5" t="s">
        <v>14</v>
      </c>
      <c r="E5" s="6" t="s">
        <v>29</v>
      </c>
      <c r="F5" s="5" t="s">
        <v>16</v>
      </c>
      <c r="G5" s="5" t="s">
        <v>30</v>
      </c>
      <c r="H5" s="15" t="s">
        <v>464</v>
      </c>
      <c r="I5" s="5" t="s">
        <v>19</v>
      </c>
      <c r="J5" s="16">
        <v>31089.52</v>
      </c>
      <c r="K5" s="5">
        <v>45429</v>
      </c>
      <c r="N5" s="5">
        <v>2024</v>
      </c>
      <c r="O5" s="5" t="s">
        <v>32</v>
      </c>
      <c r="P5" s="5" t="s">
        <v>450</v>
      </c>
      <c r="Q5" s="5" t="s">
        <v>448</v>
      </c>
      <c r="R5" s="5">
        <v>1351</v>
      </c>
      <c r="S5" s="5">
        <v>1816999</v>
      </c>
      <c r="T5" s="5">
        <v>1960231</v>
      </c>
      <c r="U5" s="5">
        <v>322806</v>
      </c>
      <c r="V5" s="5" t="s">
        <v>479</v>
      </c>
      <c r="Y5" s="18">
        <v>2024</v>
      </c>
      <c r="Z5" s="20" t="s">
        <v>453</v>
      </c>
      <c r="AA5" s="18">
        <v>15024141</v>
      </c>
      <c r="AB5" s="18">
        <v>16553066</v>
      </c>
    </row>
    <row r="6" spans="1:28" x14ac:dyDescent="0.2">
      <c r="A6" s="6" t="s">
        <v>31</v>
      </c>
      <c r="B6" s="6">
        <v>2023</v>
      </c>
      <c r="C6" s="6" t="s">
        <v>32</v>
      </c>
      <c r="D6" s="5" t="s">
        <v>33</v>
      </c>
      <c r="E6" s="6" t="s">
        <v>29</v>
      </c>
      <c r="F6" s="5" t="s">
        <v>26</v>
      </c>
      <c r="G6" s="5" t="s">
        <v>17</v>
      </c>
      <c r="H6" s="15" t="s">
        <v>466</v>
      </c>
      <c r="I6" s="5" t="s">
        <v>19</v>
      </c>
      <c r="J6" s="16">
        <v>10471.5</v>
      </c>
      <c r="K6" s="5">
        <v>22895</v>
      </c>
      <c r="N6" s="5">
        <v>2024</v>
      </c>
      <c r="O6" s="5" t="s">
        <v>73</v>
      </c>
      <c r="P6" s="5" t="s">
        <v>449</v>
      </c>
      <c r="Q6" s="5" t="s">
        <v>448</v>
      </c>
      <c r="R6" s="5">
        <v>1203</v>
      </c>
      <c r="S6" s="5">
        <v>1285643</v>
      </c>
      <c r="T6" s="5">
        <v>1402103</v>
      </c>
      <c r="U6" s="5">
        <v>318442</v>
      </c>
      <c r="V6" s="5" t="s">
        <v>478</v>
      </c>
      <c r="Y6" s="18">
        <v>2024</v>
      </c>
      <c r="Z6" s="20" t="s">
        <v>454</v>
      </c>
      <c r="AA6" s="18">
        <v>11186119</v>
      </c>
      <c r="AB6" s="18">
        <v>7311783</v>
      </c>
    </row>
    <row r="7" spans="1:28" x14ac:dyDescent="0.2">
      <c r="A7" s="6" t="s">
        <v>34</v>
      </c>
      <c r="B7" s="6">
        <v>2023</v>
      </c>
      <c r="C7" s="6" t="s">
        <v>13</v>
      </c>
      <c r="D7" s="5" t="s">
        <v>14</v>
      </c>
      <c r="E7" s="6" t="s">
        <v>25</v>
      </c>
      <c r="F7" s="5" t="s">
        <v>16</v>
      </c>
      <c r="G7" s="5" t="s">
        <v>17</v>
      </c>
      <c r="H7" s="15" t="s">
        <v>466</v>
      </c>
      <c r="I7" s="5" t="s">
        <v>22</v>
      </c>
      <c r="J7" s="16">
        <v>3725.15</v>
      </c>
      <c r="K7" s="5">
        <v>8780</v>
      </c>
      <c r="N7" s="5">
        <v>2023</v>
      </c>
      <c r="O7" s="5" t="s">
        <v>66</v>
      </c>
      <c r="P7" s="5" t="s">
        <v>447</v>
      </c>
      <c r="Q7" s="5" t="s">
        <v>448</v>
      </c>
      <c r="R7" s="5">
        <v>399</v>
      </c>
      <c r="S7" s="5">
        <v>1175924</v>
      </c>
      <c r="T7" s="5">
        <v>1332167</v>
      </c>
      <c r="U7" s="5">
        <v>208565</v>
      </c>
      <c r="V7" s="5" t="s">
        <v>478</v>
      </c>
      <c r="Y7" s="18">
        <v>2025</v>
      </c>
      <c r="Z7" s="20" t="s">
        <v>454</v>
      </c>
      <c r="AA7" s="18">
        <v>15320758</v>
      </c>
      <c r="AB7" s="18">
        <v>20796769</v>
      </c>
    </row>
    <row r="8" spans="1:28" x14ac:dyDescent="0.2">
      <c r="A8" s="6" t="s">
        <v>35</v>
      </c>
      <c r="B8" s="6">
        <v>2023</v>
      </c>
      <c r="C8" s="6" t="s">
        <v>32</v>
      </c>
      <c r="D8" s="5" t="s">
        <v>14</v>
      </c>
      <c r="E8" s="6" t="s">
        <v>15</v>
      </c>
      <c r="F8" s="5" t="s">
        <v>16</v>
      </c>
      <c r="G8" s="5" t="s">
        <v>17</v>
      </c>
      <c r="H8" s="15" t="s">
        <v>467</v>
      </c>
      <c r="I8" s="5" t="s">
        <v>36</v>
      </c>
      <c r="J8" s="16">
        <v>3493.53</v>
      </c>
      <c r="K8" s="5">
        <v>-1085</v>
      </c>
      <c r="N8" s="5">
        <v>2024</v>
      </c>
      <c r="O8" s="5" t="s">
        <v>66</v>
      </c>
      <c r="P8" s="5" t="s">
        <v>451</v>
      </c>
      <c r="Q8" s="5" t="s">
        <v>448</v>
      </c>
      <c r="R8" s="5">
        <v>1179</v>
      </c>
      <c r="S8" s="5">
        <v>1003789</v>
      </c>
      <c r="T8" s="5">
        <v>827140</v>
      </c>
      <c r="U8" s="5">
        <v>179403</v>
      </c>
      <c r="V8" s="5" t="s">
        <v>479</v>
      </c>
      <c r="Y8" s="18">
        <v>2024</v>
      </c>
      <c r="Z8" s="20" t="s">
        <v>455</v>
      </c>
      <c r="AA8" s="18">
        <v>26811876</v>
      </c>
      <c r="AB8" s="18">
        <v>24478983</v>
      </c>
    </row>
    <row r="9" spans="1:28" x14ac:dyDescent="0.2">
      <c r="A9" s="6" t="s">
        <v>37</v>
      </c>
      <c r="B9" s="6">
        <v>2025</v>
      </c>
      <c r="C9" s="6" t="s">
        <v>38</v>
      </c>
      <c r="D9" s="5" t="s">
        <v>14</v>
      </c>
      <c r="E9" s="6" t="s">
        <v>29</v>
      </c>
      <c r="F9" s="5" t="s">
        <v>16</v>
      </c>
      <c r="G9" s="5" t="s">
        <v>30</v>
      </c>
      <c r="H9" s="15" t="s">
        <v>467</v>
      </c>
      <c r="I9" s="5" t="s">
        <v>22</v>
      </c>
      <c r="J9" s="16">
        <v>18822.54</v>
      </c>
      <c r="K9" s="5">
        <v>29390</v>
      </c>
      <c r="N9" s="5">
        <v>2023</v>
      </c>
      <c r="O9" s="5" t="s">
        <v>28</v>
      </c>
      <c r="P9" s="5" t="s">
        <v>451</v>
      </c>
      <c r="Q9" s="5" t="s">
        <v>446</v>
      </c>
      <c r="R9" s="5">
        <v>961</v>
      </c>
      <c r="S9" s="5">
        <v>370923</v>
      </c>
      <c r="T9" s="5">
        <v>372052</v>
      </c>
      <c r="U9" s="5">
        <v>74154</v>
      </c>
      <c r="V9" s="5" t="s">
        <v>478</v>
      </c>
      <c r="Y9" s="18">
        <v>2025</v>
      </c>
      <c r="Z9" s="20" t="s">
        <v>454</v>
      </c>
      <c r="AA9" s="18">
        <v>9549906</v>
      </c>
      <c r="AB9" s="18">
        <v>8275469</v>
      </c>
    </row>
    <row r="10" spans="1:28" x14ac:dyDescent="0.2">
      <c r="A10" s="6" t="s">
        <v>39</v>
      </c>
      <c r="B10" s="6">
        <v>2024</v>
      </c>
      <c r="C10" s="6" t="s">
        <v>13</v>
      </c>
      <c r="D10" s="5" t="s">
        <v>33</v>
      </c>
      <c r="E10" s="6" t="s">
        <v>40</v>
      </c>
      <c r="F10" s="5" t="s">
        <v>16</v>
      </c>
      <c r="G10" s="5" t="s">
        <v>17</v>
      </c>
      <c r="H10" s="15" t="s">
        <v>464</v>
      </c>
      <c r="I10" s="5" t="s">
        <v>22</v>
      </c>
      <c r="J10" s="16">
        <v>5812.4</v>
      </c>
      <c r="K10" s="5">
        <v>13528</v>
      </c>
      <c r="N10" s="5">
        <v>2024</v>
      </c>
      <c r="O10" s="5" t="s">
        <v>42</v>
      </c>
      <c r="P10" s="5" t="s">
        <v>445</v>
      </c>
      <c r="Q10" s="5" t="s">
        <v>448</v>
      </c>
      <c r="R10" s="5">
        <v>50</v>
      </c>
      <c r="S10" s="5">
        <v>500406</v>
      </c>
      <c r="T10" s="5">
        <v>728464</v>
      </c>
      <c r="U10" s="5">
        <v>145360</v>
      </c>
      <c r="V10" s="5" t="s">
        <v>478</v>
      </c>
      <c r="Y10" s="18">
        <v>2025</v>
      </c>
      <c r="Z10" s="20" t="s">
        <v>454</v>
      </c>
      <c r="AA10" s="18">
        <v>28467198</v>
      </c>
      <c r="AB10" s="18">
        <v>30698643</v>
      </c>
    </row>
    <row r="11" spans="1:28" x14ac:dyDescent="0.2">
      <c r="A11" s="6" t="s">
        <v>41</v>
      </c>
      <c r="B11" s="6">
        <v>2024</v>
      </c>
      <c r="C11" s="6" t="s">
        <v>42</v>
      </c>
      <c r="D11" s="5" t="s">
        <v>33</v>
      </c>
      <c r="E11" s="6" t="s">
        <v>25</v>
      </c>
      <c r="F11" s="5" t="s">
        <v>16</v>
      </c>
      <c r="G11" s="5" t="s">
        <v>17</v>
      </c>
      <c r="H11" s="15" t="s">
        <v>464</v>
      </c>
      <c r="I11" s="5" t="s">
        <v>19</v>
      </c>
      <c r="J11" s="16">
        <v>14933.6</v>
      </c>
      <c r="K11" s="5">
        <v>13242</v>
      </c>
      <c r="N11" s="5">
        <v>2024</v>
      </c>
      <c r="O11" s="5" t="s">
        <v>56</v>
      </c>
      <c r="P11" s="5" t="s">
        <v>447</v>
      </c>
      <c r="Q11" s="5" t="s">
        <v>448</v>
      </c>
      <c r="R11" s="5">
        <v>633</v>
      </c>
      <c r="S11" s="5">
        <v>717961</v>
      </c>
      <c r="T11" s="5">
        <v>471772</v>
      </c>
      <c r="U11" s="5">
        <v>157994</v>
      </c>
      <c r="V11" s="5" t="s">
        <v>478</v>
      </c>
      <c r="Y11" s="18">
        <v>2023</v>
      </c>
      <c r="Z11" s="20" t="s">
        <v>454</v>
      </c>
      <c r="AA11" s="18">
        <v>18098459</v>
      </c>
      <c r="AB11" s="18">
        <v>19256162</v>
      </c>
    </row>
    <row r="12" spans="1:28" x14ac:dyDescent="0.2">
      <c r="A12" s="6" t="s">
        <v>43</v>
      </c>
      <c r="B12" s="6">
        <v>2023</v>
      </c>
      <c r="C12" s="6" t="s">
        <v>24</v>
      </c>
      <c r="D12" s="5" t="s">
        <v>33</v>
      </c>
      <c r="E12" s="6" t="s">
        <v>29</v>
      </c>
      <c r="F12" s="5" t="s">
        <v>16</v>
      </c>
      <c r="G12" s="5" t="s">
        <v>17</v>
      </c>
      <c r="H12" s="15" t="s">
        <v>464</v>
      </c>
      <c r="I12" s="5" t="s">
        <v>22</v>
      </c>
      <c r="J12" s="16">
        <v>42860.4</v>
      </c>
      <c r="K12" s="5">
        <v>46699</v>
      </c>
      <c r="N12" s="5">
        <v>2023</v>
      </c>
      <c r="O12" s="5" t="s">
        <v>13</v>
      </c>
      <c r="P12" s="5" t="s">
        <v>449</v>
      </c>
      <c r="Q12" s="5" t="s">
        <v>448</v>
      </c>
      <c r="R12" s="5">
        <v>481</v>
      </c>
      <c r="S12" s="5">
        <v>1235598</v>
      </c>
      <c r="T12" s="5">
        <v>1201743</v>
      </c>
      <c r="U12" s="5">
        <v>316041</v>
      </c>
      <c r="V12" s="5" t="s">
        <v>478</v>
      </c>
      <c r="Y12" s="18">
        <v>2025</v>
      </c>
      <c r="Z12" s="20" t="s">
        <v>454</v>
      </c>
      <c r="AA12" s="18">
        <v>14744045</v>
      </c>
      <c r="AB12" s="18">
        <v>13124680</v>
      </c>
    </row>
    <row r="13" spans="1:28" x14ac:dyDescent="0.2">
      <c r="A13" s="6" t="s">
        <v>44</v>
      </c>
      <c r="B13" s="6">
        <v>2025</v>
      </c>
      <c r="C13" s="6" t="s">
        <v>28</v>
      </c>
      <c r="D13" s="5" t="s">
        <v>33</v>
      </c>
      <c r="E13" s="6" t="s">
        <v>15</v>
      </c>
      <c r="F13" s="5" t="s">
        <v>16</v>
      </c>
      <c r="G13" s="5" t="s">
        <v>17</v>
      </c>
      <c r="H13" s="15" t="s">
        <v>465</v>
      </c>
      <c r="I13" s="5" t="s">
        <v>19</v>
      </c>
      <c r="J13" s="16">
        <v>39304</v>
      </c>
      <c r="K13" s="5">
        <v>60940</v>
      </c>
      <c r="N13" s="5">
        <v>2025</v>
      </c>
      <c r="O13" s="5" t="s">
        <v>32</v>
      </c>
      <c r="P13" s="5" t="s">
        <v>449</v>
      </c>
      <c r="Q13" s="5" t="s">
        <v>448</v>
      </c>
      <c r="R13" s="5">
        <v>1379</v>
      </c>
      <c r="S13" s="5">
        <v>363944</v>
      </c>
      <c r="T13" s="5">
        <v>649080</v>
      </c>
      <c r="U13" s="5">
        <v>72204</v>
      </c>
      <c r="V13" s="5" t="s">
        <v>478</v>
      </c>
      <c r="Y13" s="18">
        <v>2025</v>
      </c>
      <c r="Z13" s="20" t="s">
        <v>453</v>
      </c>
      <c r="AA13" s="18">
        <v>21796136</v>
      </c>
      <c r="AB13" s="18">
        <v>19755668</v>
      </c>
    </row>
    <row r="14" spans="1:28" x14ac:dyDescent="0.2">
      <c r="A14" s="6" t="s">
        <v>45</v>
      </c>
      <c r="B14" s="6">
        <v>2025</v>
      </c>
      <c r="C14" s="6" t="s">
        <v>21</v>
      </c>
      <c r="D14" s="5" t="s">
        <v>14</v>
      </c>
      <c r="E14" s="6" t="s">
        <v>15</v>
      </c>
      <c r="F14" s="5" t="s">
        <v>16</v>
      </c>
      <c r="G14" s="5" t="s">
        <v>30</v>
      </c>
      <c r="H14" s="15" t="s">
        <v>464</v>
      </c>
      <c r="I14" s="5" t="s">
        <v>19</v>
      </c>
      <c r="J14" s="16">
        <v>30153.200000000001</v>
      </c>
      <c r="K14" s="5">
        <v>33276</v>
      </c>
      <c r="N14" s="5">
        <v>2023</v>
      </c>
      <c r="O14" s="5" t="s">
        <v>49</v>
      </c>
      <c r="P14" s="5" t="s">
        <v>451</v>
      </c>
      <c r="Q14" s="5" t="s">
        <v>448</v>
      </c>
      <c r="R14" s="5">
        <v>102</v>
      </c>
      <c r="S14" s="5">
        <v>1730523</v>
      </c>
      <c r="T14" s="5">
        <v>1483158</v>
      </c>
      <c r="U14" s="5">
        <v>298897</v>
      </c>
      <c r="V14" s="5" t="s">
        <v>479</v>
      </c>
      <c r="Y14" s="18">
        <v>2023</v>
      </c>
      <c r="Z14" s="20" t="s">
        <v>453</v>
      </c>
      <c r="AA14" s="18">
        <v>5736605</v>
      </c>
      <c r="AB14" s="18">
        <v>4886727</v>
      </c>
    </row>
    <row r="15" spans="1:28" x14ac:dyDescent="0.2">
      <c r="A15" s="6" t="s">
        <v>46</v>
      </c>
      <c r="B15" s="6">
        <v>2023</v>
      </c>
      <c r="C15" s="6" t="s">
        <v>38</v>
      </c>
      <c r="D15" s="5" t="s">
        <v>14</v>
      </c>
      <c r="E15" s="6" t="s">
        <v>15</v>
      </c>
      <c r="F15" s="5" t="s">
        <v>16</v>
      </c>
      <c r="G15" s="5" t="s">
        <v>30</v>
      </c>
      <c r="H15" s="15" t="s">
        <v>467</v>
      </c>
      <c r="I15" s="5" t="s">
        <v>19</v>
      </c>
      <c r="J15" s="16">
        <v>21278.1</v>
      </c>
      <c r="K15" s="5">
        <v>43416</v>
      </c>
      <c r="N15" s="5">
        <v>2025</v>
      </c>
      <c r="O15" s="5" t="s">
        <v>24</v>
      </c>
      <c r="P15" s="5" t="s">
        <v>451</v>
      </c>
      <c r="Q15" s="5" t="s">
        <v>448</v>
      </c>
      <c r="R15" s="5">
        <v>989</v>
      </c>
      <c r="S15" s="5">
        <v>761700</v>
      </c>
      <c r="T15" s="5">
        <v>482646</v>
      </c>
      <c r="U15" s="5">
        <v>236833</v>
      </c>
      <c r="V15" s="5" t="s">
        <v>478</v>
      </c>
      <c r="Y15" s="18">
        <v>2024</v>
      </c>
      <c r="Z15" s="20" t="s">
        <v>456</v>
      </c>
      <c r="AA15" s="18">
        <v>25662982</v>
      </c>
      <c r="AB15" s="18">
        <v>28861326</v>
      </c>
    </row>
    <row r="16" spans="1:28" x14ac:dyDescent="0.2">
      <c r="A16" s="6" t="s">
        <v>47</v>
      </c>
      <c r="B16" s="6">
        <v>2023</v>
      </c>
      <c r="C16" s="6" t="s">
        <v>28</v>
      </c>
      <c r="D16" s="5" t="s">
        <v>33</v>
      </c>
      <c r="E16" s="6" t="s">
        <v>29</v>
      </c>
      <c r="F16" s="5" t="s">
        <v>16</v>
      </c>
      <c r="G16" s="5" t="s">
        <v>17</v>
      </c>
      <c r="H16" s="15" t="s">
        <v>466</v>
      </c>
      <c r="I16" s="5" t="s">
        <v>19</v>
      </c>
      <c r="J16" s="16">
        <v>5156.45</v>
      </c>
      <c r="K16" s="5">
        <v>9194</v>
      </c>
      <c r="N16" s="5">
        <v>2024</v>
      </c>
      <c r="O16" s="5" t="s">
        <v>28</v>
      </c>
      <c r="P16" s="5" t="s">
        <v>450</v>
      </c>
      <c r="Q16" s="5" t="s">
        <v>448</v>
      </c>
      <c r="R16" s="5">
        <v>569</v>
      </c>
      <c r="S16" s="5">
        <v>1558454</v>
      </c>
      <c r="T16" s="5">
        <v>1878594</v>
      </c>
      <c r="U16" s="5">
        <v>375145</v>
      </c>
      <c r="V16" s="5" t="s">
        <v>479</v>
      </c>
      <c r="Y16" s="18">
        <v>2024</v>
      </c>
      <c r="Z16" s="20" t="s">
        <v>454</v>
      </c>
      <c r="AA16" s="18">
        <v>19858746</v>
      </c>
      <c r="AB16" s="18">
        <v>15964882</v>
      </c>
    </row>
    <row r="17" spans="1:28" x14ac:dyDescent="0.2">
      <c r="A17" s="6" t="s">
        <v>48</v>
      </c>
      <c r="B17" s="6">
        <v>2023</v>
      </c>
      <c r="C17" s="6" t="s">
        <v>49</v>
      </c>
      <c r="D17" s="5" t="s">
        <v>33</v>
      </c>
      <c r="E17" s="6" t="s">
        <v>29</v>
      </c>
      <c r="F17" s="5" t="s">
        <v>16</v>
      </c>
      <c r="G17" s="5" t="s">
        <v>17</v>
      </c>
      <c r="H17" s="15" t="s">
        <v>466</v>
      </c>
      <c r="I17" s="5" t="s">
        <v>36</v>
      </c>
      <c r="J17" s="16">
        <v>13121.55</v>
      </c>
      <c r="K17" s="5">
        <v>30920</v>
      </c>
      <c r="N17" s="5">
        <v>2023</v>
      </c>
      <c r="O17" s="5" t="s">
        <v>38</v>
      </c>
      <c r="P17" s="5" t="s">
        <v>451</v>
      </c>
      <c r="Q17" s="5" t="s">
        <v>448</v>
      </c>
      <c r="R17" s="5">
        <v>1403</v>
      </c>
      <c r="S17" s="5">
        <v>1270804</v>
      </c>
      <c r="T17" s="5">
        <v>1324051</v>
      </c>
      <c r="U17" s="5">
        <v>389870</v>
      </c>
      <c r="V17" s="5" t="s">
        <v>478</v>
      </c>
      <c r="Y17" s="18">
        <v>2023</v>
      </c>
      <c r="Z17" s="20" t="s">
        <v>454</v>
      </c>
      <c r="AA17" s="18">
        <v>20766009</v>
      </c>
      <c r="AB17" s="18">
        <v>16667504</v>
      </c>
    </row>
    <row r="18" spans="1:28" x14ac:dyDescent="0.2">
      <c r="A18" s="6" t="s">
        <v>50</v>
      </c>
      <c r="B18" s="6">
        <v>2024</v>
      </c>
      <c r="C18" s="6" t="s">
        <v>42</v>
      </c>
      <c r="D18" s="5" t="s">
        <v>14</v>
      </c>
      <c r="E18" s="6" t="s">
        <v>15</v>
      </c>
      <c r="F18" s="5" t="s">
        <v>16</v>
      </c>
      <c r="G18" s="5" t="s">
        <v>17</v>
      </c>
      <c r="H18" s="15" t="s">
        <v>466</v>
      </c>
      <c r="I18" s="5" t="s">
        <v>19</v>
      </c>
      <c r="J18" s="16">
        <v>20014.150000000001</v>
      </c>
      <c r="K18" s="5">
        <v>29802</v>
      </c>
      <c r="N18" s="5">
        <v>2023</v>
      </c>
      <c r="O18" s="5" t="s">
        <v>28</v>
      </c>
      <c r="P18" s="5" t="s">
        <v>450</v>
      </c>
      <c r="Q18" s="5" t="s">
        <v>448</v>
      </c>
      <c r="R18" s="5">
        <v>1398</v>
      </c>
      <c r="S18" s="5">
        <v>2417779</v>
      </c>
      <c r="T18" s="5">
        <v>2603039</v>
      </c>
      <c r="U18" s="5">
        <v>388495</v>
      </c>
      <c r="V18" s="5" t="s">
        <v>478</v>
      </c>
      <c r="Y18" s="18">
        <v>2023</v>
      </c>
      <c r="Z18" s="20" t="s">
        <v>456</v>
      </c>
      <c r="AA18" s="18">
        <v>8017191</v>
      </c>
      <c r="AB18" s="18">
        <v>6138038</v>
      </c>
    </row>
    <row r="19" spans="1:28" x14ac:dyDescent="0.2">
      <c r="A19" s="6" t="s">
        <v>51</v>
      </c>
      <c r="B19" s="6">
        <v>2024</v>
      </c>
      <c r="C19" s="6" t="s">
        <v>28</v>
      </c>
      <c r="D19" s="5" t="s">
        <v>33</v>
      </c>
      <c r="E19" s="6" t="s">
        <v>15</v>
      </c>
      <c r="F19" s="5" t="s">
        <v>16</v>
      </c>
      <c r="G19" s="5" t="s">
        <v>30</v>
      </c>
      <c r="H19" s="15" t="s">
        <v>464</v>
      </c>
      <c r="I19" s="5" t="s">
        <v>22</v>
      </c>
      <c r="J19" s="16">
        <v>26312</v>
      </c>
      <c r="K19" s="5">
        <v>23112</v>
      </c>
      <c r="N19" s="5">
        <v>2025</v>
      </c>
      <c r="O19" s="5" t="s">
        <v>24</v>
      </c>
      <c r="P19" s="5" t="s">
        <v>449</v>
      </c>
      <c r="Q19" s="5" t="s">
        <v>446</v>
      </c>
      <c r="R19" s="5">
        <v>1187</v>
      </c>
      <c r="S19" s="5">
        <v>2303627</v>
      </c>
      <c r="T19" s="5">
        <v>2121356</v>
      </c>
      <c r="U19" s="5">
        <v>344113</v>
      </c>
      <c r="V19" s="5" t="s">
        <v>478</v>
      </c>
      <c r="Y19" s="18">
        <v>2023</v>
      </c>
      <c r="Z19" s="20" t="s">
        <v>457</v>
      </c>
      <c r="AA19" s="18">
        <v>12465773</v>
      </c>
      <c r="AB19" s="18">
        <v>18166134</v>
      </c>
    </row>
    <row r="20" spans="1:28" x14ac:dyDescent="0.2">
      <c r="A20" s="6" t="s">
        <v>52</v>
      </c>
      <c r="B20" s="6">
        <v>2024</v>
      </c>
      <c r="C20" s="6" t="s">
        <v>42</v>
      </c>
      <c r="D20" s="5" t="s">
        <v>33</v>
      </c>
      <c r="E20" s="6" t="s">
        <v>25</v>
      </c>
      <c r="F20" s="5" t="s">
        <v>26</v>
      </c>
      <c r="G20" s="5" t="s">
        <v>30</v>
      </c>
      <c r="H20" s="15" t="s">
        <v>466</v>
      </c>
      <c r="I20" s="5" t="s">
        <v>19</v>
      </c>
      <c r="J20" s="16">
        <v>6548.1</v>
      </c>
      <c r="K20" s="5">
        <v>16215</v>
      </c>
      <c r="N20" s="5">
        <v>2023</v>
      </c>
      <c r="O20" s="5" t="s">
        <v>38</v>
      </c>
      <c r="P20" s="5" t="s">
        <v>450</v>
      </c>
      <c r="Q20" s="5" t="s">
        <v>446</v>
      </c>
      <c r="R20" s="5">
        <v>196</v>
      </c>
      <c r="S20" s="5">
        <v>1918664</v>
      </c>
      <c r="T20" s="5">
        <v>2313183</v>
      </c>
      <c r="U20" s="5">
        <v>558647</v>
      </c>
      <c r="V20" s="5" t="s">
        <v>479</v>
      </c>
      <c r="Y20" s="18">
        <v>2023</v>
      </c>
      <c r="Z20" s="20" t="s">
        <v>454</v>
      </c>
      <c r="AA20" s="18">
        <v>27840949</v>
      </c>
      <c r="AB20" s="18">
        <v>33703315</v>
      </c>
    </row>
    <row r="21" spans="1:28" x14ac:dyDescent="0.2">
      <c r="A21" s="6" t="s">
        <v>53</v>
      </c>
      <c r="B21" s="6">
        <v>2023</v>
      </c>
      <c r="C21" s="6" t="s">
        <v>42</v>
      </c>
      <c r="D21" s="5" t="s">
        <v>14</v>
      </c>
      <c r="E21" s="6" t="s">
        <v>15</v>
      </c>
      <c r="F21" s="5" t="s">
        <v>16</v>
      </c>
      <c r="G21" s="5" t="s">
        <v>17</v>
      </c>
      <c r="H21" s="15" t="s">
        <v>465</v>
      </c>
      <c r="I21" s="5" t="s">
        <v>19</v>
      </c>
      <c r="J21" s="16">
        <v>41444</v>
      </c>
      <c r="K21" s="5">
        <v>53149</v>
      </c>
      <c r="N21" s="5">
        <v>2023</v>
      </c>
      <c r="O21" s="5" t="s">
        <v>61</v>
      </c>
      <c r="P21" s="5" t="s">
        <v>450</v>
      </c>
      <c r="Q21" s="5" t="s">
        <v>448</v>
      </c>
      <c r="R21" s="5">
        <v>1239</v>
      </c>
      <c r="S21" s="5">
        <v>441382</v>
      </c>
      <c r="T21" s="5">
        <v>427197</v>
      </c>
      <c r="U21" s="5">
        <v>113074</v>
      </c>
      <c r="V21" s="5" t="s">
        <v>478</v>
      </c>
      <c r="Y21" s="18">
        <v>2024</v>
      </c>
      <c r="Z21" s="20" t="s">
        <v>454</v>
      </c>
      <c r="AA21" s="18">
        <v>17610811</v>
      </c>
      <c r="AB21" s="18">
        <v>23030022</v>
      </c>
    </row>
    <row r="22" spans="1:28" x14ac:dyDescent="0.2">
      <c r="A22" s="6" t="s">
        <v>54</v>
      </c>
      <c r="B22" s="6">
        <v>2024</v>
      </c>
      <c r="C22" s="6" t="s">
        <v>32</v>
      </c>
      <c r="D22" s="5" t="s">
        <v>33</v>
      </c>
      <c r="E22" s="6" t="s">
        <v>29</v>
      </c>
      <c r="F22" s="5" t="s">
        <v>16</v>
      </c>
      <c r="G22" s="5" t="s">
        <v>30</v>
      </c>
      <c r="H22" s="15" t="s">
        <v>465</v>
      </c>
      <c r="I22" s="5" t="s">
        <v>19</v>
      </c>
      <c r="J22" s="16">
        <v>25140.799999999999</v>
      </c>
      <c r="K22" s="5">
        <v>30130</v>
      </c>
      <c r="N22" s="5">
        <v>2024</v>
      </c>
      <c r="O22" s="5" t="s">
        <v>21</v>
      </c>
      <c r="P22" s="5" t="s">
        <v>445</v>
      </c>
      <c r="Q22" s="5" t="s">
        <v>448</v>
      </c>
      <c r="R22" s="5">
        <v>1452</v>
      </c>
      <c r="S22" s="5">
        <v>1015977</v>
      </c>
      <c r="T22" s="5">
        <v>1387787</v>
      </c>
      <c r="U22" s="5">
        <v>159829</v>
      </c>
      <c r="V22" s="5" t="s">
        <v>479</v>
      </c>
      <c r="Y22" s="18">
        <v>2023</v>
      </c>
      <c r="Z22" s="20" t="s">
        <v>454</v>
      </c>
      <c r="AA22" s="18">
        <v>22234221</v>
      </c>
      <c r="AB22" s="18">
        <v>22365352</v>
      </c>
    </row>
    <row r="23" spans="1:28" x14ac:dyDescent="0.2">
      <c r="A23" s="6" t="s">
        <v>55</v>
      </c>
      <c r="B23" s="6">
        <v>2023</v>
      </c>
      <c r="C23" s="6" t="s">
        <v>56</v>
      </c>
      <c r="D23" s="5" t="s">
        <v>33</v>
      </c>
      <c r="E23" s="6" t="s">
        <v>15</v>
      </c>
      <c r="F23" s="5" t="s">
        <v>26</v>
      </c>
      <c r="G23" s="5" t="s">
        <v>30</v>
      </c>
      <c r="H23" s="15" t="s">
        <v>467</v>
      </c>
      <c r="I23" s="5" t="s">
        <v>19</v>
      </c>
      <c r="J23" s="16">
        <v>25574.19</v>
      </c>
      <c r="K23" s="5">
        <v>52763</v>
      </c>
      <c r="N23" s="5">
        <v>2024</v>
      </c>
      <c r="O23" s="5" t="s">
        <v>49</v>
      </c>
      <c r="P23" s="5" t="s">
        <v>451</v>
      </c>
      <c r="Q23" s="5" t="s">
        <v>448</v>
      </c>
      <c r="R23" s="5">
        <v>1212</v>
      </c>
      <c r="S23" s="5">
        <v>1216254</v>
      </c>
      <c r="T23" s="5">
        <v>1366745</v>
      </c>
      <c r="U23" s="5">
        <v>211472</v>
      </c>
      <c r="V23" s="5" t="s">
        <v>478</v>
      </c>
      <c r="Y23" s="18">
        <v>2025</v>
      </c>
      <c r="Z23" s="20" t="s">
        <v>454</v>
      </c>
      <c r="AA23" s="18">
        <v>21871114</v>
      </c>
      <c r="AB23" s="18">
        <v>21345559</v>
      </c>
    </row>
    <row r="24" spans="1:28" x14ac:dyDescent="0.2">
      <c r="A24" s="6" t="s">
        <v>57</v>
      </c>
      <c r="B24" s="6">
        <v>2023</v>
      </c>
      <c r="C24" s="6" t="s">
        <v>49</v>
      </c>
      <c r="D24" s="5" t="s">
        <v>14</v>
      </c>
      <c r="E24" s="6" t="s">
        <v>29</v>
      </c>
      <c r="F24" s="5" t="s">
        <v>16</v>
      </c>
      <c r="G24" s="5" t="s">
        <v>17</v>
      </c>
      <c r="H24" s="15" t="s">
        <v>464</v>
      </c>
      <c r="I24" s="5" t="s">
        <v>22</v>
      </c>
      <c r="J24" s="16">
        <v>48964.959999999999</v>
      </c>
      <c r="K24" s="5">
        <v>66537</v>
      </c>
      <c r="N24" s="5">
        <v>2024</v>
      </c>
      <c r="O24" s="5" t="s">
        <v>73</v>
      </c>
      <c r="P24" s="5" t="s">
        <v>450</v>
      </c>
      <c r="Q24" s="5" t="s">
        <v>448</v>
      </c>
      <c r="R24" s="5">
        <v>678</v>
      </c>
      <c r="S24" s="5">
        <v>2002348</v>
      </c>
      <c r="T24" s="5">
        <v>2131082</v>
      </c>
      <c r="U24" s="5">
        <v>560923</v>
      </c>
      <c r="V24" s="5" t="s">
        <v>479</v>
      </c>
      <c r="Y24" s="18">
        <v>2024</v>
      </c>
      <c r="Z24" s="20" t="s">
        <v>454</v>
      </c>
      <c r="AA24" s="18">
        <v>20577428</v>
      </c>
      <c r="AB24" s="18">
        <v>20746239</v>
      </c>
    </row>
    <row r="25" spans="1:28" x14ac:dyDescent="0.2">
      <c r="A25" s="6" t="s">
        <v>58</v>
      </c>
      <c r="B25" s="6">
        <v>2024</v>
      </c>
      <c r="C25" s="6" t="s">
        <v>38</v>
      </c>
      <c r="D25" s="5" t="s">
        <v>33</v>
      </c>
      <c r="E25" s="6" t="s">
        <v>15</v>
      </c>
      <c r="F25" s="5" t="s">
        <v>16</v>
      </c>
      <c r="G25" s="5" t="s">
        <v>17</v>
      </c>
      <c r="H25" s="15" t="s">
        <v>467</v>
      </c>
      <c r="I25" s="5" t="s">
        <v>19</v>
      </c>
      <c r="J25" s="16">
        <v>3359.01</v>
      </c>
      <c r="K25" s="5">
        <v>-1964</v>
      </c>
      <c r="N25" s="5">
        <v>2023</v>
      </c>
      <c r="O25" s="5" t="s">
        <v>21</v>
      </c>
      <c r="P25" s="5" t="s">
        <v>449</v>
      </c>
      <c r="Q25" s="5" t="s">
        <v>448</v>
      </c>
      <c r="R25" s="5">
        <v>348</v>
      </c>
      <c r="S25" s="5">
        <v>1965692</v>
      </c>
      <c r="T25" s="5">
        <v>1985649</v>
      </c>
      <c r="U25" s="5">
        <v>414316</v>
      </c>
      <c r="V25" s="5" t="s">
        <v>478</v>
      </c>
      <c r="Y25" s="18">
        <v>2023</v>
      </c>
      <c r="Z25" s="20" t="s">
        <v>454</v>
      </c>
      <c r="AA25" s="18">
        <v>17908094</v>
      </c>
      <c r="AB25" s="18">
        <v>16057501</v>
      </c>
    </row>
    <row r="26" spans="1:28" x14ac:dyDescent="0.2">
      <c r="A26" s="6" t="s">
        <v>59</v>
      </c>
      <c r="B26" s="6">
        <v>2024</v>
      </c>
      <c r="C26" s="6" t="s">
        <v>28</v>
      </c>
      <c r="D26" s="5" t="s">
        <v>14</v>
      </c>
      <c r="E26" s="6" t="s">
        <v>15</v>
      </c>
      <c r="F26" s="5" t="s">
        <v>16</v>
      </c>
      <c r="G26" s="5" t="s">
        <v>17</v>
      </c>
      <c r="H26" s="15" t="s">
        <v>465</v>
      </c>
      <c r="I26" s="5" t="s">
        <v>19</v>
      </c>
      <c r="J26" s="16">
        <v>31326.400000000001</v>
      </c>
      <c r="K26" s="5">
        <v>41839</v>
      </c>
      <c r="N26" s="5">
        <v>2023</v>
      </c>
      <c r="O26" s="5" t="s">
        <v>28</v>
      </c>
      <c r="P26" s="5" t="s">
        <v>447</v>
      </c>
      <c r="Q26" s="5" t="s">
        <v>448</v>
      </c>
      <c r="R26" s="5">
        <v>1349</v>
      </c>
      <c r="S26" s="5">
        <v>630037</v>
      </c>
      <c r="T26" s="5">
        <v>426785</v>
      </c>
      <c r="U26" s="5">
        <v>160097</v>
      </c>
      <c r="V26" s="5" t="s">
        <v>478</v>
      </c>
      <c r="Y26" s="18">
        <v>2024</v>
      </c>
      <c r="Z26" s="20" t="s">
        <v>456</v>
      </c>
      <c r="AA26" s="18">
        <v>24692103</v>
      </c>
      <c r="AB26" s="18">
        <v>26471800</v>
      </c>
    </row>
    <row r="27" spans="1:28" x14ac:dyDescent="0.2">
      <c r="A27" s="6" t="s">
        <v>60</v>
      </c>
      <c r="B27" s="6">
        <v>2025</v>
      </c>
      <c r="C27" s="6" t="s">
        <v>61</v>
      </c>
      <c r="D27" s="5" t="s">
        <v>33</v>
      </c>
      <c r="E27" s="6" t="s">
        <v>29</v>
      </c>
      <c r="F27" s="5" t="s">
        <v>26</v>
      </c>
      <c r="G27" s="5" t="s">
        <v>30</v>
      </c>
      <c r="H27" s="15" t="s">
        <v>466</v>
      </c>
      <c r="I27" s="5" t="s">
        <v>22</v>
      </c>
      <c r="J27" s="16">
        <v>16102.45</v>
      </c>
      <c r="K27" s="5">
        <v>24140</v>
      </c>
      <c r="N27" s="5">
        <v>2023</v>
      </c>
      <c r="O27" s="5" t="s">
        <v>21</v>
      </c>
      <c r="P27" s="5" t="s">
        <v>450</v>
      </c>
      <c r="Q27" s="5" t="s">
        <v>446</v>
      </c>
      <c r="R27" s="5">
        <v>838</v>
      </c>
      <c r="S27" s="5">
        <v>1926681</v>
      </c>
      <c r="T27" s="5">
        <v>2026703</v>
      </c>
      <c r="U27" s="5">
        <v>353874</v>
      </c>
      <c r="V27" s="5" t="s">
        <v>478</v>
      </c>
      <c r="Y27" s="18">
        <v>2024</v>
      </c>
      <c r="Z27" s="20" t="s">
        <v>453</v>
      </c>
      <c r="AA27" s="18">
        <v>14131778</v>
      </c>
      <c r="AB27" s="18">
        <v>12842102</v>
      </c>
    </row>
    <row r="28" spans="1:28" x14ac:dyDescent="0.2">
      <c r="A28" s="6" t="s">
        <v>62</v>
      </c>
      <c r="B28" s="6">
        <v>2023</v>
      </c>
      <c r="C28" s="6" t="s">
        <v>38</v>
      </c>
      <c r="D28" s="5" t="s">
        <v>14</v>
      </c>
      <c r="E28" s="6" t="s">
        <v>15</v>
      </c>
      <c r="F28" s="5" t="s">
        <v>16</v>
      </c>
      <c r="G28" s="5" t="s">
        <v>30</v>
      </c>
      <c r="H28" s="15" t="s">
        <v>464</v>
      </c>
      <c r="I28" s="5" t="s">
        <v>19</v>
      </c>
      <c r="J28" s="16">
        <v>8130.32</v>
      </c>
      <c r="K28" s="5">
        <v>4467</v>
      </c>
      <c r="N28" s="5">
        <v>2023</v>
      </c>
      <c r="O28" s="5" t="s">
        <v>13</v>
      </c>
      <c r="P28" s="5" t="s">
        <v>451</v>
      </c>
      <c r="Q28" s="5" t="s">
        <v>448</v>
      </c>
      <c r="R28" s="5">
        <v>899</v>
      </c>
      <c r="S28" s="5">
        <v>317408</v>
      </c>
      <c r="T28" s="5">
        <v>646429</v>
      </c>
      <c r="U28" s="5">
        <v>62290</v>
      </c>
      <c r="V28" s="5" t="s">
        <v>478</v>
      </c>
      <c r="Y28" s="18">
        <v>2025</v>
      </c>
      <c r="Z28" s="20" t="s">
        <v>454</v>
      </c>
      <c r="AA28" s="18">
        <v>29910619</v>
      </c>
      <c r="AB28" s="18">
        <v>32456747</v>
      </c>
    </row>
    <row r="29" spans="1:28" x14ac:dyDescent="0.2">
      <c r="A29" s="6" t="s">
        <v>63</v>
      </c>
      <c r="B29" s="6">
        <v>2024</v>
      </c>
      <c r="C29" s="6" t="s">
        <v>56</v>
      </c>
      <c r="D29" s="5" t="s">
        <v>14</v>
      </c>
      <c r="E29" s="6" t="s">
        <v>29</v>
      </c>
      <c r="F29" s="5" t="s">
        <v>16</v>
      </c>
      <c r="G29" s="5" t="s">
        <v>30</v>
      </c>
      <c r="H29" s="15" t="s">
        <v>465</v>
      </c>
      <c r="I29" s="5" t="s">
        <v>36</v>
      </c>
      <c r="J29" s="16">
        <v>20690.400000000001</v>
      </c>
      <c r="K29" s="5">
        <v>22445</v>
      </c>
      <c r="N29" s="5">
        <v>2024</v>
      </c>
      <c r="O29" s="5" t="s">
        <v>61</v>
      </c>
      <c r="P29" s="5" t="s">
        <v>445</v>
      </c>
      <c r="Q29" s="5" t="s">
        <v>448</v>
      </c>
      <c r="R29" s="5">
        <v>227</v>
      </c>
      <c r="S29" s="5">
        <v>836431</v>
      </c>
      <c r="T29" s="5">
        <v>663296</v>
      </c>
      <c r="U29" s="5">
        <v>266104</v>
      </c>
      <c r="V29" s="5" t="s">
        <v>479</v>
      </c>
      <c r="Y29" s="18">
        <v>2023</v>
      </c>
      <c r="Z29" s="20" t="s">
        <v>454</v>
      </c>
      <c r="AA29" s="18">
        <v>3762108</v>
      </c>
      <c r="AB29" s="18">
        <v>5748766</v>
      </c>
    </row>
    <row r="30" spans="1:28" x14ac:dyDescent="0.2">
      <c r="A30" s="6" t="s">
        <v>64</v>
      </c>
      <c r="B30" s="6">
        <v>2024</v>
      </c>
      <c r="C30" s="6" t="s">
        <v>38</v>
      </c>
      <c r="D30" s="5" t="s">
        <v>33</v>
      </c>
      <c r="E30" s="6" t="s">
        <v>29</v>
      </c>
      <c r="F30" s="5" t="s">
        <v>16</v>
      </c>
      <c r="G30" s="5" t="s">
        <v>30</v>
      </c>
      <c r="H30" s="15" t="s">
        <v>465</v>
      </c>
      <c r="I30" s="5" t="s">
        <v>19</v>
      </c>
      <c r="J30" s="16">
        <v>45132</v>
      </c>
      <c r="K30" s="5">
        <v>61562</v>
      </c>
      <c r="N30" s="5">
        <v>2024</v>
      </c>
      <c r="O30" s="5" t="s">
        <v>56</v>
      </c>
      <c r="P30" s="5" t="s">
        <v>449</v>
      </c>
      <c r="Q30" s="5" t="s">
        <v>448</v>
      </c>
      <c r="R30" s="5">
        <v>891</v>
      </c>
      <c r="S30" s="5">
        <v>2190933</v>
      </c>
      <c r="T30" s="5">
        <v>2236628</v>
      </c>
      <c r="U30" s="5">
        <v>371414</v>
      </c>
      <c r="V30" s="5" t="s">
        <v>478</v>
      </c>
      <c r="Y30" s="18">
        <v>2023</v>
      </c>
      <c r="Z30" s="20" t="s">
        <v>456</v>
      </c>
      <c r="AA30" s="18">
        <v>19669724</v>
      </c>
      <c r="AB30" s="18">
        <v>24041244</v>
      </c>
    </row>
    <row r="31" spans="1:28" x14ac:dyDescent="0.2">
      <c r="A31" s="6" t="s">
        <v>65</v>
      </c>
      <c r="B31" s="6">
        <v>2023</v>
      </c>
      <c r="C31" s="6" t="s">
        <v>66</v>
      </c>
      <c r="D31" s="5" t="s">
        <v>14</v>
      </c>
      <c r="E31" s="6" t="s">
        <v>29</v>
      </c>
      <c r="F31" s="5" t="s">
        <v>16</v>
      </c>
      <c r="G31" s="5" t="s">
        <v>17</v>
      </c>
      <c r="H31" s="15" t="s">
        <v>466</v>
      </c>
      <c r="I31" s="5" t="s">
        <v>19</v>
      </c>
      <c r="J31" s="16">
        <v>5480.8</v>
      </c>
      <c r="K31" s="5">
        <v>11829</v>
      </c>
      <c r="N31" s="5">
        <v>2023</v>
      </c>
      <c r="O31" s="5" t="s">
        <v>61</v>
      </c>
      <c r="P31" s="5" t="s">
        <v>445</v>
      </c>
      <c r="Q31" s="5" t="s">
        <v>448</v>
      </c>
      <c r="R31" s="5">
        <v>1427</v>
      </c>
      <c r="S31" s="5">
        <v>999288</v>
      </c>
      <c r="T31" s="5">
        <v>1000652</v>
      </c>
      <c r="U31" s="5">
        <v>221133</v>
      </c>
      <c r="V31" s="5" t="s">
        <v>479</v>
      </c>
      <c r="Y31" s="18">
        <v>2025</v>
      </c>
      <c r="Z31" s="20" t="s">
        <v>454</v>
      </c>
      <c r="AA31" s="18">
        <v>28859798</v>
      </c>
      <c r="AB31" s="18">
        <v>31138290</v>
      </c>
    </row>
    <row r="32" spans="1:28" x14ac:dyDescent="0.2">
      <c r="A32" s="6" t="s">
        <v>67</v>
      </c>
      <c r="B32" s="6">
        <v>2024</v>
      </c>
      <c r="C32" s="6" t="s">
        <v>61</v>
      </c>
      <c r="D32" s="5" t="s">
        <v>14</v>
      </c>
      <c r="E32" s="6" t="s">
        <v>29</v>
      </c>
      <c r="F32" s="5" t="s">
        <v>16</v>
      </c>
      <c r="G32" s="5" t="s">
        <v>30</v>
      </c>
      <c r="H32" s="15" t="s">
        <v>466</v>
      </c>
      <c r="I32" s="5" t="s">
        <v>19</v>
      </c>
      <c r="J32" s="16">
        <v>26090.35</v>
      </c>
      <c r="K32" s="5">
        <v>38170</v>
      </c>
      <c r="N32" s="5">
        <v>2024</v>
      </c>
      <c r="O32" s="5" t="s">
        <v>24</v>
      </c>
      <c r="P32" s="5" t="s">
        <v>447</v>
      </c>
      <c r="Q32" s="5" t="s">
        <v>448</v>
      </c>
      <c r="R32" s="5">
        <v>1227</v>
      </c>
      <c r="S32" s="5">
        <v>1436541</v>
      </c>
      <c r="T32" s="5">
        <v>1415843</v>
      </c>
      <c r="U32" s="5">
        <v>414988</v>
      </c>
      <c r="V32" s="5" t="s">
        <v>479</v>
      </c>
      <c r="Y32" s="18">
        <v>2025</v>
      </c>
      <c r="Z32" s="20" t="s">
        <v>453</v>
      </c>
      <c r="AA32" s="18">
        <v>20670929</v>
      </c>
      <c r="AB32" s="18">
        <v>18215235</v>
      </c>
    </row>
    <row r="33" spans="1:28" x14ac:dyDescent="0.2">
      <c r="A33" s="6" t="s">
        <v>68</v>
      </c>
      <c r="B33" s="6">
        <v>2023</v>
      </c>
      <c r="C33" s="6" t="s">
        <v>56</v>
      </c>
      <c r="D33" s="5" t="s">
        <v>14</v>
      </c>
      <c r="E33" s="6" t="s">
        <v>40</v>
      </c>
      <c r="F33" s="5" t="s">
        <v>16</v>
      </c>
      <c r="G33" s="5" t="s">
        <v>30</v>
      </c>
      <c r="H33" s="15" t="s">
        <v>464</v>
      </c>
      <c r="I33" s="5" t="s">
        <v>19</v>
      </c>
      <c r="J33" s="16">
        <v>51448.32</v>
      </c>
      <c r="K33" s="5">
        <v>54707</v>
      </c>
      <c r="N33" s="5">
        <v>2024</v>
      </c>
      <c r="O33" s="5" t="s">
        <v>32</v>
      </c>
      <c r="P33" s="5" t="s">
        <v>450</v>
      </c>
      <c r="Q33" s="5" t="s">
        <v>448</v>
      </c>
      <c r="R33" s="5">
        <v>1274</v>
      </c>
      <c r="S33" s="5">
        <v>2236721</v>
      </c>
      <c r="T33" s="5">
        <v>2523585</v>
      </c>
      <c r="U33" s="5">
        <v>375421</v>
      </c>
      <c r="V33" s="5" t="s">
        <v>478</v>
      </c>
      <c r="Y33" s="18">
        <v>2024</v>
      </c>
      <c r="Z33" s="20" t="s">
        <v>454</v>
      </c>
      <c r="AA33" s="18">
        <v>14039522</v>
      </c>
      <c r="AB33" s="18">
        <v>9569505</v>
      </c>
    </row>
    <row r="34" spans="1:28" x14ac:dyDescent="0.2">
      <c r="A34" s="6" t="s">
        <v>69</v>
      </c>
      <c r="B34" s="6">
        <v>2023</v>
      </c>
      <c r="C34" s="6" t="s">
        <v>32</v>
      </c>
      <c r="D34" s="5" t="s">
        <v>14</v>
      </c>
      <c r="E34" s="6" t="s">
        <v>15</v>
      </c>
      <c r="F34" s="5" t="s">
        <v>16</v>
      </c>
      <c r="G34" s="5" t="s">
        <v>17</v>
      </c>
      <c r="H34" s="15" t="s">
        <v>466</v>
      </c>
      <c r="I34" s="5" t="s">
        <v>19</v>
      </c>
      <c r="J34" s="16">
        <v>4234.75</v>
      </c>
      <c r="K34" s="5">
        <v>12162</v>
      </c>
      <c r="N34" s="5">
        <v>2025</v>
      </c>
      <c r="O34" s="5" t="s">
        <v>13</v>
      </c>
      <c r="P34" s="5" t="s">
        <v>450</v>
      </c>
      <c r="Q34" s="5" t="s">
        <v>448</v>
      </c>
      <c r="R34" s="5">
        <v>927</v>
      </c>
      <c r="S34" s="5">
        <v>1840913</v>
      </c>
      <c r="T34" s="5">
        <v>1696173</v>
      </c>
      <c r="U34" s="5">
        <v>373784</v>
      </c>
      <c r="V34" s="5" t="s">
        <v>479</v>
      </c>
      <c r="Y34" s="18">
        <v>2025</v>
      </c>
      <c r="Z34" s="20" t="s">
        <v>453</v>
      </c>
      <c r="AA34" s="18">
        <v>24265790</v>
      </c>
      <c r="AB34" s="18">
        <v>21589754</v>
      </c>
    </row>
    <row r="35" spans="1:28" x14ac:dyDescent="0.2">
      <c r="A35" s="6" t="s">
        <v>70</v>
      </c>
      <c r="B35" s="6">
        <v>2025</v>
      </c>
      <c r="C35" s="6" t="s">
        <v>28</v>
      </c>
      <c r="D35" s="5" t="s">
        <v>33</v>
      </c>
      <c r="E35" s="6" t="s">
        <v>29</v>
      </c>
      <c r="F35" s="5" t="s">
        <v>16</v>
      </c>
      <c r="G35" s="5" t="s">
        <v>17</v>
      </c>
      <c r="H35" s="15" t="s">
        <v>467</v>
      </c>
      <c r="I35" s="5" t="s">
        <v>22</v>
      </c>
      <c r="J35" s="16">
        <v>20901.900000000001</v>
      </c>
      <c r="K35" s="5">
        <v>40166</v>
      </c>
      <c r="N35" s="5">
        <v>2025</v>
      </c>
      <c r="O35" s="5" t="s">
        <v>49</v>
      </c>
      <c r="P35" s="5" t="s">
        <v>451</v>
      </c>
      <c r="Q35" s="5" t="s">
        <v>448</v>
      </c>
      <c r="R35" s="5">
        <v>1188</v>
      </c>
      <c r="S35" s="5">
        <v>2093190</v>
      </c>
      <c r="T35" s="5">
        <v>2016877</v>
      </c>
      <c r="U35" s="5">
        <v>508683</v>
      </c>
      <c r="V35" s="5" t="s">
        <v>478</v>
      </c>
      <c r="Y35" s="18">
        <v>2023</v>
      </c>
      <c r="Z35" s="20" t="s">
        <v>454</v>
      </c>
      <c r="AA35" s="18">
        <v>5992332</v>
      </c>
      <c r="AB35" s="18">
        <v>1575119</v>
      </c>
    </row>
    <row r="36" spans="1:28" x14ac:dyDescent="0.2">
      <c r="A36" s="6" t="s">
        <v>71</v>
      </c>
      <c r="B36" s="6">
        <v>2025</v>
      </c>
      <c r="C36" s="6" t="s">
        <v>24</v>
      </c>
      <c r="D36" s="5" t="s">
        <v>14</v>
      </c>
      <c r="E36" s="6" t="s">
        <v>15</v>
      </c>
      <c r="F36" s="5" t="s">
        <v>16</v>
      </c>
      <c r="G36" s="5" t="s">
        <v>30</v>
      </c>
      <c r="H36" s="15" t="s">
        <v>465</v>
      </c>
      <c r="I36" s="5" t="s">
        <v>36</v>
      </c>
      <c r="J36" s="16">
        <v>42939.199999999997</v>
      </c>
      <c r="K36" s="5">
        <v>55223</v>
      </c>
      <c r="N36" s="5">
        <v>2025</v>
      </c>
      <c r="O36" s="5" t="s">
        <v>21</v>
      </c>
      <c r="P36" s="5" t="s">
        <v>450</v>
      </c>
      <c r="Q36" s="5" t="s">
        <v>448</v>
      </c>
      <c r="R36" s="5">
        <v>808</v>
      </c>
      <c r="S36" s="5">
        <v>2168881</v>
      </c>
      <c r="T36" s="5">
        <v>2189855</v>
      </c>
      <c r="U36" s="5">
        <v>468993</v>
      </c>
      <c r="V36" s="5" t="s">
        <v>478</v>
      </c>
      <c r="Y36" s="18">
        <v>2024</v>
      </c>
      <c r="Z36" s="20" t="s">
        <v>454</v>
      </c>
      <c r="AA36" s="18">
        <v>24658315</v>
      </c>
      <c r="AB36" s="18">
        <v>19681697</v>
      </c>
    </row>
    <row r="37" spans="1:28" x14ac:dyDescent="0.2">
      <c r="A37" s="6" t="s">
        <v>72</v>
      </c>
      <c r="B37" s="6">
        <v>2025</v>
      </c>
      <c r="C37" s="6" t="s">
        <v>73</v>
      </c>
      <c r="D37" s="5" t="s">
        <v>14</v>
      </c>
      <c r="E37" s="6" t="s">
        <v>29</v>
      </c>
      <c r="F37" s="5" t="s">
        <v>16</v>
      </c>
      <c r="G37" s="5" t="s">
        <v>17</v>
      </c>
      <c r="H37" s="15" t="s">
        <v>467</v>
      </c>
      <c r="I37" s="5" t="s">
        <v>22</v>
      </c>
      <c r="J37" s="16">
        <v>25133.58</v>
      </c>
      <c r="K37" s="5">
        <v>51240</v>
      </c>
      <c r="N37" s="5">
        <v>2023</v>
      </c>
      <c r="O37" s="5" t="s">
        <v>49</v>
      </c>
      <c r="P37" s="5" t="s">
        <v>449</v>
      </c>
      <c r="Q37" s="5" t="s">
        <v>448</v>
      </c>
      <c r="R37" s="5">
        <v>1141</v>
      </c>
      <c r="S37" s="5">
        <v>1983367</v>
      </c>
      <c r="T37" s="5">
        <v>2342746</v>
      </c>
      <c r="U37" s="5">
        <v>420276</v>
      </c>
      <c r="V37" s="5" t="s">
        <v>479</v>
      </c>
      <c r="Y37" s="18">
        <v>2023</v>
      </c>
      <c r="Z37" s="20" t="s">
        <v>454</v>
      </c>
      <c r="AA37" s="18">
        <v>21120689</v>
      </c>
      <c r="AB37" s="18">
        <v>27058981</v>
      </c>
    </row>
    <row r="38" spans="1:28" x14ac:dyDescent="0.2">
      <c r="A38" s="6" t="s">
        <v>74</v>
      </c>
      <c r="B38" s="6">
        <v>2024</v>
      </c>
      <c r="C38" s="6" t="s">
        <v>56</v>
      </c>
      <c r="D38" s="5" t="s">
        <v>14</v>
      </c>
      <c r="E38" s="6" t="s">
        <v>40</v>
      </c>
      <c r="F38" s="5" t="s">
        <v>16</v>
      </c>
      <c r="G38" s="5" t="s">
        <v>30</v>
      </c>
      <c r="H38" s="15" t="s">
        <v>467</v>
      </c>
      <c r="I38" s="5" t="s">
        <v>19</v>
      </c>
      <c r="J38" s="16">
        <v>11174.85</v>
      </c>
      <c r="K38" s="5">
        <v>30702</v>
      </c>
      <c r="N38" s="5">
        <v>2023</v>
      </c>
      <c r="O38" s="5" t="s">
        <v>24</v>
      </c>
      <c r="P38" s="5" t="s">
        <v>447</v>
      </c>
      <c r="Q38" s="5" t="s">
        <v>448</v>
      </c>
      <c r="R38" s="5">
        <v>494</v>
      </c>
      <c r="S38" s="5">
        <v>1943685</v>
      </c>
      <c r="T38" s="5">
        <v>1656104</v>
      </c>
      <c r="U38" s="5">
        <v>374163</v>
      </c>
      <c r="V38" s="5" t="s">
        <v>478</v>
      </c>
      <c r="Y38" s="18">
        <v>2023</v>
      </c>
      <c r="Z38" s="20" t="s">
        <v>454</v>
      </c>
      <c r="AA38" s="18">
        <v>19724228</v>
      </c>
      <c r="AB38" s="18">
        <v>20341720</v>
      </c>
    </row>
    <row r="39" spans="1:28" x14ac:dyDescent="0.2">
      <c r="A39" s="6" t="s">
        <v>75</v>
      </c>
      <c r="B39" s="6">
        <v>2023</v>
      </c>
      <c r="C39" s="6" t="s">
        <v>21</v>
      </c>
      <c r="D39" s="5" t="s">
        <v>33</v>
      </c>
      <c r="E39" s="6" t="s">
        <v>15</v>
      </c>
      <c r="F39" s="5" t="s">
        <v>16</v>
      </c>
      <c r="G39" s="5" t="s">
        <v>17</v>
      </c>
      <c r="H39" s="15" t="s">
        <v>465</v>
      </c>
      <c r="I39" s="5" t="s">
        <v>19</v>
      </c>
      <c r="J39" s="16">
        <v>8468.7999999999993</v>
      </c>
      <c r="K39" s="5">
        <v>6771</v>
      </c>
      <c r="N39" s="5">
        <v>2024</v>
      </c>
      <c r="O39" s="5" t="s">
        <v>56</v>
      </c>
      <c r="P39" s="5" t="s">
        <v>445</v>
      </c>
      <c r="Q39" s="5" t="s">
        <v>448</v>
      </c>
      <c r="R39" s="5">
        <v>1399</v>
      </c>
      <c r="S39" s="5">
        <v>517798</v>
      </c>
      <c r="T39" s="5">
        <v>775783</v>
      </c>
      <c r="U39" s="5">
        <v>122888</v>
      </c>
      <c r="V39" s="5" t="s">
        <v>479</v>
      </c>
      <c r="Y39" s="18">
        <v>2025</v>
      </c>
      <c r="Z39" s="20" t="s">
        <v>454</v>
      </c>
      <c r="AA39" s="18">
        <v>12785702</v>
      </c>
      <c r="AB39" s="18">
        <v>15132498</v>
      </c>
    </row>
    <row r="40" spans="1:28" x14ac:dyDescent="0.2">
      <c r="A40" s="6" t="s">
        <v>76</v>
      </c>
      <c r="B40" s="6">
        <v>2024</v>
      </c>
      <c r="C40" s="6" t="s">
        <v>28</v>
      </c>
      <c r="D40" s="5" t="s">
        <v>33</v>
      </c>
      <c r="E40" s="6" t="s">
        <v>25</v>
      </c>
      <c r="F40" s="5" t="s">
        <v>16</v>
      </c>
      <c r="G40" s="5" t="s">
        <v>17</v>
      </c>
      <c r="H40" s="15" t="s">
        <v>464</v>
      </c>
      <c r="I40" s="5" t="s">
        <v>19</v>
      </c>
      <c r="J40" s="16">
        <v>35802.800000000003</v>
      </c>
      <c r="K40" s="5">
        <v>45171</v>
      </c>
      <c r="N40" s="5">
        <v>2023</v>
      </c>
      <c r="O40" s="5" t="s">
        <v>21</v>
      </c>
      <c r="P40" s="5" t="s">
        <v>447</v>
      </c>
      <c r="Q40" s="5" t="s">
        <v>448</v>
      </c>
      <c r="R40" s="5">
        <v>757</v>
      </c>
      <c r="S40" s="5">
        <v>1451222</v>
      </c>
      <c r="T40" s="5">
        <v>1498298</v>
      </c>
      <c r="U40" s="5">
        <v>355367</v>
      </c>
      <c r="V40" s="5" t="s">
        <v>478</v>
      </c>
      <c r="Y40" s="18">
        <v>2023</v>
      </c>
      <c r="Z40" s="20" t="s">
        <v>453</v>
      </c>
      <c r="AA40" s="18">
        <v>12923274</v>
      </c>
      <c r="AB40" s="18">
        <v>12863834</v>
      </c>
    </row>
    <row r="41" spans="1:28" x14ac:dyDescent="0.2">
      <c r="A41" s="6" t="s">
        <v>77</v>
      </c>
      <c r="B41" s="6">
        <v>2024</v>
      </c>
      <c r="C41" s="6" t="s">
        <v>49</v>
      </c>
      <c r="D41" s="5" t="s">
        <v>14</v>
      </c>
      <c r="E41" s="6" t="s">
        <v>29</v>
      </c>
      <c r="F41" s="5" t="s">
        <v>16</v>
      </c>
      <c r="G41" s="5" t="s">
        <v>30</v>
      </c>
      <c r="H41" s="15" t="s">
        <v>466</v>
      </c>
      <c r="I41" s="5" t="s">
        <v>19</v>
      </c>
      <c r="J41" s="16">
        <v>38923.949999999997</v>
      </c>
      <c r="K41" s="5">
        <v>59211</v>
      </c>
      <c r="N41" s="5">
        <v>2024</v>
      </c>
      <c r="O41" s="5" t="s">
        <v>42</v>
      </c>
      <c r="P41" s="5" t="s">
        <v>450</v>
      </c>
      <c r="Q41" s="5" t="s">
        <v>446</v>
      </c>
      <c r="R41" s="5">
        <v>651</v>
      </c>
      <c r="S41" s="5">
        <v>690783</v>
      </c>
      <c r="T41" s="5">
        <v>772639</v>
      </c>
      <c r="U41" s="5">
        <v>173150</v>
      </c>
      <c r="V41" s="5" t="s">
        <v>478</v>
      </c>
      <c r="Y41" s="18">
        <v>2024</v>
      </c>
      <c r="Z41" s="20" t="s">
        <v>454</v>
      </c>
      <c r="AA41" s="18">
        <v>24555321</v>
      </c>
      <c r="AB41" s="18">
        <v>30102917</v>
      </c>
    </row>
    <row r="42" spans="1:28" x14ac:dyDescent="0.2">
      <c r="A42" s="6" t="s">
        <v>78</v>
      </c>
      <c r="B42" s="6">
        <v>2023</v>
      </c>
      <c r="C42" s="6" t="s">
        <v>56</v>
      </c>
      <c r="D42" s="5" t="s">
        <v>14</v>
      </c>
      <c r="E42" s="6" t="s">
        <v>15</v>
      </c>
      <c r="F42" s="5" t="s">
        <v>16</v>
      </c>
      <c r="G42" s="5" t="s">
        <v>17</v>
      </c>
      <c r="H42" s="15" t="s">
        <v>467</v>
      </c>
      <c r="I42" s="5" t="s">
        <v>22</v>
      </c>
      <c r="J42" s="16">
        <v>30591.33</v>
      </c>
      <c r="K42" s="5">
        <v>65245</v>
      </c>
      <c r="N42" s="5">
        <v>2025</v>
      </c>
      <c r="O42" s="5" t="s">
        <v>42</v>
      </c>
      <c r="P42" s="5" t="s">
        <v>445</v>
      </c>
      <c r="Q42" s="5" t="s">
        <v>448</v>
      </c>
      <c r="R42" s="5">
        <v>1432</v>
      </c>
      <c r="S42" s="5">
        <v>1041813</v>
      </c>
      <c r="T42" s="5">
        <v>1239597</v>
      </c>
      <c r="U42" s="5">
        <v>139679</v>
      </c>
      <c r="V42" s="5" t="s">
        <v>478</v>
      </c>
      <c r="Y42" s="18">
        <v>2025</v>
      </c>
      <c r="Z42" s="20" t="s">
        <v>454</v>
      </c>
      <c r="AA42" s="18">
        <v>14439546</v>
      </c>
      <c r="AB42" s="18">
        <v>10782189</v>
      </c>
    </row>
    <row r="43" spans="1:28" x14ac:dyDescent="0.2">
      <c r="A43" s="6" t="s">
        <v>79</v>
      </c>
      <c r="B43" s="6">
        <v>2024</v>
      </c>
      <c r="C43" s="6" t="s">
        <v>66</v>
      </c>
      <c r="D43" s="5" t="s">
        <v>14</v>
      </c>
      <c r="E43" s="6" t="s">
        <v>15</v>
      </c>
      <c r="F43" s="5" t="s">
        <v>16</v>
      </c>
      <c r="G43" s="5" t="s">
        <v>17</v>
      </c>
      <c r="H43" s="15" t="s">
        <v>466</v>
      </c>
      <c r="I43" s="5" t="s">
        <v>19</v>
      </c>
      <c r="J43" s="16">
        <v>23520.9</v>
      </c>
      <c r="K43" s="5">
        <v>44870</v>
      </c>
      <c r="N43" s="5">
        <v>2025</v>
      </c>
      <c r="O43" s="5" t="s">
        <v>66</v>
      </c>
      <c r="P43" s="5" t="s">
        <v>451</v>
      </c>
      <c r="Q43" s="5" t="s">
        <v>446</v>
      </c>
      <c r="R43" s="5">
        <v>194</v>
      </c>
      <c r="S43" s="5">
        <v>1307177</v>
      </c>
      <c r="T43" s="5">
        <v>1626893</v>
      </c>
      <c r="U43" s="5">
        <v>321835</v>
      </c>
      <c r="V43" s="5" t="s">
        <v>478</v>
      </c>
      <c r="Y43" s="18">
        <v>2023</v>
      </c>
      <c r="Z43" s="20" t="s">
        <v>453</v>
      </c>
      <c r="AA43" s="18">
        <v>24143114</v>
      </c>
      <c r="AB43" s="18">
        <v>28835331</v>
      </c>
    </row>
    <row r="44" spans="1:28" x14ac:dyDescent="0.2">
      <c r="A44" s="6" t="s">
        <v>80</v>
      </c>
      <c r="B44" s="6">
        <v>2023</v>
      </c>
      <c r="C44" s="6" t="s">
        <v>73</v>
      </c>
      <c r="D44" s="5" t="s">
        <v>14</v>
      </c>
      <c r="E44" s="6" t="s">
        <v>25</v>
      </c>
      <c r="F44" s="5" t="s">
        <v>16</v>
      </c>
      <c r="G44" s="5" t="s">
        <v>17</v>
      </c>
      <c r="H44" s="15" t="s">
        <v>464</v>
      </c>
      <c r="I44" s="5" t="s">
        <v>19</v>
      </c>
      <c r="J44" s="16">
        <v>28096.639999999999</v>
      </c>
      <c r="K44" s="5">
        <v>41035</v>
      </c>
      <c r="N44" s="5">
        <v>2025</v>
      </c>
      <c r="O44" s="5" t="s">
        <v>61</v>
      </c>
      <c r="P44" s="5" t="s">
        <v>447</v>
      </c>
      <c r="Q44" s="5" t="s">
        <v>446</v>
      </c>
      <c r="R44" s="5">
        <v>324</v>
      </c>
      <c r="S44" s="5">
        <v>986796</v>
      </c>
      <c r="T44" s="5">
        <v>1350129</v>
      </c>
      <c r="U44" s="5">
        <v>306545</v>
      </c>
      <c r="V44" s="5" t="s">
        <v>479</v>
      </c>
      <c r="Y44" s="18">
        <v>2025</v>
      </c>
      <c r="Z44" s="20" t="s">
        <v>453</v>
      </c>
      <c r="AA44" s="18">
        <v>5871482</v>
      </c>
      <c r="AB44" s="18">
        <v>2802201</v>
      </c>
    </row>
    <row r="45" spans="1:28" x14ac:dyDescent="0.2">
      <c r="A45" s="6" t="s">
        <v>81</v>
      </c>
      <c r="B45" s="6">
        <v>2025</v>
      </c>
      <c r="C45" s="6" t="s">
        <v>66</v>
      </c>
      <c r="D45" s="5" t="s">
        <v>33</v>
      </c>
      <c r="E45" s="6" t="s">
        <v>29</v>
      </c>
      <c r="F45" s="5" t="s">
        <v>16</v>
      </c>
      <c r="G45" s="5" t="s">
        <v>30</v>
      </c>
      <c r="H45" s="15" t="s">
        <v>464</v>
      </c>
      <c r="I45" s="5" t="s">
        <v>19</v>
      </c>
      <c r="J45" s="16">
        <v>33200.639999999999</v>
      </c>
      <c r="K45" s="5">
        <v>32738</v>
      </c>
      <c r="N45" s="5">
        <v>2024</v>
      </c>
      <c r="O45" s="5" t="s">
        <v>56</v>
      </c>
      <c r="P45" s="5" t="s">
        <v>445</v>
      </c>
      <c r="Q45" s="5" t="s">
        <v>448</v>
      </c>
      <c r="R45" s="5">
        <v>558</v>
      </c>
      <c r="S45" s="5">
        <v>1414216</v>
      </c>
      <c r="T45" s="5">
        <v>1725153</v>
      </c>
      <c r="U45" s="5">
        <v>322720</v>
      </c>
      <c r="V45" s="5" t="s">
        <v>479</v>
      </c>
      <c r="Y45" s="18">
        <v>2025</v>
      </c>
      <c r="Z45" s="20" t="s">
        <v>457</v>
      </c>
      <c r="AA45" s="18">
        <v>19786542</v>
      </c>
      <c r="AB45" s="18">
        <v>24086495</v>
      </c>
    </row>
    <row r="46" spans="1:28" x14ac:dyDescent="0.2">
      <c r="A46" s="6" t="s">
        <v>82</v>
      </c>
      <c r="B46" s="6">
        <v>2023</v>
      </c>
      <c r="C46" s="6" t="s">
        <v>73</v>
      </c>
      <c r="D46" s="5" t="s">
        <v>14</v>
      </c>
      <c r="E46" s="6" t="s">
        <v>29</v>
      </c>
      <c r="F46" s="5" t="s">
        <v>16</v>
      </c>
      <c r="G46" s="5" t="s">
        <v>17</v>
      </c>
      <c r="H46" s="15" t="s">
        <v>465</v>
      </c>
      <c r="I46" s="5" t="s">
        <v>36</v>
      </c>
      <c r="J46" s="16">
        <v>18040.8</v>
      </c>
      <c r="K46" s="5">
        <v>20106</v>
      </c>
      <c r="N46" s="5">
        <v>2024</v>
      </c>
      <c r="O46" s="5" t="s">
        <v>42</v>
      </c>
      <c r="P46" s="5" t="s">
        <v>445</v>
      </c>
      <c r="Q46" s="5" t="s">
        <v>448</v>
      </c>
      <c r="R46" s="5">
        <v>1252</v>
      </c>
      <c r="S46" s="5">
        <v>664710</v>
      </c>
      <c r="T46" s="5">
        <v>749503</v>
      </c>
      <c r="U46" s="5">
        <v>174854</v>
      </c>
      <c r="V46" s="5" t="s">
        <v>478</v>
      </c>
      <c r="Y46" s="18">
        <v>2024</v>
      </c>
      <c r="Z46" s="20" t="s">
        <v>453</v>
      </c>
      <c r="AA46" s="18">
        <v>21970729</v>
      </c>
      <c r="AB46" s="18">
        <v>25229879</v>
      </c>
    </row>
    <row r="47" spans="1:28" x14ac:dyDescent="0.2">
      <c r="A47" s="6" t="s">
        <v>83</v>
      </c>
      <c r="B47" s="6">
        <v>2024</v>
      </c>
      <c r="C47" s="6" t="s">
        <v>49</v>
      </c>
      <c r="D47" s="5" t="s">
        <v>14</v>
      </c>
      <c r="E47" s="6" t="s">
        <v>40</v>
      </c>
      <c r="F47" s="5" t="s">
        <v>26</v>
      </c>
      <c r="G47" s="5" t="s">
        <v>30</v>
      </c>
      <c r="H47" s="15" t="s">
        <v>465</v>
      </c>
      <c r="I47" s="5" t="s">
        <v>19</v>
      </c>
      <c r="J47" s="16">
        <v>21194.400000000001</v>
      </c>
      <c r="K47" s="5">
        <v>18560</v>
      </c>
      <c r="N47" s="5">
        <v>2024</v>
      </c>
      <c r="O47" s="5" t="s">
        <v>66</v>
      </c>
      <c r="P47" s="5" t="s">
        <v>445</v>
      </c>
      <c r="Q47" s="5" t="s">
        <v>446</v>
      </c>
      <c r="R47" s="5">
        <v>802</v>
      </c>
      <c r="S47" s="5">
        <v>1518156</v>
      </c>
      <c r="T47" s="5">
        <v>1491436</v>
      </c>
      <c r="U47" s="5">
        <v>351220</v>
      </c>
      <c r="V47" s="5" t="s">
        <v>478</v>
      </c>
      <c r="Y47" s="18">
        <v>2023</v>
      </c>
      <c r="Z47" s="20" t="s">
        <v>454</v>
      </c>
      <c r="AA47" s="18">
        <v>4725614</v>
      </c>
      <c r="AB47" s="18">
        <v>3154425</v>
      </c>
    </row>
    <row r="48" spans="1:28" x14ac:dyDescent="0.2">
      <c r="A48" s="6" t="s">
        <v>84</v>
      </c>
      <c r="B48" s="6">
        <v>2024</v>
      </c>
      <c r="C48" s="6" t="s">
        <v>24</v>
      </c>
      <c r="D48" s="5" t="s">
        <v>14</v>
      </c>
      <c r="E48" s="6" t="s">
        <v>15</v>
      </c>
      <c r="F48" s="5" t="s">
        <v>26</v>
      </c>
      <c r="G48" s="5" t="s">
        <v>17</v>
      </c>
      <c r="H48" s="15" t="s">
        <v>465</v>
      </c>
      <c r="I48" s="5" t="s">
        <v>19</v>
      </c>
      <c r="J48" s="16">
        <v>20568.8</v>
      </c>
      <c r="K48" s="5">
        <v>29896</v>
      </c>
      <c r="N48" s="5">
        <v>2023</v>
      </c>
      <c r="O48" s="5" t="s">
        <v>13</v>
      </c>
      <c r="P48" s="5" t="s">
        <v>449</v>
      </c>
      <c r="Q48" s="5" t="s">
        <v>448</v>
      </c>
      <c r="R48" s="5">
        <v>526</v>
      </c>
      <c r="S48" s="5">
        <v>2192834</v>
      </c>
      <c r="T48" s="5">
        <v>2055191</v>
      </c>
      <c r="U48" s="5">
        <v>638000</v>
      </c>
      <c r="V48" s="5" t="s">
        <v>478</v>
      </c>
      <c r="Y48" s="18">
        <v>2024</v>
      </c>
      <c r="Z48" s="20" t="s">
        <v>453</v>
      </c>
      <c r="AA48" s="18">
        <v>28396702</v>
      </c>
      <c r="AB48" s="18">
        <v>33077658</v>
      </c>
    </row>
    <row r="49" spans="1:28" x14ac:dyDescent="0.2">
      <c r="A49" s="6" t="s">
        <v>85</v>
      </c>
      <c r="B49" s="6">
        <v>2024</v>
      </c>
      <c r="C49" s="6" t="s">
        <v>21</v>
      </c>
      <c r="D49" s="5" t="s">
        <v>33</v>
      </c>
      <c r="E49" s="6" t="s">
        <v>29</v>
      </c>
      <c r="F49" s="5" t="s">
        <v>16</v>
      </c>
      <c r="G49" s="5" t="s">
        <v>30</v>
      </c>
      <c r="H49" s="15" t="s">
        <v>466</v>
      </c>
      <c r="I49" s="5" t="s">
        <v>19</v>
      </c>
      <c r="J49" s="16">
        <v>38975.300000000003</v>
      </c>
      <c r="K49" s="5">
        <v>70852</v>
      </c>
      <c r="N49" s="5">
        <v>2024</v>
      </c>
      <c r="O49" s="5" t="s">
        <v>49</v>
      </c>
      <c r="P49" s="5" t="s">
        <v>447</v>
      </c>
      <c r="Q49" s="5" t="s">
        <v>448</v>
      </c>
      <c r="R49" s="5">
        <v>1487</v>
      </c>
      <c r="S49" s="5">
        <v>1311871</v>
      </c>
      <c r="T49" s="5">
        <v>1135039</v>
      </c>
      <c r="U49" s="5">
        <v>401323</v>
      </c>
      <c r="V49" s="5" t="s">
        <v>478</v>
      </c>
      <c r="Y49" s="18">
        <v>2024</v>
      </c>
      <c r="Z49" s="20" t="s">
        <v>457</v>
      </c>
      <c r="AA49" s="18">
        <v>24626718</v>
      </c>
      <c r="AB49" s="18">
        <v>29082702</v>
      </c>
    </row>
    <row r="50" spans="1:28" x14ac:dyDescent="0.2">
      <c r="A50" s="6" t="s">
        <v>86</v>
      </c>
      <c r="B50" s="6">
        <v>2024</v>
      </c>
      <c r="C50" s="6" t="s">
        <v>28</v>
      </c>
      <c r="D50" s="5" t="s">
        <v>14</v>
      </c>
      <c r="E50" s="6" t="s">
        <v>29</v>
      </c>
      <c r="F50" s="5" t="s">
        <v>16</v>
      </c>
      <c r="G50" s="5" t="s">
        <v>30</v>
      </c>
      <c r="H50" s="15" t="s">
        <v>464</v>
      </c>
      <c r="I50" s="5" t="s">
        <v>19</v>
      </c>
      <c r="J50" s="16">
        <v>22034.32</v>
      </c>
      <c r="K50" s="5">
        <v>18576</v>
      </c>
      <c r="N50" s="5">
        <v>2023</v>
      </c>
      <c r="O50" s="5" t="s">
        <v>56</v>
      </c>
      <c r="P50" s="5" t="s">
        <v>445</v>
      </c>
      <c r="Q50" s="5" t="s">
        <v>446</v>
      </c>
      <c r="R50" s="5">
        <v>1226</v>
      </c>
      <c r="S50" s="5">
        <v>1654430</v>
      </c>
      <c r="T50" s="5">
        <v>1966981</v>
      </c>
      <c r="U50" s="5">
        <v>259487</v>
      </c>
      <c r="V50" s="5" t="s">
        <v>478</v>
      </c>
      <c r="Y50" s="18">
        <v>2024</v>
      </c>
      <c r="Z50" s="20" t="s">
        <v>455</v>
      </c>
      <c r="AA50" s="18">
        <v>15442124</v>
      </c>
      <c r="AB50" s="18">
        <v>20984324</v>
      </c>
    </row>
    <row r="51" spans="1:28" x14ac:dyDescent="0.2">
      <c r="A51" s="6" t="s">
        <v>87</v>
      </c>
      <c r="B51" s="6">
        <v>2023</v>
      </c>
      <c r="C51" s="6" t="s">
        <v>32</v>
      </c>
      <c r="D51" s="5" t="s">
        <v>14</v>
      </c>
      <c r="E51" s="6" t="s">
        <v>40</v>
      </c>
      <c r="F51" s="5" t="s">
        <v>26</v>
      </c>
      <c r="G51" s="5" t="s">
        <v>17</v>
      </c>
      <c r="H51" s="15" t="s">
        <v>466</v>
      </c>
      <c r="I51" s="5" t="s">
        <v>19</v>
      </c>
      <c r="J51" s="16">
        <v>27014.65</v>
      </c>
      <c r="K51" s="5">
        <v>50342</v>
      </c>
      <c r="N51" s="5">
        <v>2024</v>
      </c>
      <c r="O51" s="5" t="s">
        <v>66</v>
      </c>
      <c r="P51" s="5" t="s">
        <v>447</v>
      </c>
      <c r="Q51" s="5" t="s">
        <v>448</v>
      </c>
      <c r="R51" s="5">
        <v>1177</v>
      </c>
      <c r="S51" s="5">
        <v>921075</v>
      </c>
      <c r="T51" s="5">
        <v>680230</v>
      </c>
      <c r="U51" s="5">
        <v>191005</v>
      </c>
      <c r="V51" s="5" t="s">
        <v>478</v>
      </c>
      <c r="Y51" s="18">
        <v>2023</v>
      </c>
      <c r="Z51" s="20" t="s">
        <v>454</v>
      </c>
      <c r="AA51" s="18">
        <v>22098829</v>
      </c>
      <c r="AB51" s="18">
        <v>19612443</v>
      </c>
    </row>
    <row r="52" spans="1:28" x14ac:dyDescent="0.2">
      <c r="A52" s="6" t="s">
        <v>88</v>
      </c>
      <c r="B52" s="6">
        <v>2025</v>
      </c>
      <c r="C52" s="6" t="s">
        <v>66</v>
      </c>
      <c r="D52" s="5" t="s">
        <v>14</v>
      </c>
      <c r="E52" s="6" t="s">
        <v>29</v>
      </c>
      <c r="F52" s="5" t="s">
        <v>16</v>
      </c>
      <c r="G52" s="5" t="s">
        <v>17</v>
      </c>
      <c r="H52" s="15" t="s">
        <v>465</v>
      </c>
      <c r="I52" s="5" t="s">
        <v>19</v>
      </c>
      <c r="J52" s="16">
        <v>11957.6</v>
      </c>
      <c r="K52" s="5">
        <v>18496</v>
      </c>
      <c r="N52" s="5">
        <v>2024</v>
      </c>
      <c r="O52" s="5" t="s">
        <v>73</v>
      </c>
      <c r="P52" s="5" t="s">
        <v>445</v>
      </c>
      <c r="Q52" s="5" t="s">
        <v>448</v>
      </c>
      <c r="R52" s="5">
        <v>1148</v>
      </c>
      <c r="S52" s="5">
        <v>2366561</v>
      </c>
      <c r="T52" s="5">
        <v>2083472</v>
      </c>
      <c r="U52" s="5">
        <v>469706</v>
      </c>
      <c r="V52" s="5" t="s">
        <v>478</v>
      </c>
      <c r="Y52" s="18">
        <v>2025</v>
      </c>
      <c r="Z52" s="20" t="s">
        <v>454</v>
      </c>
      <c r="AA52" s="18">
        <v>16193708</v>
      </c>
      <c r="AB52" s="18">
        <v>16039821</v>
      </c>
    </row>
    <row r="53" spans="1:28" x14ac:dyDescent="0.2">
      <c r="A53" s="6" t="s">
        <v>89</v>
      </c>
      <c r="B53" s="6">
        <v>2025</v>
      </c>
      <c r="C53" s="6" t="s">
        <v>66</v>
      </c>
      <c r="D53" s="5" t="s">
        <v>14</v>
      </c>
      <c r="E53" s="6" t="s">
        <v>25</v>
      </c>
      <c r="F53" s="5" t="s">
        <v>16</v>
      </c>
      <c r="G53" s="5" t="s">
        <v>17</v>
      </c>
      <c r="H53" s="15" t="s">
        <v>466</v>
      </c>
      <c r="I53" s="5" t="s">
        <v>22</v>
      </c>
      <c r="J53" s="16">
        <v>24267.75</v>
      </c>
      <c r="K53" s="5">
        <v>35015</v>
      </c>
      <c r="N53" s="5">
        <v>2024</v>
      </c>
      <c r="O53" s="5" t="s">
        <v>49</v>
      </c>
      <c r="P53" s="5" t="s">
        <v>451</v>
      </c>
      <c r="Q53" s="5" t="s">
        <v>448</v>
      </c>
      <c r="R53" s="5">
        <v>1201</v>
      </c>
      <c r="S53" s="5">
        <v>1200610</v>
      </c>
      <c r="T53" s="5">
        <v>1425814</v>
      </c>
      <c r="U53" s="5">
        <v>241374</v>
      </c>
      <c r="V53" s="5" t="s">
        <v>479</v>
      </c>
      <c r="Y53" s="18">
        <v>2023</v>
      </c>
      <c r="Z53" s="20" t="s">
        <v>454</v>
      </c>
      <c r="AA53" s="18">
        <v>24253353</v>
      </c>
      <c r="AB53" s="18">
        <v>21796526</v>
      </c>
    </row>
    <row r="54" spans="1:28" x14ac:dyDescent="0.2">
      <c r="A54" s="6" t="s">
        <v>90</v>
      </c>
      <c r="B54" s="6">
        <v>2025</v>
      </c>
      <c r="C54" s="6" t="s">
        <v>42</v>
      </c>
      <c r="D54" s="5" t="s">
        <v>33</v>
      </c>
      <c r="E54" s="6" t="s">
        <v>25</v>
      </c>
      <c r="F54" s="5" t="s">
        <v>16</v>
      </c>
      <c r="G54" s="5" t="s">
        <v>17</v>
      </c>
      <c r="H54" s="15" t="s">
        <v>466</v>
      </c>
      <c r="I54" s="5" t="s">
        <v>19</v>
      </c>
      <c r="J54" s="16">
        <v>13558.35</v>
      </c>
      <c r="K54" s="5">
        <v>21606</v>
      </c>
      <c r="N54" s="5">
        <v>2025</v>
      </c>
      <c r="O54" s="5" t="s">
        <v>56</v>
      </c>
      <c r="P54" s="5" t="s">
        <v>451</v>
      </c>
      <c r="Q54" s="5" t="s">
        <v>446</v>
      </c>
      <c r="R54" s="5">
        <v>715</v>
      </c>
      <c r="S54" s="5">
        <v>721998</v>
      </c>
      <c r="T54" s="5">
        <v>884324</v>
      </c>
      <c r="U54" s="5">
        <v>104765</v>
      </c>
      <c r="V54" s="5" t="s">
        <v>479</v>
      </c>
      <c r="Y54" s="18">
        <v>2024</v>
      </c>
      <c r="Z54" s="20" t="s">
        <v>453</v>
      </c>
      <c r="AA54" s="18">
        <v>4700568</v>
      </c>
      <c r="AB54" s="18">
        <v>2845288</v>
      </c>
    </row>
    <row r="55" spans="1:28" x14ac:dyDescent="0.2">
      <c r="A55" s="6" t="s">
        <v>91</v>
      </c>
      <c r="B55" s="6">
        <v>2025</v>
      </c>
      <c r="C55" s="6" t="s">
        <v>73</v>
      </c>
      <c r="D55" s="5" t="s">
        <v>14</v>
      </c>
      <c r="E55" s="6" t="s">
        <v>29</v>
      </c>
      <c r="F55" s="5" t="s">
        <v>16</v>
      </c>
      <c r="G55" s="5" t="s">
        <v>17</v>
      </c>
      <c r="H55" s="15" t="s">
        <v>466</v>
      </c>
      <c r="I55" s="5" t="s">
        <v>22</v>
      </c>
      <c r="J55" s="16">
        <v>18279.3</v>
      </c>
      <c r="K55" s="5">
        <v>35238</v>
      </c>
      <c r="N55" s="5">
        <v>2024</v>
      </c>
      <c r="O55" s="5" t="s">
        <v>28</v>
      </c>
      <c r="P55" s="5" t="s">
        <v>451</v>
      </c>
      <c r="Q55" s="5" t="s">
        <v>448</v>
      </c>
      <c r="R55" s="5">
        <v>617</v>
      </c>
      <c r="S55" s="5">
        <v>1527877</v>
      </c>
      <c r="T55" s="5">
        <v>1507811</v>
      </c>
      <c r="U55" s="5">
        <v>431966</v>
      </c>
      <c r="V55" s="5" t="s">
        <v>479</v>
      </c>
      <c r="Y55" s="18">
        <v>2023</v>
      </c>
      <c r="Z55" s="20" t="s">
        <v>456</v>
      </c>
      <c r="AA55" s="18">
        <v>13565280</v>
      </c>
      <c r="AB55" s="18">
        <v>12356623</v>
      </c>
    </row>
    <row r="56" spans="1:28" x14ac:dyDescent="0.2">
      <c r="A56" s="6" t="s">
        <v>92</v>
      </c>
      <c r="B56" s="6">
        <v>2024</v>
      </c>
      <c r="C56" s="6" t="s">
        <v>13</v>
      </c>
      <c r="D56" s="5" t="s">
        <v>33</v>
      </c>
      <c r="E56" s="6" t="s">
        <v>15</v>
      </c>
      <c r="F56" s="5" t="s">
        <v>16</v>
      </c>
      <c r="G56" s="5" t="s">
        <v>17</v>
      </c>
      <c r="H56" s="15" t="s">
        <v>467</v>
      </c>
      <c r="I56" s="5" t="s">
        <v>36</v>
      </c>
      <c r="J56" s="16">
        <v>3748.89</v>
      </c>
      <c r="K56" s="5">
        <v>1518</v>
      </c>
      <c r="N56" s="5">
        <v>2025</v>
      </c>
      <c r="O56" s="5" t="s">
        <v>49</v>
      </c>
      <c r="P56" s="5" t="s">
        <v>450</v>
      </c>
      <c r="Q56" s="5" t="s">
        <v>448</v>
      </c>
      <c r="R56" s="5">
        <v>1418</v>
      </c>
      <c r="S56" s="5">
        <v>2484319</v>
      </c>
      <c r="T56" s="5">
        <v>2660696</v>
      </c>
      <c r="U56" s="5">
        <v>315889</v>
      </c>
      <c r="V56" s="5" t="s">
        <v>478</v>
      </c>
      <c r="Y56" s="18">
        <v>2024</v>
      </c>
      <c r="Z56" s="20" t="s">
        <v>453</v>
      </c>
      <c r="AA56" s="18">
        <v>1403552</v>
      </c>
      <c r="AB56" s="18">
        <v>-1973936</v>
      </c>
    </row>
    <row r="57" spans="1:28" x14ac:dyDescent="0.2">
      <c r="A57" s="6" t="s">
        <v>93</v>
      </c>
      <c r="B57" s="6">
        <v>2025</v>
      </c>
      <c r="C57" s="6" t="s">
        <v>24</v>
      </c>
      <c r="D57" s="5" t="s">
        <v>33</v>
      </c>
      <c r="E57" s="6" t="s">
        <v>29</v>
      </c>
      <c r="F57" s="5" t="s">
        <v>16</v>
      </c>
      <c r="G57" s="5" t="s">
        <v>17</v>
      </c>
      <c r="H57" s="15" t="s">
        <v>467</v>
      </c>
      <c r="I57" s="5" t="s">
        <v>22</v>
      </c>
      <c r="J57" s="16">
        <v>26935.919999999998</v>
      </c>
      <c r="K57" s="5">
        <v>50105</v>
      </c>
      <c r="N57" s="5">
        <v>2023</v>
      </c>
      <c r="O57" s="5" t="s">
        <v>66</v>
      </c>
      <c r="P57" s="5" t="s">
        <v>445</v>
      </c>
      <c r="Q57" s="5" t="s">
        <v>446</v>
      </c>
      <c r="R57" s="5">
        <v>580</v>
      </c>
      <c r="S57" s="5">
        <v>2099955</v>
      </c>
      <c r="T57" s="5">
        <v>2198377</v>
      </c>
      <c r="U57" s="5">
        <v>473845</v>
      </c>
      <c r="V57" s="5" t="s">
        <v>478</v>
      </c>
      <c r="Y57" s="18">
        <v>2025</v>
      </c>
      <c r="Z57" s="20" t="s">
        <v>454</v>
      </c>
      <c r="AA57" s="18">
        <v>25676367</v>
      </c>
      <c r="AB57" s="18">
        <v>21126434</v>
      </c>
    </row>
    <row r="58" spans="1:28" x14ac:dyDescent="0.2">
      <c r="A58" s="6" t="s">
        <v>94</v>
      </c>
      <c r="B58" s="6">
        <v>2023</v>
      </c>
      <c r="C58" s="6" t="s">
        <v>28</v>
      </c>
      <c r="D58" s="5" t="s">
        <v>14</v>
      </c>
      <c r="E58" s="6" t="s">
        <v>29</v>
      </c>
      <c r="F58" s="5" t="s">
        <v>16</v>
      </c>
      <c r="G58" s="5" t="s">
        <v>17</v>
      </c>
      <c r="H58" s="15" t="s">
        <v>464</v>
      </c>
      <c r="I58" s="5" t="s">
        <v>19</v>
      </c>
      <c r="J58" s="16">
        <v>29348</v>
      </c>
      <c r="K58" s="5">
        <v>32417</v>
      </c>
      <c r="N58" s="5">
        <v>2024</v>
      </c>
      <c r="O58" s="5" t="s">
        <v>21</v>
      </c>
      <c r="P58" s="5" t="s">
        <v>450</v>
      </c>
      <c r="Q58" s="5" t="s">
        <v>448</v>
      </c>
      <c r="R58" s="5">
        <v>208</v>
      </c>
      <c r="S58" s="5">
        <v>1728914</v>
      </c>
      <c r="T58" s="5">
        <v>1550851</v>
      </c>
      <c r="U58" s="5">
        <v>436335</v>
      </c>
      <c r="V58" s="5" t="s">
        <v>479</v>
      </c>
      <c r="Y58" s="18">
        <v>2023</v>
      </c>
      <c r="Z58" s="20" t="s">
        <v>456</v>
      </c>
      <c r="AA58" s="18">
        <v>20966507</v>
      </c>
      <c r="AB58" s="18">
        <v>22158579</v>
      </c>
    </row>
    <row r="59" spans="1:28" x14ac:dyDescent="0.2">
      <c r="A59" s="6" t="s">
        <v>95</v>
      </c>
      <c r="B59" s="6">
        <v>2023</v>
      </c>
      <c r="C59" s="6" t="s">
        <v>73</v>
      </c>
      <c r="D59" s="5" t="s">
        <v>14</v>
      </c>
      <c r="E59" s="6" t="s">
        <v>25</v>
      </c>
      <c r="F59" s="5" t="s">
        <v>16</v>
      </c>
      <c r="G59" s="5" t="s">
        <v>17</v>
      </c>
      <c r="H59" s="15" t="s">
        <v>465</v>
      </c>
      <c r="I59" s="5" t="s">
        <v>19</v>
      </c>
      <c r="J59" s="16">
        <v>45097.599999999999</v>
      </c>
      <c r="K59" s="5">
        <v>58523</v>
      </c>
      <c r="N59" s="5">
        <v>2024</v>
      </c>
      <c r="O59" s="5" t="s">
        <v>28</v>
      </c>
      <c r="P59" s="5" t="s">
        <v>447</v>
      </c>
      <c r="Q59" s="5" t="s">
        <v>448</v>
      </c>
      <c r="R59" s="5">
        <v>1499</v>
      </c>
      <c r="S59" s="5">
        <v>2105888</v>
      </c>
      <c r="T59" s="5">
        <v>1890941</v>
      </c>
      <c r="U59" s="5">
        <v>340088</v>
      </c>
      <c r="V59" s="5" t="s">
        <v>478</v>
      </c>
      <c r="Y59" s="18">
        <v>2023</v>
      </c>
      <c r="Z59" s="20" t="s">
        <v>456</v>
      </c>
      <c r="AA59" s="18">
        <v>10455545</v>
      </c>
      <c r="AB59" s="18">
        <v>14199795</v>
      </c>
    </row>
    <row r="60" spans="1:28" x14ac:dyDescent="0.2">
      <c r="A60" s="6" t="s">
        <v>96</v>
      </c>
      <c r="B60" s="6">
        <v>2023</v>
      </c>
      <c r="C60" s="6" t="s">
        <v>42</v>
      </c>
      <c r="D60" s="5" t="s">
        <v>33</v>
      </c>
      <c r="E60" s="6" t="s">
        <v>25</v>
      </c>
      <c r="F60" s="5" t="s">
        <v>16</v>
      </c>
      <c r="G60" s="5" t="s">
        <v>17</v>
      </c>
      <c r="H60" s="15" t="s">
        <v>466</v>
      </c>
      <c r="I60" s="5" t="s">
        <v>22</v>
      </c>
      <c r="J60" s="16">
        <v>30505.8</v>
      </c>
      <c r="K60" s="5">
        <v>56917</v>
      </c>
      <c r="N60" s="5">
        <v>2024</v>
      </c>
      <c r="O60" s="5" t="s">
        <v>73</v>
      </c>
      <c r="P60" s="5" t="s">
        <v>450</v>
      </c>
      <c r="Q60" s="5" t="s">
        <v>448</v>
      </c>
      <c r="R60" s="5">
        <v>730</v>
      </c>
      <c r="S60" s="5">
        <v>204507</v>
      </c>
      <c r="T60" s="5">
        <v>216601</v>
      </c>
      <c r="U60" s="5">
        <v>61591</v>
      </c>
      <c r="V60" s="5" t="s">
        <v>479</v>
      </c>
      <c r="Y60" s="18">
        <v>2024</v>
      </c>
      <c r="Z60" s="20" t="s">
        <v>454</v>
      </c>
      <c r="AA60" s="18">
        <v>27288869</v>
      </c>
      <c r="AB60" s="18">
        <v>27299369</v>
      </c>
    </row>
    <row r="61" spans="1:28" x14ac:dyDescent="0.2">
      <c r="A61" s="6" t="s">
        <v>97</v>
      </c>
      <c r="B61" s="6">
        <v>2024</v>
      </c>
      <c r="C61" s="6" t="s">
        <v>38</v>
      </c>
      <c r="D61" s="5" t="s">
        <v>14</v>
      </c>
      <c r="E61" s="6" t="s">
        <v>15</v>
      </c>
      <c r="F61" s="5" t="s">
        <v>16</v>
      </c>
      <c r="G61" s="5" t="s">
        <v>30</v>
      </c>
      <c r="H61" s="15" t="s">
        <v>467</v>
      </c>
      <c r="I61" s="5" t="s">
        <v>22</v>
      </c>
      <c r="J61" s="16">
        <v>22114.86</v>
      </c>
      <c r="K61" s="5">
        <v>48662</v>
      </c>
      <c r="N61" s="5">
        <v>2025</v>
      </c>
      <c r="O61" s="5" t="s">
        <v>24</v>
      </c>
      <c r="P61" s="5" t="s">
        <v>447</v>
      </c>
      <c r="Q61" s="5" t="s">
        <v>448</v>
      </c>
      <c r="R61" s="5">
        <v>72</v>
      </c>
      <c r="S61" s="5">
        <v>2138142</v>
      </c>
      <c r="T61" s="5">
        <v>2216497</v>
      </c>
      <c r="U61" s="5">
        <v>615164</v>
      </c>
      <c r="V61" s="5" t="s">
        <v>478</v>
      </c>
      <c r="Y61" s="18">
        <v>2024</v>
      </c>
      <c r="Z61" s="20" t="s">
        <v>453</v>
      </c>
      <c r="AA61" s="18">
        <v>27734981</v>
      </c>
      <c r="AB61" s="18">
        <v>28796763</v>
      </c>
    </row>
    <row r="62" spans="1:28" x14ac:dyDescent="0.2">
      <c r="A62" s="6" t="s">
        <v>98</v>
      </c>
      <c r="B62" s="6">
        <v>2024</v>
      </c>
      <c r="C62" s="6" t="s">
        <v>73</v>
      </c>
      <c r="D62" s="5" t="s">
        <v>14</v>
      </c>
      <c r="E62" s="6" t="s">
        <v>15</v>
      </c>
      <c r="F62" s="5" t="s">
        <v>16</v>
      </c>
      <c r="G62" s="5" t="s">
        <v>17</v>
      </c>
      <c r="H62" s="15" t="s">
        <v>467</v>
      </c>
      <c r="I62" s="5" t="s">
        <v>19</v>
      </c>
      <c r="J62" s="16">
        <v>21031.86</v>
      </c>
      <c r="K62" s="5">
        <v>48558</v>
      </c>
      <c r="N62" s="5">
        <v>2023</v>
      </c>
      <c r="O62" s="5" t="s">
        <v>42</v>
      </c>
      <c r="P62" s="5" t="s">
        <v>447</v>
      </c>
      <c r="Q62" s="5" t="s">
        <v>448</v>
      </c>
      <c r="R62" s="5">
        <v>1120</v>
      </c>
      <c r="S62" s="5">
        <v>1292564</v>
      </c>
      <c r="T62" s="5">
        <v>1292404</v>
      </c>
      <c r="U62" s="5">
        <v>276888</v>
      </c>
      <c r="V62" s="5" t="s">
        <v>478</v>
      </c>
      <c r="Y62" s="18">
        <v>2024</v>
      </c>
      <c r="Z62" s="20" t="s">
        <v>454</v>
      </c>
      <c r="AA62" s="18">
        <v>13044907</v>
      </c>
      <c r="AB62" s="18">
        <v>14505936</v>
      </c>
    </row>
    <row r="63" spans="1:28" x14ac:dyDescent="0.2">
      <c r="A63" s="6" t="s">
        <v>99</v>
      </c>
      <c r="B63" s="6">
        <v>2023</v>
      </c>
      <c r="C63" s="6" t="s">
        <v>32</v>
      </c>
      <c r="D63" s="5" t="s">
        <v>33</v>
      </c>
      <c r="E63" s="6" t="s">
        <v>29</v>
      </c>
      <c r="F63" s="5" t="s">
        <v>16</v>
      </c>
      <c r="G63" s="5" t="s">
        <v>17</v>
      </c>
      <c r="H63" s="15" t="s">
        <v>467</v>
      </c>
      <c r="I63" s="5" t="s">
        <v>22</v>
      </c>
      <c r="J63" s="16">
        <v>11902.17</v>
      </c>
      <c r="K63" s="5">
        <v>28007</v>
      </c>
      <c r="N63" s="5">
        <v>2024</v>
      </c>
      <c r="O63" s="5" t="s">
        <v>38</v>
      </c>
      <c r="P63" s="5" t="s">
        <v>447</v>
      </c>
      <c r="Q63" s="5" t="s">
        <v>448</v>
      </c>
      <c r="R63" s="5">
        <v>574</v>
      </c>
      <c r="S63" s="5">
        <v>872225</v>
      </c>
      <c r="T63" s="5">
        <v>1047082</v>
      </c>
      <c r="U63" s="5">
        <v>176389</v>
      </c>
      <c r="V63" s="5" t="s">
        <v>479</v>
      </c>
      <c r="Y63" s="18">
        <v>2024</v>
      </c>
      <c r="Z63" s="20" t="s">
        <v>455</v>
      </c>
      <c r="AA63" s="18">
        <v>27996110</v>
      </c>
      <c r="AB63" s="18">
        <v>30393349</v>
      </c>
    </row>
    <row r="64" spans="1:28" x14ac:dyDescent="0.2">
      <c r="A64" s="6" t="s">
        <v>100</v>
      </c>
      <c r="B64" s="6">
        <v>2025</v>
      </c>
      <c r="C64" s="6" t="s">
        <v>28</v>
      </c>
      <c r="D64" s="5" t="s">
        <v>14</v>
      </c>
      <c r="E64" s="6" t="s">
        <v>29</v>
      </c>
      <c r="F64" s="5" t="s">
        <v>16</v>
      </c>
      <c r="G64" s="5" t="s">
        <v>17</v>
      </c>
      <c r="H64" s="15" t="s">
        <v>465</v>
      </c>
      <c r="I64" s="5" t="s">
        <v>19</v>
      </c>
      <c r="J64" s="16">
        <v>12628</v>
      </c>
      <c r="K64" s="5">
        <v>23398</v>
      </c>
      <c r="N64" s="5">
        <v>2024</v>
      </c>
      <c r="O64" s="5" t="s">
        <v>66</v>
      </c>
      <c r="P64" s="5" t="s">
        <v>450</v>
      </c>
      <c r="Q64" s="5" t="s">
        <v>448</v>
      </c>
      <c r="R64" s="5">
        <v>778</v>
      </c>
      <c r="S64" s="5">
        <v>1640334</v>
      </c>
      <c r="T64" s="5">
        <v>1967017</v>
      </c>
      <c r="U64" s="5">
        <v>274450</v>
      </c>
      <c r="V64" s="5" t="s">
        <v>478</v>
      </c>
      <c r="Y64" s="18">
        <v>2023</v>
      </c>
      <c r="Z64" s="20" t="s">
        <v>455</v>
      </c>
      <c r="AA64" s="18">
        <v>4816707</v>
      </c>
      <c r="AB64" s="18">
        <v>5193875</v>
      </c>
    </row>
    <row r="65" spans="1:28" x14ac:dyDescent="0.2">
      <c r="A65" s="6" t="s">
        <v>101</v>
      </c>
      <c r="B65" s="6">
        <v>2024</v>
      </c>
      <c r="C65" s="6" t="s">
        <v>24</v>
      </c>
      <c r="D65" s="5" t="s">
        <v>14</v>
      </c>
      <c r="E65" s="6" t="s">
        <v>29</v>
      </c>
      <c r="F65" s="5" t="s">
        <v>16</v>
      </c>
      <c r="G65" s="5" t="s">
        <v>30</v>
      </c>
      <c r="H65" s="15" t="s">
        <v>466</v>
      </c>
      <c r="I65" s="5" t="s">
        <v>19</v>
      </c>
      <c r="J65" s="16">
        <v>7599.15</v>
      </c>
      <c r="K65" s="5">
        <v>10138</v>
      </c>
      <c r="N65" s="5">
        <v>2025</v>
      </c>
      <c r="O65" s="5" t="s">
        <v>13</v>
      </c>
      <c r="P65" s="5" t="s">
        <v>445</v>
      </c>
      <c r="Q65" s="5" t="s">
        <v>446</v>
      </c>
      <c r="R65" s="5">
        <v>193</v>
      </c>
      <c r="S65" s="5">
        <v>2324365</v>
      </c>
      <c r="T65" s="5">
        <v>2341910</v>
      </c>
      <c r="U65" s="5">
        <v>618277</v>
      </c>
      <c r="V65" s="5" t="s">
        <v>479</v>
      </c>
      <c r="Y65" s="18">
        <v>2025</v>
      </c>
      <c r="Z65" s="20" t="s">
        <v>453</v>
      </c>
      <c r="AA65" s="18">
        <v>26400119</v>
      </c>
      <c r="AB65" s="18">
        <v>29417583</v>
      </c>
    </row>
    <row r="66" spans="1:28" x14ac:dyDescent="0.2">
      <c r="A66" s="6" t="s">
        <v>102</v>
      </c>
      <c r="B66" s="6">
        <v>2023</v>
      </c>
      <c r="C66" s="6" t="s">
        <v>42</v>
      </c>
      <c r="D66" s="5" t="s">
        <v>14</v>
      </c>
      <c r="E66" s="6" t="s">
        <v>29</v>
      </c>
      <c r="F66" s="5" t="s">
        <v>16</v>
      </c>
      <c r="G66" s="5" t="s">
        <v>30</v>
      </c>
      <c r="H66" s="15" t="s">
        <v>465</v>
      </c>
      <c r="I66" s="5" t="s">
        <v>19</v>
      </c>
      <c r="J66" s="16">
        <v>46515.199999999997</v>
      </c>
      <c r="K66" s="5">
        <v>55643</v>
      </c>
      <c r="N66" s="5">
        <v>2023</v>
      </c>
      <c r="O66" s="5" t="s">
        <v>66</v>
      </c>
      <c r="P66" s="5" t="s">
        <v>450</v>
      </c>
      <c r="Q66" s="5" t="s">
        <v>448</v>
      </c>
      <c r="R66" s="5">
        <v>717</v>
      </c>
      <c r="S66" s="5">
        <v>597693</v>
      </c>
      <c r="T66" s="5">
        <v>494991</v>
      </c>
      <c r="U66" s="5">
        <v>87471</v>
      </c>
      <c r="V66" s="5" t="s">
        <v>478</v>
      </c>
      <c r="Y66" s="18">
        <v>2025</v>
      </c>
      <c r="Z66" s="20" t="s">
        <v>453</v>
      </c>
      <c r="AA66" s="18">
        <v>22588287</v>
      </c>
      <c r="AB66" s="18">
        <v>24009759</v>
      </c>
    </row>
    <row r="67" spans="1:28" x14ac:dyDescent="0.2">
      <c r="A67" s="6" t="s">
        <v>103</v>
      </c>
      <c r="B67" s="6">
        <v>2024</v>
      </c>
      <c r="C67" s="6" t="s">
        <v>38</v>
      </c>
      <c r="D67" s="5" t="s">
        <v>33</v>
      </c>
      <c r="E67" s="6" t="s">
        <v>29</v>
      </c>
      <c r="F67" s="5" t="s">
        <v>26</v>
      </c>
      <c r="G67" s="5" t="s">
        <v>30</v>
      </c>
      <c r="H67" s="15" t="s">
        <v>466</v>
      </c>
      <c r="I67" s="5" t="s">
        <v>19</v>
      </c>
      <c r="J67" s="16">
        <v>14493.05</v>
      </c>
      <c r="K67" s="5">
        <v>20570</v>
      </c>
      <c r="N67" s="5">
        <v>2025</v>
      </c>
      <c r="O67" s="5" t="s">
        <v>38</v>
      </c>
      <c r="P67" s="5" t="s">
        <v>445</v>
      </c>
      <c r="Q67" s="5" t="s">
        <v>448</v>
      </c>
      <c r="R67" s="5">
        <v>1492</v>
      </c>
      <c r="S67" s="5">
        <v>2172613</v>
      </c>
      <c r="T67" s="5">
        <v>2422004</v>
      </c>
      <c r="U67" s="5">
        <v>556292</v>
      </c>
      <c r="V67" s="5" t="s">
        <v>479</v>
      </c>
      <c r="Y67" s="18">
        <v>2024</v>
      </c>
      <c r="Z67" s="20" t="s">
        <v>455</v>
      </c>
      <c r="AA67" s="18">
        <v>21852189</v>
      </c>
      <c r="AB67" s="18">
        <v>18549341</v>
      </c>
    </row>
    <row r="68" spans="1:28" x14ac:dyDescent="0.2">
      <c r="A68" s="6" t="s">
        <v>104</v>
      </c>
      <c r="B68" s="6">
        <v>2023</v>
      </c>
      <c r="C68" s="6" t="s">
        <v>61</v>
      </c>
      <c r="D68" s="5" t="s">
        <v>14</v>
      </c>
      <c r="E68" s="6" t="s">
        <v>29</v>
      </c>
      <c r="F68" s="5" t="s">
        <v>16</v>
      </c>
      <c r="G68" s="5" t="s">
        <v>30</v>
      </c>
      <c r="H68" s="15" t="s">
        <v>466</v>
      </c>
      <c r="I68" s="5" t="s">
        <v>19</v>
      </c>
      <c r="J68" s="16">
        <v>7382.7</v>
      </c>
      <c r="K68" s="5">
        <v>4657</v>
      </c>
      <c r="N68" s="5">
        <v>2024</v>
      </c>
      <c r="O68" s="5" t="s">
        <v>73</v>
      </c>
      <c r="P68" s="5" t="s">
        <v>445</v>
      </c>
      <c r="Q68" s="5" t="s">
        <v>448</v>
      </c>
      <c r="R68" s="5">
        <v>730</v>
      </c>
      <c r="S68" s="5">
        <v>1904801</v>
      </c>
      <c r="T68" s="5">
        <v>2032280</v>
      </c>
      <c r="U68" s="5">
        <v>549518</v>
      </c>
      <c r="V68" s="5" t="s">
        <v>479</v>
      </c>
      <c r="Y68" s="18">
        <v>2025</v>
      </c>
      <c r="Z68" s="20" t="s">
        <v>454</v>
      </c>
      <c r="AA68" s="18">
        <v>16720865</v>
      </c>
      <c r="AB68" s="18">
        <v>12880014</v>
      </c>
    </row>
    <row r="69" spans="1:28" x14ac:dyDescent="0.2">
      <c r="A69" s="6" t="s">
        <v>105</v>
      </c>
      <c r="B69" s="6">
        <v>2025</v>
      </c>
      <c r="C69" s="6" t="s">
        <v>42</v>
      </c>
      <c r="D69" s="5" t="s">
        <v>14</v>
      </c>
      <c r="E69" s="6" t="s">
        <v>29</v>
      </c>
      <c r="F69" s="5" t="s">
        <v>26</v>
      </c>
      <c r="G69" s="5" t="s">
        <v>17</v>
      </c>
      <c r="H69" s="15" t="s">
        <v>464</v>
      </c>
      <c r="I69" s="5" t="s">
        <v>22</v>
      </c>
      <c r="J69" s="16">
        <v>49573.04</v>
      </c>
      <c r="K69" s="5">
        <v>55034</v>
      </c>
      <c r="N69" s="5">
        <v>2023</v>
      </c>
      <c r="O69" s="5" t="s">
        <v>73</v>
      </c>
      <c r="P69" s="5" t="s">
        <v>447</v>
      </c>
      <c r="Q69" s="5" t="s">
        <v>446</v>
      </c>
      <c r="R69" s="5">
        <v>1022</v>
      </c>
      <c r="S69" s="5">
        <v>1417745</v>
      </c>
      <c r="T69" s="5">
        <v>1587582</v>
      </c>
      <c r="U69" s="5">
        <v>234912</v>
      </c>
      <c r="V69" s="5" t="s">
        <v>478</v>
      </c>
      <c r="Y69" s="18">
        <v>2024</v>
      </c>
      <c r="Z69" s="20" t="s">
        <v>454</v>
      </c>
      <c r="AA69" s="18">
        <v>12918810</v>
      </c>
      <c r="AB69" s="18">
        <v>8039540</v>
      </c>
    </row>
    <row r="70" spans="1:28" x14ac:dyDescent="0.2">
      <c r="A70" s="6" t="s">
        <v>106</v>
      </c>
      <c r="B70" s="6">
        <v>2023</v>
      </c>
      <c r="C70" s="6" t="s">
        <v>61</v>
      </c>
      <c r="D70" s="5" t="s">
        <v>14</v>
      </c>
      <c r="E70" s="6" t="s">
        <v>29</v>
      </c>
      <c r="F70" s="5" t="s">
        <v>16</v>
      </c>
      <c r="G70" s="5" t="s">
        <v>30</v>
      </c>
      <c r="H70" s="15" t="s">
        <v>465</v>
      </c>
      <c r="I70" s="5" t="s">
        <v>19</v>
      </c>
      <c r="J70" s="16">
        <v>19664.8</v>
      </c>
      <c r="K70" s="5">
        <v>21575</v>
      </c>
      <c r="N70" s="5">
        <v>2024</v>
      </c>
      <c r="O70" s="5" t="s">
        <v>28</v>
      </c>
      <c r="P70" s="5" t="s">
        <v>450</v>
      </c>
      <c r="Q70" s="5" t="s">
        <v>448</v>
      </c>
      <c r="R70" s="5">
        <v>848</v>
      </c>
      <c r="S70" s="5">
        <v>1544091</v>
      </c>
      <c r="T70" s="5">
        <v>1556279</v>
      </c>
      <c r="U70" s="5">
        <v>452859</v>
      </c>
      <c r="V70" s="5" t="s">
        <v>479</v>
      </c>
      <c r="Y70" s="18">
        <v>2024</v>
      </c>
      <c r="Z70" s="20" t="s">
        <v>456</v>
      </c>
      <c r="AA70" s="18">
        <v>17786014</v>
      </c>
      <c r="AB70" s="18">
        <v>16867107</v>
      </c>
    </row>
    <row r="71" spans="1:28" x14ac:dyDescent="0.2">
      <c r="A71" s="6" t="s">
        <v>107</v>
      </c>
      <c r="B71" s="6">
        <v>2025</v>
      </c>
      <c r="C71" s="6" t="s">
        <v>28</v>
      </c>
      <c r="D71" s="5" t="s">
        <v>14</v>
      </c>
      <c r="E71" s="6" t="s">
        <v>15</v>
      </c>
      <c r="F71" s="5" t="s">
        <v>16</v>
      </c>
      <c r="G71" s="5" t="s">
        <v>30</v>
      </c>
      <c r="H71" s="15" t="s">
        <v>465</v>
      </c>
      <c r="I71" s="5" t="s">
        <v>19</v>
      </c>
      <c r="J71" s="16">
        <v>5169.6000000000004</v>
      </c>
      <c r="K71" s="5">
        <v>14089</v>
      </c>
      <c r="N71" s="5">
        <v>2024</v>
      </c>
      <c r="O71" s="5" t="s">
        <v>24</v>
      </c>
      <c r="P71" s="5" t="s">
        <v>445</v>
      </c>
      <c r="Q71" s="5" t="s">
        <v>448</v>
      </c>
      <c r="R71" s="5">
        <v>134</v>
      </c>
      <c r="S71" s="5">
        <v>604470</v>
      </c>
      <c r="T71" s="5">
        <v>886488</v>
      </c>
      <c r="U71" s="5">
        <v>76564</v>
      </c>
      <c r="V71" s="5" t="s">
        <v>479</v>
      </c>
      <c r="Y71" s="18">
        <v>2023</v>
      </c>
      <c r="Z71" s="20" t="s">
        <v>454</v>
      </c>
      <c r="AA71" s="18">
        <v>22652023</v>
      </c>
      <c r="AB71" s="18">
        <v>27153393</v>
      </c>
    </row>
    <row r="72" spans="1:28" x14ac:dyDescent="0.2">
      <c r="A72" s="6" t="s">
        <v>108</v>
      </c>
      <c r="B72" s="6">
        <v>2025</v>
      </c>
      <c r="C72" s="6" t="s">
        <v>66</v>
      </c>
      <c r="D72" s="5" t="s">
        <v>14</v>
      </c>
      <c r="E72" s="6" t="s">
        <v>25</v>
      </c>
      <c r="F72" s="5" t="s">
        <v>16</v>
      </c>
      <c r="G72" s="5" t="s">
        <v>17</v>
      </c>
      <c r="H72" s="15" t="s">
        <v>464</v>
      </c>
      <c r="I72" s="5" t="s">
        <v>19</v>
      </c>
      <c r="J72" s="16">
        <v>18049.68</v>
      </c>
      <c r="K72" s="5">
        <v>20000</v>
      </c>
      <c r="N72" s="5">
        <v>2024</v>
      </c>
      <c r="O72" s="5" t="s">
        <v>56</v>
      </c>
      <c r="P72" s="5" t="s">
        <v>451</v>
      </c>
      <c r="Q72" s="5" t="s">
        <v>448</v>
      </c>
      <c r="R72" s="5">
        <v>465</v>
      </c>
      <c r="S72" s="5">
        <v>335090</v>
      </c>
      <c r="T72" s="5">
        <v>60915</v>
      </c>
      <c r="U72" s="5">
        <v>101383</v>
      </c>
      <c r="V72" s="5" t="s">
        <v>479</v>
      </c>
      <c r="Y72" s="18">
        <v>2024</v>
      </c>
      <c r="Z72" s="20" t="s">
        <v>454</v>
      </c>
      <c r="AA72" s="18">
        <v>8127583</v>
      </c>
      <c r="AB72" s="18">
        <v>4967551</v>
      </c>
    </row>
    <row r="73" spans="1:28" x14ac:dyDescent="0.2">
      <c r="A73" s="6" t="s">
        <v>109</v>
      </c>
      <c r="B73" s="6">
        <v>2023</v>
      </c>
      <c r="C73" s="6" t="s">
        <v>42</v>
      </c>
      <c r="D73" s="5" t="s">
        <v>14</v>
      </c>
      <c r="E73" s="6" t="s">
        <v>29</v>
      </c>
      <c r="F73" s="5" t="s">
        <v>26</v>
      </c>
      <c r="G73" s="5" t="s">
        <v>30</v>
      </c>
      <c r="H73" s="15" t="s">
        <v>464</v>
      </c>
      <c r="I73" s="5" t="s">
        <v>19</v>
      </c>
      <c r="J73" s="16">
        <v>13701.6</v>
      </c>
      <c r="K73" s="5">
        <v>15839</v>
      </c>
      <c r="N73" s="5">
        <v>2025</v>
      </c>
      <c r="O73" s="5" t="s">
        <v>13</v>
      </c>
      <c r="P73" s="5" t="s">
        <v>445</v>
      </c>
      <c r="Q73" s="5" t="s">
        <v>448</v>
      </c>
      <c r="R73" s="5">
        <v>743</v>
      </c>
      <c r="S73" s="5">
        <v>991624</v>
      </c>
      <c r="T73" s="5">
        <v>1189017</v>
      </c>
      <c r="U73" s="5">
        <v>142469</v>
      </c>
      <c r="V73" s="5" t="s">
        <v>478</v>
      </c>
      <c r="Y73" s="18">
        <v>2024</v>
      </c>
      <c r="Z73" s="20" t="s">
        <v>455</v>
      </c>
      <c r="AA73" s="18">
        <v>6668843</v>
      </c>
      <c r="AB73" s="18">
        <v>5881928</v>
      </c>
    </row>
    <row r="74" spans="1:28" x14ac:dyDescent="0.2">
      <c r="A74" s="6" t="s">
        <v>110</v>
      </c>
      <c r="B74" s="6">
        <v>2023</v>
      </c>
      <c r="C74" s="6" t="s">
        <v>21</v>
      </c>
      <c r="D74" s="5" t="s">
        <v>14</v>
      </c>
      <c r="E74" s="6" t="s">
        <v>40</v>
      </c>
      <c r="F74" s="5" t="s">
        <v>16</v>
      </c>
      <c r="G74" s="5" t="s">
        <v>17</v>
      </c>
      <c r="H74" s="15" t="s">
        <v>467</v>
      </c>
      <c r="I74" s="5" t="s">
        <v>19</v>
      </c>
      <c r="J74" s="16">
        <v>30589.05</v>
      </c>
      <c r="K74" s="5">
        <v>48496</v>
      </c>
      <c r="N74" s="5">
        <v>2024</v>
      </c>
      <c r="O74" s="5" t="s">
        <v>28</v>
      </c>
      <c r="P74" s="5" t="s">
        <v>451</v>
      </c>
      <c r="Q74" s="5" t="s">
        <v>448</v>
      </c>
      <c r="R74" s="5">
        <v>531</v>
      </c>
      <c r="S74" s="5">
        <v>1094586</v>
      </c>
      <c r="T74" s="5">
        <v>831857</v>
      </c>
      <c r="U74" s="5">
        <v>272718</v>
      </c>
      <c r="V74" s="5" t="s">
        <v>479</v>
      </c>
      <c r="Y74" s="18">
        <v>2023</v>
      </c>
      <c r="Z74" s="20" t="s">
        <v>456</v>
      </c>
      <c r="AA74" s="18">
        <v>9108262</v>
      </c>
      <c r="AB74" s="18">
        <v>5395055</v>
      </c>
    </row>
    <row r="75" spans="1:28" x14ac:dyDescent="0.2">
      <c r="A75" s="6" t="s">
        <v>111</v>
      </c>
      <c r="B75" s="6">
        <v>2025</v>
      </c>
      <c r="C75" s="6" t="s">
        <v>61</v>
      </c>
      <c r="D75" s="5" t="s">
        <v>14</v>
      </c>
      <c r="E75" s="6" t="s">
        <v>25</v>
      </c>
      <c r="F75" s="5" t="s">
        <v>16</v>
      </c>
      <c r="G75" s="5" t="s">
        <v>17</v>
      </c>
      <c r="H75" s="15" t="s">
        <v>464</v>
      </c>
      <c r="I75" s="5" t="s">
        <v>22</v>
      </c>
      <c r="J75" s="16">
        <v>43484.32</v>
      </c>
      <c r="K75" s="5">
        <v>53016</v>
      </c>
      <c r="N75" s="5">
        <v>2024</v>
      </c>
      <c r="O75" s="5" t="s">
        <v>24</v>
      </c>
      <c r="P75" s="5" t="s">
        <v>450</v>
      </c>
      <c r="Q75" s="5" t="s">
        <v>448</v>
      </c>
      <c r="R75" s="5">
        <v>505</v>
      </c>
      <c r="S75" s="5">
        <v>924276</v>
      </c>
      <c r="T75" s="5">
        <v>701532</v>
      </c>
      <c r="U75" s="5">
        <v>157142</v>
      </c>
      <c r="V75" s="5" t="s">
        <v>478</v>
      </c>
      <c r="Y75" s="18">
        <v>2024</v>
      </c>
      <c r="Z75" s="20" t="s">
        <v>454</v>
      </c>
      <c r="AA75" s="18">
        <v>21677491</v>
      </c>
      <c r="AB75" s="18">
        <v>24532997</v>
      </c>
    </row>
    <row r="76" spans="1:28" x14ac:dyDescent="0.2">
      <c r="A76" s="6" t="s">
        <v>112</v>
      </c>
      <c r="B76" s="6">
        <v>2024</v>
      </c>
      <c r="C76" s="6" t="s">
        <v>32</v>
      </c>
      <c r="D76" s="5" t="s">
        <v>14</v>
      </c>
      <c r="E76" s="6" t="s">
        <v>29</v>
      </c>
      <c r="F76" s="5" t="s">
        <v>16</v>
      </c>
      <c r="G76" s="5" t="s">
        <v>17</v>
      </c>
      <c r="H76" s="15" t="s">
        <v>466</v>
      </c>
      <c r="I76" s="5" t="s">
        <v>22</v>
      </c>
      <c r="J76" s="16">
        <v>13308.1</v>
      </c>
      <c r="K76" s="5">
        <v>31579</v>
      </c>
      <c r="N76" s="5">
        <v>2024</v>
      </c>
      <c r="O76" s="5" t="s">
        <v>13</v>
      </c>
      <c r="P76" s="5" t="s">
        <v>450</v>
      </c>
      <c r="Q76" s="5" t="s">
        <v>448</v>
      </c>
      <c r="R76" s="5">
        <v>876</v>
      </c>
      <c r="S76" s="5">
        <v>1801207</v>
      </c>
      <c r="T76" s="5">
        <v>1941155</v>
      </c>
      <c r="U76" s="5">
        <v>517505</v>
      </c>
      <c r="V76" s="5" t="s">
        <v>478</v>
      </c>
      <c r="Y76" s="18">
        <v>2025</v>
      </c>
      <c r="Z76" s="20" t="s">
        <v>454</v>
      </c>
      <c r="AA76" s="18">
        <v>13210878</v>
      </c>
      <c r="AB76" s="18">
        <v>10151920</v>
      </c>
    </row>
    <row r="77" spans="1:28" x14ac:dyDescent="0.2">
      <c r="A77" s="6" t="s">
        <v>113</v>
      </c>
      <c r="B77" s="6">
        <v>2024</v>
      </c>
      <c r="C77" s="6" t="s">
        <v>21</v>
      </c>
      <c r="D77" s="5" t="s">
        <v>14</v>
      </c>
      <c r="E77" s="6" t="s">
        <v>25</v>
      </c>
      <c r="F77" s="5" t="s">
        <v>16</v>
      </c>
      <c r="G77" s="5" t="s">
        <v>17</v>
      </c>
      <c r="H77" s="15" t="s">
        <v>466</v>
      </c>
      <c r="I77" s="5" t="s">
        <v>22</v>
      </c>
      <c r="J77" s="16">
        <v>7824.05</v>
      </c>
      <c r="K77" s="5">
        <v>15856</v>
      </c>
      <c r="N77" s="5">
        <v>2023</v>
      </c>
      <c r="O77" s="5" t="s">
        <v>13</v>
      </c>
      <c r="P77" s="5" t="s">
        <v>450</v>
      </c>
      <c r="Q77" s="5" t="s">
        <v>446</v>
      </c>
      <c r="R77" s="5">
        <v>346</v>
      </c>
      <c r="S77" s="5">
        <v>1055738</v>
      </c>
      <c r="T77" s="5">
        <v>822171</v>
      </c>
      <c r="U77" s="5">
        <v>234859</v>
      </c>
      <c r="V77" s="5" t="s">
        <v>478</v>
      </c>
      <c r="Y77" s="18">
        <v>2024</v>
      </c>
      <c r="Z77" s="20" t="s">
        <v>454</v>
      </c>
      <c r="AA77" s="18">
        <v>8593832</v>
      </c>
      <c r="AB77" s="18">
        <v>6245054</v>
      </c>
    </row>
    <row r="78" spans="1:28" x14ac:dyDescent="0.2">
      <c r="A78" s="6" t="s">
        <v>114</v>
      </c>
      <c r="B78" s="6">
        <v>2025</v>
      </c>
      <c r="C78" s="6" t="s">
        <v>56</v>
      </c>
      <c r="D78" s="5" t="s">
        <v>14</v>
      </c>
      <c r="E78" s="6" t="s">
        <v>15</v>
      </c>
      <c r="F78" s="5" t="s">
        <v>16</v>
      </c>
      <c r="G78" s="5" t="s">
        <v>30</v>
      </c>
      <c r="H78" s="15" t="s">
        <v>465</v>
      </c>
      <c r="I78" s="5" t="s">
        <v>22</v>
      </c>
      <c r="J78" s="16">
        <v>26503.200000000001</v>
      </c>
      <c r="K78" s="5">
        <v>43045</v>
      </c>
      <c r="N78" s="5">
        <v>2023</v>
      </c>
      <c r="O78" s="5" t="s">
        <v>38</v>
      </c>
      <c r="P78" s="5" t="s">
        <v>445</v>
      </c>
      <c r="Q78" s="5" t="s">
        <v>448</v>
      </c>
      <c r="R78" s="5">
        <v>1185</v>
      </c>
      <c r="S78" s="5">
        <v>1254405</v>
      </c>
      <c r="T78" s="5">
        <v>1056404</v>
      </c>
      <c r="U78" s="5">
        <v>184458</v>
      </c>
      <c r="V78" s="5" t="s">
        <v>478</v>
      </c>
      <c r="Y78" s="18">
        <v>2024</v>
      </c>
      <c r="Z78" s="20" t="s">
        <v>454</v>
      </c>
      <c r="AA78" s="18">
        <v>22505223</v>
      </c>
      <c r="AB78" s="18">
        <v>27260938</v>
      </c>
    </row>
    <row r="79" spans="1:28" x14ac:dyDescent="0.2">
      <c r="A79" s="6" t="s">
        <v>115</v>
      </c>
      <c r="B79" s="6">
        <v>2023</v>
      </c>
      <c r="C79" s="6" t="s">
        <v>56</v>
      </c>
      <c r="D79" s="5" t="s">
        <v>14</v>
      </c>
      <c r="E79" s="6" t="s">
        <v>15</v>
      </c>
      <c r="F79" s="5" t="s">
        <v>26</v>
      </c>
      <c r="G79" s="5" t="s">
        <v>17</v>
      </c>
      <c r="H79" s="15" t="s">
        <v>464</v>
      </c>
      <c r="I79" s="5" t="s">
        <v>19</v>
      </c>
      <c r="J79" s="16">
        <v>41594.959999999999</v>
      </c>
      <c r="K79" s="5">
        <v>41263</v>
      </c>
      <c r="N79" s="5">
        <v>2024</v>
      </c>
      <c r="O79" s="5" t="s">
        <v>28</v>
      </c>
      <c r="P79" s="5" t="s">
        <v>449</v>
      </c>
      <c r="Q79" s="5" t="s">
        <v>448</v>
      </c>
      <c r="R79" s="5">
        <v>1303</v>
      </c>
      <c r="S79" s="5">
        <v>1807245</v>
      </c>
      <c r="T79" s="5">
        <v>2055105</v>
      </c>
      <c r="U79" s="5">
        <v>423253</v>
      </c>
      <c r="V79" s="5" t="s">
        <v>478</v>
      </c>
      <c r="Y79" s="18">
        <v>2025</v>
      </c>
      <c r="Z79" s="20" t="s">
        <v>454</v>
      </c>
      <c r="AA79" s="18">
        <v>2977165</v>
      </c>
      <c r="AB79" s="18">
        <v>1795232</v>
      </c>
    </row>
    <row r="80" spans="1:28" x14ac:dyDescent="0.2">
      <c r="A80" s="6" t="s">
        <v>116</v>
      </c>
      <c r="B80" s="6">
        <v>2024</v>
      </c>
      <c r="C80" s="6" t="s">
        <v>38</v>
      </c>
      <c r="D80" s="5" t="s">
        <v>33</v>
      </c>
      <c r="E80" s="6" t="s">
        <v>29</v>
      </c>
      <c r="F80" s="5" t="s">
        <v>16</v>
      </c>
      <c r="G80" s="5" t="s">
        <v>17</v>
      </c>
      <c r="H80" s="15" t="s">
        <v>467</v>
      </c>
      <c r="I80" s="5" t="s">
        <v>19</v>
      </c>
      <c r="J80" s="16">
        <v>33713.22</v>
      </c>
      <c r="K80" s="5">
        <v>62765</v>
      </c>
      <c r="N80" s="5">
        <v>2024</v>
      </c>
      <c r="O80" s="5" t="s">
        <v>13</v>
      </c>
      <c r="P80" s="5" t="s">
        <v>445</v>
      </c>
      <c r="Q80" s="5" t="s">
        <v>448</v>
      </c>
      <c r="R80" s="5">
        <v>1169</v>
      </c>
      <c r="S80" s="5">
        <v>2209386</v>
      </c>
      <c r="T80" s="5">
        <v>2472220</v>
      </c>
      <c r="U80" s="5">
        <v>445360</v>
      </c>
      <c r="V80" s="5" t="s">
        <v>478</v>
      </c>
      <c r="Y80" s="18">
        <v>2023</v>
      </c>
      <c r="Z80" s="20" t="s">
        <v>456</v>
      </c>
      <c r="AA80" s="18">
        <v>21331168</v>
      </c>
      <c r="AB80" s="18">
        <v>24980937</v>
      </c>
    </row>
    <row r="81" spans="1:28" x14ac:dyDescent="0.2">
      <c r="A81" s="6" t="s">
        <v>117</v>
      </c>
      <c r="B81" s="6">
        <v>2023</v>
      </c>
      <c r="C81" s="6" t="s">
        <v>24</v>
      </c>
      <c r="D81" s="5" t="s">
        <v>14</v>
      </c>
      <c r="E81" s="6" t="s">
        <v>15</v>
      </c>
      <c r="F81" s="5" t="s">
        <v>16</v>
      </c>
      <c r="G81" s="5" t="s">
        <v>17</v>
      </c>
      <c r="H81" s="15" t="s">
        <v>467</v>
      </c>
      <c r="I81" s="5" t="s">
        <v>19</v>
      </c>
      <c r="J81" s="16">
        <v>10480.02</v>
      </c>
      <c r="K81" s="5">
        <v>27047</v>
      </c>
      <c r="N81" s="5">
        <v>2023</v>
      </c>
      <c r="O81" s="5" t="s">
        <v>32</v>
      </c>
      <c r="P81" s="5" t="s">
        <v>445</v>
      </c>
      <c r="Q81" s="5" t="s">
        <v>446</v>
      </c>
      <c r="R81" s="5">
        <v>999</v>
      </c>
      <c r="S81" s="5">
        <v>684427</v>
      </c>
      <c r="T81" s="5">
        <v>831307</v>
      </c>
      <c r="U81" s="5">
        <v>172673</v>
      </c>
      <c r="V81" s="5" t="s">
        <v>478</v>
      </c>
      <c r="Y81" s="18">
        <v>2024</v>
      </c>
      <c r="Z81" s="20" t="s">
        <v>454</v>
      </c>
      <c r="AA81" s="18">
        <v>21534870</v>
      </c>
      <c r="AB81" s="18">
        <v>22892592</v>
      </c>
    </row>
    <row r="82" spans="1:28" x14ac:dyDescent="0.2">
      <c r="A82" s="6" t="s">
        <v>118</v>
      </c>
      <c r="B82" s="6">
        <v>2025</v>
      </c>
      <c r="C82" s="6" t="s">
        <v>66</v>
      </c>
      <c r="D82" s="5" t="s">
        <v>14</v>
      </c>
      <c r="E82" s="6" t="s">
        <v>29</v>
      </c>
      <c r="F82" s="5" t="s">
        <v>16</v>
      </c>
      <c r="G82" s="5" t="s">
        <v>30</v>
      </c>
      <c r="H82" s="15" t="s">
        <v>465</v>
      </c>
      <c r="I82" s="5" t="s">
        <v>19</v>
      </c>
      <c r="J82" s="16">
        <v>47568</v>
      </c>
      <c r="K82" s="5">
        <v>54549</v>
      </c>
      <c r="N82" s="5">
        <v>2024</v>
      </c>
      <c r="O82" s="5" t="s">
        <v>24</v>
      </c>
      <c r="P82" s="5" t="s">
        <v>447</v>
      </c>
      <c r="Q82" s="5" t="s">
        <v>448</v>
      </c>
      <c r="R82" s="5">
        <v>729</v>
      </c>
      <c r="S82" s="5">
        <v>1994834</v>
      </c>
      <c r="T82" s="5">
        <v>2170385</v>
      </c>
      <c r="U82" s="5">
        <v>591230</v>
      </c>
      <c r="V82" s="5" t="s">
        <v>478</v>
      </c>
      <c r="Y82" s="18">
        <v>2025</v>
      </c>
      <c r="Z82" s="20" t="s">
        <v>454</v>
      </c>
      <c r="AA82" s="18">
        <v>17271380</v>
      </c>
      <c r="AB82" s="18">
        <v>20006871</v>
      </c>
    </row>
    <row r="83" spans="1:28" x14ac:dyDescent="0.2">
      <c r="A83" s="6" t="s">
        <v>119</v>
      </c>
      <c r="B83" s="6">
        <v>2024</v>
      </c>
      <c r="C83" s="6" t="s">
        <v>28</v>
      </c>
      <c r="D83" s="5" t="s">
        <v>14</v>
      </c>
      <c r="E83" s="6" t="s">
        <v>15</v>
      </c>
      <c r="F83" s="5" t="s">
        <v>16</v>
      </c>
      <c r="G83" s="5" t="s">
        <v>17</v>
      </c>
      <c r="H83" s="15" t="s">
        <v>464</v>
      </c>
      <c r="I83" s="5" t="s">
        <v>36</v>
      </c>
      <c r="J83" s="16">
        <v>9874.48</v>
      </c>
      <c r="K83" s="5">
        <v>3744</v>
      </c>
      <c r="N83" s="5">
        <v>2024</v>
      </c>
      <c r="O83" s="5" t="s">
        <v>38</v>
      </c>
      <c r="P83" s="5" t="s">
        <v>447</v>
      </c>
      <c r="Q83" s="5" t="s">
        <v>446</v>
      </c>
      <c r="R83" s="5">
        <v>427</v>
      </c>
      <c r="S83" s="5">
        <v>724436</v>
      </c>
      <c r="T83" s="5">
        <v>946163</v>
      </c>
      <c r="U83" s="5">
        <v>146247</v>
      </c>
      <c r="V83" s="5" t="s">
        <v>479</v>
      </c>
      <c r="Y83" s="18">
        <v>2024</v>
      </c>
      <c r="Z83" s="20" t="s">
        <v>454</v>
      </c>
      <c r="AA83" s="18">
        <v>26156918</v>
      </c>
      <c r="AB83" s="18">
        <v>26532571</v>
      </c>
    </row>
    <row r="84" spans="1:28" x14ac:dyDescent="0.2">
      <c r="A84" s="6" t="s">
        <v>120</v>
      </c>
      <c r="B84" s="6">
        <v>2024</v>
      </c>
      <c r="C84" s="6" t="s">
        <v>42</v>
      </c>
      <c r="D84" s="5" t="s">
        <v>33</v>
      </c>
      <c r="E84" s="6" t="s">
        <v>15</v>
      </c>
      <c r="F84" s="5" t="s">
        <v>16</v>
      </c>
      <c r="G84" s="5" t="s">
        <v>17</v>
      </c>
      <c r="H84" s="15" t="s">
        <v>464</v>
      </c>
      <c r="I84" s="5" t="s">
        <v>19</v>
      </c>
      <c r="J84" s="16">
        <v>25057.119999999999</v>
      </c>
      <c r="K84" s="5">
        <v>32884</v>
      </c>
      <c r="N84" s="5">
        <v>2023</v>
      </c>
      <c r="O84" s="5" t="s">
        <v>49</v>
      </c>
      <c r="P84" s="5" t="s">
        <v>445</v>
      </c>
      <c r="Q84" s="5" t="s">
        <v>446</v>
      </c>
      <c r="R84" s="5">
        <v>1229</v>
      </c>
      <c r="S84" s="5">
        <v>797202</v>
      </c>
      <c r="T84" s="5">
        <v>534150</v>
      </c>
      <c r="U84" s="5">
        <v>141882</v>
      </c>
      <c r="V84" s="5" t="s">
        <v>478</v>
      </c>
      <c r="Y84" s="18">
        <v>2024</v>
      </c>
      <c r="Z84" s="20" t="s">
        <v>457</v>
      </c>
      <c r="AA84" s="18">
        <v>21380235</v>
      </c>
      <c r="AB84" s="18">
        <v>20237704</v>
      </c>
    </row>
    <row r="85" spans="1:28" x14ac:dyDescent="0.2">
      <c r="A85" s="6" t="s">
        <v>121</v>
      </c>
      <c r="B85" s="6">
        <v>2023</v>
      </c>
      <c r="C85" s="6" t="s">
        <v>13</v>
      </c>
      <c r="D85" s="5" t="s">
        <v>33</v>
      </c>
      <c r="E85" s="6" t="s">
        <v>15</v>
      </c>
      <c r="F85" s="5" t="s">
        <v>16</v>
      </c>
      <c r="G85" s="5" t="s">
        <v>30</v>
      </c>
      <c r="H85" s="15" t="s">
        <v>466</v>
      </c>
      <c r="I85" s="5" t="s">
        <v>19</v>
      </c>
      <c r="J85" s="16">
        <v>29599.05</v>
      </c>
      <c r="K85" s="5">
        <v>53269</v>
      </c>
      <c r="N85" s="5">
        <v>2024</v>
      </c>
      <c r="O85" s="5" t="s">
        <v>73</v>
      </c>
      <c r="P85" s="5" t="s">
        <v>451</v>
      </c>
      <c r="Q85" s="5" t="s">
        <v>448</v>
      </c>
      <c r="R85" s="5">
        <v>470</v>
      </c>
      <c r="S85" s="5">
        <v>1753687</v>
      </c>
      <c r="T85" s="5">
        <v>2078794</v>
      </c>
      <c r="U85" s="5">
        <v>215533</v>
      </c>
      <c r="V85" s="5" t="s">
        <v>478</v>
      </c>
      <c r="Y85" s="18">
        <v>2023</v>
      </c>
      <c r="Z85" s="20" t="s">
        <v>454</v>
      </c>
      <c r="AA85" s="18">
        <v>25518584</v>
      </c>
      <c r="AB85" s="18">
        <v>24370110</v>
      </c>
    </row>
    <row r="86" spans="1:28" x14ac:dyDescent="0.2">
      <c r="A86" s="6" t="s">
        <v>122</v>
      </c>
      <c r="B86" s="6">
        <v>2024</v>
      </c>
      <c r="C86" s="6" t="s">
        <v>32</v>
      </c>
      <c r="D86" s="5" t="s">
        <v>14</v>
      </c>
      <c r="E86" s="6" t="s">
        <v>15</v>
      </c>
      <c r="F86" s="5" t="s">
        <v>16</v>
      </c>
      <c r="G86" s="5" t="s">
        <v>30</v>
      </c>
      <c r="H86" s="15" t="s">
        <v>467</v>
      </c>
      <c r="I86" s="5" t="s">
        <v>36</v>
      </c>
      <c r="J86" s="16">
        <v>31258.23</v>
      </c>
      <c r="K86" s="5">
        <v>66345</v>
      </c>
      <c r="N86" s="5">
        <v>2023</v>
      </c>
      <c r="O86" s="5" t="s">
        <v>38</v>
      </c>
      <c r="P86" s="5" t="s">
        <v>447</v>
      </c>
      <c r="Q86" s="5" t="s">
        <v>448</v>
      </c>
      <c r="R86" s="5">
        <v>154</v>
      </c>
      <c r="S86" s="5">
        <v>2221913</v>
      </c>
      <c r="T86" s="5">
        <v>2275264</v>
      </c>
      <c r="U86" s="5">
        <v>522078</v>
      </c>
      <c r="V86" s="5" t="s">
        <v>478</v>
      </c>
      <c r="Y86" s="18">
        <v>2025</v>
      </c>
      <c r="Z86" s="20" t="s">
        <v>454</v>
      </c>
      <c r="AA86" s="18">
        <v>9059777</v>
      </c>
      <c r="AB86" s="18">
        <v>4395760</v>
      </c>
    </row>
    <row r="87" spans="1:28" x14ac:dyDescent="0.2">
      <c r="A87" s="6" t="s">
        <v>123</v>
      </c>
      <c r="B87" s="6">
        <v>2024</v>
      </c>
      <c r="C87" s="6" t="s">
        <v>61</v>
      </c>
      <c r="D87" s="5" t="s">
        <v>14</v>
      </c>
      <c r="E87" s="6" t="s">
        <v>25</v>
      </c>
      <c r="F87" s="5" t="s">
        <v>26</v>
      </c>
      <c r="G87" s="5" t="s">
        <v>17</v>
      </c>
      <c r="H87" s="15" t="s">
        <v>467</v>
      </c>
      <c r="I87" s="5" t="s">
        <v>36</v>
      </c>
      <c r="J87" s="16">
        <v>29710.68</v>
      </c>
      <c r="K87" s="5">
        <v>52291</v>
      </c>
      <c r="N87" s="5">
        <v>2025</v>
      </c>
      <c r="O87" s="5" t="s">
        <v>49</v>
      </c>
      <c r="P87" s="5" t="s">
        <v>445</v>
      </c>
      <c r="Q87" s="5" t="s">
        <v>448</v>
      </c>
      <c r="R87" s="5">
        <v>379</v>
      </c>
      <c r="S87" s="5">
        <v>2240987</v>
      </c>
      <c r="T87" s="5">
        <v>2425124</v>
      </c>
      <c r="U87" s="5">
        <v>449216</v>
      </c>
      <c r="V87" s="5" t="s">
        <v>478</v>
      </c>
      <c r="Y87" s="18">
        <v>2024</v>
      </c>
      <c r="Z87" s="20" t="s">
        <v>454</v>
      </c>
      <c r="AA87" s="18">
        <v>28205260</v>
      </c>
      <c r="AB87" s="18">
        <v>33671250</v>
      </c>
    </row>
    <row r="88" spans="1:28" x14ac:dyDescent="0.2">
      <c r="A88" s="6" t="s">
        <v>124</v>
      </c>
      <c r="B88" s="6">
        <v>2024</v>
      </c>
      <c r="C88" s="6" t="s">
        <v>28</v>
      </c>
      <c r="D88" s="5" t="s">
        <v>33</v>
      </c>
      <c r="E88" s="6" t="s">
        <v>29</v>
      </c>
      <c r="F88" s="5" t="s">
        <v>16</v>
      </c>
      <c r="G88" s="5" t="s">
        <v>30</v>
      </c>
      <c r="H88" s="15" t="s">
        <v>467</v>
      </c>
      <c r="I88" s="5" t="s">
        <v>22</v>
      </c>
      <c r="J88" s="16">
        <v>14845.65</v>
      </c>
      <c r="K88" s="5">
        <v>23235</v>
      </c>
      <c r="N88" s="5">
        <v>2025</v>
      </c>
      <c r="O88" s="5" t="s">
        <v>21</v>
      </c>
      <c r="P88" s="5" t="s">
        <v>449</v>
      </c>
      <c r="Q88" s="5" t="s">
        <v>448</v>
      </c>
      <c r="R88" s="5">
        <v>488</v>
      </c>
      <c r="S88" s="5">
        <v>1309229</v>
      </c>
      <c r="T88" s="5">
        <v>1555541</v>
      </c>
      <c r="U88" s="5">
        <v>255207</v>
      </c>
      <c r="V88" s="5" t="s">
        <v>478</v>
      </c>
      <c r="Y88" s="18">
        <v>2025</v>
      </c>
      <c r="Z88" s="20" t="s">
        <v>453</v>
      </c>
      <c r="AA88" s="18">
        <v>12120253</v>
      </c>
      <c r="AB88" s="18">
        <v>9587246</v>
      </c>
    </row>
    <row r="89" spans="1:28" x14ac:dyDescent="0.2">
      <c r="A89" s="6" t="s">
        <v>125</v>
      </c>
      <c r="B89" s="6">
        <v>2024</v>
      </c>
      <c r="C89" s="6" t="s">
        <v>21</v>
      </c>
      <c r="D89" s="5" t="s">
        <v>14</v>
      </c>
      <c r="E89" s="6" t="s">
        <v>29</v>
      </c>
      <c r="F89" s="5" t="s">
        <v>16</v>
      </c>
      <c r="G89" s="5" t="s">
        <v>30</v>
      </c>
      <c r="H89" s="15" t="s">
        <v>467</v>
      </c>
      <c r="I89" s="5" t="s">
        <v>19</v>
      </c>
      <c r="J89" s="16">
        <v>17546.310000000001</v>
      </c>
      <c r="K89" s="5">
        <v>27358</v>
      </c>
      <c r="N89" s="5">
        <v>2024</v>
      </c>
      <c r="O89" s="5" t="s">
        <v>21</v>
      </c>
      <c r="P89" s="5" t="s">
        <v>451</v>
      </c>
      <c r="Q89" s="5" t="s">
        <v>448</v>
      </c>
      <c r="R89" s="5">
        <v>1205</v>
      </c>
      <c r="S89" s="5">
        <v>392593</v>
      </c>
      <c r="T89" s="5">
        <v>699793</v>
      </c>
      <c r="U89" s="5">
        <v>61474</v>
      </c>
      <c r="V89" s="5" t="s">
        <v>479</v>
      </c>
      <c r="Y89" s="18">
        <v>2024</v>
      </c>
      <c r="Z89" s="20" t="s">
        <v>453</v>
      </c>
      <c r="AA89" s="18">
        <v>21987779</v>
      </c>
      <c r="AB89" s="18">
        <v>18102838</v>
      </c>
    </row>
    <row r="90" spans="1:28" x14ac:dyDescent="0.2">
      <c r="A90" s="6" t="s">
        <v>126</v>
      </c>
      <c r="B90" s="6">
        <v>2025</v>
      </c>
      <c r="C90" s="6" t="s">
        <v>49</v>
      </c>
      <c r="D90" s="5" t="s">
        <v>14</v>
      </c>
      <c r="E90" s="6" t="s">
        <v>25</v>
      </c>
      <c r="F90" s="5" t="s">
        <v>16</v>
      </c>
      <c r="G90" s="5" t="s">
        <v>30</v>
      </c>
      <c r="H90" s="15" t="s">
        <v>467</v>
      </c>
      <c r="I90" s="5" t="s">
        <v>19</v>
      </c>
      <c r="J90" s="16">
        <v>31946.22</v>
      </c>
      <c r="K90" s="5">
        <v>55773</v>
      </c>
      <c r="N90" s="5">
        <v>2023</v>
      </c>
      <c r="O90" s="5" t="s">
        <v>13</v>
      </c>
      <c r="P90" s="5" t="s">
        <v>450</v>
      </c>
      <c r="Q90" s="5" t="s">
        <v>448</v>
      </c>
      <c r="R90" s="5">
        <v>431</v>
      </c>
      <c r="S90" s="5">
        <v>1541795</v>
      </c>
      <c r="T90" s="5">
        <v>1475541</v>
      </c>
      <c r="U90" s="5">
        <v>317626</v>
      </c>
      <c r="V90" s="5" t="s">
        <v>479</v>
      </c>
      <c r="Y90" s="18">
        <v>2024</v>
      </c>
      <c r="Z90" s="20" t="s">
        <v>454</v>
      </c>
      <c r="AA90" s="18">
        <v>24352915</v>
      </c>
      <c r="AB90" s="18">
        <v>28141292</v>
      </c>
    </row>
    <row r="91" spans="1:28" x14ac:dyDescent="0.2">
      <c r="A91" s="6" t="s">
        <v>127</v>
      </c>
      <c r="B91" s="6">
        <v>2024</v>
      </c>
      <c r="C91" s="6" t="s">
        <v>56</v>
      </c>
      <c r="D91" s="5" t="s">
        <v>14</v>
      </c>
      <c r="E91" s="6" t="s">
        <v>29</v>
      </c>
      <c r="F91" s="5" t="s">
        <v>26</v>
      </c>
      <c r="G91" s="5" t="s">
        <v>17</v>
      </c>
      <c r="H91" s="15" t="s">
        <v>467</v>
      </c>
      <c r="I91" s="5" t="s">
        <v>19</v>
      </c>
      <c r="J91" s="16">
        <v>25739.49</v>
      </c>
      <c r="K91" s="5">
        <v>52535</v>
      </c>
      <c r="N91" s="5">
        <v>2025</v>
      </c>
      <c r="O91" s="5" t="s">
        <v>28</v>
      </c>
      <c r="P91" s="5" t="s">
        <v>445</v>
      </c>
      <c r="Q91" s="5" t="s">
        <v>446</v>
      </c>
      <c r="R91" s="5">
        <v>187</v>
      </c>
      <c r="S91" s="5">
        <v>2196777</v>
      </c>
      <c r="T91" s="5">
        <v>2308150</v>
      </c>
      <c r="U91" s="5">
        <v>696133</v>
      </c>
      <c r="V91" s="5" t="s">
        <v>478</v>
      </c>
      <c r="Y91" s="18">
        <v>2025</v>
      </c>
      <c r="Z91" s="20" t="s">
        <v>454</v>
      </c>
      <c r="AA91" s="18">
        <v>18966513</v>
      </c>
      <c r="AB91" s="18">
        <v>16621478</v>
      </c>
    </row>
    <row r="92" spans="1:28" x14ac:dyDescent="0.2">
      <c r="A92" s="6" t="s">
        <v>128</v>
      </c>
      <c r="B92" s="6">
        <v>2023</v>
      </c>
      <c r="C92" s="6" t="s">
        <v>49</v>
      </c>
      <c r="D92" s="5" t="s">
        <v>14</v>
      </c>
      <c r="E92" s="6" t="s">
        <v>29</v>
      </c>
      <c r="F92" s="5" t="s">
        <v>16</v>
      </c>
      <c r="G92" s="5" t="s">
        <v>17</v>
      </c>
      <c r="H92" s="15" t="s">
        <v>465</v>
      </c>
      <c r="I92" s="5" t="s">
        <v>19</v>
      </c>
      <c r="J92" s="16">
        <v>7937.6</v>
      </c>
      <c r="K92" s="5">
        <v>3719</v>
      </c>
      <c r="N92" s="5">
        <v>2025</v>
      </c>
      <c r="O92" s="5" t="s">
        <v>73</v>
      </c>
      <c r="P92" s="5" t="s">
        <v>445</v>
      </c>
      <c r="Q92" s="5" t="s">
        <v>448</v>
      </c>
      <c r="R92" s="5">
        <v>992</v>
      </c>
      <c r="S92" s="5">
        <v>2289884</v>
      </c>
      <c r="T92" s="5">
        <v>2485220</v>
      </c>
      <c r="U92" s="5">
        <v>411150</v>
      </c>
      <c r="V92" s="5" t="s">
        <v>479</v>
      </c>
      <c r="Y92" s="18">
        <v>2024</v>
      </c>
      <c r="Z92" s="20" t="s">
        <v>454</v>
      </c>
      <c r="AA92" s="18">
        <v>23149490</v>
      </c>
      <c r="AB92" s="18">
        <v>25700996</v>
      </c>
    </row>
    <row r="93" spans="1:28" x14ac:dyDescent="0.2">
      <c r="A93" s="6" t="s">
        <v>129</v>
      </c>
      <c r="B93" s="6">
        <v>2024</v>
      </c>
      <c r="C93" s="6" t="s">
        <v>32</v>
      </c>
      <c r="D93" s="5" t="s">
        <v>33</v>
      </c>
      <c r="E93" s="6" t="s">
        <v>29</v>
      </c>
      <c r="F93" s="5" t="s">
        <v>16</v>
      </c>
      <c r="G93" s="5" t="s">
        <v>17</v>
      </c>
      <c r="H93" s="15" t="s">
        <v>465</v>
      </c>
      <c r="I93" s="5" t="s">
        <v>19</v>
      </c>
      <c r="J93" s="16">
        <v>41125.599999999999</v>
      </c>
      <c r="K93" s="5">
        <v>45538</v>
      </c>
      <c r="N93" s="5">
        <v>2025</v>
      </c>
      <c r="O93" s="5" t="s">
        <v>38</v>
      </c>
      <c r="P93" s="5" t="s">
        <v>451</v>
      </c>
      <c r="Q93" s="5" t="s">
        <v>446</v>
      </c>
      <c r="R93" s="5">
        <v>892</v>
      </c>
      <c r="S93" s="5">
        <v>1172048</v>
      </c>
      <c r="T93" s="5">
        <v>1222745</v>
      </c>
      <c r="U93" s="5">
        <v>281222</v>
      </c>
      <c r="V93" s="5" t="s">
        <v>479</v>
      </c>
      <c r="Y93" s="18">
        <v>2024</v>
      </c>
      <c r="Z93" s="20" t="s">
        <v>453</v>
      </c>
      <c r="AA93" s="18">
        <v>2013295</v>
      </c>
      <c r="AB93" s="18">
        <v>2352183</v>
      </c>
    </row>
    <row r="94" spans="1:28" x14ac:dyDescent="0.2">
      <c r="A94" s="6" t="s">
        <v>130</v>
      </c>
      <c r="B94" s="6">
        <v>2025</v>
      </c>
      <c r="C94" s="6" t="s">
        <v>13</v>
      </c>
      <c r="D94" s="5" t="s">
        <v>33</v>
      </c>
      <c r="E94" s="6" t="s">
        <v>29</v>
      </c>
      <c r="F94" s="5" t="s">
        <v>26</v>
      </c>
      <c r="G94" s="5" t="s">
        <v>17</v>
      </c>
      <c r="H94" s="15" t="s">
        <v>467</v>
      </c>
      <c r="I94" s="5" t="s">
        <v>19</v>
      </c>
      <c r="J94" s="16">
        <v>15792.42</v>
      </c>
      <c r="K94" s="5">
        <v>34606</v>
      </c>
      <c r="N94" s="5">
        <v>2023</v>
      </c>
      <c r="O94" s="5" t="s">
        <v>28</v>
      </c>
      <c r="P94" s="5" t="s">
        <v>447</v>
      </c>
      <c r="Q94" s="5" t="s">
        <v>448</v>
      </c>
      <c r="R94" s="5">
        <v>319</v>
      </c>
      <c r="S94" s="5">
        <v>209795</v>
      </c>
      <c r="T94" s="5">
        <v>566911</v>
      </c>
      <c r="U94" s="5">
        <v>57756</v>
      </c>
      <c r="V94" s="5" t="s">
        <v>479</v>
      </c>
      <c r="Y94" s="18">
        <v>2024</v>
      </c>
      <c r="Z94" s="20" t="s">
        <v>453</v>
      </c>
      <c r="AA94" s="18">
        <v>8661434</v>
      </c>
      <c r="AB94" s="18">
        <v>13142966</v>
      </c>
    </row>
    <row r="95" spans="1:28" x14ac:dyDescent="0.2">
      <c r="A95" s="6" t="s">
        <v>131</v>
      </c>
      <c r="B95" s="6">
        <v>2024</v>
      </c>
      <c r="C95" s="6" t="s">
        <v>42</v>
      </c>
      <c r="D95" s="5" t="s">
        <v>14</v>
      </c>
      <c r="E95" s="6" t="s">
        <v>40</v>
      </c>
      <c r="F95" s="5" t="s">
        <v>16</v>
      </c>
      <c r="G95" s="5" t="s">
        <v>17</v>
      </c>
      <c r="H95" s="15" t="s">
        <v>467</v>
      </c>
      <c r="I95" s="5" t="s">
        <v>36</v>
      </c>
      <c r="J95" s="16">
        <v>27229.47</v>
      </c>
      <c r="K95" s="5">
        <v>56970</v>
      </c>
      <c r="N95" s="5">
        <v>2024</v>
      </c>
      <c r="O95" s="5" t="s">
        <v>38</v>
      </c>
      <c r="P95" s="5" t="s">
        <v>447</v>
      </c>
      <c r="Q95" s="5" t="s">
        <v>448</v>
      </c>
      <c r="R95" s="5">
        <v>445</v>
      </c>
      <c r="S95" s="5">
        <v>1837419</v>
      </c>
      <c r="T95" s="5">
        <v>1769168</v>
      </c>
      <c r="U95" s="5">
        <v>495793</v>
      </c>
      <c r="V95" s="5" t="s">
        <v>478</v>
      </c>
      <c r="Y95" s="18">
        <v>2025</v>
      </c>
      <c r="Z95" s="20" t="s">
        <v>454</v>
      </c>
      <c r="AA95" s="18">
        <v>21095053</v>
      </c>
      <c r="AB95" s="18">
        <v>21015904</v>
      </c>
    </row>
    <row r="96" spans="1:28" x14ac:dyDescent="0.2">
      <c r="A96" s="6" t="s">
        <v>132</v>
      </c>
      <c r="B96" s="6">
        <v>2025</v>
      </c>
      <c r="C96" s="6" t="s">
        <v>38</v>
      </c>
      <c r="D96" s="5" t="s">
        <v>14</v>
      </c>
      <c r="E96" s="6" t="s">
        <v>15</v>
      </c>
      <c r="F96" s="5" t="s">
        <v>16</v>
      </c>
      <c r="G96" s="5" t="s">
        <v>17</v>
      </c>
      <c r="H96" s="15" t="s">
        <v>464</v>
      </c>
      <c r="I96" s="5" t="s">
        <v>19</v>
      </c>
      <c r="J96" s="16">
        <v>50454.8</v>
      </c>
      <c r="K96" s="5">
        <v>60667</v>
      </c>
      <c r="N96" s="5">
        <v>2025</v>
      </c>
      <c r="O96" s="5" t="s">
        <v>38</v>
      </c>
      <c r="P96" s="5" t="s">
        <v>447</v>
      </c>
      <c r="Q96" s="5" t="s">
        <v>446</v>
      </c>
      <c r="R96" s="5">
        <v>962</v>
      </c>
      <c r="S96" s="5">
        <v>1711546</v>
      </c>
      <c r="T96" s="5">
        <v>2038322</v>
      </c>
      <c r="U96" s="5">
        <v>317927</v>
      </c>
      <c r="V96" s="5" t="s">
        <v>478</v>
      </c>
      <c r="Y96" s="18">
        <v>2024</v>
      </c>
      <c r="Z96" s="20" t="s">
        <v>454</v>
      </c>
      <c r="AA96" s="18">
        <v>23294045</v>
      </c>
      <c r="AB96" s="18">
        <v>22757766</v>
      </c>
    </row>
    <row r="97" spans="1:28" x14ac:dyDescent="0.2">
      <c r="A97" s="6" t="s">
        <v>133</v>
      </c>
      <c r="B97" s="6">
        <v>2024</v>
      </c>
      <c r="C97" s="6" t="s">
        <v>13</v>
      </c>
      <c r="D97" s="5" t="s">
        <v>33</v>
      </c>
      <c r="E97" s="6" t="s">
        <v>40</v>
      </c>
      <c r="F97" s="5" t="s">
        <v>16</v>
      </c>
      <c r="G97" s="5" t="s">
        <v>17</v>
      </c>
      <c r="H97" s="15" t="s">
        <v>464</v>
      </c>
      <c r="I97" s="5" t="s">
        <v>22</v>
      </c>
      <c r="J97" s="16">
        <v>32981.519999999997</v>
      </c>
      <c r="K97" s="5">
        <v>36145</v>
      </c>
      <c r="N97" s="5">
        <v>2024</v>
      </c>
      <c r="O97" s="5" t="s">
        <v>32</v>
      </c>
      <c r="P97" s="5" t="s">
        <v>450</v>
      </c>
      <c r="Q97" s="5" t="s">
        <v>448</v>
      </c>
      <c r="R97" s="5">
        <v>513</v>
      </c>
      <c r="S97" s="5">
        <v>827395</v>
      </c>
      <c r="T97" s="5">
        <v>1148424</v>
      </c>
      <c r="U97" s="5">
        <v>200371</v>
      </c>
      <c r="V97" s="5" t="s">
        <v>478</v>
      </c>
      <c r="Y97" s="18">
        <v>2024</v>
      </c>
      <c r="Z97" s="20" t="s">
        <v>454</v>
      </c>
      <c r="AA97" s="18">
        <v>16983239</v>
      </c>
      <c r="AB97" s="18">
        <v>15455347</v>
      </c>
    </row>
    <row r="98" spans="1:28" x14ac:dyDescent="0.2">
      <c r="A98" s="6" t="s">
        <v>134</v>
      </c>
      <c r="B98" s="6">
        <v>2024</v>
      </c>
      <c r="C98" s="6" t="s">
        <v>32</v>
      </c>
      <c r="D98" s="5" t="s">
        <v>33</v>
      </c>
      <c r="E98" s="6" t="s">
        <v>15</v>
      </c>
      <c r="F98" s="5" t="s">
        <v>26</v>
      </c>
      <c r="G98" s="5" t="s">
        <v>17</v>
      </c>
      <c r="H98" s="15" t="s">
        <v>465</v>
      </c>
      <c r="I98" s="5" t="s">
        <v>22</v>
      </c>
      <c r="J98" s="16">
        <v>46359.199999999997</v>
      </c>
      <c r="K98" s="5">
        <v>66475</v>
      </c>
      <c r="N98" s="5">
        <v>2024</v>
      </c>
      <c r="O98" s="5" t="s">
        <v>21</v>
      </c>
      <c r="P98" s="5" t="s">
        <v>451</v>
      </c>
      <c r="Q98" s="5" t="s">
        <v>448</v>
      </c>
      <c r="R98" s="5">
        <v>499</v>
      </c>
      <c r="S98" s="5">
        <v>2177752</v>
      </c>
      <c r="T98" s="5">
        <v>2109525</v>
      </c>
      <c r="U98" s="5">
        <v>640809</v>
      </c>
      <c r="V98" s="5" t="s">
        <v>478</v>
      </c>
      <c r="Y98" s="18">
        <v>2023</v>
      </c>
      <c r="Z98" s="20" t="s">
        <v>454</v>
      </c>
      <c r="AA98" s="18">
        <v>10480331</v>
      </c>
      <c r="AB98" s="18">
        <v>10405564</v>
      </c>
    </row>
    <row r="99" spans="1:28" x14ac:dyDescent="0.2">
      <c r="A99" s="6" t="s">
        <v>135</v>
      </c>
      <c r="B99" s="6">
        <v>2024</v>
      </c>
      <c r="C99" s="6" t="s">
        <v>13</v>
      </c>
      <c r="D99" s="5" t="s">
        <v>14</v>
      </c>
      <c r="E99" s="6" t="s">
        <v>15</v>
      </c>
      <c r="F99" s="5" t="s">
        <v>16</v>
      </c>
      <c r="G99" s="5" t="s">
        <v>17</v>
      </c>
      <c r="H99" s="15" t="s">
        <v>464</v>
      </c>
      <c r="I99" s="5" t="s">
        <v>19</v>
      </c>
      <c r="J99" s="16">
        <v>8956.64</v>
      </c>
      <c r="K99" s="5">
        <v>14657</v>
      </c>
      <c r="N99" s="5">
        <v>2024</v>
      </c>
      <c r="O99" s="5" t="s">
        <v>38</v>
      </c>
      <c r="P99" s="5" t="s">
        <v>451</v>
      </c>
      <c r="Q99" s="5" t="s">
        <v>448</v>
      </c>
      <c r="R99" s="5">
        <v>1404</v>
      </c>
      <c r="S99" s="5">
        <v>1696030</v>
      </c>
      <c r="T99" s="5">
        <v>1736384</v>
      </c>
      <c r="U99" s="5">
        <v>208763</v>
      </c>
      <c r="V99" s="5" t="s">
        <v>479</v>
      </c>
      <c r="Y99" s="18">
        <v>2025</v>
      </c>
      <c r="Z99" s="20" t="s">
        <v>453</v>
      </c>
      <c r="AA99" s="18">
        <v>9757529</v>
      </c>
      <c r="AB99" s="18">
        <v>13280744</v>
      </c>
    </row>
    <row r="100" spans="1:28" x14ac:dyDescent="0.2">
      <c r="A100" s="6" t="s">
        <v>136</v>
      </c>
      <c r="B100" s="6">
        <v>2023</v>
      </c>
      <c r="C100" s="6" t="s">
        <v>32</v>
      </c>
      <c r="D100" s="5" t="s">
        <v>33</v>
      </c>
      <c r="E100" s="6" t="s">
        <v>29</v>
      </c>
      <c r="F100" s="5" t="s">
        <v>16</v>
      </c>
      <c r="G100" s="5" t="s">
        <v>30</v>
      </c>
      <c r="H100" s="15" t="s">
        <v>467</v>
      </c>
      <c r="I100" s="5" t="s">
        <v>22</v>
      </c>
      <c r="J100" s="16">
        <v>19962.54</v>
      </c>
      <c r="K100" s="5">
        <v>28432</v>
      </c>
      <c r="N100" s="5">
        <v>2024</v>
      </c>
      <c r="O100" s="5" t="s">
        <v>32</v>
      </c>
      <c r="P100" s="5" t="s">
        <v>447</v>
      </c>
      <c r="Q100" s="5" t="s">
        <v>448</v>
      </c>
      <c r="R100" s="5">
        <v>1326</v>
      </c>
      <c r="S100" s="5">
        <v>211009</v>
      </c>
      <c r="T100" s="5">
        <v>85175</v>
      </c>
      <c r="U100" s="5">
        <v>43709</v>
      </c>
      <c r="V100" s="5" t="s">
        <v>478</v>
      </c>
      <c r="Y100" s="18">
        <v>2023</v>
      </c>
      <c r="Z100" s="20" t="s">
        <v>454</v>
      </c>
      <c r="AA100" s="18">
        <v>27836529</v>
      </c>
      <c r="AB100" s="18">
        <v>33012097</v>
      </c>
    </row>
    <row r="101" spans="1:28" x14ac:dyDescent="0.2">
      <c r="A101" s="6" t="s">
        <v>137</v>
      </c>
      <c r="B101" s="6">
        <v>2023</v>
      </c>
      <c r="C101" s="6" t="s">
        <v>32</v>
      </c>
      <c r="D101" s="5" t="s">
        <v>33</v>
      </c>
      <c r="E101" s="6" t="s">
        <v>15</v>
      </c>
      <c r="F101" s="5" t="s">
        <v>16</v>
      </c>
      <c r="G101" s="5" t="s">
        <v>17</v>
      </c>
      <c r="H101" s="15" t="s">
        <v>464</v>
      </c>
      <c r="I101" s="5" t="s">
        <v>19</v>
      </c>
      <c r="J101" s="16">
        <v>17811.2</v>
      </c>
      <c r="K101" s="5">
        <v>24905</v>
      </c>
      <c r="N101" s="5">
        <v>2023</v>
      </c>
      <c r="O101" s="5" t="s">
        <v>21</v>
      </c>
      <c r="P101" s="5" t="s">
        <v>447</v>
      </c>
      <c r="Q101" s="5" t="s">
        <v>448</v>
      </c>
      <c r="R101" s="5">
        <v>1358</v>
      </c>
      <c r="S101" s="5">
        <v>378168</v>
      </c>
      <c r="T101" s="5">
        <v>580234</v>
      </c>
      <c r="U101" s="5">
        <v>62342</v>
      </c>
      <c r="V101" s="5" t="s">
        <v>478</v>
      </c>
      <c r="Y101" s="18">
        <v>2024</v>
      </c>
      <c r="Z101" s="20" t="s">
        <v>454</v>
      </c>
      <c r="AA101" s="18">
        <v>25601857</v>
      </c>
      <c r="AB101" s="18">
        <v>26369933</v>
      </c>
    </row>
    <row r="102" spans="1:28" x14ac:dyDescent="0.2">
      <c r="A102" s="6" t="s">
        <v>138</v>
      </c>
      <c r="B102" s="6">
        <v>2023</v>
      </c>
      <c r="C102" s="6" t="s">
        <v>73</v>
      </c>
      <c r="D102" s="5" t="s">
        <v>33</v>
      </c>
      <c r="E102" s="6" t="s">
        <v>29</v>
      </c>
      <c r="F102" s="5" t="s">
        <v>16</v>
      </c>
      <c r="G102" s="5" t="s">
        <v>17</v>
      </c>
      <c r="H102" s="15" t="s">
        <v>465</v>
      </c>
      <c r="I102" s="5" t="s">
        <v>19</v>
      </c>
      <c r="J102" s="16">
        <v>24976</v>
      </c>
      <c r="K102" s="5">
        <v>23754</v>
      </c>
      <c r="N102" s="5">
        <v>2024</v>
      </c>
      <c r="O102" s="5" t="s">
        <v>32</v>
      </c>
      <c r="P102" s="5" t="s">
        <v>449</v>
      </c>
      <c r="Q102" s="5" t="s">
        <v>448</v>
      </c>
      <c r="R102" s="5">
        <v>1347</v>
      </c>
      <c r="S102" s="5">
        <v>1923480</v>
      </c>
      <c r="T102" s="5">
        <v>2021231</v>
      </c>
      <c r="U102" s="5">
        <v>380322</v>
      </c>
      <c r="V102" s="5" t="s">
        <v>478</v>
      </c>
      <c r="Y102" s="18">
        <v>2024</v>
      </c>
      <c r="Z102" s="20" t="s">
        <v>454</v>
      </c>
      <c r="AA102" s="18">
        <v>2697590</v>
      </c>
      <c r="AB102" s="18">
        <v>3192769</v>
      </c>
    </row>
    <row r="103" spans="1:28" x14ac:dyDescent="0.2">
      <c r="A103" s="6" t="s">
        <v>139</v>
      </c>
      <c r="B103" s="6">
        <v>2024</v>
      </c>
      <c r="C103" s="6" t="s">
        <v>61</v>
      </c>
      <c r="D103" s="5" t="s">
        <v>14</v>
      </c>
      <c r="E103" s="6" t="s">
        <v>25</v>
      </c>
      <c r="F103" s="5" t="s">
        <v>16</v>
      </c>
      <c r="G103" s="5" t="s">
        <v>30</v>
      </c>
      <c r="H103" s="15" t="s">
        <v>467</v>
      </c>
      <c r="I103" s="5" t="s">
        <v>22</v>
      </c>
      <c r="J103" s="16">
        <v>23789.52</v>
      </c>
      <c r="K103" s="5">
        <v>37100</v>
      </c>
      <c r="N103" s="5">
        <v>2023</v>
      </c>
      <c r="O103" s="5" t="s">
        <v>28</v>
      </c>
      <c r="P103" s="5" t="s">
        <v>449</v>
      </c>
      <c r="Q103" s="5" t="s">
        <v>448</v>
      </c>
      <c r="R103" s="5">
        <v>69</v>
      </c>
      <c r="S103" s="5">
        <v>2191367</v>
      </c>
      <c r="T103" s="5">
        <v>2340618</v>
      </c>
      <c r="U103" s="5">
        <v>445281</v>
      </c>
      <c r="V103" s="5" t="s">
        <v>479</v>
      </c>
      <c r="Y103" s="18">
        <v>2024</v>
      </c>
      <c r="Z103" s="20" t="s">
        <v>457</v>
      </c>
      <c r="AA103" s="18">
        <v>16070567</v>
      </c>
      <c r="AB103" s="18">
        <v>14417520</v>
      </c>
    </row>
    <row r="104" spans="1:28" x14ac:dyDescent="0.2">
      <c r="A104" s="6" t="s">
        <v>140</v>
      </c>
      <c r="B104" s="6">
        <v>2024</v>
      </c>
      <c r="C104" s="6" t="s">
        <v>49</v>
      </c>
      <c r="D104" s="5" t="s">
        <v>14</v>
      </c>
      <c r="E104" s="6" t="s">
        <v>25</v>
      </c>
      <c r="F104" s="5" t="s">
        <v>16</v>
      </c>
      <c r="G104" s="5" t="s">
        <v>17</v>
      </c>
      <c r="H104" s="15" t="s">
        <v>465</v>
      </c>
      <c r="I104" s="5" t="s">
        <v>19</v>
      </c>
      <c r="J104" s="16">
        <v>6172.8</v>
      </c>
      <c r="K104" s="5">
        <v>17132</v>
      </c>
      <c r="N104" s="5">
        <v>2024</v>
      </c>
      <c r="O104" s="5" t="s">
        <v>56</v>
      </c>
      <c r="P104" s="5" t="s">
        <v>445</v>
      </c>
      <c r="Q104" s="5" t="s">
        <v>446</v>
      </c>
      <c r="R104" s="5">
        <v>288</v>
      </c>
      <c r="S104" s="5">
        <v>1575330</v>
      </c>
      <c r="T104" s="5">
        <v>1791361</v>
      </c>
      <c r="U104" s="5">
        <v>424290</v>
      </c>
      <c r="V104" s="5" t="s">
        <v>479</v>
      </c>
      <c r="Y104" s="18">
        <v>2024</v>
      </c>
      <c r="Z104" s="20" t="s">
        <v>455</v>
      </c>
      <c r="AA104" s="18">
        <v>19950583</v>
      </c>
      <c r="AB104" s="18">
        <v>16107511</v>
      </c>
    </row>
    <row r="105" spans="1:28" x14ac:dyDescent="0.2">
      <c r="A105" s="6" t="s">
        <v>141</v>
      </c>
      <c r="B105" s="6">
        <v>2024</v>
      </c>
      <c r="C105" s="6" t="s">
        <v>56</v>
      </c>
      <c r="D105" s="5" t="s">
        <v>33</v>
      </c>
      <c r="E105" s="6" t="s">
        <v>29</v>
      </c>
      <c r="F105" s="5" t="s">
        <v>16</v>
      </c>
      <c r="G105" s="5" t="s">
        <v>30</v>
      </c>
      <c r="H105" s="15" t="s">
        <v>466</v>
      </c>
      <c r="I105" s="5" t="s">
        <v>36</v>
      </c>
      <c r="J105" s="16">
        <v>14023.1</v>
      </c>
      <c r="K105" s="5">
        <v>16916</v>
      </c>
      <c r="N105" s="5">
        <v>2023</v>
      </c>
      <c r="O105" s="5" t="s">
        <v>21</v>
      </c>
      <c r="P105" s="5" t="s">
        <v>445</v>
      </c>
      <c r="Q105" s="5" t="s">
        <v>448</v>
      </c>
      <c r="R105" s="5">
        <v>1343</v>
      </c>
      <c r="S105" s="5">
        <v>530328</v>
      </c>
      <c r="T105" s="5">
        <v>277695</v>
      </c>
      <c r="U105" s="5">
        <v>73590</v>
      </c>
      <c r="V105" s="5" t="s">
        <v>478</v>
      </c>
      <c r="Y105" s="18">
        <v>2023</v>
      </c>
      <c r="Z105" s="20" t="s">
        <v>454</v>
      </c>
      <c r="AA105" s="18">
        <v>23657293</v>
      </c>
      <c r="AB105" s="18">
        <v>21898988</v>
      </c>
    </row>
    <row r="106" spans="1:28" x14ac:dyDescent="0.2">
      <c r="A106" s="6" t="s">
        <v>142</v>
      </c>
      <c r="B106" s="6">
        <v>2025</v>
      </c>
      <c r="C106" s="6" t="s">
        <v>73</v>
      </c>
      <c r="D106" s="5" t="s">
        <v>14</v>
      </c>
      <c r="E106" s="6" t="s">
        <v>40</v>
      </c>
      <c r="F106" s="5" t="s">
        <v>16</v>
      </c>
      <c r="G106" s="5" t="s">
        <v>30</v>
      </c>
      <c r="H106" s="15" t="s">
        <v>465</v>
      </c>
      <c r="I106" s="5" t="s">
        <v>19</v>
      </c>
      <c r="J106" s="16">
        <v>41023.199999999997</v>
      </c>
      <c r="K106" s="5">
        <v>56744</v>
      </c>
      <c r="N106" s="5">
        <v>2024</v>
      </c>
      <c r="O106" s="5" t="s">
        <v>49</v>
      </c>
      <c r="P106" s="5" t="s">
        <v>451</v>
      </c>
      <c r="Q106" s="5" t="s">
        <v>446</v>
      </c>
      <c r="R106" s="5">
        <v>467</v>
      </c>
      <c r="S106" s="5">
        <v>414709</v>
      </c>
      <c r="T106" s="5">
        <v>567737</v>
      </c>
      <c r="U106" s="5">
        <v>92279</v>
      </c>
      <c r="V106" s="5" t="s">
        <v>478</v>
      </c>
      <c r="Y106" s="18">
        <v>2024</v>
      </c>
      <c r="Z106" s="20" t="s">
        <v>454</v>
      </c>
      <c r="AA106" s="18">
        <v>2406085</v>
      </c>
      <c r="AB106" s="18">
        <v>4048674</v>
      </c>
    </row>
    <row r="107" spans="1:28" x14ac:dyDescent="0.2">
      <c r="A107" s="6" t="s">
        <v>143</v>
      </c>
      <c r="B107" s="6">
        <v>2023</v>
      </c>
      <c r="C107" s="6" t="s">
        <v>42</v>
      </c>
      <c r="D107" s="5" t="s">
        <v>33</v>
      </c>
      <c r="E107" s="6" t="s">
        <v>25</v>
      </c>
      <c r="F107" s="5" t="s">
        <v>16</v>
      </c>
      <c r="G107" s="5" t="s">
        <v>17</v>
      </c>
      <c r="H107" s="15" t="s">
        <v>465</v>
      </c>
      <c r="I107" s="5" t="s">
        <v>19</v>
      </c>
      <c r="J107" s="16">
        <v>18175.2</v>
      </c>
      <c r="K107" s="5">
        <v>19219</v>
      </c>
      <c r="N107" s="5">
        <v>2023</v>
      </c>
      <c r="O107" s="5" t="s">
        <v>42</v>
      </c>
      <c r="P107" s="5" t="s">
        <v>451</v>
      </c>
      <c r="Q107" s="5" t="s">
        <v>448</v>
      </c>
      <c r="R107" s="5">
        <v>1383</v>
      </c>
      <c r="S107" s="5">
        <v>1059375</v>
      </c>
      <c r="T107" s="5">
        <v>1343547</v>
      </c>
      <c r="U107" s="5">
        <v>246663</v>
      </c>
      <c r="V107" s="5" t="s">
        <v>478</v>
      </c>
      <c r="Y107" s="18">
        <v>2025</v>
      </c>
      <c r="Z107" s="20" t="s">
        <v>454</v>
      </c>
      <c r="AA107" s="18">
        <v>21196073</v>
      </c>
      <c r="AB107" s="18">
        <v>16408701</v>
      </c>
    </row>
    <row r="108" spans="1:28" x14ac:dyDescent="0.2">
      <c r="A108" s="6" t="s">
        <v>144</v>
      </c>
      <c r="B108" s="6">
        <v>2024</v>
      </c>
      <c r="C108" s="6" t="s">
        <v>73</v>
      </c>
      <c r="D108" s="5" t="s">
        <v>14</v>
      </c>
      <c r="E108" s="6" t="s">
        <v>15</v>
      </c>
      <c r="F108" s="5" t="s">
        <v>16</v>
      </c>
      <c r="G108" s="5" t="s">
        <v>30</v>
      </c>
      <c r="H108" s="15" t="s">
        <v>465</v>
      </c>
      <c r="I108" s="5" t="s">
        <v>19</v>
      </c>
      <c r="J108" s="16">
        <v>10544.8</v>
      </c>
      <c r="K108" s="5">
        <v>6353</v>
      </c>
      <c r="N108" s="5">
        <v>2024</v>
      </c>
      <c r="O108" s="5" t="s">
        <v>56</v>
      </c>
      <c r="P108" s="5" t="s">
        <v>450</v>
      </c>
      <c r="Q108" s="5" t="s">
        <v>448</v>
      </c>
      <c r="R108" s="5">
        <v>1104</v>
      </c>
      <c r="S108" s="5">
        <v>1200294</v>
      </c>
      <c r="T108" s="5">
        <v>1359678</v>
      </c>
      <c r="U108" s="5">
        <v>262662</v>
      </c>
      <c r="V108" s="5" t="s">
        <v>478</v>
      </c>
      <c r="Y108" s="18">
        <v>2025</v>
      </c>
      <c r="Z108" s="20" t="s">
        <v>454</v>
      </c>
      <c r="AA108" s="18">
        <v>17739967</v>
      </c>
      <c r="AB108" s="18">
        <v>19383476</v>
      </c>
    </row>
    <row r="109" spans="1:28" x14ac:dyDescent="0.2">
      <c r="A109" s="6" t="s">
        <v>145</v>
      </c>
      <c r="B109" s="6">
        <v>2025</v>
      </c>
      <c r="C109" s="6" t="s">
        <v>66</v>
      </c>
      <c r="D109" s="5" t="s">
        <v>14</v>
      </c>
      <c r="E109" s="6" t="s">
        <v>29</v>
      </c>
      <c r="F109" s="5" t="s">
        <v>26</v>
      </c>
      <c r="G109" s="5" t="s">
        <v>17</v>
      </c>
      <c r="H109" s="15" t="s">
        <v>464</v>
      </c>
      <c r="I109" s="5" t="s">
        <v>19</v>
      </c>
      <c r="J109" s="16">
        <v>44671.44</v>
      </c>
      <c r="K109" s="5">
        <v>50770</v>
      </c>
      <c r="N109" s="5">
        <v>2025</v>
      </c>
      <c r="O109" s="5" t="s">
        <v>24</v>
      </c>
      <c r="P109" s="5" t="s">
        <v>450</v>
      </c>
      <c r="Q109" s="5" t="s">
        <v>448</v>
      </c>
      <c r="R109" s="5">
        <v>1177</v>
      </c>
      <c r="S109" s="5">
        <v>1664003</v>
      </c>
      <c r="T109" s="5">
        <v>2032643</v>
      </c>
      <c r="U109" s="5">
        <v>443248</v>
      </c>
      <c r="V109" s="5" t="s">
        <v>478</v>
      </c>
      <c r="Y109" s="18">
        <v>2023</v>
      </c>
      <c r="Z109" s="20" t="s">
        <v>454</v>
      </c>
      <c r="AA109" s="18">
        <v>25391783</v>
      </c>
      <c r="AB109" s="18">
        <v>28155195</v>
      </c>
    </row>
    <row r="110" spans="1:28" x14ac:dyDescent="0.2">
      <c r="A110" s="6" t="s">
        <v>146</v>
      </c>
      <c r="B110" s="6">
        <v>2023</v>
      </c>
      <c r="C110" s="6" t="s">
        <v>66</v>
      </c>
      <c r="D110" s="5" t="s">
        <v>14</v>
      </c>
      <c r="E110" s="6" t="s">
        <v>15</v>
      </c>
      <c r="F110" s="5" t="s">
        <v>16</v>
      </c>
      <c r="G110" s="5" t="s">
        <v>17</v>
      </c>
      <c r="H110" s="15" t="s">
        <v>465</v>
      </c>
      <c r="I110" s="5" t="s">
        <v>19</v>
      </c>
      <c r="J110" s="16">
        <v>39252.800000000003</v>
      </c>
      <c r="K110" s="5">
        <v>42707</v>
      </c>
      <c r="N110" s="5">
        <v>2023</v>
      </c>
      <c r="O110" s="5" t="s">
        <v>28</v>
      </c>
      <c r="P110" s="5" t="s">
        <v>449</v>
      </c>
      <c r="Q110" s="5" t="s">
        <v>448</v>
      </c>
      <c r="R110" s="5">
        <v>235</v>
      </c>
      <c r="S110" s="5">
        <v>1146984</v>
      </c>
      <c r="T110" s="5">
        <v>1254946</v>
      </c>
      <c r="U110" s="5">
        <v>225678</v>
      </c>
      <c r="V110" s="5" t="s">
        <v>479</v>
      </c>
      <c r="Y110" s="18">
        <v>2025</v>
      </c>
      <c r="Z110" s="20" t="s">
        <v>453</v>
      </c>
      <c r="AA110" s="18">
        <v>12014909</v>
      </c>
      <c r="AB110" s="18">
        <v>11342170</v>
      </c>
    </row>
    <row r="111" spans="1:28" x14ac:dyDescent="0.2">
      <c r="A111" s="6" t="s">
        <v>147</v>
      </c>
      <c r="B111" s="6">
        <v>2023</v>
      </c>
      <c r="C111" s="6" t="s">
        <v>56</v>
      </c>
      <c r="D111" s="5" t="s">
        <v>14</v>
      </c>
      <c r="E111" s="6" t="s">
        <v>15</v>
      </c>
      <c r="F111" s="5" t="s">
        <v>16</v>
      </c>
      <c r="G111" s="5" t="s">
        <v>17</v>
      </c>
      <c r="H111" s="15" t="s">
        <v>467</v>
      </c>
      <c r="I111" s="5" t="s">
        <v>22</v>
      </c>
      <c r="J111" s="16">
        <v>31082.1</v>
      </c>
      <c r="K111" s="5">
        <v>63385</v>
      </c>
      <c r="N111" s="5">
        <v>2023</v>
      </c>
      <c r="O111" s="5" t="s">
        <v>38</v>
      </c>
      <c r="P111" s="5" t="s">
        <v>445</v>
      </c>
      <c r="Q111" s="5" t="s">
        <v>446</v>
      </c>
      <c r="R111" s="5">
        <v>1201</v>
      </c>
      <c r="S111" s="5">
        <v>2485362</v>
      </c>
      <c r="T111" s="5">
        <v>2550078</v>
      </c>
      <c r="U111" s="5">
        <v>767960</v>
      </c>
      <c r="V111" s="5" t="s">
        <v>479</v>
      </c>
      <c r="Y111" s="18">
        <v>2024</v>
      </c>
      <c r="Z111" s="20" t="s">
        <v>453</v>
      </c>
      <c r="AA111" s="18">
        <v>28195486</v>
      </c>
      <c r="AB111" s="18">
        <v>27967359</v>
      </c>
    </row>
    <row r="112" spans="1:28" x14ac:dyDescent="0.2">
      <c r="A112" s="6" t="s">
        <v>148</v>
      </c>
      <c r="B112" s="6">
        <v>2023</v>
      </c>
      <c r="C112" s="6" t="s">
        <v>13</v>
      </c>
      <c r="D112" s="5" t="s">
        <v>33</v>
      </c>
      <c r="E112" s="6" t="s">
        <v>29</v>
      </c>
      <c r="F112" s="5" t="s">
        <v>16</v>
      </c>
      <c r="G112" s="5" t="s">
        <v>17</v>
      </c>
      <c r="H112" s="15" t="s">
        <v>464</v>
      </c>
      <c r="I112" s="5" t="s">
        <v>22</v>
      </c>
      <c r="J112" s="16">
        <v>22187.439999999999</v>
      </c>
      <c r="K112" s="5">
        <v>36537</v>
      </c>
      <c r="N112" s="5">
        <v>2023</v>
      </c>
      <c r="O112" s="5" t="s">
        <v>73</v>
      </c>
      <c r="P112" s="5" t="s">
        <v>449</v>
      </c>
      <c r="Q112" s="5" t="s">
        <v>448</v>
      </c>
      <c r="R112" s="5">
        <v>1283</v>
      </c>
      <c r="S112" s="5">
        <v>2092901</v>
      </c>
      <c r="T112" s="5">
        <v>2370440</v>
      </c>
      <c r="U112" s="5">
        <v>452821</v>
      </c>
      <c r="V112" s="5" t="s">
        <v>478</v>
      </c>
      <c r="Y112" s="18">
        <v>2025</v>
      </c>
      <c r="Z112" s="20" t="s">
        <v>455</v>
      </c>
      <c r="AA112" s="18">
        <v>15942032</v>
      </c>
      <c r="AB112" s="18">
        <v>18587479</v>
      </c>
    </row>
    <row r="113" spans="1:28" x14ac:dyDescent="0.2">
      <c r="A113" s="6" t="s">
        <v>149</v>
      </c>
      <c r="B113" s="6">
        <v>2023</v>
      </c>
      <c r="C113" s="6" t="s">
        <v>61</v>
      </c>
      <c r="D113" s="5" t="s">
        <v>33</v>
      </c>
      <c r="E113" s="6" t="s">
        <v>29</v>
      </c>
      <c r="F113" s="5" t="s">
        <v>16</v>
      </c>
      <c r="G113" s="5" t="s">
        <v>30</v>
      </c>
      <c r="H113" s="15" t="s">
        <v>465</v>
      </c>
      <c r="I113" s="5" t="s">
        <v>22</v>
      </c>
      <c r="J113" s="16">
        <v>9104</v>
      </c>
      <c r="K113" s="5">
        <v>12118</v>
      </c>
      <c r="N113" s="5">
        <v>2025</v>
      </c>
      <c r="O113" s="5" t="s">
        <v>28</v>
      </c>
      <c r="P113" s="5" t="s">
        <v>449</v>
      </c>
      <c r="Q113" s="5" t="s">
        <v>448</v>
      </c>
      <c r="R113" s="5">
        <v>1487</v>
      </c>
      <c r="S113" s="5">
        <v>377265</v>
      </c>
      <c r="T113" s="5">
        <v>162086</v>
      </c>
      <c r="U113" s="5">
        <v>88371</v>
      </c>
      <c r="V113" s="5" t="s">
        <v>478</v>
      </c>
      <c r="Y113" s="18">
        <v>2024</v>
      </c>
      <c r="Z113" s="20" t="s">
        <v>454</v>
      </c>
      <c r="AA113" s="18">
        <v>27921688</v>
      </c>
      <c r="AB113" s="18">
        <v>24006798</v>
      </c>
    </row>
    <row r="114" spans="1:28" x14ac:dyDescent="0.2">
      <c r="A114" s="6" t="s">
        <v>150</v>
      </c>
      <c r="B114" s="6">
        <v>2025</v>
      </c>
      <c r="C114" s="6" t="s">
        <v>56</v>
      </c>
      <c r="D114" s="5" t="s">
        <v>33</v>
      </c>
      <c r="E114" s="6" t="s">
        <v>25</v>
      </c>
      <c r="F114" s="5" t="s">
        <v>16</v>
      </c>
      <c r="G114" s="5" t="s">
        <v>17</v>
      </c>
      <c r="H114" s="15" t="s">
        <v>465</v>
      </c>
      <c r="I114" s="5" t="s">
        <v>19</v>
      </c>
      <c r="J114" s="16">
        <v>4492</v>
      </c>
      <c r="K114" s="5">
        <v>2341</v>
      </c>
      <c r="N114" s="5">
        <v>2024</v>
      </c>
      <c r="O114" s="5" t="s">
        <v>32</v>
      </c>
      <c r="P114" s="5" t="s">
        <v>445</v>
      </c>
      <c r="Q114" s="5" t="s">
        <v>448</v>
      </c>
      <c r="R114" s="5">
        <v>1354</v>
      </c>
      <c r="S114" s="5">
        <v>1047790</v>
      </c>
      <c r="T114" s="5">
        <v>1355661</v>
      </c>
      <c r="U114" s="5">
        <v>298731</v>
      </c>
      <c r="V114" s="5" t="s">
        <v>478</v>
      </c>
      <c r="Y114" s="18">
        <v>2024</v>
      </c>
      <c r="Z114" s="20" t="s">
        <v>456</v>
      </c>
      <c r="AA114" s="18">
        <v>26462332</v>
      </c>
      <c r="AB114" s="18">
        <v>30992550</v>
      </c>
    </row>
    <row r="115" spans="1:28" x14ac:dyDescent="0.2">
      <c r="A115" s="6" t="s">
        <v>151</v>
      </c>
      <c r="B115" s="6">
        <v>2025</v>
      </c>
      <c r="C115" s="6" t="s">
        <v>32</v>
      </c>
      <c r="D115" s="5" t="s">
        <v>14</v>
      </c>
      <c r="E115" s="6" t="s">
        <v>29</v>
      </c>
      <c r="F115" s="5" t="s">
        <v>16</v>
      </c>
      <c r="G115" s="5" t="s">
        <v>17</v>
      </c>
      <c r="H115" s="15" t="s">
        <v>464</v>
      </c>
      <c r="I115" s="5" t="s">
        <v>22</v>
      </c>
      <c r="J115" s="16">
        <v>49704.160000000003</v>
      </c>
      <c r="K115" s="5">
        <v>60271</v>
      </c>
      <c r="N115" s="5">
        <v>2024</v>
      </c>
      <c r="O115" s="5" t="s">
        <v>32</v>
      </c>
      <c r="P115" s="5" t="s">
        <v>450</v>
      </c>
      <c r="Q115" s="5" t="s">
        <v>448</v>
      </c>
      <c r="R115" s="5">
        <v>302</v>
      </c>
      <c r="S115" s="5">
        <v>1507981</v>
      </c>
      <c r="T115" s="5">
        <v>1452678</v>
      </c>
      <c r="U115" s="5">
        <v>263967</v>
      </c>
      <c r="V115" s="5" t="s">
        <v>479</v>
      </c>
      <c r="Y115" s="18">
        <v>2025</v>
      </c>
      <c r="Z115" s="20" t="s">
        <v>456</v>
      </c>
      <c r="AA115" s="18">
        <v>5538847</v>
      </c>
      <c r="AB115" s="18">
        <v>7936976</v>
      </c>
    </row>
    <row r="116" spans="1:28" x14ac:dyDescent="0.2">
      <c r="A116" s="6" t="s">
        <v>152</v>
      </c>
      <c r="B116" s="6">
        <v>2024</v>
      </c>
      <c r="C116" s="6" t="s">
        <v>21</v>
      </c>
      <c r="D116" s="5" t="s">
        <v>14</v>
      </c>
      <c r="E116" s="6" t="s">
        <v>15</v>
      </c>
      <c r="F116" s="5" t="s">
        <v>16</v>
      </c>
      <c r="G116" s="5" t="s">
        <v>17</v>
      </c>
      <c r="H116" s="15" t="s">
        <v>464</v>
      </c>
      <c r="I116" s="5" t="s">
        <v>22</v>
      </c>
      <c r="J116" s="16">
        <v>49197.279999999999</v>
      </c>
      <c r="K116" s="5">
        <v>58923</v>
      </c>
      <c r="N116" s="5">
        <v>2023</v>
      </c>
      <c r="O116" s="5" t="s">
        <v>32</v>
      </c>
      <c r="P116" s="5" t="s">
        <v>445</v>
      </c>
      <c r="Q116" s="5" t="s">
        <v>446</v>
      </c>
      <c r="R116" s="5">
        <v>68</v>
      </c>
      <c r="S116" s="5">
        <v>390128</v>
      </c>
      <c r="T116" s="5">
        <v>100335</v>
      </c>
      <c r="U116" s="5">
        <v>52683</v>
      </c>
      <c r="V116" s="5" t="s">
        <v>478</v>
      </c>
      <c r="Y116" s="18">
        <v>2025</v>
      </c>
      <c r="Z116" s="20" t="s">
        <v>454</v>
      </c>
      <c r="AA116" s="18">
        <v>10927435</v>
      </c>
      <c r="AB116" s="18">
        <v>16700376</v>
      </c>
    </row>
    <row r="117" spans="1:28" x14ac:dyDescent="0.2">
      <c r="A117" s="6" t="s">
        <v>153</v>
      </c>
      <c r="B117" s="6">
        <v>2025</v>
      </c>
      <c r="C117" s="6" t="s">
        <v>61</v>
      </c>
      <c r="D117" s="5" t="s">
        <v>14</v>
      </c>
      <c r="E117" s="6" t="s">
        <v>40</v>
      </c>
      <c r="F117" s="5" t="s">
        <v>16</v>
      </c>
      <c r="G117" s="5" t="s">
        <v>17</v>
      </c>
      <c r="H117" s="15" t="s">
        <v>466</v>
      </c>
      <c r="I117" s="5" t="s">
        <v>22</v>
      </c>
      <c r="J117" s="16">
        <v>3550.95</v>
      </c>
      <c r="K117" s="5">
        <v>-2174</v>
      </c>
      <c r="N117" s="5">
        <v>2024</v>
      </c>
      <c r="O117" s="5" t="s">
        <v>32</v>
      </c>
      <c r="P117" s="5" t="s">
        <v>447</v>
      </c>
      <c r="Q117" s="5" t="s">
        <v>446</v>
      </c>
      <c r="R117" s="5">
        <v>761</v>
      </c>
      <c r="S117" s="5">
        <v>1890792</v>
      </c>
      <c r="T117" s="5">
        <v>1618549</v>
      </c>
      <c r="U117" s="5">
        <v>494549</v>
      </c>
      <c r="V117" s="5" t="s">
        <v>478</v>
      </c>
      <c r="Y117" s="18">
        <v>2024</v>
      </c>
      <c r="Z117" s="20" t="s">
        <v>454</v>
      </c>
      <c r="AA117" s="18">
        <v>27987760</v>
      </c>
      <c r="AB117" s="18">
        <v>27611287</v>
      </c>
    </row>
    <row r="118" spans="1:28" x14ac:dyDescent="0.2">
      <c r="A118" s="6" t="s">
        <v>154</v>
      </c>
      <c r="B118" s="6">
        <v>2025</v>
      </c>
      <c r="C118" s="6" t="s">
        <v>24</v>
      </c>
      <c r="D118" s="5" t="s">
        <v>14</v>
      </c>
      <c r="E118" s="6" t="s">
        <v>25</v>
      </c>
      <c r="F118" s="5" t="s">
        <v>16</v>
      </c>
      <c r="G118" s="5" t="s">
        <v>17</v>
      </c>
      <c r="H118" s="15" t="s">
        <v>465</v>
      </c>
      <c r="I118" s="5" t="s">
        <v>19</v>
      </c>
      <c r="J118" s="16">
        <v>29578.400000000001</v>
      </c>
      <c r="K118" s="5">
        <v>39331</v>
      </c>
      <c r="N118" s="5">
        <v>2025</v>
      </c>
      <c r="O118" s="5" t="s">
        <v>28</v>
      </c>
      <c r="P118" s="5" t="s">
        <v>447</v>
      </c>
      <c r="Q118" s="5" t="s">
        <v>448</v>
      </c>
      <c r="R118" s="5">
        <v>1209</v>
      </c>
      <c r="S118" s="5">
        <v>1831570</v>
      </c>
      <c r="T118" s="5">
        <v>1986193</v>
      </c>
      <c r="U118" s="5">
        <v>396722</v>
      </c>
      <c r="V118" s="5" t="s">
        <v>478</v>
      </c>
      <c r="Y118" s="18">
        <v>2023</v>
      </c>
      <c r="Z118" s="20" t="s">
        <v>454</v>
      </c>
      <c r="AA118" s="18">
        <v>3611212</v>
      </c>
      <c r="AB118" s="18">
        <v>4326786</v>
      </c>
    </row>
    <row r="119" spans="1:28" x14ac:dyDescent="0.2">
      <c r="A119" s="6" t="s">
        <v>155</v>
      </c>
      <c r="B119" s="6">
        <v>2023</v>
      </c>
      <c r="C119" s="6" t="s">
        <v>49</v>
      </c>
      <c r="D119" s="5" t="s">
        <v>14</v>
      </c>
      <c r="E119" s="6" t="s">
        <v>29</v>
      </c>
      <c r="F119" s="5" t="s">
        <v>16</v>
      </c>
      <c r="G119" s="5" t="s">
        <v>17</v>
      </c>
      <c r="H119" s="15" t="s">
        <v>464</v>
      </c>
      <c r="I119" s="5" t="s">
        <v>22</v>
      </c>
      <c r="J119" s="16">
        <v>12459.04</v>
      </c>
      <c r="K119" s="5">
        <v>9467</v>
      </c>
      <c r="N119" s="5">
        <v>2025</v>
      </c>
      <c r="O119" s="5" t="s">
        <v>73</v>
      </c>
      <c r="P119" s="5" t="s">
        <v>447</v>
      </c>
      <c r="Q119" s="5" t="s">
        <v>448</v>
      </c>
      <c r="R119" s="5">
        <v>272</v>
      </c>
      <c r="S119" s="5">
        <v>2175556</v>
      </c>
      <c r="T119" s="5">
        <v>2551172</v>
      </c>
      <c r="U119" s="5">
        <v>651145</v>
      </c>
      <c r="V119" s="5" t="s">
        <v>478</v>
      </c>
      <c r="Y119" s="18">
        <v>2024</v>
      </c>
      <c r="Z119" s="20" t="s">
        <v>454</v>
      </c>
      <c r="AA119" s="18">
        <v>3321554</v>
      </c>
      <c r="AB119" s="18">
        <v>4228066</v>
      </c>
    </row>
    <row r="120" spans="1:28" x14ac:dyDescent="0.2">
      <c r="A120" s="6" t="s">
        <v>156</v>
      </c>
      <c r="B120" s="6">
        <v>2025</v>
      </c>
      <c r="C120" s="6" t="s">
        <v>61</v>
      </c>
      <c r="D120" s="5" t="s">
        <v>14</v>
      </c>
      <c r="E120" s="6" t="s">
        <v>25</v>
      </c>
      <c r="F120" s="5" t="s">
        <v>16</v>
      </c>
      <c r="G120" s="5" t="s">
        <v>30</v>
      </c>
      <c r="H120" s="15" t="s">
        <v>466</v>
      </c>
      <c r="I120" s="5" t="s">
        <v>22</v>
      </c>
      <c r="J120" s="16">
        <v>16673.150000000001</v>
      </c>
      <c r="K120" s="5">
        <v>34580</v>
      </c>
      <c r="N120" s="5">
        <v>2024</v>
      </c>
      <c r="O120" s="5" t="s">
        <v>24</v>
      </c>
      <c r="P120" s="5" t="s">
        <v>451</v>
      </c>
      <c r="Q120" s="5" t="s">
        <v>448</v>
      </c>
      <c r="R120" s="5">
        <v>52</v>
      </c>
      <c r="S120" s="5">
        <v>779294</v>
      </c>
      <c r="T120" s="5">
        <v>741364</v>
      </c>
      <c r="U120" s="5">
        <v>246674</v>
      </c>
      <c r="V120" s="5" t="s">
        <v>479</v>
      </c>
      <c r="Y120" s="18">
        <v>2024</v>
      </c>
      <c r="Z120" s="20" t="s">
        <v>454</v>
      </c>
      <c r="AA120" s="18">
        <v>5761515</v>
      </c>
      <c r="AB120" s="18">
        <v>10709407</v>
      </c>
    </row>
    <row r="121" spans="1:28" x14ac:dyDescent="0.2">
      <c r="A121" s="6" t="s">
        <v>157</v>
      </c>
      <c r="B121" s="6">
        <v>2024</v>
      </c>
      <c r="C121" s="6" t="s">
        <v>32</v>
      </c>
      <c r="D121" s="5" t="s">
        <v>14</v>
      </c>
      <c r="E121" s="6" t="s">
        <v>29</v>
      </c>
      <c r="F121" s="5" t="s">
        <v>16</v>
      </c>
      <c r="G121" s="5" t="s">
        <v>17</v>
      </c>
      <c r="H121" s="15" t="s">
        <v>464</v>
      </c>
      <c r="I121" s="5" t="s">
        <v>19</v>
      </c>
      <c r="J121" s="16">
        <v>7179.04</v>
      </c>
      <c r="K121" s="5">
        <v>3398</v>
      </c>
      <c r="N121" s="5">
        <v>2023</v>
      </c>
      <c r="O121" s="5" t="s">
        <v>66</v>
      </c>
      <c r="P121" s="5" t="s">
        <v>450</v>
      </c>
      <c r="Q121" s="5" t="s">
        <v>448</v>
      </c>
      <c r="R121" s="5">
        <v>1309</v>
      </c>
      <c r="S121" s="5">
        <v>1860102</v>
      </c>
      <c r="T121" s="5">
        <v>1601442</v>
      </c>
      <c r="U121" s="5">
        <v>371689</v>
      </c>
      <c r="V121" s="5" t="s">
        <v>479</v>
      </c>
      <c r="Y121" s="18">
        <v>2023</v>
      </c>
      <c r="Z121" s="20" t="s">
        <v>453</v>
      </c>
      <c r="AA121" s="18">
        <v>16605487</v>
      </c>
      <c r="AB121" s="18">
        <v>12580174</v>
      </c>
    </row>
    <row r="122" spans="1:28" x14ac:dyDescent="0.2">
      <c r="A122" s="6" t="s">
        <v>158</v>
      </c>
      <c r="B122" s="6">
        <v>2025</v>
      </c>
      <c r="C122" s="6" t="s">
        <v>32</v>
      </c>
      <c r="D122" s="5" t="s">
        <v>14</v>
      </c>
      <c r="E122" s="6" t="s">
        <v>29</v>
      </c>
      <c r="F122" s="5" t="s">
        <v>16</v>
      </c>
      <c r="G122" s="5" t="s">
        <v>17</v>
      </c>
      <c r="H122" s="15" t="s">
        <v>466</v>
      </c>
      <c r="I122" s="5" t="s">
        <v>22</v>
      </c>
      <c r="J122" s="16">
        <v>16255.2</v>
      </c>
      <c r="K122" s="5">
        <v>23673</v>
      </c>
      <c r="N122" s="5">
        <v>2023</v>
      </c>
      <c r="O122" s="5" t="s">
        <v>32</v>
      </c>
      <c r="P122" s="5" t="s">
        <v>450</v>
      </c>
      <c r="Q122" s="5" t="s">
        <v>446</v>
      </c>
      <c r="R122" s="5">
        <v>903</v>
      </c>
      <c r="S122" s="5">
        <v>1711710</v>
      </c>
      <c r="T122" s="5">
        <v>1654665</v>
      </c>
      <c r="U122" s="5">
        <v>347627</v>
      </c>
      <c r="V122" s="5" t="s">
        <v>478</v>
      </c>
      <c r="Y122" s="18">
        <v>2023</v>
      </c>
      <c r="Z122" s="20" t="s">
        <v>454</v>
      </c>
      <c r="AA122" s="18">
        <v>12721304</v>
      </c>
      <c r="AB122" s="18">
        <v>15422653</v>
      </c>
    </row>
    <row r="123" spans="1:28" x14ac:dyDescent="0.2">
      <c r="A123" s="6" t="s">
        <v>159</v>
      </c>
      <c r="B123" s="6">
        <v>2025</v>
      </c>
      <c r="C123" s="6" t="s">
        <v>38</v>
      </c>
      <c r="D123" s="5" t="s">
        <v>33</v>
      </c>
      <c r="E123" s="6" t="s">
        <v>15</v>
      </c>
      <c r="F123" s="5" t="s">
        <v>16</v>
      </c>
      <c r="G123" s="5" t="s">
        <v>17</v>
      </c>
      <c r="H123" s="15" t="s">
        <v>467</v>
      </c>
      <c r="I123" s="5" t="s">
        <v>19</v>
      </c>
      <c r="J123" s="16">
        <v>29185.14</v>
      </c>
      <c r="K123" s="5">
        <v>56123</v>
      </c>
      <c r="N123" s="5">
        <v>2023</v>
      </c>
      <c r="O123" s="5" t="s">
        <v>66</v>
      </c>
      <c r="P123" s="5" t="s">
        <v>451</v>
      </c>
      <c r="Q123" s="5" t="s">
        <v>448</v>
      </c>
      <c r="R123" s="5">
        <v>277</v>
      </c>
      <c r="S123" s="5">
        <v>1967091</v>
      </c>
      <c r="T123" s="5">
        <v>2266699</v>
      </c>
      <c r="U123" s="5">
        <v>396550</v>
      </c>
      <c r="V123" s="5" t="s">
        <v>478</v>
      </c>
      <c r="Y123" s="18">
        <v>2025</v>
      </c>
      <c r="Z123" s="20" t="s">
        <v>457</v>
      </c>
      <c r="AA123" s="18">
        <v>14979450</v>
      </c>
      <c r="AB123" s="18">
        <v>10804176</v>
      </c>
    </row>
    <row r="124" spans="1:28" x14ac:dyDescent="0.2">
      <c r="A124" s="6" t="s">
        <v>160</v>
      </c>
      <c r="B124" s="6">
        <v>2024</v>
      </c>
      <c r="C124" s="6" t="s">
        <v>56</v>
      </c>
      <c r="D124" s="5" t="s">
        <v>33</v>
      </c>
      <c r="E124" s="6" t="s">
        <v>29</v>
      </c>
      <c r="F124" s="5" t="s">
        <v>26</v>
      </c>
      <c r="G124" s="5" t="s">
        <v>17</v>
      </c>
      <c r="H124" s="15" t="s">
        <v>465</v>
      </c>
      <c r="I124" s="5" t="s">
        <v>19</v>
      </c>
      <c r="J124" s="16">
        <v>7950.4</v>
      </c>
      <c r="K124" s="5">
        <v>3874</v>
      </c>
      <c r="N124" s="5">
        <v>2023</v>
      </c>
      <c r="O124" s="5" t="s">
        <v>73</v>
      </c>
      <c r="P124" s="5" t="s">
        <v>449</v>
      </c>
      <c r="Q124" s="5" t="s">
        <v>448</v>
      </c>
      <c r="R124" s="5">
        <v>962</v>
      </c>
      <c r="S124" s="5">
        <v>1032230</v>
      </c>
      <c r="T124" s="5">
        <v>1096939</v>
      </c>
      <c r="U124" s="5">
        <v>190870</v>
      </c>
      <c r="V124" s="5" t="s">
        <v>479</v>
      </c>
      <c r="Y124" s="18">
        <v>2023</v>
      </c>
      <c r="Z124" s="20" t="s">
        <v>454</v>
      </c>
      <c r="AA124" s="18">
        <v>26082148</v>
      </c>
      <c r="AB124" s="18">
        <v>26922593</v>
      </c>
    </row>
    <row r="125" spans="1:28" x14ac:dyDescent="0.2">
      <c r="A125" s="6" t="s">
        <v>161</v>
      </c>
      <c r="B125" s="6">
        <v>2023</v>
      </c>
      <c r="C125" s="6" t="s">
        <v>32</v>
      </c>
      <c r="D125" s="5" t="s">
        <v>14</v>
      </c>
      <c r="E125" s="6" t="s">
        <v>29</v>
      </c>
      <c r="F125" s="5" t="s">
        <v>16</v>
      </c>
      <c r="G125" s="5" t="s">
        <v>30</v>
      </c>
      <c r="H125" s="15" t="s">
        <v>467</v>
      </c>
      <c r="I125" s="5" t="s">
        <v>19</v>
      </c>
      <c r="J125" s="16">
        <v>24615.45</v>
      </c>
      <c r="K125" s="5">
        <v>49153</v>
      </c>
      <c r="N125" s="5">
        <v>2023</v>
      </c>
      <c r="O125" s="5" t="s">
        <v>73</v>
      </c>
      <c r="P125" s="5" t="s">
        <v>447</v>
      </c>
      <c r="Q125" s="5" t="s">
        <v>448</v>
      </c>
      <c r="R125" s="5">
        <v>548</v>
      </c>
      <c r="S125" s="5">
        <v>1325847</v>
      </c>
      <c r="T125" s="5">
        <v>1454220</v>
      </c>
      <c r="U125" s="5">
        <v>366381</v>
      </c>
      <c r="V125" s="5" t="s">
        <v>479</v>
      </c>
      <c r="Y125" s="18">
        <v>2024</v>
      </c>
      <c r="Z125" s="20" t="s">
        <v>457</v>
      </c>
      <c r="AA125" s="18">
        <v>20564568</v>
      </c>
      <c r="AB125" s="18">
        <v>23957870</v>
      </c>
    </row>
    <row r="126" spans="1:28" x14ac:dyDescent="0.2">
      <c r="A126" s="6" t="s">
        <v>162</v>
      </c>
      <c r="B126" s="6">
        <v>2023</v>
      </c>
      <c r="C126" s="6" t="s">
        <v>66</v>
      </c>
      <c r="D126" s="5" t="s">
        <v>14</v>
      </c>
      <c r="E126" s="6" t="s">
        <v>15</v>
      </c>
      <c r="F126" s="5" t="s">
        <v>16</v>
      </c>
      <c r="G126" s="5" t="s">
        <v>17</v>
      </c>
      <c r="H126" s="15" t="s">
        <v>466</v>
      </c>
      <c r="I126" s="5" t="s">
        <v>19</v>
      </c>
      <c r="J126" s="16">
        <v>17802.2</v>
      </c>
      <c r="K126" s="5">
        <v>30585</v>
      </c>
      <c r="N126" s="5">
        <v>2023</v>
      </c>
      <c r="O126" s="5" t="s">
        <v>56</v>
      </c>
      <c r="P126" s="5" t="s">
        <v>447</v>
      </c>
      <c r="Q126" s="5" t="s">
        <v>446</v>
      </c>
      <c r="R126" s="5">
        <v>570</v>
      </c>
      <c r="S126" s="5">
        <v>1016609</v>
      </c>
      <c r="T126" s="5">
        <v>998690</v>
      </c>
      <c r="U126" s="5">
        <v>276313</v>
      </c>
      <c r="V126" s="5" t="s">
        <v>478</v>
      </c>
      <c r="Y126" s="18">
        <v>2023</v>
      </c>
      <c r="Z126" s="20" t="s">
        <v>454</v>
      </c>
      <c r="AA126" s="18">
        <v>10770488</v>
      </c>
      <c r="AB126" s="18">
        <v>8450078</v>
      </c>
    </row>
    <row r="127" spans="1:28" x14ac:dyDescent="0.2">
      <c r="A127" s="6" t="s">
        <v>163</v>
      </c>
      <c r="B127" s="6">
        <v>2024</v>
      </c>
      <c r="C127" s="6" t="s">
        <v>42</v>
      </c>
      <c r="D127" s="5" t="s">
        <v>33</v>
      </c>
      <c r="E127" s="6" t="s">
        <v>29</v>
      </c>
      <c r="F127" s="5" t="s">
        <v>16</v>
      </c>
      <c r="G127" s="5" t="s">
        <v>17</v>
      </c>
      <c r="H127" s="15" t="s">
        <v>467</v>
      </c>
      <c r="I127" s="5" t="s">
        <v>19</v>
      </c>
      <c r="J127" s="16">
        <v>7912.17</v>
      </c>
      <c r="K127" s="5">
        <v>17879</v>
      </c>
      <c r="N127" s="5">
        <v>2024</v>
      </c>
      <c r="O127" s="5" t="s">
        <v>21</v>
      </c>
      <c r="P127" s="5" t="s">
        <v>449</v>
      </c>
      <c r="Q127" s="5" t="s">
        <v>448</v>
      </c>
      <c r="R127" s="5">
        <v>751</v>
      </c>
      <c r="S127" s="5">
        <v>590166</v>
      </c>
      <c r="T127" s="5">
        <v>563529</v>
      </c>
      <c r="U127" s="5">
        <v>127315</v>
      </c>
      <c r="V127" s="5" t="s">
        <v>478</v>
      </c>
      <c r="Y127" s="18">
        <v>2024</v>
      </c>
      <c r="Z127" s="20" t="s">
        <v>456</v>
      </c>
      <c r="AA127" s="18">
        <v>6371045</v>
      </c>
      <c r="AB127" s="18">
        <v>6111193</v>
      </c>
    </row>
    <row r="128" spans="1:28" x14ac:dyDescent="0.2">
      <c r="A128" s="6" t="s">
        <v>164</v>
      </c>
      <c r="B128" s="6">
        <v>2025</v>
      </c>
      <c r="C128" s="6" t="s">
        <v>21</v>
      </c>
      <c r="D128" s="5" t="s">
        <v>14</v>
      </c>
      <c r="E128" s="6" t="s">
        <v>29</v>
      </c>
      <c r="F128" s="5" t="s">
        <v>16</v>
      </c>
      <c r="G128" s="5" t="s">
        <v>17</v>
      </c>
      <c r="H128" s="15" t="s">
        <v>466</v>
      </c>
      <c r="I128" s="5" t="s">
        <v>22</v>
      </c>
      <c r="J128" s="16">
        <v>6891.95</v>
      </c>
      <c r="K128" s="5">
        <v>3485</v>
      </c>
      <c r="N128" s="5">
        <v>2025</v>
      </c>
      <c r="O128" s="5" t="s">
        <v>42</v>
      </c>
      <c r="P128" s="5" t="s">
        <v>445</v>
      </c>
      <c r="Q128" s="5" t="s">
        <v>448</v>
      </c>
      <c r="R128" s="5">
        <v>966</v>
      </c>
      <c r="S128" s="5">
        <v>1592935</v>
      </c>
      <c r="T128" s="5">
        <v>1302334</v>
      </c>
      <c r="U128" s="5">
        <v>205380</v>
      </c>
      <c r="V128" s="5" t="s">
        <v>478</v>
      </c>
      <c r="Y128" s="18">
        <v>2023</v>
      </c>
      <c r="Z128" s="20" t="s">
        <v>454</v>
      </c>
      <c r="AA128" s="18">
        <v>12764650</v>
      </c>
      <c r="AB128" s="18">
        <v>13974889</v>
      </c>
    </row>
    <row r="129" spans="1:28" x14ac:dyDescent="0.2">
      <c r="A129" s="6" t="s">
        <v>165</v>
      </c>
      <c r="B129" s="6">
        <v>2025</v>
      </c>
      <c r="C129" s="6" t="s">
        <v>49</v>
      </c>
      <c r="D129" s="5" t="s">
        <v>33</v>
      </c>
      <c r="E129" s="6" t="s">
        <v>15</v>
      </c>
      <c r="F129" s="5" t="s">
        <v>16</v>
      </c>
      <c r="G129" s="5" t="s">
        <v>30</v>
      </c>
      <c r="H129" s="15" t="s">
        <v>464</v>
      </c>
      <c r="I129" s="5" t="s">
        <v>19</v>
      </c>
      <c r="J129" s="16">
        <v>35182.400000000001</v>
      </c>
      <c r="K129" s="5">
        <v>38903</v>
      </c>
      <c r="N129" s="5">
        <v>2024</v>
      </c>
      <c r="O129" s="5" t="s">
        <v>13</v>
      </c>
      <c r="P129" s="5" t="s">
        <v>445</v>
      </c>
      <c r="Q129" s="5" t="s">
        <v>448</v>
      </c>
      <c r="R129" s="5">
        <v>1212</v>
      </c>
      <c r="S129" s="5">
        <v>1855464</v>
      </c>
      <c r="T129" s="5">
        <v>2206485</v>
      </c>
      <c r="U129" s="5">
        <v>337530</v>
      </c>
      <c r="V129" s="5" t="s">
        <v>478</v>
      </c>
      <c r="Y129" s="18">
        <v>2023</v>
      </c>
      <c r="Z129" s="20" t="s">
        <v>454</v>
      </c>
      <c r="AA129" s="18">
        <v>3498544</v>
      </c>
      <c r="AB129" s="18">
        <v>7561419</v>
      </c>
    </row>
    <row r="130" spans="1:28" x14ac:dyDescent="0.2">
      <c r="A130" s="6" t="s">
        <v>166</v>
      </c>
      <c r="B130" s="6">
        <v>2023</v>
      </c>
      <c r="C130" s="6" t="s">
        <v>56</v>
      </c>
      <c r="D130" s="5" t="s">
        <v>33</v>
      </c>
      <c r="E130" s="6" t="s">
        <v>25</v>
      </c>
      <c r="F130" s="5" t="s">
        <v>26</v>
      </c>
      <c r="G130" s="5" t="s">
        <v>17</v>
      </c>
      <c r="H130" s="15" t="s">
        <v>467</v>
      </c>
      <c r="I130" s="5" t="s">
        <v>22</v>
      </c>
      <c r="J130" s="16">
        <v>15677.28</v>
      </c>
      <c r="K130" s="5">
        <v>33212</v>
      </c>
      <c r="N130" s="5">
        <v>2025</v>
      </c>
      <c r="O130" s="5" t="s">
        <v>42</v>
      </c>
      <c r="P130" s="5" t="s">
        <v>450</v>
      </c>
      <c r="Q130" s="5" t="s">
        <v>448</v>
      </c>
      <c r="R130" s="5">
        <v>1349</v>
      </c>
      <c r="S130" s="5">
        <v>1606819</v>
      </c>
      <c r="T130" s="5">
        <v>1538434</v>
      </c>
      <c r="U130" s="5">
        <v>286753</v>
      </c>
      <c r="V130" s="5" t="s">
        <v>478</v>
      </c>
      <c r="Y130" s="18">
        <v>2025</v>
      </c>
      <c r="Z130" s="20" t="s">
        <v>455</v>
      </c>
      <c r="AA130" s="18">
        <v>26461497</v>
      </c>
      <c r="AB130" s="18">
        <v>23499272</v>
      </c>
    </row>
    <row r="131" spans="1:28" x14ac:dyDescent="0.2">
      <c r="A131" s="6" t="s">
        <v>167</v>
      </c>
      <c r="B131" s="6">
        <v>2024</v>
      </c>
      <c r="C131" s="6" t="s">
        <v>28</v>
      </c>
      <c r="D131" s="5" t="s">
        <v>14</v>
      </c>
      <c r="E131" s="6" t="s">
        <v>15</v>
      </c>
      <c r="F131" s="5" t="s">
        <v>16</v>
      </c>
      <c r="G131" s="5" t="s">
        <v>17</v>
      </c>
      <c r="H131" s="15" t="s">
        <v>467</v>
      </c>
      <c r="I131" s="5" t="s">
        <v>36</v>
      </c>
      <c r="J131" s="16">
        <v>34182.9</v>
      </c>
      <c r="K131" s="5">
        <v>57174</v>
      </c>
      <c r="N131" s="5">
        <v>2024</v>
      </c>
      <c r="O131" s="5" t="s">
        <v>28</v>
      </c>
      <c r="P131" s="5" t="s">
        <v>451</v>
      </c>
      <c r="Q131" s="5" t="s">
        <v>446</v>
      </c>
      <c r="R131" s="5">
        <v>340</v>
      </c>
      <c r="S131" s="5">
        <v>1564170</v>
      </c>
      <c r="T131" s="5">
        <v>1874151</v>
      </c>
      <c r="U131" s="5">
        <v>441436</v>
      </c>
      <c r="V131" s="5" t="s">
        <v>478</v>
      </c>
      <c r="Y131" s="18">
        <v>2025</v>
      </c>
      <c r="Z131" s="20" t="s">
        <v>454</v>
      </c>
      <c r="AA131" s="18">
        <v>28931277</v>
      </c>
      <c r="AB131" s="18">
        <v>33548020</v>
      </c>
    </row>
    <row r="132" spans="1:28" x14ac:dyDescent="0.2">
      <c r="A132" s="6" t="s">
        <v>168</v>
      </c>
      <c r="B132" s="6">
        <v>2024</v>
      </c>
      <c r="C132" s="6" t="s">
        <v>66</v>
      </c>
      <c r="D132" s="5" t="s">
        <v>14</v>
      </c>
      <c r="E132" s="6" t="s">
        <v>29</v>
      </c>
      <c r="F132" s="5" t="s">
        <v>16</v>
      </c>
      <c r="G132" s="5" t="s">
        <v>30</v>
      </c>
      <c r="H132" s="15" t="s">
        <v>464</v>
      </c>
      <c r="I132" s="5" t="s">
        <v>19</v>
      </c>
      <c r="J132" s="16">
        <v>19154.080000000002</v>
      </c>
      <c r="K132" s="5">
        <v>21054</v>
      </c>
      <c r="N132" s="5">
        <v>2023</v>
      </c>
      <c r="O132" s="5" t="s">
        <v>13</v>
      </c>
      <c r="P132" s="5" t="s">
        <v>450</v>
      </c>
      <c r="Q132" s="5" t="s">
        <v>448</v>
      </c>
      <c r="R132" s="5">
        <v>1126</v>
      </c>
      <c r="S132" s="5">
        <v>1078835</v>
      </c>
      <c r="T132" s="5">
        <v>1404054</v>
      </c>
      <c r="U132" s="5">
        <v>148356</v>
      </c>
      <c r="V132" s="5" t="s">
        <v>479</v>
      </c>
      <c r="Y132" s="18">
        <v>2023</v>
      </c>
      <c r="Z132" s="20" t="s">
        <v>453</v>
      </c>
      <c r="AA132" s="18">
        <v>1525957</v>
      </c>
      <c r="AB132" s="18">
        <v>-1487670</v>
      </c>
    </row>
    <row r="133" spans="1:28" x14ac:dyDescent="0.2">
      <c r="A133" s="6" t="s">
        <v>169</v>
      </c>
      <c r="B133" s="6">
        <v>2023</v>
      </c>
      <c r="C133" s="6" t="s">
        <v>24</v>
      </c>
      <c r="D133" s="5" t="s">
        <v>14</v>
      </c>
      <c r="E133" s="6" t="s">
        <v>15</v>
      </c>
      <c r="F133" s="5" t="s">
        <v>16</v>
      </c>
      <c r="G133" s="5" t="s">
        <v>17</v>
      </c>
      <c r="H133" s="15" t="s">
        <v>467</v>
      </c>
      <c r="I133" s="5" t="s">
        <v>36</v>
      </c>
      <c r="J133" s="16">
        <v>32152.560000000001</v>
      </c>
      <c r="K133" s="5">
        <v>51611</v>
      </c>
      <c r="N133" s="5">
        <v>2024</v>
      </c>
      <c r="O133" s="5" t="s">
        <v>73</v>
      </c>
      <c r="P133" s="5" t="s">
        <v>445</v>
      </c>
      <c r="Q133" s="5" t="s">
        <v>448</v>
      </c>
      <c r="R133" s="5">
        <v>1183</v>
      </c>
      <c r="S133" s="5">
        <v>823578</v>
      </c>
      <c r="T133" s="5">
        <v>661430</v>
      </c>
      <c r="U133" s="5">
        <v>231536</v>
      </c>
      <c r="V133" s="5" t="s">
        <v>478</v>
      </c>
      <c r="Y133" s="18">
        <v>2024</v>
      </c>
      <c r="Z133" s="20" t="s">
        <v>453</v>
      </c>
      <c r="AA133" s="18">
        <v>16703000</v>
      </c>
      <c r="AB133" s="18">
        <v>16521060</v>
      </c>
    </row>
    <row r="134" spans="1:28" x14ac:dyDescent="0.2">
      <c r="A134" s="6" t="s">
        <v>170</v>
      </c>
      <c r="B134" s="6">
        <v>2023</v>
      </c>
      <c r="C134" s="6" t="s">
        <v>13</v>
      </c>
      <c r="D134" s="5" t="s">
        <v>14</v>
      </c>
      <c r="E134" s="6" t="s">
        <v>29</v>
      </c>
      <c r="F134" s="5" t="s">
        <v>26</v>
      </c>
      <c r="G134" s="5" t="s">
        <v>30</v>
      </c>
      <c r="H134" s="15" t="s">
        <v>466</v>
      </c>
      <c r="I134" s="5" t="s">
        <v>36</v>
      </c>
      <c r="J134" s="16">
        <v>21700.9</v>
      </c>
      <c r="K134" s="5">
        <v>27630</v>
      </c>
      <c r="N134" s="5">
        <v>2023</v>
      </c>
      <c r="O134" s="5" t="s">
        <v>49</v>
      </c>
      <c r="P134" s="5" t="s">
        <v>449</v>
      </c>
      <c r="Q134" s="5" t="s">
        <v>448</v>
      </c>
      <c r="R134" s="5">
        <v>764</v>
      </c>
      <c r="S134" s="5">
        <v>1093964</v>
      </c>
      <c r="T134" s="5">
        <v>1083158</v>
      </c>
      <c r="U134" s="5">
        <v>277688</v>
      </c>
      <c r="V134" s="5" t="s">
        <v>479</v>
      </c>
      <c r="Y134" s="18">
        <v>2024</v>
      </c>
      <c r="Z134" s="20" t="s">
        <v>454</v>
      </c>
      <c r="AA134" s="18">
        <v>27955542</v>
      </c>
      <c r="AB134" s="18">
        <v>25872513</v>
      </c>
    </row>
    <row r="135" spans="1:28" x14ac:dyDescent="0.2">
      <c r="A135" s="6" t="s">
        <v>171</v>
      </c>
      <c r="B135" s="6">
        <v>2024</v>
      </c>
      <c r="C135" s="6" t="s">
        <v>32</v>
      </c>
      <c r="D135" s="5" t="s">
        <v>14</v>
      </c>
      <c r="E135" s="6" t="s">
        <v>29</v>
      </c>
      <c r="F135" s="5" t="s">
        <v>16</v>
      </c>
      <c r="G135" s="5" t="s">
        <v>30</v>
      </c>
      <c r="H135" s="15" t="s">
        <v>467</v>
      </c>
      <c r="I135" s="5" t="s">
        <v>22</v>
      </c>
      <c r="J135" s="16">
        <v>9516.15</v>
      </c>
      <c r="K135" s="5">
        <v>8713</v>
      </c>
      <c r="N135" s="5">
        <v>2024</v>
      </c>
      <c r="O135" s="5" t="s">
        <v>42</v>
      </c>
      <c r="P135" s="5" t="s">
        <v>450</v>
      </c>
      <c r="Q135" s="5" t="s">
        <v>448</v>
      </c>
      <c r="R135" s="5">
        <v>997</v>
      </c>
      <c r="S135" s="5">
        <v>2428588</v>
      </c>
      <c r="T135" s="5">
        <v>2726427</v>
      </c>
      <c r="U135" s="5">
        <v>647190</v>
      </c>
      <c r="V135" s="5" t="s">
        <v>478</v>
      </c>
      <c r="Y135" s="18">
        <v>2025</v>
      </c>
      <c r="Z135" s="20" t="s">
        <v>454</v>
      </c>
      <c r="AA135" s="18">
        <v>23923901</v>
      </c>
      <c r="AB135" s="18">
        <v>24759671</v>
      </c>
    </row>
    <row r="136" spans="1:28" x14ac:dyDescent="0.2">
      <c r="A136" s="6" t="s">
        <v>172</v>
      </c>
      <c r="B136" s="6">
        <v>2025</v>
      </c>
      <c r="C136" s="6" t="s">
        <v>28</v>
      </c>
      <c r="D136" s="5" t="s">
        <v>33</v>
      </c>
      <c r="E136" s="6" t="s">
        <v>25</v>
      </c>
      <c r="F136" s="5" t="s">
        <v>16</v>
      </c>
      <c r="G136" s="5" t="s">
        <v>17</v>
      </c>
      <c r="H136" s="15" t="s">
        <v>464</v>
      </c>
      <c r="I136" s="5" t="s">
        <v>22</v>
      </c>
      <c r="J136" s="16">
        <v>20060.48</v>
      </c>
      <c r="K136" s="5">
        <v>31821</v>
      </c>
      <c r="N136" s="5">
        <v>2024</v>
      </c>
      <c r="O136" s="5" t="s">
        <v>61</v>
      </c>
      <c r="P136" s="5" t="s">
        <v>447</v>
      </c>
      <c r="Q136" s="5" t="s">
        <v>448</v>
      </c>
      <c r="R136" s="5">
        <v>697</v>
      </c>
      <c r="S136" s="5">
        <v>1043353</v>
      </c>
      <c r="T136" s="5">
        <v>1074163</v>
      </c>
      <c r="U136" s="5">
        <v>215392</v>
      </c>
      <c r="V136" s="5" t="s">
        <v>479</v>
      </c>
      <c r="Y136" s="18">
        <v>2025</v>
      </c>
      <c r="Z136" s="20" t="s">
        <v>456</v>
      </c>
      <c r="AA136" s="18">
        <v>15987067</v>
      </c>
      <c r="AB136" s="18">
        <v>20400121</v>
      </c>
    </row>
    <row r="137" spans="1:28" x14ac:dyDescent="0.2">
      <c r="A137" s="6" t="s">
        <v>173</v>
      </c>
      <c r="B137" s="6">
        <v>2024</v>
      </c>
      <c r="C137" s="6" t="s">
        <v>32</v>
      </c>
      <c r="D137" s="5" t="s">
        <v>14</v>
      </c>
      <c r="E137" s="6" t="s">
        <v>29</v>
      </c>
      <c r="F137" s="5" t="s">
        <v>16</v>
      </c>
      <c r="G137" s="5" t="s">
        <v>17</v>
      </c>
      <c r="H137" s="15" t="s">
        <v>464</v>
      </c>
      <c r="I137" s="5" t="s">
        <v>36</v>
      </c>
      <c r="J137" s="16">
        <v>41837.839999999997</v>
      </c>
      <c r="K137" s="5">
        <v>42626</v>
      </c>
      <c r="N137" s="5">
        <v>2025</v>
      </c>
      <c r="O137" s="5" t="s">
        <v>21</v>
      </c>
      <c r="P137" s="5" t="s">
        <v>447</v>
      </c>
      <c r="Q137" s="5" t="s">
        <v>448</v>
      </c>
      <c r="R137" s="5">
        <v>1077</v>
      </c>
      <c r="S137" s="5">
        <v>1485979</v>
      </c>
      <c r="T137" s="5">
        <v>1792283</v>
      </c>
      <c r="U137" s="5">
        <v>380329</v>
      </c>
      <c r="V137" s="5" t="s">
        <v>478</v>
      </c>
      <c r="Y137" s="18">
        <v>2024</v>
      </c>
      <c r="Z137" s="20" t="s">
        <v>454</v>
      </c>
      <c r="AA137" s="18">
        <v>29891626</v>
      </c>
      <c r="AB137" s="18">
        <v>27505082</v>
      </c>
    </row>
    <row r="138" spans="1:28" x14ac:dyDescent="0.2">
      <c r="A138" s="6" t="s">
        <v>174</v>
      </c>
      <c r="B138" s="6">
        <v>2024</v>
      </c>
      <c r="C138" s="6" t="s">
        <v>61</v>
      </c>
      <c r="D138" s="5" t="s">
        <v>14</v>
      </c>
      <c r="E138" s="6" t="s">
        <v>29</v>
      </c>
      <c r="F138" s="5" t="s">
        <v>16</v>
      </c>
      <c r="G138" s="5" t="s">
        <v>17</v>
      </c>
      <c r="H138" s="15" t="s">
        <v>464</v>
      </c>
      <c r="I138" s="5" t="s">
        <v>22</v>
      </c>
      <c r="J138" s="16">
        <v>17211.919999999998</v>
      </c>
      <c r="K138" s="5">
        <v>20080</v>
      </c>
      <c r="N138" s="5">
        <v>2023</v>
      </c>
      <c r="O138" s="5" t="s">
        <v>42</v>
      </c>
      <c r="P138" s="5" t="s">
        <v>449</v>
      </c>
      <c r="Q138" s="5" t="s">
        <v>448</v>
      </c>
      <c r="R138" s="5">
        <v>733</v>
      </c>
      <c r="S138" s="5">
        <v>1805399</v>
      </c>
      <c r="T138" s="5">
        <v>2142822</v>
      </c>
      <c r="U138" s="5">
        <v>436555</v>
      </c>
      <c r="V138" s="5" t="s">
        <v>478</v>
      </c>
      <c r="Y138" s="18">
        <v>2024</v>
      </c>
      <c r="Z138" s="20" t="s">
        <v>453</v>
      </c>
      <c r="AA138" s="18">
        <v>14289355</v>
      </c>
      <c r="AB138" s="18">
        <v>16503909</v>
      </c>
    </row>
    <row r="139" spans="1:28" x14ac:dyDescent="0.2">
      <c r="A139" s="6" t="s">
        <v>175</v>
      </c>
      <c r="B139" s="6">
        <v>2024</v>
      </c>
      <c r="C139" s="6" t="s">
        <v>66</v>
      </c>
      <c r="D139" s="5" t="s">
        <v>33</v>
      </c>
      <c r="E139" s="6" t="s">
        <v>15</v>
      </c>
      <c r="F139" s="5" t="s">
        <v>16</v>
      </c>
      <c r="G139" s="5" t="s">
        <v>17</v>
      </c>
      <c r="H139" s="15" t="s">
        <v>467</v>
      </c>
      <c r="I139" s="5" t="s">
        <v>19</v>
      </c>
      <c r="J139" s="16">
        <v>25030.98</v>
      </c>
      <c r="K139" s="5">
        <v>53163</v>
      </c>
      <c r="N139" s="5">
        <v>2023</v>
      </c>
      <c r="O139" s="5" t="s">
        <v>21</v>
      </c>
      <c r="P139" s="5" t="s">
        <v>445</v>
      </c>
      <c r="Q139" s="5" t="s">
        <v>448</v>
      </c>
      <c r="R139" s="5">
        <v>919</v>
      </c>
      <c r="S139" s="5">
        <v>508444</v>
      </c>
      <c r="T139" s="5">
        <v>261454</v>
      </c>
      <c r="U139" s="5">
        <v>139209</v>
      </c>
      <c r="V139" s="5" t="s">
        <v>478</v>
      </c>
      <c r="Y139" s="18">
        <v>2025</v>
      </c>
      <c r="Z139" s="20" t="s">
        <v>455</v>
      </c>
      <c r="AA139" s="18">
        <v>4690339</v>
      </c>
      <c r="AB139" s="18">
        <v>3956999</v>
      </c>
    </row>
    <row r="140" spans="1:28" x14ac:dyDescent="0.2">
      <c r="A140" s="6" t="s">
        <v>176</v>
      </c>
      <c r="B140" s="6">
        <v>2024</v>
      </c>
      <c r="C140" s="6" t="s">
        <v>61</v>
      </c>
      <c r="D140" s="5" t="s">
        <v>33</v>
      </c>
      <c r="E140" s="6" t="s">
        <v>15</v>
      </c>
      <c r="F140" s="5" t="s">
        <v>26</v>
      </c>
      <c r="G140" s="5" t="s">
        <v>30</v>
      </c>
      <c r="H140" s="15" t="s">
        <v>467</v>
      </c>
      <c r="I140" s="5" t="s">
        <v>22</v>
      </c>
      <c r="J140" s="16">
        <v>21739.23</v>
      </c>
      <c r="K140" s="5">
        <v>30912</v>
      </c>
      <c r="N140" s="5">
        <v>2025</v>
      </c>
      <c r="O140" s="5" t="s">
        <v>66</v>
      </c>
      <c r="P140" s="5" t="s">
        <v>447</v>
      </c>
      <c r="Q140" s="5" t="s">
        <v>448</v>
      </c>
      <c r="R140" s="5">
        <v>1120</v>
      </c>
      <c r="S140" s="5">
        <v>2313257</v>
      </c>
      <c r="T140" s="5">
        <v>2245341</v>
      </c>
      <c r="U140" s="5">
        <v>484289</v>
      </c>
      <c r="V140" s="5" t="s">
        <v>479</v>
      </c>
      <c r="Y140" s="18">
        <v>2023</v>
      </c>
      <c r="Z140" s="20" t="s">
        <v>454</v>
      </c>
      <c r="AA140" s="18">
        <v>3327654</v>
      </c>
      <c r="AB140" s="18">
        <v>4411664</v>
      </c>
    </row>
    <row r="141" spans="1:28" x14ac:dyDescent="0.2">
      <c r="A141" s="6" t="s">
        <v>177</v>
      </c>
      <c r="B141" s="6">
        <v>2025</v>
      </c>
      <c r="C141" s="6" t="s">
        <v>38</v>
      </c>
      <c r="D141" s="5" t="s">
        <v>14</v>
      </c>
      <c r="E141" s="6" t="s">
        <v>15</v>
      </c>
      <c r="F141" s="5" t="s">
        <v>16</v>
      </c>
      <c r="G141" s="5" t="s">
        <v>17</v>
      </c>
      <c r="H141" s="15" t="s">
        <v>467</v>
      </c>
      <c r="I141" s="5" t="s">
        <v>22</v>
      </c>
      <c r="J141" s="16">
        <v>34176.06</v>
      </c>
      <c r="K141" s="5">
        <v>56690</v>
      </c>
      <c r="N141" s="5">
        <v>2023</v>
      </c>
      <c r="O141" s="5" t="s">
        <v>28</v>
      </c>
      <c r="P141" s="5" t="s">
        <v>447</v>
      </c>
      <c r="Q141" s="5" t="s">
        <v>446</v>
      </c>
      <c r="R141" s="5">
        <v>143</v>
      </c>
      <c r="S141" s="5">
        <v>803760</v>
      </c>
      <c r="T141" s="5">
        <v>1066213</v>
      </c>
      <c r="U141" s="5">
        <v>172458</v>
      </c>
      <c r="V141" s="5" t="s">
        <v>479</v>
      </c>
      <c r="Y141" s="18">
        <v>2024</v>
      </c>
      <c r="Z141" s="20" t="s">
        <v>454</v>
      </c>
      <c r="AA141" s="18">
        <v>25647557</v>
      </c>
      <c r="AB141" s="18">
        <v>27198938</v>
      </c>
    </row>
    <row r="142" spans="1:28" x14ac:dyDescent="0.2">
      <c r="A142" s="6" t="s">
        <v>178</v>
      </c>
      <c r="B142" s="6">
        <v>2025</v>
      </c>
      <c r="C142" s="6" t="s">
        <v>61</v>
      </c>
      <c r="D142" s="5" t="s">
        <v>14</v>
      </c>
      <c r="E142" s="6" t="s">
        <v>29</v>
      </c>
      <c r="F142" s="5" t="s">
        <v>26</v>
      </c>
      <c r="G142" s="5" t="s">
        <v>17</v>
      </c>
      <c r="H142" s="15" t="s">
        <v>466</v>
      </c>
      <c r="I142" s="5" t="s">
        <v>19</v>
      </c>
      <c r="J142" s="16">
        <v>28166.45</v>
      </c>
      <c r="K142" s="5">
        <v>55235</v>
      </c>
      <c r="N142" s="5">
        <v>2024</v>
      </c>
      <c r="O142" s="5" t="s">
        <v>21</v>
      </c>
      <c r="P142" s="5" t="s">
        <v>451</v>
      </c>
      <c r="Q142" s="5" t="s">
        <v>448</v>
      </c>
      <c r="R142" s="5">
        <v>989</v>
      </c>
      <c r="S142" s="5">
        <v>897389</v>
      </c>
      <c r="T142" s="5">
        <v>871061</v>
      </c>
      <c r="U142" s="5">
        <v>223194</v>
      </c>
      <c r="V142" s="5" t="s">
        <v>478</v>
      </c>
      <c r="Y142" s="18">
        <v>2025</v>
      </c>
      <c r="Z142" s="20" t="s">
        <v>456</v>
      </c>
      <c r="AA142" s="18">
        <v>16200830</v>
      </c>
      <c r="AB142" s="18">
        <v>11809749</v>
      </c>
    </row>
    <row r="143" spans="1:28" x14ac:dyDescent="0.2">
      <c r="A143" s="6" t="s">
        <v>179</v>
      </c>
      <c r="B143" s="6">
        <v>2023</v>
      </c>
      <c r="C143" s="6" t="s">
        <v>38</v>
      </c>
      <c r="D143" s="5" t="s">
        <v>14</v>
      </c>
      <c r="E143" s="6" t="s">
        <v>29</v>
      </c>
      <c r="F143" s="5" t="s">
        <v>16</v>
      </c>
      <c r="G143" s="5" t="s">
        <v>30</v>
      </c>
      <c r="H143" s="15" t="s">
        <v>464</v>
      </c>
      <c r="I143" s="5" t="s">
        <v>19</v>
      </c>
      <c r="J143" s="16">
        <v>12145.76</v>
      </c>
      <c r="K143" s="5">
        <v>12597</v>
      </c>
      <c r="N143" s="5">
        <v>2024</v>
      </c>
      <c r="O143" s="5" t="s">
        <v>66</v>
      </c>
      <c r="P143" s="5" t="s">
        <v>450</v>
      </c>
      <c r="Q143" s="5" t="s">
        <v>448</v>
      </c>
      <c r="R143" s="5">
        <v>609</v>
      </c>
      <c r="S143" s="5">
        <v>1919799</v>
      </c>
      <c r="T143" s="5">
        <v>1800479</v>
      </c>
      <c r="U143" s="5">
        <v>271873</v>
      </c>
      <c r="V143" s="5" t="s">
        <v>478</v>
      </c>
      <c r="Y143" s="18">
        <v>2024</v>
      </c>
      <c r="Z143" s="20" t="s">
        <v>454</v>
      </c>
      <c r="AA143" s="18">
        <v>13556581</v>
      </c>
      <c r="AB143" s="18">
        <v>19288043</v>
      </c>
    </row>
    <row r="144" spans="1:28" x14ac:dyDescent="0.2">
      <c r="A144" s="6" t="s">
        <v>180</v>
      </c>
      <c r="B144" s="6">
        <v>2024</v>
      </c>
      <c r="C144" s="6" t="s">
        <v>24</v>
      </c>
      <c r="D144" s="5" t="s">
        <v>33</v>
      </c>
      <c r="E144" s="6" t="s">
        <v>29</v>
      </c>
      <c r="F144" s="5" t="s">
        <v>16</v>
      </c>
      <c r="G144" s="5" t="s">
        <v>17</v>
      </c>
      <c r="H144" s="15" t="s">
        <v>466</v>
      </c>
      <c r="I144" s="5" t="s">
        <v>22</v>
      </c>
      <c r="J144" s="16">
        <v>8649.5499999999993</v>
      </c>
      <c r="K144" s="5">
        <v>12291</v>
      </c>
      <c r="N144" s="5">
        <v>2025</v>
      </c>
      <c r="O144" s="5" t="s">
        <v>32</v>
      </c>
      <c r="P144" s="5" t="s">
        <v>445</v>
      </c>
      <c r="Q144" s="5" t="s">
        <v>448</v>
      </c>
      <c r="R144" s="5">
        <v>262</v>
      </c>
      <c r="S144" s="5">
        <v>2375249</v>
      </c>
      <c r="T144" s="5">
        <v>2474379</v>
      </c>
      <c r="U144" s="5">
        <v>492267</v>
      </c>
      <c r="V144" s="5" t="s">
        <v>478</v>
      </c>
      <c r="Y144" s="18">
        <v>2024</v>
      </c>
      <c r="Z144" s="20" t="s">
        <v>454</v>
      </c>
      <c r="AA144" s="18">
        <v>1301951</v>
      </c>
      <c r="AB144" s="18">
        <v>3029781</v>
      </c>
    </row>
    <row r="145" spans="1:28" x14ac:dyDescent="0.2">
      <c r="A145" s="6" t="s">
        <v>181</v>
      </c>
      <c r="B145" s="6">
        <v>2024</v>
      </c>
      <c r="C145" s="6" t="s">
        <v>38</v>
      </c>
      <c r="D145" s="5" t="s">
        <v>14</v>
      </c>
      <c r="E145" s="6" t="s">
        <v>29</v>
      </c>
      <c r="F145" s="5" t="s">
        <v>16</v>
      </c>
      <c r="G145" s="5" t="s">
        <v>17</v>
      </c>
      <c r="H145" s="15" t="s">
        <v>464</v>
      </c>
      <c r="I145" s="5" t="s">
        <v>19</v>
      </c>
      <c r="J145" s="16">
        <v>39780.400000000001</v>
      </c>
      <c r="K145" s="5">
        <v>39772</v>
      </c>
      <c r="N145" s="5">
        <v>2025</v>
      </c>
      <c r="O145" s="5" t="s">
        <v>66</v>
      </c>
      <c r="P145" s="5" t="s">
        <v>450</v>
      </c>
      <c r="Q145" s="5" t="s">
        <v>448</v>
      </c>
      <c r="R145" s="5">
        <v>485</v>
      </c>
      <c r="S145" s="5">
        <v>461674</v>
      </c>
      <c r="T145" s="5">
        <v>723098</v>
      </c>
      <c r="U145" s="5">
        <v>145145</v>
      </c>
      <c r="V145" s="5" t="s">
        <v>478</v>
      </c>
      <c r="Y145" s="18">
        <v>2024</v>
      </c>
      <c r="Z145" s="20" t="s">
        <v>454</v>
      </c>
      <c r="AA145" s="18">
        <v>13571901</v>
      </c>
      <c r="AB145" s="18">
        <v>17793739</v>
      </c>
    </row>
    <row r="146" spans="1:28" x14ac:dyDescent="0.2">
      <c r="A146" s="6" t="s">
        <v>182</v>
      </c>
      <c r="B146" s="6">
        <v>2023</v>
      </c>
      <c r="C146" s="6" t="s">
        <v>28</v>
      </c>
      <c r="D146" s="5" t="s">
        <v>14</v>
      </c>
      <c r="E146" s="6" t="s">
        <v>15</v>
      </c>
      <c r="F146" s="5" t="s">
        <v>16</v>
      </c>
      <c r="G146" s="5" t="s">
        <v>17</v>
      </c>
      <c r="H146" s="15" t="s">
        <v>467</v>
      </c>
      <c r="I146" s="5" t="s">
        <v>36</v>
      </c>
      <c r="J146" s="16">
        <v>21781.98</v>
      </c>
      <c r="K146" s="5">
        <v>46335</v>
      </c>
      <c r="N146" s="5">
        <v>2025</v>
      </c>
      <c r="O146" s="5" t="s">
        <v>28</v>
      </c>
      <c r="P146" s="5" t="s">
        <v>445</v>
      </c>
      <c r="Q146" s="5" t="s">
        <v>448</v>
      </c>
      <c r="R146" s="5">
        <v>901</v>
      </c>
      <c r="S146" s="5">
        <v>2438671</v>
      </c>
      <c r="T146" s="5">
        <v>2486823</v>
      </c>
      <c r="U146" s="5">
        <v>310956</v>
      </c>
      <c r="V146" s="5" t="s">
        <v>479</v>
      </c>
      <c r="Y146" s="18">
        <v>2024</v>
      </c>
      <c r="Z146" s="20" t="s">
        <v>453</v>
      </c>
      <c r="AA146" s="18">
        <v>1312499</v>
      </c>
      <c r="AB146" s="18">
        <v>2236715</v>
      </c>
    </row>
    <row r="147" spans="1:28" x14ac:dyDescent="0.2">
      <c r="A147" s="6" t="s">
        <v>183</v>
      </c>
      <c r="B147" s="6">
        <v>2023</v>
      </c>
      <c r="C147" s="6" t="s">
        <v>32</v>
      </c>
      <c r="D147" s="5" t="s">
        <v>33</v>
      </c>
      <c r="E147" s="6" t="s">
        <v>25</v>
      </c>
      <c r="F147" s="5" t="s">
        <v>26</v>
      </c>
      <c r="G147" s="5" t="s">
        <v>17</v>
      </c>
      <c r="H147" s="15" t="s">
        <v>465</v>
      </c>
      <c r="I147" s="5" t="s">
        <v>19</v>
      </c>
      <c r="J147" s="16">
        <v>31327.200000000001</v>
      </c>
      <c r="K147" s="5">
        <v>32833</v>
      </c>
      <c r="N147" s="5">
        <v>2023</v>
      </c>
      <c r="O147" s="5" t="s">
        <v>56</v>
      </c>
      <c r="P147" s="5" t="s">
        <v>447</v>
      </c>
      <c r="Q147" s="5" t="s">
        <v>446</v>
      </c>
      <c r="R147" s="5">
        <v>557</v>
      </c>
      <c r="S147" s="5">
        <v>246940</v>
      </c>
      <c r="T147" s="5">
        <v>483304</v>
      </c>
      <c r="U147" s="5">
        <v>45239</v>
      </c>
      <c r="V147" s="5" t="s">
        <v>478</v>
      </c>
      <c r="Y147" s="18">
        <v>2024</v>
      </c>
      <c r="Z147" s="20" t="s">
        <v>454</v>
      </c>
      <c r="AA147" s="18">
        <v>9884263</v>
      </c>
      <c r="AB147" s="18">
        <v>15039923</v>
      </c>
    </row>
    <row r="148" spans="1:28" x14ac:dyDescent="0.2">
      <c r="A148" s="6" t="s">
        <v>184</v>
      </c>
      <c r="B148" s="6">
        <v>2024</v>
      </c>
      <c r="C148" s="6" t="s">
        <v>13</v>
      </c>
      <c r="D148" s="5" t="s">
        <v>14</v>
      </c>
      <c r="E148" s="6" t="s">
        <v>25</v>
      </c>
      <c r="F148" s="5" t="s">
        <v>16</v>
      </c>
      <c r="G148" s="5" t="s">
        <v>30</v>
      </c>
      <c r="H148" s="15" t="s">
        <v>465</v>
      </c>
      <c r="I148" s="5" t="s">
        <v>19</v>
      </c>
      <c r="J148" s="16">
        <v>13212.8</v>
      </c>
      <c r="K148" s="5">
        <v>19391</v>
      </c>
      <c r="N148" s="5">
        <v>2025</v>
      </c>
      <c r="O148" s="5" t="s">
        <v>49</v>
      </c>
      <c r="P148" s="5" t="s">
        <v>451</v>
      </c>
      <c r="Q148" s="5" t="s">
        <v>448</v>
      </c>
      <c r="R148" s="5">
        <v>885</v>
      </c>
      <c r="S148" s="5">
        <v>933307</v>
      </c>
      <c r="T148" s="5">
        <v>1313450</v>
      </c>
      <c r="U148" s="5">
        <v>170629</v>
      </c>
      <c r="V148" s="5" t="s">
        <v>478</v>
      </c>
      <c r="Y148" s="18">
        <v>2024</v>
      </c>
      <c r="Z148" s="20" t="s">
        <v>454</v>
      </c>
      <c r="AA148" s="18">
        <v>2686279</v>
      </c>
      <c r="AB148" s="18">
        <v>6415709</v>
      </c>
    </row>
    <row r="149" spans="1:28" x14ac:dyDescent="0.2">
      <c r="A149" s="6" t="s">
        <v>185</v>
      </c>
      <c r="B149" s="6">
        <v>2024</v>
      </c>
      <c r="C149" s="6" t="s">
        <v>49</v>
      </c>
      <c r="D149" s="5" t="s">
        <v>33</v>
      </c>
      <c r="E149" s="6" t="s">
        <v>25</v>
      </c>
      <c r="F149" s="5" t="s">
        <v>16</v>
      </c>
      <c r="G149" s="5" t="s">
        <v>17</v>
      </c>
      <c r="H149" s="15" t="s">
        <v>465</v>
      </c>
      <c r="I149" s="5" t="s">
        <v>19</v>
      </c>
      <c r="J149" s="16">
        <v>44393.599999999999</v>
      </c>
      <c r="K149" s="5">
        <v>59064</v>
      </c>
      <c r="N149" s="5">
        <v>2024</v>
      </c>
      <c r="O149" s="5" t="s">
        <v>32</v>
      </c>
      <c r="P149" s="5" t="s">
        <v>450</v>
      </c>
      <c r="Q149" s="5" t="s">
        <v>448</v>
      </c>
      <c r="R149" s="5">
        <v>700</v>
      </c>
      <c r="S149" s="5">
        <v>2382153</v>
      </c>
      <c r="T149" s="5">
        <v>2656739</v>
      </c>
      <c r="U149" s="5">
        <v>587660</v>
      </c>
      <c r="V149" s="5" t="s">
        <v>479</v>
      </c>
      <c r="Y149" s="18">
        <v>2024</v>
      </c>
      <c r="Z149" s="20" t="s">
        <v>456</v>
      </c>
      <c r="AA149" s="18">
        <v>13496572</v>
      </c>
      <c r="AB149" s="18">
        <v>13201435</v>
      </c>
    </row>
    <row r="150" spans="1:28" x14ac:dyDescent="0.2">
      <c r="A150" s="6" t="s">
        <v>186</v>
      </c>
      <c r="B150" s="6">
        <v>2023</v>
      </c>
      <c r="C150" s="6" t="s">
        <v>61</v>
      </c>
      <c r="D150" s="5" t="s">
        <v>33</v>
      </c>
      <c r="E150" s="6" t="s">
        <v>15</v>
      </c>
      <c r="F150" s="5" t="s">
        <v>16</v>
      </c>
      <c r="G150" s="5" t="s">
        <v>17</v>
      </c>
      <c r="H150" s="15" t="s">
        <v>467</v>
      </c>
      <c r="I150" s="5" t="s">
        <v>19</v>
      </c>
      <c r="J150" s="16">
        <v>19429.02</v>
      </c>
      <c r="K150" s="5">
        <v>26825</v>
      </c>
      <c r="N150" s="5">
        <v>2024</v>
      </c>
      <c r="O150" s="5" t="s">
        <v>73</v>
      </c>
      <c r="P150" s="5" t="s">
        <v>447</v>
      </c>
      <c r="Q150" s="5" t="s">
        <v>448</v>
      </c>
      <c r="R150" s="5">
        <v>254</v>
      </c>
      <c r="S150" s="5">
        <v>1256504</v>
      </c>
      <c r="T150" s="5">
        <v>1026339</v>
      </c>
      <c r="U150" s="5">
        <v>177368</v>
      </c>
      <c r="V150" s="5" t="s">
        <v>478</v>
      </c>
      <c r="Y150" s="18">
        <v>2024</v>
      </c>
      <c r="Z150" s="20" t="s">
        <v>454</v>
      </c>
      <c r="AA150" s="18">
        <v>28719271</v>
      </c>
      <c r="AB150" s="18">
        <v>31071507</v>
      </c>
    </row>
    <row r="151" spans="1:28" x14ac:dyDescent="0.2">
      <c r="A151" s="6" t="s">
        <v>187</v>
      </c>
      <c r="B151" s="6">
        <v>2023</v>
      </c>
      <c r="C151" s="6" t="s">
        <v>49</v>
      </c>
      <c r="D151" s="5" t="s">
        <v>14</v>
      </c>
      <c r="E151" s="6" t="s">
        <v>15</v>
      </c>
      <c r="F151" s="5" t="s">
        <v>16</v>
      </c>
      <c r="G151" s="5" t="s">
        <v>17</v>
      </c>
      <c r="H151" s="15" t="s">
        <v>467</v>
      </c>
      <c r="I151" s="5" t="s">
        <v>22</v>
      </c>
      <c r="J151" s="16">
        <v>30336.54</v>
      </c>
      <c r="K151" s="5">
        <v>46767</v>
      </c>
      <c r="N151" s="5">
        <v>2023</v>
      </c>
      <c r="O151" s="5" t="s">
        <v>38</v>
      </c>
      <c r="P151" s="5" t="s">
        <v>445</v>
      </c>
      <c r="Q151" s="5" t="s">
        <v>448</v>
      </c>
      <c r="R151" s="5">
        <v>430</v>
      </c>
      <c r="S151" s="5">
        <v>2414669</v>
      </c>
      <c r="T151" s="5">
        <v>2637426</v>
      </c>
      <c r="U151" s="5">
        <v>593305</v>
      </c>
      <c r="V151" s="5" t="s">
        <v>479</v>
      </c>
      <c r="Y151" s="18">
        <v>2025</v>
      </c>
      <c r="Z151" s="20" t="s">
        <v>454</v>
      </c>
      <c r="AA151" s="18">
        <v>4734049</v>
      </c>
      <c r="AB151" s="18">
        <v>6819331</v>
      </c>
    </row>
    <row r="152" spans="1:28" x14ac:dyDescent="0.2">
      <c r="A152" s="6" t="s">
        <v>188</v>
      </c>
      <c r="B152" s="6">
        <v>2025</v>
      </c>
      <c r="C152" s="6" t="s">
        <v>66</v>
      </c>
      <c r="D152" s="5" t="s">
        <v>33</v>
      </c>
      <c r="E152" s="6" t="s">
        <v>29</v>
      </c>
      <c r="F152" s="5" t="s">
        <v>16</v>
      </c>
      <c r="G152" s="5" t="s">
        <v>17</v>
      </c>
      <c r="H152" s="15" t="s">
        <v>466</v>
      </c>
      <c r="I152" s="5" t="s">
        <v>36</v>
      </c>
      <c r="J152" s="16">
        <v>23062</v>
      </c>
      <c r="K152" s="5">
        <v>36807</v>
      </c>
      <c r="N152" s="5">
        <v>2024</v>
      </c>
      <c r="O152" s="5" t="s">
        <v>66</v>
      </c>
      <c r="P152" s="5" t="s">
        <v>450</v>
      </c>
      <c r="Q152" s="5" t="s">
        <v>448</v>
      </c>
      <c r="R152" s="5">
        <v>1146</v>
      </c>
      <c r="S152" s="5">
        <v>2154702</v>
      </c>
      <c r="T152" s="5">
        <v>2491414</v>
      </c>
      <c r="U152" s="5">
        <v>299520</v>
      </c>
      <c r="V152" s="5" t="s">
        <v>479</v>
      </c>
      <c r="Y152" s="18">
        <v>2023</v>
      </c>
      <c r="Z152" s="20" t="s">
        <v>457</v>
      </c>
      <c r="AA152" s="18">
        <v>25873195</v>
      </c>
      <c r="AB152" s="18">
        <v>25313963</v>
      </c>
    </row>
    <row r="153" spans="1:28" x14ac:dyDescent="0.2">
      <c r="A153" s="6" t="s">
        <v>189</v>
      </c>
      <c r="B153" s="6">
        <v>2023</v>
      </c>
      <c r="C153" s="6" t="s">
        <v>38</v>
      </c>
      <c r="D153" s="5" t="s">
        <v>14</v>
      </c>
      <c r="E153" s="6" t="s">
        <v>15</v>
      </c>
      <c r="F153" s="5" t="s">
        <v>16</v>
      </c>
      <c r="G153" s="5" t="s">
        <v>17</v>
      </c>
      <c r="H153" s="15" t="s">
        <v>465</v>
      </c>
      <c r="I153" s="5" t="s">
        <v>22</v>
      </c>
      <c r="J153" s="16">
        <v>45672.800000000003</v>
      </c>
      <c r="K153" s="5">
        <v>54218</v>
      </c>
      <c r="N153" s="5">
        <v>2025</v>
      </c>
      <c r="O153" s="5" t="s">
        <v>66</v>
      </c>
      <c r="P153" s="5" t="s">
        <v>450</v>
      </c>
      <c r="Q153" s="5" t="s">
        <v>448</v>
      </c>
      <c r="R153" s="5">
        <v>1149</v>
      </c>
      <c r="S153" s="5">
        <v>1655105</v>
      </c>
      <c r="T153" s="5">
        <v>2018583</v>
      </c>
      <c r="U153" s="5">
        <v>230044</v>
      </c>
      <c r="V153" s="5" t="s">
        <v>479</v>
      </c>
      <c r="Y153" s="18">
        <v>2024</v>
      </c>
      <c r="Z153" s="20" t="s">
        <v>453</v>
      </c>
      <c r="AA153" s="18">
        <v>7115790</v>
      </c>
      <c r="AB153" s="18">
        <v>7392263</v>
      </c>
    </row>
    <row r="154" spans="1:28" x14ac:dyDescent="0.2">
      <c r="A154" s="6" t="s">
        <v>190</v>
      </c>
      <c r="B154" s="6">
        <v>2023</v>
      </c>
      <c r="C154" s="6" t="s">
        <v>32</v>
      </c>
      <c r="D154" s="5" t="s">
        <v>33</v>
      </c>
      <c r="E154" s="6" t="s">
        <v>15</v>
      </c>
      <c r="F154" s="5" t="s">
        <v>16</v>
      </c>
      <c r="G154" s="5" t="s">
        <v>17</v>
      </c>
      <c r="H154" s="15" t="s">
        <v>466</v>
      </c>
      <c r="I154" s="5" t="s">
        <v>19</v>
      </c>
      <c r="J154" s="16">
        <v>32278.35</v>
      </c>
      <c r="K154" s="5">
        <v>50724</v>
      </c>
      <c r="N154" s="5">
        <v>2025</v>
      </c>
      <c r="O154" s="5" t="s">
        <v>21</v>
      </c>
      <c r="P154" s="5" t="s">
        <v>447</v>
      </c>
      <c r="Q154" s="5" t="s">
        <v>448</v>
      </c>
      <c r="R154" s="5">
        <v>126</v>
      </c>
      <c r="S154" s="5">
        <v>594775</v>
      </c>
      <c r="T154" s="5">
        <v>549169</v>
      </c>
      <c r="U154" s="5">
        <v>157994</v>
      </c>
      <c r="V154" s="5" t="s">
        <v>478</v>
      </c>
      <c r="Y154" s="18">
        <v>2024</v>
      </c>
      <c r="Z154" s="20" t="s">
        <v>455</v>
      </c>
      <c r="AA154" s="18">
        <v>15800099</v>
      </c>
      <c r="AB154" s="18">
        <v>17299815</v>
      </c>
    </row>
    <row r="155" spans="1:28" x14ac:dyDescent="0.2">
      <c r="A155" s="6" t="s">
        <v>191</v>
      </c>
      <c r="B155" s="6">
        <v>2024</v>
      </c>
      <c r="C155" s="6" t="s">
        <v>21</v>
      </c>
      <c r="D155" s="5" t="s">
        <v>14</v>
      </c>
      <c r="E155" s="6" t="s">
        <v>29</v>
      </c>
      <c r="F155" s="5" t="s">
        <v>26</v>
      </c>
      <c r="G155" s="5" t="s">
        <v>17</v>
      </c>
      <c r="H155" s="15" t="s">
        <v>464</v>
      </c>
      <c r="I155" s="5" t="s">
        <v>19</v>
      </c>
      <c r="J155" s="16">
        <v>46434.080000000002</v>
      </c>
      <c r="K155" s="5">
        <v>55258</v>
      </c>
      <c r="N155" s="5">
        <v>2024</v>
      </c>
      <c r="O155" s="5" t="s">
        <v>73</v>
      </c>
      <c r="P155" s="5" t="s">
        <v>450</v>
      </c>
      <c r="Q155" s="5" t="s">
        <v>448</v>
      </c>
      <c r="R155" s="5">
        <v>865</v>
      </c>
      <c r="S155" s="5">
        <v>1299469</v>
      </c>
      <c r="T155" s="5">
        <v>1318524</v>
      </c>
      <c r="U155" s="5">
        <v>240177</v>
      </c>
      <c r="V155" s="5" t="s">
        <v>478</v>
      </c>
      <c r="Y155" s="18">
        <v>2024</v>
      </c>
      <c r="Z155" s="20" t="s">
        <v>454</v>
      </c>
      <c r="AA155" s="18">
        <v>23206264</v>
      </c>
      <c r="AB155" s="18">
        <v>18321328</v>
      </c>
    </row>
    <row r="156" spans="1:28" x14ac:dyDescent="0.2">
      <c r="A156" s="6" t="s">
        <v>192</v>
      </c>
      <c r="B156" s="6">
        <v>2025</v>
      </c>
      <c r="C156" s="6" t="s">
        <v>56</v>
      </c>
      <c r="D156" s="5" t="s">
        <v>33</v>
      </c>
      <c r="E156" s="6" t="s">
        <v>29</v>
      </c>
      <c r="F156" s="5" t="s">
        <v>16</v>
      </c>
      <c r="G156" s="5" t="s">
        <v>30</v>
      </c>
      <c r="H156" s="15" t="s">
        <v>464</v>
      </c>
      <c r="I156" s="5" t="s">
        <v>22</v>
      </c>
      <c r="J156" s="16">
        <v>38488.559999999998</v>
      </c>
      <c r="K156" s="5">
        <v>49486</v>
      </c>
      <c r="N156" s="5">
        <v>2023</v>
      </c>
      <c r="O156" s="5" t="s">
        <v>42</v>
      </c>
      <c r="P156" s="5" t="s">
        <v>451</v>
      </c>
      <c r="Q156" s="5" t="s">
        <v>446</v>
      </c>
      <c r="R156" s="5">
        <v>817</v>
      </c>
      <c r="S156" s="5">
        <v>1525887</v>
      </c>
      <c r="T156" s="5">
        <v>1328975</v>
      </c>
      <c r="U156" s="5">
        <v>481393</v>
      </c>
      <c r="V156" s="5" t="s">
        <v>478</v>
      </c>
      <c r="Y156" s="18">
        <v>2023</v>
      </c>
      <c r="Z156" s="20" t="s">
        <v>456</v>
      </c>
      <c r="AA156" s="18">
        <v>19047458</v>
      </c>
      <c r="AB156" s="18">
        <v>16637102</v>
      </c>
    </row>
    <row r="157" spans="1:28" x14ac:dyDescent="0.2">
      <c r="A157" s="6" t="s">
        <v>193</v>
      </c>
      <c r="B157" s="6">
        <v>2023</v>
      </c>
      <c r="C157" s="6" t="s">
        <v>28</v>
      </c>
      <c r="D157" s="5" t="s">
        <v>14</v>
      </c>
      <c r="E157" s="6" t="s">
        <v>40</v>
      </c>
      <c r="F157" s="5" t="s">
        <v>16</v>
      </c>
      <c r="G157" s="5" t="s">
        <v>17</v>
      </c>
      <c r="H157" s="15" t="s">
        <v>466</v>
      </c>
      <c r="I157" s="5" t="s">
        <v>36</v>
      </c>
      <c r="J157" s="16">
        <v>9272.25</v>
      </c>
      <c r="K157" s="5">
        <v>15310</v>
      </c>
      <c r="N157" s="5">
        <v>2024</v>
      </c>
      <c r="O157" s="5" t="s">
        <v>61</v>
      </c>
      <c r="P157" s="5" t="s">
        <v>451</v>
      </c>
      <c r="Q157" s="5" t="s">
        <v>446</v>
      </c>
      <c r="R157" s="5">
        <v>459</v>
      </c>
      <c r="S157" s="5">
        <v>1387171</v>
      </c>
      <c r="T157" s="5">
        <v>1626644</v>
      </c>
      <c r="U157" s="5">
        <v>176823</v>
      </c>
      <c r="V157" s="5" t="s">
        <v>479</v>
      </c>
      <c r="Y157" s="18">
        <v>2024</v>
      </c>
      <c r="Z157" s="20" t="s">
        <v>454</v>
      </c>
      <c r="AA157" s="18">
        <v>9096173</v>
      </c>
      <c r="AB157" s="18">
        <v>14635298</v>
      </c>
    </row>
    <row r="158" spans="1:28" x14ac:dyDescent="0.2">
      <c r="A158" s="6" t="s">
        <v>194</v>
      </c>
      <c r="B158" s="6">
        <v>2024</v>
      </c>
      <c r="C158" s="6" t="s">
        <v>13</v>
      </c>
      <c r="D158" s="5" t="s">
        <v>33</v>
      </c>
      <c r="E158" s="6" t="s">
        <v>29</v>
      </c>
      <c r="F158" s="5" t="s">
        <v>16</v>
      </c>
      <c r="G158" s="5" t="s">
        <v>17</v>
      </c>
      <c r="H158" s="15" t="s">
        <v>465</v>
      </c>
      <c r="I158" s="5" t="s">
        <v>19</v>
      </c>
      <c r="J158" s="16">
        <v>42903.199999999997</v>
      </c>
      <c r="K158" s="5">
        <v>64296</v>
      </c>
      <c r="N158" s="5">
        <v>2025</v>
      </c>
      <c r="O158" s="5" t="s">
        <v>24</v>
      </c>
      <c r="P158" s="5" t="s">
        <v>447</v>
      </c>
      <c r="Q158" s="5" t="s">
        <v>448</v>
      </c>
      <c r="R158" s="5">
        <v>155</v>
      </c>
      <c r="S158" s="5">
        <v>621655</v>
      </c>
      <c r="T158" s="5">
        <v>896556</v>
      </c>
      <c r="U158" s="5">
        <v>129939</v>
      </c>
      <c r="V158" s="5" t="s">
        <v>479</v>
      </c>
      <c r="Y158" s="18">
        <v>2025</v>
      </c>
      <c r="Z158" s="20" t="s">
        <v>454</v>
      </c>
      <c r="AA158" s="18">
        <v>24355734</v>
      </c>
      <c r="AB158" s="18">
        <v>26565137</v>
      </c>
    </row>
    <row r="159" spans="1:28" x14ac:dyDescent="0.2">
      <c r="A159" s="6" t="s">
        <v>195</v>
      </c>
      <c r="B159" s="6">
        <v>2025</v>
      </c>
      <c r="C159" s="6" t="s">
        <v>73</v>
      </c>
      <c r="D159" s="5" t="s">
        <v>33</v>
      </c>
      <c r="E159" s="6" t="s">
        <v>29</v>
      </c>
      <c r="F159" s="5" t="s">
        <v>16</v>
      </c>
      <c r="G159" s="5" t="s">
        <v>17</v>
      </c>
      <c r="H159" s="15" t="s">
        <v>467</v>
      </c>
      <c r="I159" s="5" t="s">
        <v>19</v>
      </c>
      <c r="J159" s="16">
        <v>33610.050000000003</v>
      </c>
      <c r="K159" s="5">
        <v>60486</v>
      </c>
      <c r="N159" s="5">
        <v>2024</v>
      </c>
      <c r="O159" s="5" t="s">
        <v>13</v>
      </c>
      <c r="P159" s="5" t="s">
        <v>445</v>
      </c>
      <c r="Q159" s="5" t="s">
        <v>448</v>
      </c>
      <c r="R159" s="5">
        <v>600</v>
      </c>
      <c r="S159" s="5">
        <v>1627098</v>
      </c>
      <c r="T159" s="5">
        <v>1492097</v>
      </c>
      <c r="U159" s="5">
        <v>232068</v>
      </c>
      <c r="V159" s="5" t="s">
        <v>478</v>
      </c>
      <c r="Y159" s="18">
        <v>2024</v>
      </c>
      <c r="Z159" s="20" t="s">
        <v>454</v>
      </c>
      <c r="AA159" s="18">
        <v>29253223</v>
      </c>
      <c r="AB159" s="18">
        <v>34182681</v>
      </c>
    </row>
    <row r="160" spans="1:28" x14ac:dyDescent="0.2">
      <c r="A160" s="6" t="s">
        <v>196</v>
      </c>
      <c r="B160" s="6">
        <v>2023</v>
      </c>
      <c r="C160" s="6" t="s">
        <v>28</v>
      </c>
      <c r="D160" s="5" t="s">
        <v>14</v>
      </c>
      <c r="E160" s="6" t="s">
        <v>15</v>
      </c>
      <c r="F160" s="5" t="s">
        <v>16</v>
      </c>
      <c r="G160" s="5" t="s">
        <v>30</v>
      </c>
      <c r="H160" s="15" t="s">
        <v>467</v>
      </c>
      <c r="I160" s="5" t="s">
        <v>19</v>
      </c>
      <c r="J160" s="16">
        <v>32900.97</v>
      </c>
      <c r="K160" s="5">
        <v>58390</v>
      </c>
      <c r="N160" s="5">
        <v>2024</v>
      </c>
      <c r="O160" s="5" t="s">
        <v>66</v>
      </c>
      <c r="P160" s="5" t="s">
        <v>447</v>
      </c>
      <c r="Q160" s="5" t="s">
        <v>446</v>
      </c>
      <c r="R160" s="5">
        <v>875</v>
      </c>
      <c r="S160" s="5">
        <v>1329636</v>
      </c>
      <c r="T160" s="5">
        <v>1292166</v>
      </c>
      <c r="U160" s="5">
        <v>252997</v>
      </c>
      <c r="V160" s="5" t="s">
        <v>478</v>
      </c>
      <c r="Y160" s="18">
        <v>2025</v>
      </c>
      <c r="Z160" s="20" t="s">
        <v>454</v>
      </c>
      <c r="AA160" s="18">
        <v>3290860</v>
      </c>
      <c r="AB160" s="18">
        <v>1349181</v>
      </c>
    </row>
    <row r="161" spans="1:28" x14ac:dyDescent="0.2">
      <c r="A161" s="6" t="s">
        <v>197</v>
      </c>
      <c r="B161" s="6">
        <v>2024</v>
      </c>
      <c r="C161" s="6" t="s">
        <v>24</v>
      </c>
      <c r="D161" s="5" t="s">
        <v>33</v>
      </c>
      <c r="E161" s="6" t="s">
        <v>25</v>
      </c>
      <c r="F161" s="5" t="s">
        <v>16</v>
      </c>
      <c r="G161" s="5" t="s">
        <v>30</v>
      </c>
      <c r="H161" s="15" t="s">
        <v>464</v>
      </c>
      <c r="I161" s="5" t="s">
        <v>36</v>
      </c>
      <c r="J161" s="16">
        <v>9199.52</v>
      </c>
      <c r="K161" s="5">
        <v>13737</v>
      </c>
      <c r="N161" s="5">
        <v>2023</v>
      </c>
      <c r="O161" s="5" t="s">
        <v>49</v>
      </c>
      <c r="P161" s="5" t="s">
        <v>451</v>
      </c>
      <c r="Q161" s="5" t="s">
        <v>448</v>
      </c>
      <c r="R161" s="5">
        <v>1348</v>
      </c>
      <c r="S161" s="5">
        <v>999717</v>
      </c>
      <c r="T161" s="5">
        <v>1185086</v>
      </c>
      <c r="U161" s="5">
        <v>319554</v>
      </c>
      <c r="V161" s="5" t="s">
        <v>478</v>
      </c>
      <c r="Y161" s="18">
        <v>2025</v>
      </c>
      <c r="Z161" s="20" t="s">
        <v>455</v>
      </c>
      <c r="AA161" s="18">
        <v>20588534</v>
      </c>
      <c r="AB161" s="18">
        <v>17789386</v>
      </c>
    </row>
    <row r="162" spans="1:28" x14ac:dyDescent="0.2">
      <c r="A162" s="6" t="s">
        <v>198</v>
      </c>
      <c r="B162" s="6">
        <v>2024</v>
      </c>
      <c r="C162" s="6" t="s">
        <v>21</v>
      </c>
      <c r="D162" s="5" t="s">
        <v>14</v>
      </c>
      <c r="E162" s="6" t="s">
        <v>15</v>
      </c>
      <c r="F162" s="5" t="s">
        <v>26</v>
      </c>
      <c r="G162" s="5" t="s">
        <v>17</v>
      </c>
      <c r="H162" s="15" t="s">
        <v>465</v>
      </c>
      <c r="I162" s="5" t="s">
        <v>22</v>
      </c>
      <c r="J162" s="16">
        <v>32734.400000000001</v>
      </c>
      <c r="K162" s="5">
        <v>39916</v>
      </c>
      <c r="N162" s="5">
        <v>2024</v>
      </c>
      <c r="O162" s="5" t="s">
        <v>42</v>
      </c>
      <c r="P162" s="5" t="s">
        <v>449</v>
      </c>
      <c r="Q162" s="5" t="s">
        <v>448</v>
      </c>
      <c r="R162" s="5">
        <v>137</v>
      </c>
      <c r="S162" s="5">
        <v>1652765</v>
      </c>
      <c r="T162" s="5">
        <v>1818709</v>
      </c>
      <c r="U162" s="5">
        <v>492141</v>
      </c>
      <c r="V162" s="5" t="s">
        <v>479</v>
      </c>
      <c r="Y162" s="18">
        <v>2023</v>
      </c>
      <c r="Z162" s="20" t="s">
        <v>454</v>
      </c>
      <c r="AA162" s="18">
        <v>18966258</v>
      </c>
      <c r="AB162" s="18">
        <v>20413984</v>
      </c>
    </row>
    <row r="163" spans="1:28" x14ac:dyDescent="0.2">
      <c r="A163" s="6" t="s">
        <v>199</v>
      </c>
      <c r="B163" s="6">
        <v>2024</v>
      </c>
      <c r="C163" s="6" t="s">
        <v>56</v>
      </c>
      <c r="D163" s="5" t="s">
        <v>14</v>
      </c>
      <c r="E163" s="6" t="s">
        <v>15</v>
      </c>
      <c r="F163" s="5" t="s">
        <v>16</v>
      </c>
      <c r="G163" s="5" t="s">
        <v>30</v>
      </c>
      <c r="H163" s="15" t="s">
        <v>467</v>
      </c>
      <c r="I163" s="5" t="s">
        <v>19</v>
      </c>
      <c r="J163" s="16">
        <v>17773.169999999998</v>
      </c>
      <c r="K163" s="5">
        <v>36621</v>
      </c>
      <c r="N163" s="5">
        <v>2024</v>
      </c>
      <c r="O163" s="5" t="s">
        <v>61</v>
      </c>
      <c r="P163" s="5" t="s">
        <v>449</v>
      </c>
      <c r="Q163" s="5" t="s">
        <v>446</v>
      </c>
      <c r="R163" s="5">
        <v>930</v>
      </c>
      <c r="S163" s="5">
        <v>2201854</v>
      </c>
      <c r="T163" s="5">
        <v>2194018</v>
      </c>
      <c r="U163" s="5">
        <v>285503</v>
      </c>
      <c r="V163" s="5" t="s">
        <v>478</v>
      </c>
      <c r="Y163" s="18">
        <v>2023</v>
      </c>
      <c r="Z163" s="20" t="s">
        <v>453</v>
      </c>
      <c r="AA163" s="18">
        <v>2173077</v>
      </c>
      <c r="AB163" s="18">
        <v>1520941</v>
      </c>
    </row>
    <row r="164" spans="1:28" x14ac:dyDescent="0.2">
      <c r="A164" s="6" t="s">
        <v>200</v>
      </c>
      <c r="B164" s="6">
        <v>2024</v>
      </c>
      <c r="C164" s="6" t="s">
        <v>21</v>
      </c>
      <c r="D164" s="5" t="s">
        <v>14</v>
      </c>
      <c r="E164" s="6" t="s">
        <v>29</v>
      </c>
      <c r="F164" s="5" t="s">
        <v>16</v>
      </c>
      <c r="G164" s="5" t="s">
        <v>17</v>
      </c>
      <c r="H164" s="15" t="s">
        <v>466</v>
      </c>
      <c r="I164" s="5" t="s">
        <v>19</v>
      </c>
      <c r="J164" s="16">
        <v>13250.9</v>
      </c>
      <c r="K164" s="5">
        <v>25083</v>
      </c>
      <c r="N164" s="5">
        <v>2025</v>
      </c>
      <c r="O164" s="5" t="s">
        <v>13</v>
      </c>
      <c r="P164" s="5" t="s">
        <v>450</v>
      </c>
      <c r="Q164" s="5" t="s">
        <v>446</v>
      </c>
      <c r="R164" s="5">
        <v>1150</v>
      </c>
      <c r="S164" s="5">
        <v>1121806</v>
      </c>
      <c r="T164" s="5">
        <v>1388772</v>
      </c>
      <c r="U164" s="5">
        <v>260989</v>
      </c>
      <c r="V164" s="5" t="s">
        <v>479</v>
      </c>
      <c r="Y164" s="18">
        <v>2025</v>
      </c>
      <c r="Z164" s="20" t="s">
        <v>456</v>
      </c>
      <c r="AA164" s="18">
        <v>22756036</v>
      </c>
      <c r="AB164" s="18">
        <v>25789943</v>
      </c>
    </row>
    <row r="165" spans="1:28" x14ac:dyDescent="0.2">
      <c r="A165" s="6" t="s">
        <v>201</v>
      </c>
      <c r="B165" s="6">
        <v>2024</v>
      </c>
      <c r="C165" s="6" t="s">
        <v>61</v>
      </c>
      <c r="D165" s="5" t="s">
        <v>14</v>
      </c>
      <c r="E165" s="6" t="s">
        <v>15</v>
      </c>
      <c r="F165" s="5" t="s">
        <v>16</v>
      </c>
      <c r="G165" s="5" t="s">
        <v>17</v>
      </c>
      <c r="H165" s="15" t="s">
        <v>465</v>
      </c>
      <c r="I165" s="5" t="s">
        <v>36</v>
      </c>
      <c r="J165" s="16">
        <v>35345.599999999999</v>
      </c>
      <c r="K165" s="5">
        <v>49915</v>
      </c>
      <c r="N165" s="5">
        <v>2024</v>
      </c>
      <c r="O165" s="5" t="s">
        <v>38</v>
      </c>
      <c r="P165" s="5" t="s">
        <v>450</v>
      </c>
      <c r="Q165" s="5" t="s">
        <v>448</v>
      </c>
      <c r="R165" s="5">
        <v>1150</v>
      </c>
      <c r="S165" s="5">
        <v>971136</v>
      </c>
      <c r="T165" s="5">
        <v>888903</v>
      </c>
      <c r="U165" s="5">
        <v>242361</v>
      </c>
      <c r="V165" s="5" t="s">
        <v>478</v>
      </c>
      <c r="Y165" s="18">
        <v>2025</v>
      </c>
      <c r="Z165" s="20" t="s">
        <v>453</v>
      </c>
      <c r="AA165" s="18">
        <v>5811102</v>
      </c>
      <c r="AB165" s="18">
        <v>3914902</v>
      </c>
    </row>
    <row r="166" spans="1:28" x14ac:dyDescent="0.2">
      <c r="A166" s="6" t="s">
        <v>202</v>
      </c>
      <c r="B166" s="6">
        <v>2023</v>
      </c>
      <c r="C166" s="6" t="s">
        <v>38</v>
      </c>
      <c r="D166" s="5" t="s">
        <v>14</v>
      </c>
      <c r="E166" s="6" t="s">
        <v>29</v>
      </c>
      <c r="F166" s="5" t="s">
        <v>16</v>
      </c>
      <c r="G166" s="5" t="s">
        <v>17</v>
      </c>
      <c r="H166" s="15" t="s">
        <v>464</v>
      </c>
      <c r="I166" s="5" t="s">
        <v>19</v>
      </c>
      <c r="J166" s="16">
        <v>37334</v>
      </c>
      <c r="K166" s="5">
        <v>35694</v>
      </c>
      <c r="N166" s="5">
        <v>2024</v>
      </c>
      <c r="O166" s="5" t="s">
        <v>49</v>
      </c>
      <c r="P166" s="5" t="s">
        <v>449</v>
      </c>
      <c r="Q166" s="5" t="s">
        <v>448</v>
      </c>
      <c r="R166" s="5">
        <v>589</v>
      </c>
      <c r="S166" s="5">
        <v>991043</v>
      </c>
      <c r="T166" s="5">
        <v>752437</v>
      </c>
      <c r="U166" s="5">
        <v>160456</v>
      </c>
      <c r="V166" s="5" t="s">
        <v>478</v>
      </c>
      <c r="Y166" s="18">
        <v>2023</v>
      </c>
      <c r="Z166" s="20" t="s">
        <v>454</v>
      </c>
      <c r="AA166" s="18">
        <v>12628044</v>
      </c>
      <c r="AB166" s="18">
        <v>8966662</v>
      </c>
    </row>
    <row r="167" spans="1:28" x14ac:dyDescent="0.2">
      <c r="A167" s="6" t="s">
        <v>203</v>
      </c>
      <c r="B167" s="6">
        <v>2025</v>
      </c>
      <c r="C167" s="6" t="s">
        <v>13</v>
      </c>
      <c r="D167" s="5" t="s">
        <v>33</v>
      </c>
      <c r="E167" s="6" t="s">
        <v>25</v>
      </c>
      <c r="F167" s="5" t="s">
        <v>16</v>
      </c>
      <c r="G167" s="5" t="s">
        <v>17</v>
      </c>
      <c r="H167" s="15" t="s">
        <v>467</v>
      </c>
      <c r="I167" s="5" t="s">
        <v>19</v>
      </c>
      <c r="J167" s="16">
        <v>27504.78</v>
      </c>
      <c r="K167" s="5">
        <v>48122</v>
      </c>
      <c r="N167" s="5">
        <v>2024</v>
      </c>
      <c r="O167" s="5" t="s">
        <v>24</v>
      </c>
      <c r="P167" s="5" t="s">
        <v>451</v>
      </c>
      <c r="Q167" s="5" t="s">
        <v>448</v>
      </c>
      <c r="R167" s="5">
        <v>294</v>
      </c>
      <c r="S167" s="5">
        <v>1393728</v>
      </c>
      <c r="T167" s="5">
        <v>1733393</v>
      </c>
      <c r="U167" s="5">
        <v>207694</v>
      </c>
      <c r="V167" s="5" t="s">
        <v>478</v>
      </c>
      <c r="Y167" s="18">
        <v>2023</v>
      </c>
      <c r="Z167" s="20" t="s">
        <v>453</v>
      </c>
      <c r="AA167" s="18">
        <v>16302171</v>
      </c>
      <c r="AB167" s="18">
        <v>19037338</v>
      </c>
    </row>
    <row r="168" spans="1:28" x14ac:dyDescent="0.2">
      <c r="A168" s="6" t="s">
        <v>204</v>
      </c>
      <c r="B168" s="6">
        <v>2024</v>
      </c>
      <c r="C168" s="6" t="s">
        <v>42</v>
      </c>
      <c r="D168" s="5" t="s">
        <v>14</v>
      </c>
      <c r="E168" s="6" t="s">
        <v>15</v>
      </c>
      <c r="F168" s="5" t="s">
        <v>16</v>
      </c>
      <c r="G168" s="5" t="s">
        <v>30</v>
      </c>
      <c r="H168" s="15" t="s">
        <v>466</v>
      </c>
      <c r="I168" s="5" t="s">
        <v>19</v>
      </c>
      <c r="J168" s="16">
        <v>19062.55</v>
      </c>
      <c r="K168" s="5">
        <v>33700</v>
      </c>
      <c r="N168" s="5">
        <v>2023</v>
      </c>
      <c r="O168" s="5" t="s">
        <v>21</v>
      </c>
      <c r="P168" s="5" t="s">
        <v>450</v>
      </c>
      <c r="Q168" s="5" t="s">
        <v>448</v>
      </c>
      <c r="R168" s="5">
        <v>627</v>
      </c>
      <c r="S168" s="5">
        <v>1067050</v>
      </c>
      <c r="T168" s="5">
        <v>1413054</v>
      </c>
      <c r="U168" s="5">
        <v>321049</v>
      </c>
      <c r="V168" s="5" t="s">
        <v>478</v>
      </c>
      <c r="Y168" s="18">
        <v>2023</v>
      </c>
      <c r="Z168" s="20" t="s">
        <v>454</v>
      </c>
      <c r="AA168" s="18">
        <v>10419257</v>
      </c>
      <c r="AB168" s="18">
        <v>6006158</v>
      </c>
    </row>
    <row r="169" spans="1:28" x14ac:dyDescent="0.2">
      <c r="A169" s="6" t="s">
        <v>205</v>
      </c>
      <c r="B169" s="6">
        <v>2023</v>
      </c>
      <c r="C169" s="6" t="s">
        <v>38</v>
      </c>
      <c r="D169" s="5" t="s">
        <v>33</v>
      </c>
      <c r="E169" s="6" t="s">
        <v>29</v>
      </c>
      <c r="F169" s="5" t="s">
        <v>16</v>
      </c>
      <c r="G169" s="5" t="s">
        <v>17</v>
      </c>
      <c r="H169" s="15" t="s">
        <v>465</v>
      </c>
      <c r="I169" s="5" t="s">
        <v>19</v>
      </c>
      <c r="J169" s="16">
        <v>46251.199999999997</v>
      </c>
      <c r="K169" s="5">
        <v>68801</v>
      </c>
      <c r="N169" s="5">
        <v>2025</v>
      </c>
      <c r="O169" s="5" t="s">
        <v>24</v>
      </c>
      <c r="P169" s="5" t="s">
        <v>447</v>
      </c>
      <c r="Q169" s="5" t="s">
        <v>448</v>
      </c>
      <c r="R169" s="5">
        <v>1455</v>
      </c>
      <c r="S169" s="5">
        <v>2318026</v>
      </c>
      <c r="T169" s="5">
        <v>2205512</v>
      </c>
      <c r="U169" s="5">
        <v>727311</v>
      </c>
      <c r="V169" s="5" t="s">
        <v>478</v>
      </c>
      <c r="Y169" s="18">
        <v>2025</v>
      </c>
      <c r="Z169" s="20" t="s">
        <v>454</v>
      </c>
      <c r="AA169" s="18">
        <v>29547155</v>
      </c>
      <c r="AB169" s="18">
        <v>33309684</v>
      </c>
    </row>
    <row r="170" spans="1:28" x14ac:dyDescent="0.2">
      <c r="A170" s="6" t="s">
        <v>206</v>
      </c>
      <c r="B170" s="6">
        <v>2023</v>
      </c>
      <c r="C170" s="6" t="s">
        <v>42</v>
      </c>
      <c r="D170" s="5" t="s">
        <v>14</v>
      </c>
      <c r="E170" s="6" t="s">
        <v>29</v>
      </c>
      <c r="F170" s="5" t="s">
        <v>16</v>
      </c>
      <c r="G170" s="5" t="s">
        <v>17</v>
      </c>
      <c r="H170" s="15" t="s">
        <v>464</v>
      </c>
      <c r="I170" s="5" t="s">
        <v>19</v>
      </c>
      <c r="J170" s="16">
        <v>51597.919999999998</v>
      </c>
      <c r="K170" s="5">
        <v>56595</v>
      </c>
      <c r="N170" s="5">
        <v>2024</v>
      </c>
      <c r="O170" s="5" t="s">
        <v>42</v>
      </c>
      <c r="P170" s="5" t="s">
        <v>447</v>
      </c>
      <c r="Q170" s="5" t="s">
        <v>448</v>
      </c>
      <c r="R170" s="5">
        <v>1031</v>
      </c>
      <c r="S170" s="5">
        <v>1704329</v>
      </c>
      <c r="T170" s="5">
        <v>1984535</v>
      </c>
      <c r="U170" s="5">
        <v>542621</v>
      </c>
      <c r="V170" s="5" t="s">
        <v>478</v>
      </c>
      <c r="Y170" s="18">
        <v>2023</v>
      </c>
      <c r="Z170" s="20" t="s">
        <v>457</v>
      </c>
      <c r="AA170" s="18">
        <v>20805152</v>
      </c>
      <c r="AB170" s="18">
        <v>25197399</v>
      </c>
    </row>
    <row r="171" spans="1:28" x14ac:dyDescent="0.2">
      <c r="A171" s="6" t="s">
        <v>207</v>
      </c>
      <c r="B171" s="6">
        <v>2024</v>
      </c>
      <c r="C171" s="6" t="s">
        <v>49</v>
      </c>
      <c r="D171" s="5" t="s">
        <v>33</v>
      </c>
      <c r="E171" s="6" t="s">
        <v>29</v>
      </c>
      <c r="F171" s="5" t="s">
        <v>16</v>
      </c>
      <c r="G171" s="5" t="s">
        <v>30</v>
      </c>
      <c r="H171" s="15" t="s">
        <v>464</v>
      </c>
      <c r="I171" s="5" t="s">
        <v>22</v>
      </c>
      <c r="J171" s="16">
        <v>23039.279999999999</v>
      </c>
      <c r="K171" s="5">
        <v>33915</v>
      </c>
      <c r="N171" s="5">
        <v>2024</v>
      </c>
      <c r="O171" s="5" t="s">
        <v>21</v>
      </c>
      <c r="P171" s="5" t="s">
        <v>451</v>
      </c>
      <c r="Q171" s="5" t="s">
        <v>448</v>
      </c>
      <c r="R171" s="5">
        <v>766</v>
      </c>
      <c r="S171" s="5">
        <v>1977850</v>
      </c>
      <c r="T171" s="5">
        <v>2162347</v>
      </c>
      <c r="U171" s="5">
        <v>549748</v>
      </c>
      <c r="V171" s="5" t="s">
        <v>478</v>
      </c>
      <c r="Y171" s="18">
        <v>2024</v>
      </c>
      <c r="Z171" s="20" t="s">
        <v>454</v>
      </c>
      <c r="AA171" s="18">
        <v>5754895</v>
      </c>
      <c r="AB171" s="18">
        <v>8667693</v>
      </c>
    </row>
    <row r="172" spans="1:28" x14ac:dyDescent="0.2">
      <c r="A172" s="6" t="s">
        <v>208</v>
      </c>
      <c r="B172" s="6">
        <v>2024</v>
      </c>
      <c r="C172" s="6" t="s">
        <v>56</v>
      </c>
      <c r="D172" s="5" t="s">
        <v>33</v>
      </c>
      <c r="E172" s="6" t="s">
        <v>29</v>
      </c>
      <c r="F172" s="5" t="s">
        <v>16</v>
      </c>
      <c r="G172" s="5" t="s">
        <v>17</v>
      </c>
      <c r="H172" s="15" t="s">
        <v>467</v>
      </c>
      <c r="I172" s="5" t="s">
        <v>36</v>
      </c>
      <c r="J172" s="16">
        <v>30017.34</v>
      </c>
      <c r="K172" s="5">
        <v>54323</v>
      </c>
      <c r="N172" s="5">
        <v>2024</v>
      </c>
      <c r="O172" s="5" t="s">
        <v>13</v>
      </c>
      <c r="P172" s="5" t="s">
        <v>450</v>
      </c>
      <c r="Q172" s="5" t="s">
        <v>448</v>
      </c>
      <c r="R172" s="5">
        <v>191</v>
      </c>
      <c r="S172" s="5">
        <v>735888</v>
      </c>
      <c r="T172" s="5">
        <v>678444</v>
      </c>
      <c r="U172" s="5">
        <v>185959</v>
      </c>
      <c r="V172" s="5" t="s">
        <v>479</v>
      </c>
      <c r="Y172" s="18">
        <v>2025</v>
      </c>
      <c r="Z172" s="20" t="s">
        <v>454</v>
      </c>
      <c r="AA172" s="18">
        <v>1551741</v>
      </c>
      <c r="AB172" s="18">
        <v>-3040609</v>
      </c>
    </row>
    <row r="173" spans="1:28" x14ac:dyDescent="0.2">
      <c r="A173" s="6" t="s">
        <v>209</v>
      </c>
      <c r="B173" s="6">
        <v>2023</v>
      </c>
      <c r="C173" s="6" t="s">
        <v>32</v>
      </c>
      <c r="D173" s="5" t="s">
        <v>14</v>
      </c>
      <c r="E173" s="6" t="s">
        <v>29</v>
      </c>
      <c r="F173" s="5" t="s">
        <v>26</v>
      </c>
      <c r="G173" s="5" t="s">
        <v>17</v>
      </c>
      <c r="H173" s="15" t="s">
        <v>465</v>
      </c>
      <c r="I173" s="5" t="s">
        <v>22</v>
      </c>
      <c r="J173" s="16">
        <v>21161.599999999999</v>
      </c>
      <c r="K173" s="5">
        <v>27021</v>
      </c>
      <c r="N173" s="5">
        <v>2024</v>
      </c>
      <c r="O173" s="5" t="s">
        <v>56</v>
      </c>
      <c r="P173" s="5" t="s">
        <v>447</v>
      </c>
      <c r="Q173" s="5" t="s">
        <v>448</v>
      </c>
      <c r="R173" s="5">
        <v>942</v>
      </c>
      <c r="S173" s="5">
        <v>939860</v>
      </c>
      <c r="T173" s="5">
        <v>1017644</v>
      </c>
      <c r="U173" s="5">
        <v>177770</v>
      </c>
      <c r="V173" s="5" t="s">
        <v>479</v>
      </c>
      <c r="Y173" s="18">
        <v>2023</v>
      </c>
      <c r="Z173" s="20" t="s">
        <v>455</v>
      </c>
      <c r="AA173" s="18">
        <v>17243548</v>
      </c>
      <c r="AB173" s="18">
        <v>17916293</v>
      </c>
    </row>
    <row r="174" spans="1:28" x14ac:dyDescent="0.2">
      <c r="A174" s="6" t="s">
        <v>210</v>
      </c>
      <c r="B174" s="6">
        <v>2024</v>
      </c>
      <c r="C174" s="6" t="s">
        <v>73</v>
      </c>
      <c r="D174" s="5" t="s">
        <v>33</v>
      </c>
      <c r="E174" s="6" t="s">
        <v>15</v>
      </c>
      <c r="F174" s="5" t="s">
        <v>16</v>
      </c>
      <c r="G174" s="5" t="s">
        <v>17</v>
      </c>
      <c r="H174" s="15" t="s">
        <v>466</v>
      </c>
      <c r="I174" s="5" t="s">
        <v>36</v>
      </c>
      <c r="J174" s="16">
        <v>28111.200000000001</v>
      </c>
      <c r="K174" s="5">
        <v>42805</v>
      </c>
      <c r="N174" s="5">
        <v>2024</v>
      </c>
      <c r="O174" s="5" t="s">
        <v>66</v>
      </c>
      <c r="P174" s="5" t="s">
        <v>450</v>
      </c>
      <c r="Q174" s="5" t="s">
        <v>448</v>
      </c>
      <c r="R174" s="5">
        <v>1441</v>
      </c>
      <c r="S174" s="5">
        <v>818636</v>
      </c>
      <c r="T174" s="5">
        <v>1203451</v>
      </c>
      <c r="U174" s="5">
        <v>126298</v>
      </c>
      <c r="V174" s="5" t="s">
        <v>478</v>
      </c>
      <c r="Y174" s="18">
        <v>2024</v>
      </c>
      <c r="Z174" s="20" t="s">
        <v>454</v>
      </c>
      <c r="AA174" s="18">
        <v>27061142</v>
      </c>
      <c r="AB174" s="18">
        <v>25790188</v>
      </c>
    </row>
    <row r="175" spans="1:28" x14ac:dyDescent="0.2">
      <c r="A175" s="6" t="s">
        <v>211</v>
      </c>
      <c r="B175" s="6">
        <v>2023</v>
      </c>
      <c r="C175" s="6" t="s">
        <v>66</v>
      </c>
      <c r="D175" s="5" t="s">
        <v>14</v>
      </c>
      <c r="E175" s="6" t="s">
        <v>15</v>
      </c>
      <c r="F175" s="5" t="s">
        <v>16</v>
      </c>
      <c r="G175" s="5" t="s">
        <v>17</v>
      </c>
      <c r="H175" s="15" t="s">
        <v>466</v>
      </c>
      <c r="I175" s="5" t="s">
        <v>19</v>
      </c>
      <c r="J175" s="16">
        <v>29770.65</v>
      </c>
      <c r="K175" s="5">
        <v>55865</v>
      </c>
      <c r="N175" s="5">
        <v>2024</v>
      </c>
      <c r="O175" s="5" t="s">
        <v>32</v>
      </c>
      <c r="P175" s="5" t="s">
        <v>450</v>
      </c>
      <c r="Q175" s="5" t="s">
        <v>448</v>
      </c>
      <c r="R175" s="5">
        <v>1157</v>
      </c>
      <c r="S175" s="5">
        <v>2402888</v>
      </c>
      <c r="T175" s="5">
        <v>2469478</v>
      </c>
      <c r="U175" s="5">
        <v>326302</v>
      </c>
      <c r="V175" s="5" t="s">
        <v>478</v>
      </c>
      <c r="Y175" s="18">
        <v>2023</v>
      </c>
      <c r="Z175" s="20" t="s">
        <v>453</v>
      </c>
      <c r="AA175" s="18">
        <v>23867223</v>
      </c>
      <c r="AB175" s="18">
        <v>28450328</v>
      </c>
    </row>
    <row r="176" spans="1:28" x14ac:dyDescent="0.2">
      <c r="A176" s="6" t="s">
        <v>212</v>
      </c>
      <c r="B176" s="6">
        <v>2024</v>
      </c>
      <c r="C176" s="6" t="s">
        <v>38</v>
      </c>
      <c r="D176" s="5" t="s">
        <v>33</v>
      </c>
      <c r="E176" s="6" t="s">
        <v>29</v>
      </c>
      <c r="F176" s="5" t="s">
        <v>16</v>
      </c>
      <c r="G176" s="5" t="s">
        <v>17</v>
      </c>
      <c r="H176" s="15" t="s">
        <v>466</v>
      </c>
      <c r="I176" s="5" t="s">
        <v>22</v>
      </c>
      <c r="J176" s="16">
        <v>25188.15</v>
      </c>
      <c r="K176" s="5">
        <v>39184</v>
      </c>
      <c r="N176" s="5">
        <v>2023</v>
      </c>
      <c r="O176" s="5" t="s">
        <v>61</v>
      </c>
      <c r="P176" s="5" t="s">
        <v>447</v>
      </c>
      <c r="Q176" s="5" t="s">
        <v>448</v>
      </c>
      <c r="R176" s="5">
        <v>1216</v>
      </c>
      <c r="S176" s="5">
        <v>2059722</v>
      </c>
      <c r="T176" s="5">
        <v>1929529</v>
      </c>
      <c r="U176" s="5">
        <v>532766</v>
      </c>
      <c r="V176" s="5" t="s">
        <v>479</v>
      </c>
      <c r="Y176" s="18">
        <v>2025</v>
      </c>
      <c r="Z176" s="20" t="s">
        <v>454</v>
      </c>
      <c r="AA176" s="18">
        <v>18501025</v>
      </c>
      <c r="AB176" s="18">
        <v>17116408</v>
      </c>
    </row>
    <row r="177" spans="1:28" x14ac:dyDescent="0.2">
      <c r="A177" s="6" t="s">
        <v>213</v>
      </c>
      <c r="B177" s="6">
        <v>2023</v>
      </c>
      <c r="C177" s="6" t="s">
        <v>13</v>
      </c>
      <c r="D177" s="5" t="s">
        <v>14</v>
      </c>
      <c r="E177" s="6" t="s">
        <v>29</v>
      </c>
      <c r="F177" s="5" t="s">
        <v>16</v>
      </c>
      <c r="G177" s="5" t="s">
        <v>17</v>
      </c>
      <c r="H177" s="15" t="s">
        <v>466</v>
      </c>
      <c r="I177" s="5" t="s">
        <v>19</v>
      </c>
      <c r="J177" s="16">
        <v>17544.150000000001</v>
      </c>
      <c r="K177" s="5">
        <v>34644</v>
      </c>
      <c r="N177" s="5">
        <v>2024</v>
      </c>
      <c r="O177" s="5" t="s">
        <v>49</v>
      </c>
      <c r="P177" s="5" t="s">
        <v>449</v>
      </c>
      <c r="Q177" s="5" t="s">
        <v>446</v>
      </c>
      <c r="R177" s="5">
        <v>401</v>
      </c>
      <c r="S177" s="5">
        <v>335797</v>
      </c>
      <c r="T177" s="5">
        <v>130499</v>
      </c>
      <c r="U177" s="5">
        <v>92997</v>
      </c>
      <c r="V177" s="5" t="s">
        <v>479</v>
      </c>
      <c r="Y177" s="18">
        <v>2023</v>
      </c>
      <c r="Z177" s="20" t="s">
        <v>454</v>
      </c>
      <c r="AA177" s="18">
        <v>10960710</v>
      </c>
      <c r="AB177" s="18">
        <v>6731158</v>
      </c>
    </row>
    <row r="178" spans="1:28" x14ac:dyDescent="0.2">
      <c r="A178" s="6" t="s">
        <v>214</v>
      </c>
      <c r="B178" s="6">
        <v>2024</v>
      </c>
      <c r="C178" s="6" t="s">
        <v>24</v>
      </c>
      <c r="D178" s="5" t="s">
        <v>33</v>
      </c>
      <c r="E178" s="6" t="s">
        <v>29</v>
      </c>
      <c r="F178" s="5" t="s">
        <v>16</v>
      </c>
      <c r="G178" s="5" t="s">
        <v>17</v>
      </c>
      <c r="H178" s="15" t="s">
        <v>466</v>
      </c>
      <c r="I178" s="5" t="s">
        <v>22</v>
      </c>
      <c r="J178" s="16">
        <v>30102.15</v>
      </c>
      <c r="K178" s="5">
        <v>47422</v>
      </c>
      <c r="N178" s="5">
        <v>2023</v>
      </c>
      <c r="O178" s="5" t="s">
        <v>73</v>
      </c>
      <c r="P178" s="5" t="s">
        <v>447</v>
      </c>
      <c r="Q178" s="5" t="s">
        <v>448</v>
      </c>
      <c r="R178" s="5">
        <v>594</v>
      </c>
      <c r="S178" s="5">
        <v>1924620</v>
      </c>
      <c r="T178" s="5">
        <v>1730129</v>
      </c>
      <c r="U178" s="5">
        <v>549076</v>
      </c>
      <c r="V178" s="5" t="s">
        <v>478</v>
      </c>
      <c r="Y178" s="18">
        <v>2024</v>
      </c>
      <c r="Z178" s="20" t="s">
        <v>454</v>
      </c>
      <c r="AA178" s="18">
        <v>1156837</v>
      </c>
      <c r="AB178" s="18">
        <v>-24035</v>
      </c>
    </row>
    <row r="179" spans="1:28" x14ac:dyDescent="0.2">
      <c r="A179" s="6" t="s">
        <v>215</v>
      </c>
      <c r="B179" s="6">
        <v>2024</v>
      </c>
      <c r="C179" s="6" t="s">
        <v>24</v>
      </c>
      <c r="D179" s="5" t="s">
        <v>14</v>
      </c>
      <c r="E179" s="6" t="s">
        <v>25</v>
      </c>
      <c r="F179" s="5" t="s">
        <v>16</v>
      </c>
      <c r="G179" s="5" t="s">
        <v>17</v>
      </c>
      <c r="H179" s="15" t="s">
        <v>466</v>
      </c>
      <c r="I179" s="5" t="s">
        <v>36</v>
      </c>
      <c r="J179" s="16">
        <v>9695.4</v>
      </c>
      <c r="K179" s="5">
        <v>12598</v>
      </c>
      <c r="N179" s="5">
        <v>2024</v>
      </c>
      <c r="O179" s="5" t="s">
        <v>28</v>
      </c>
      <c r="P179" s="5" t="s">
        <v>451</v>
      </c>
      <c r="Q179" s="5" t="s">
        <v>446</v>
      </c>
      <c r="R179" s="5">
        <v>962</v>
      </c>
      <c r="S179" s="5">
        <v>1175415</v>
      </c>
      <c r="T179" s="5">
        <v>1231167</v>
      </c>
      <c r="U179" s="5">
        <v>355860</v>
      </c>
      <c r="V179" s="5" t="s">
        <v>478</v>
      </c>
      <c r="Y179" s="18">
        <v>2024</v>
      </c>
      <c r="Z179" s="20" t="s">
        <v>454</v>
      </c>
      <c r="AA179" s="18">
        <v>15027044</v>
      </c>
      <c r="AB179" s="18">
        <v>21021328</v>
      </c>
    </row>
    <row r="180" spans="1:28" x14ac:dyDescent="0.2">
      <c r="A180" s="6" t="s">
        <v>216</v>
      </c>
      <c r="B180" s="6">
        <v>2025</v>
      </c>
      <c r="C180" s="6" t="s">
        <v>21</v>
      </c>
      <c r="D180" s="5" t="s">
        <v>14</v>
      </c>
      <c r="E180" s="6" t="s">
        <v>29</v>
      </c>
      <c r="F180" s="5" t="s">
        <v>26</v>
      </c>
      <c r="G180" s="5" t="s">
        <v>30</v>
      </c>
      <c r="H180" s="15" t="s">
        <v>465</v>
      </c>
      <c r="I180" s="5" t="s">
        <v>19</v>
      </c>
      <c r="J180" s="16">
        <v>12114.4</v>
      </c>
      <c r="K180" s="5">
        <v>22622</v>
      </c>
      <c r="N180" s="5">
        <v>2023</v>
      </c>
      <c r="O180" s="5" t="s">
        <v>66</v>
      </c>
      <c r="P180" s="5" t="s">
        <v>445</v>
      </c>
      <c r="Q180" s="5" t="s">
        <v>446</v>
      </c>
      <c r="R180" s="5">
        <v>201</v>
      </c>
      <c r="S180" s="5">
        <v>835861</v>
      </c>
      <c r="T180" s="5">
        <v>650171</v>
      </c>
      <c r="U180" s="5">
        <v>247403</v>
      </c>
      <c r="V180" s="5" t="s">
        <v>479</v>
      </c>
      <c r="Y180" s="18">
        <v>2023</v>
      </c>
      <c r="Z180" s="20" t="s">
        <v>454</v>
      </c>
      <c r="AA180" s="18">
        <v>1519676</v>
      </c>
      <c r="AB180" s="18">
        <v>4646386</v>
      </c>
    </row>
    <row r="181" spans="1:28" x14ac:dyDescent="0.2">
      <c r="A181" s="6" t="s">
        <v>217</v>
      </c>
      <c r="B181" s="6">
        <v>2023</v>
      </c>
      <c r="C181" s="6" t="s">
        <v>13</v>
      </c>
      <c r="D181" s="5" t="s">
        <v>33</v>
      </c>
      <c r="E181" s="6" t="s">
        <v>15</v>
      </c>
      <c r="F181" s="5" t="s">
        <v>16</v>
      </c>
      <c r="G181" s="5" t="s">
        <v>17</v>
      </c>
      <c r="H181" s="15" t="s">
        <v>464</v>
      </c>
      <c r="I181" s="5" t="s">
        <v>19</v>
      </c>
      <c r="J181" s="16">
        <v>27152.400000000001</v>
      </c>
      <c r="K181" s="5">
        <v>37902</v>
      </c>
      <c r="N181" s="5">
        <v>2024</v>
      </c>
      <c r="O181" s="5" t="s">
        <v>32</v>
      </c>
      <c r="P181" s="5" t="s">
        <v>447</v>
      </c>
      <c r="Q181" s="5" t="s">
        <v>448</v>
      </c>
      <c r="R181" s="5">
        <v>1231</v>
      </c>
      <c r="S181" s="5">
        <v>558062</v>
      </c>
      <c r="T181" s="5">
        <v>816972</v>
      </c>
      <c r="U181" s="5">
        <v>178550</v>
      </c>
      <c r="V181" s="5" t="s">
        <v>478</v>
      </c>
      <c r="Y181" s="18">
        <v>2023</v>
      </c>
      <c r="Z181" s="20" t="s">
        <v>456</v>
      </c>
      <c r="AA181" s="18">
        <v>11184259</v>
      </c>
      <c r="AB181" s="18">
        <v>11458292</v>
      </c>
    </row>
    <row r="182" spans="1:28" x14ac:dyDescent="0.2">
      <c r="A182" s="6" t="s">
        <v>218</v>
      </c>
      <c r="B182" s="6">
        <v>2024</v>
      </c>
      <c r="C182" s="6" t="s">
        <v>56</v>
      </c>
      <c r="D182" s="5" t="s">
        <v>14</v>
      </c>
      <c r="E182" s="6" t="s">
        <v>25</v>
      </c>
      <c r="F182" s="5" t="s">
        <v>16</v>
      </c>
      <c r="G182" s="5" t="s">
        <v>17</v>
      </c>
      <c r="H182" s="15" t="s">
        <v>464</v>
      </c>
      <c r="I182" s="5" t="s">
        <v>19</v>
      </c>
      <c r="J182" s="16">
        <v>18111.28</v>
      </c>
      <c r="K182" s="5">
        <v>20665</v>
      </c>
      <c r="N182" s="5">
        <v>2025</v>
      </c>
      <c r="O182" s="5" t="s">
        <v>24</v>
      </c>
      <c r="P182" s="5" t="s">
        <v>450</v>
      </c>
      <c r="Q182" s="5" t="s">
        <v>448</v>
      </c>
      <c r="R182" s="5">
        <v>702</v>
      </c>
      <c r="S182" s="5">
        <v>2322609</v>
      </c>
      <c r="T182" s="5">
        <v>2132544</v>
      </c>
      <c r="U182" s="5">
        <v>392086</v>
      </c>
      <c r="V182" s="5" t="s">
        <v>478</v>
      </c>
      <c r="Y182" s="18">
        <v>2024</v>
      </c>
      <c r="Z182" s="20" t="s">
        <v>453</v>
      </c>
      <c r="AA182" s="18">
        <v>14593825</v>
      </c>
      <c r="AB182" s="18">
        <v>11434045</v>
      </c>
    </row>
    <row r="183" spans="1:28" x14ac:dyDescent="0.2">
      <c r="A183" s="6" t="s">
        <v>219</v>
      </c>
      <c r="B183" s="6">
        <v>2023</v>
      </c>
      <c r="C183" s="6" t="s">
        <v>49</v>
      </c>
      <c r="D183" s="5" t="s">
        <v>14</v>
      </c>
      <c r="E183" s="6" t="s">
        <v>15</v>
      </c>
      <c r="F183" s="5" t="s">
        <v>16</v>
      </c>
      <c r="G183" s="5" t="s">
        <v>17</v>
      </c>
      <c r="H183" s="15" t="s">
        <v>465</v>
      </c>
      <c r="I183" s="5" t="s">
        <v>19</v>
      </c>
      <c r="J183" s="16">
        <v>5525.6</v>
      </c>
      <c r="K183" s="5">
        <v>15360</v>
      </c>
      <c r="N183" s="5">
        <v>2025</v>
      </c>
      <c r="O183" s="5" t="s">
        <v>28</v>
      </c>
      <c r="P183" s="5" t="s">
        <v>450</v>
      </c>
      <c r="Q183" s="5" t="s">
        <v>446</v>
      </c>
      <c r="R183" s="5">
        <v>1007</v>
      </c>
      <c r="S183" s="5">
        <v>2277645</v>
      </c>
      <c r="T183" s="5">
        <v>2238085</v>
      </c>
      <c r="U183" s="5">
        <v>621026</v>
      </c>
      <c r="V183" s="5" t="s">
        <v>478</v>
      </c>
      <c r="Y183" s="18">
        <v>2023</v>
      </c>
      <c r="Z183" s="20" t="s">
        <v>457</v>
      </c>
      <c r="AA183" s="18">
        <v>19388137</v>
      </c>
      <c r="AB183" s="18">
        <v>22911156</v>
      </c>
    </row>
    <row r="184" spans="1:28" x14ac:dyDescent="0.2">
      <c r="A184" s="6" t="s">
        <v>220</v>
      </c>
      <c r="B184" s="6">
        <v>2025</v>
      </c>
      <c r="C184" s="6" t="s">
        <v>42</v>
      </c>
      <c r="D184" s="5" t="s">
        <v>14</v>
      </c>
      <c r="E184" s="6" t="s">
        <v>25</v>
      </c>
      <c r="F184" s="5" t="s">
        <v>16</v>
      </c>
      <c r="G184" s="5" t="s">
        <v>17</v>
      </c>
      <c r="H184" s="15" t="s">
        <v>466</v>
      </c>
      <c r="I184" s="5" t="s">
        <v>19</v>
      </c>
      <c r="J184" s="16">
        <v>22375.599999999999</v>
      </c>
      <c r="K184" s="5">
        <v>32624</v>
      </c>
      <c r="N184" s="5">
        <v>2024</v>
      </c>
      <c r="O184" s="5" t="s">
        <v>42</v>
      </c>
      <c r="P184" s="5" t="s">
        <v>447</v>
      </c>
      <c r="Q184" s="5" t="s">
        <v>448</v>
      </c>
      <c r="R184" s="5">
        <v>812</v>
      </c>
      <c r="S184" s="5">
        <v>1601471</v>
      </c>
      <c r="T184" s="5">
        <v>1419390</v>
      </c>
      <c r="U184" s="5">
        <v>380016</v>
      </c>
      <c r="V184" s="5" t="s">
        <v>478</v>
      </c>
      <c r="Y184" s="18">
        <v>2025</v>
      </c>
      <c r="Z184" s="20" t="s">
        <v>454</v>
      </c>
      <c r="AA184" s="18">
        <v>15250431</v>
      </c>
      <c r="AB184" s="18">
        <v>14402341</v>
      </c>
    </row>
    <row r="185" spans="1:28" x14ac:dyDescent="0.2">
      <c r="A185" s="6" t="s">
        <v>221</v>
      </c>
      <c r="B185" s="6">
        <v>2025</v>
      </c>
      <c r="C185" s="6" t="s">
        <v>21</v>
      </c>
      <c r="D185" s="5" t="s">
        <v>14</v>
      </c>
      <c r="E185" s="6" t="s">
        <v>29</v>
      </c>
      <c r="F185" s="5" t="s">
        <v>16</v>
      </c>
      <c r="G185" s="5" t="s">
        <v>17</v>
      </c>
      <c r="H185" s="15" t="s">
        <v>467</v>
      </c>
      <c r="I185" s="5" t="s">
        <v>22</v>
      </c>
      <c r="J185" s="16">
        <v>16135.56</v>
      </c>
      <c r="K185" s="5">
        <v>30586</v>
      </c>
      <c r="N185" s="5">
        <v>2024</v>
      </c>
      <c r="O185" s="5" t="s">
        <v>49</v>
      </c>
      <c r="P185" s="5" t="s">
        <v>445</v>
      </c>
      <c r="Q185" s="5" t="s">
        <v>448</v>
      </c>
      <c r="R185" s="5">
        <v>1376</v>
      </c>
      <c r="S185" s="5">
        <v>2360046</v>
      </c>
      <c r="T185" s="5">
        <v>2756360</v>
      </c>
      <c r="U185" s="5">
        <v>406515</v>
      </c>
      <c r="V185" s="5" t="s">
        <v>478</v>
      </c>
      <c r="Y185" s="18">
        <v>2025</v>
      </c>
      <c r="Z185" s="20" t="s">
        <v>453</v>
      </c>
      <c r="AA185" s="18">
        <v>22240809</v>
      </c>
      <c r="AB185" s="18">
        <v>19918487</v>
      </c>
    </row>
    <row r="186" spans="1:28" x14ac:dyDescent="0.2">
      <c r="A186" s="6" t="s">
        <v>222</v>
      </c>
      <c r="B186" s="6">
        <v>2023</v>
      </c>
      <c r="C186" s="6" t="s">
        <v>24</v>
      </c>
      <c r="D186" s="5" t="s">
        <v>14</v>
      </c>
      <c r="E186" s="6" t="s">
        <v>40</v>
      </c>
      <c r="F186" s="5" t="s">
        <v>16</v>
      </c>
      <c r="G186" s="5" t="s">
        <v>17</v>
      </c>
      <c r="H186" s="15" t="s">
        <v>466</v>
      </c>
      <c r="I186" s="5" t="s">
        <v>36</v>
      </c>
      <c r="J186" s="16">
        <v>30539.599999999999</v>
      </c>
      <c r="K186" s="5">
        <v>40991</v>
      </c>
      <c r="N186" s="5">
        <v>2023</v>
      </c>
      <c r="O186" s="5" t="s">
        <v>28</v>
      </c>
      <c r="P186" s="5" t="s">
        <v>447</v>
      </c>
      <c r="Q186" s="5" t="s">
        <v>448</v>
      </c>
      <c r="R186" s="5">
        <v>673</v>
      </c>
      <c r="S186" s="5">
        <v>785593</v>
      </c>
      <c r="T186" s="5">
        <v>555112</v>
      </c>
      <c r="U186" s="5">
        <v>248546</v>
      </c>
      <c r="V186" s="5" t="s">
        <v>478</v>
      </c>
      <c r="Y186" s="18">
        <v>2024</v>
      </c>
      <c r="Z186" s="20" t="s">
        <v>453</v>
      </c>
      <c r="AA186" s="18">
        <v>7916950</v>
      </c>
      <c r="AB186" s="18">
        <v>3329560</v>
      </c>
    </row>
    <row r="187" spans="1:28" x14ac:dyDescent="0.2">
      <c r="A187" s="6" t="s">
        <v>223</v>
      </c>
      <c r="B187" s="6">
        <v>2024</v>
      </c>
      <c r="C187" s="6" t="s">
        <v>66</v>
      </c>
      <c r="D187" s="5" t="s">
        <v>14</v>
      </c>
      <c r="E187" s="6" t="s">
        <v>29</v>
      </c>
      <c r="F187" s="5" t="s">
        <v>26</v>
      </c>
      <c r="G187" s="5" t="s">
        <v>17</v>
      </c>
      <c r="H187" s="15" t="s">
        <v>466</v>
      </c>
      <c r="I187" s="5" t="s">
        <v>19</v>
      </c>
      <c r="J187" s="16">
        <v>30228.25</v>
      </c>
      <c r="K187" s="5">
        <v>54307</v>
      </c>
      <c r="N187" s="5">
        <v>2024</v>
      </c>
      <c r="O187" s="5" t="s">
        <v>38</v>
      </c>
      <c r="P187" s="5" t="s">
        <v>445</v>
      </c>
      <c r="Q187" s="5" t="s">
        <v>448</v>
      </c>
      <c r="R187" s="5">
        <v>705</v>
      </c>
      <c r="S187" s="5">
        <v>1916548</v>
      </c>
      <c r="T187" s="5">
        <v>2114752</v>
      </c>
      <c r="U187" s="5">
        <v>574158</v>
      </c>
      <c r="V187" s="5" t="s">
        <v>478</v>
      </c>
      <c r="Y187" s="18">
        <v>2024</v>
      </c>
      <c r="Z187" s="20" t="s">
        <v>457</v>
      </c>
      <c r="AA187" s="18">
        <v>16915509</v>
      </c>
      <c r="AB187" s="18">
        <v>19094069</v>
      </c>
    </row>
    <row r="188" spans="1:28" x14ac:dyDescent="0.2">
      <c r="A188" s="6" t="s">
        <v>224</v>
      </c>
      <c r="B188" s="6">
        <v>2025</v>
      </c>
      <c r="C188" s="6" t="s">
        <v>66</v>
      </c>
      <c r="D188" s="5" t="s">
        <v>14</v>
      </c>
      <c r="E188" s="6" t="s">
        <v>29</v>
      </c>
      <c r="F188" s="5" t="s">
        <v>16</v>
      </c>
      <c r="G188" s="5" t="s">
        <v>30</v>
      </c>
      <c r="H188" s="15" t="s">
        <v>465</v>
      </c>
      <c r="I188" s="5" t="s">
        <v>19</v>
      </c>
      <c r="J188" s="16">
        <v>41220</v>
      </c>
      <c r="K188" s="5">
        <v>56854</v>
      </c>
      <c r="N188" s="5">
        <v>2025</v>
      </c>
      <c r="O188" s="5" t="s">
        <v>66</v>
      </c>
      <c r="P188" s="5" t="s">
        <v>445</v>
      </c>
      <c r="Q188" s="5" t="s">
        <v>446</v>
      </c>
      <c r="R188" s="5">
        <v>499</v>
      </c>
      <c r="S188" s="5">
        <v>958201</v>
      </c>
      <c r="T188" s="5">
        <v>914788</v>
      </c>
      <c r="U188" s="5">
        <v>139612</v>
      </c>
      <c r="V188" s="5" t="s">
        <v>478</v>
      </c>
      <c r="Y188" s="18">
        <v>2024</v>
      </c>
      <c r="Z188" s="20" t="s">
        <v>454</v>
      </c>
      <c r="AA188" s="18">
        <v>20471886</v>
      </c>
      <c r="AB188" s="18">
        <v>15523941</v>
      </c>
    </row>
    <row r="189" spans="1:28" x14ac:dyDescent="0.2">
      <c r="A189" s="6" t="s">
        <v>225</v>
      </c>
      <c r="B189" s="6">
        <v>2024</v>
      </c>
      <c r="C189" s="6" t="s">
        <v>38</v>
      </c>
      <c r="D189" s="5" t="s">
        <v>14</v>
      </c>
      <c r="E189" s="6" t="s">
        <v>15</v>
      </c>
      <c r="F189" s="5" t="s">
        <v>16</v>
      </c>
      <c r="G189" s="5" t="s">
        <v>17</v>
      </c>
      <c r="H189" s="15" t="s">
        <v>466</v>
      </c>
      <c r="I189" s="5" t="s">
        <v>19</v>
      </c>
      <c r="J189" s="16">
        <v>27262.3</v>
      </c>
      <c r="K189" s="5">
        <v>36721</v>
      </c>
      <c r="N189" s="5">
        <v>2023</v>
      </c>
      <c r="O189" s="5" t="s">
        <v>21</v>
      </c>
      <c r="P189" s="5" t="s">
        <v>451</v>
      </c>
      <c r="Q189" s="5" t="s">
        <v>446</v>
      </c>
      <c r="R189" s="5">
        <v>770</v>
      </c>
      <c r="S189" s="5">
        <v>409699</v>
      </c>
      <c r="T189" s="5">
        <v>257811</v>
      </c>
      <c r="U189" s="5">
        <v>51307</v>
      </c>
      <c r="V189" s="5" t="s">
        <v>478</v>
      </c>
      <c r="Y189" s="18">
        <v>2025</v>
      </c>
      <c r="Z189" s="20" t="s">
        <v>453</v>
      </c>
      <c r="AA189" s="18">
        <v>17650974</v>
      </c>
      <c r="AB189" s="18">
        <v>17998363</v>
      </c>
    </row>
    <row r="190" spans="1:28" x14ac:dyDescent="0.2">
      <c r="A190" s="6" t="s">
        <v>226</v>
      </c>
      <c r="B190" s="6">
        <v>2024</v>
      </c>
      <c r="C190" s="6" t="s">
        <v>56</v>
      </c>
      <c r="D190" s="5" t="s">
        <v>33</v>
      </c>
      <c r="E190" s="6" t="s">
        <v>40</v>
      </c>
      <c r="F190" s="5" t="s">
        <v>16</v>
      </c>
      <c r="G190" s="5" t="s">
        <v>30</v>
      </c>
      <c r="H190" s="15" t="s">
        <v>465</v>
      </c>
      <c r="I190" s="5" t="s">
        <v>36</v>
      </c>
      <c r="J190" s="16">
        <v>25565.599999999999</v>
      </c>
      <c r="K190" s="5">
        <v>24712</v>
      </c>
      <c r="N190" s="5">
        <v>2024</v>
      </c>
      <c r="O190" s="5" t="s">
        <v>56</v>
      </c>
      <c r="P190" s="5" t="s">
        <v>450</v>
      </c>
      <c r="Q190" s="5" t="s">
        <v>446</v>
      </c>
      <c r="R190" s="5">
        <v>1297</v>
      </c>
      <c r="S190" s="5">
        <v>1218143</v>
      </c>
      <c r="T190" s="5">
        <v>962915</v>
      </c>
      <c r="U190" s="5">
        <v>313874</v>
      </c>
      <c r="V190" s="5" t="s">
        <v>479</v>
      </c>
      <c r="Y190" s="18">
        <v>2024</v>
      </c>
      <c r="Z190" s="20" t="s">
        <v>455</v>
      </c>
      <c r="AA190" s="18">
        <v>24747962</v>
      </c>
      <c r="AB190" s="18">
        <v>26691084</v>
      </c>
    </row>
    <row r="191" spans="1:28" x14ac:dyDescent="0.2">
      <c r="A191" s="6" t="s">
        <v>227</v>
      </c>
      <c r="B191" s="6">
        <v>2023</v>
      </c>
      <c r="C191" s="6" t="s">
        <v>32</v>
      </c>
      <c r="D191" s="5" t="s">
        <v>14</v>
      </c>
      <c r="E191" s="6" t="s">
        <v>25</v>
      </c>
      <c r="F191" s="5" t="s">
        <v>26</v>
      </c>
      <c r="G191" s="5" t="s">
        <v>17</v>
      </c>
      <c r="H191" s="15" t="s">
        <v>466</v>
      </c>
      <c r="I191" s="5" t="s">
        <v>19</v>
      </c>
      <c r="J191" s="16">
        <v>19801.599999999999</v>
      </c>
      <c r="K191" s="5">
        <v>28959</v>
      </c>
      <c r="N191" s="5">
        <v>2025</v>
      </c>
      <c r="O191" s="5" t="s">
        <v>73</v>
      </c>
      <c r="P191" s="5" t="s">
        <v>450</v>
      </c>
      <c r="Q191" s="5" t="s">
        <v>448</v>
      </c>
      <c r="R191" s="5">
        <v>92</v>
      </c>
      <c r="S191" s="5">
        <v>2087145</v>
      </c>
      <c r="T191" s="5">
        <v>1909576</v>
      </c>
      <c r="U191" s="5">
        <v>502639</v>
      </c>
      <c r="V191" s="5" t="s">
        <v>479</v>
      </c>
      <c r="Y191" s="18">
        <v>2023</v>
      </c>
      <c r="Z191" s="20" t="s">
        <v>454</v>
      </c>
      <c r="AA191" s="18">
        <v>23437064</v>
      </c>
      <c r="AB191" s="18">
        <v>19573327</v>
      </c>
    </row>
    <row r="192" spans="1:28" x14ac:dyDescent="0.2">
      <c r="A192" s="6" t="s">
        <v>228</v>
      </c>
      <c r="B192" s="6">
        <v>2023</v>
      </c>
      <c r="C192" s="6" t="s">
        <v>24</v>
      </c>
      <c r="D192" s="5" t="s">
        <v>14</v>
      </c>
      <c r="E192" s="6" t="s">
        <v>29</v>
      </c>
      <c r="F192" s="5" t="s">
        <v>16</v>
      </c>
      <c r="G192" s="5" t="s">
        <v>30</v>
      </c>
      <c r="H192" s="15" t="s">
        <v>464</v>
      </c>
      <c r="I192" s="5" t="s">
        <v>19</v>
      </c>
      <c r="J192" s="16">
        <v>47058.879999999997</v>
      </c>
      <c r="K192" s="5">
        <v>55663</v>
      </c>
      <c r="N192" s="5">
        <v>2025</v>
      </c>
      <c r="O192" s="5" t="s">
        <v>21</v>
      </c>
      <c r="P192" s="5" t="s">
        <v>445</v>
      </c>
      <c r="Q192" s="5" t="s">
        <v>448</v>
      </c>
      <c r="R192" s="5">
        <v>313</v>
      </c>
      <c r="S192" s="5">
        <v>2297711</v>
      </c>
      <c r="T192" s="5">
        <v>2192615</v>
      </c>
      <c r="U192" s="5">
        <v>705772</v>
      </c>
      <c r="V192" s="5" t="s">
        <v>479</v>
      </c>
      <c r="Y192" s="18">
        <v>2023</v>
      </c>
      <c r="Z192" s="20" t="s">
        <v>455</v>
      </c>
      <c r="AA192" s="18">
        <v>27322538</v>
      </c>
      <c r="AB192" s="18">
        <v>24820376</v>
      </c>
    </row>
    <row r="193" spans="1:28" x14ac:dyDescent="0.2">
      <c r="A193" s="6" t="s">
        <v>229</v>
      </c>
      <c r="B193" s="6">
        <v>2025</v>
      </c>
      <c r="C193" s="6" t="s">
        <v>56</v>
      </c>
      <c r="D193" s="5" t="s">
        <v>14</v>
      </c>
      <c r="E193" s="6" t="s">
        <v>29</v>
      </c>
      <c r="F193" s="5" t="s">
        <v>16</v>
      </c>
      <c r="G193" s="5" t="s">
        <v>17</v>
      </c>
      <c r="H193" s="15" t="s">
        <v>466</v>
      </c>
      <c r="I193" s="5" t="s">
        <v>19</v>
      </c>
      <c r="J193" s="16">
        <v>18621.849999999999</v>
      </c>
      <c r="K193" s="5">
        <v>30162</v>
      </c>
      <c r="N193" s="5">
        <v>2023</v>
      </c>
      <c r="O193" s="5" t="s">
        <v>32</v>
      </c>
      <c r="P193" s="5" t="s">
        <v>450</v>
      </c>
      <c r="Q193" s="5" t="s">
        <v>448</v>
      </c>
      <c r="R193" s="5">
        <v>1076</v>
      </c>
      <c r="S193" s="5">
        <v>2101257</v>
      </c>
      <c r="T193" s="5">
        <v>1960245</v>
      </c>
      <c r="U193" s="5">
        <v>350491</v>
      </c>
      <c r="V193" s="5" t="s">
        <v>479</v>
      </c>
      <c r="Y193" s="18">
        <v>2024</v>
      </c>
      <c r="Z193" s="20" t="s">
        <v>454</v>
      </c>
      <c r="AA193" s="18">
        <v>17460025</v>
      </c>
      <c r="AB193" s="18">
        <v>22818554</v>
      </c>
    </row>
    <row r="194" spans="1:28" x14ac:dyDescent="0.2">
      <c r="A194" s="6" t="s">
        <v>230</v>
      </c>
      <c r="B194" s="6">
        <v>2025</v>
      </c>
      <c r="C194" s="6" t="s">
        <v>49</v>
      </c>
      <c r="D194" s="5" t="s">
        <v>14</v>
      </c>
      <c r="E194" s="6" t="s">
        <v>40</v>
      </c>
      <c r="F194" s="5" t="s">
        <v>16</v>
      </c>
      <c r="G194" s="5" t="s">
        <v>30</v>
      </c>
      <c r="H194" s="15" t="s">
        <v>467</v>
      </c>
      <c r="I194" s="5" t="s">
        <v>19</v>
      </c>
      <c r="J194" s="16">
        <v>26827.05</v>
      </c>
      <c r="K194" s="5">
        <v>57779</v>
      </c>
      <c r="N194" s="5">
        <v>2024</v>
      </c>
      <c r="O194" s="5" t="s">
        <v>66</v>
      </c>
      <c r="P194" s="5" t="s">
        <v>449</v>
      </c>
      <c r="Q194" s="5" t="s">
        <v>448</v>
      </c>
      <c r="R194" s="5">
        <v>1341</v>
      </c>
      <c r="S194" s="5">
        <v>237361</v>
      </c>
      <c r="T194" s="5">
        <v>452104</v>
      </c>
      <c r="U194" s="5">
        <v>32489</v>
      </c>
      <c r="V194" s="5" t="s">
        <v>479</v>
      </c>
      <c r="Y194" s="18">
        <v>2024</v>
      </c>
      <c r="Z194" s="20" t="s">
        <v>456</v>
      </c>
      <c r="AA194" s="18">
        <v>5161460</v>
      </c>
      <c r="AB194" s="18">
        <v>10178705</v>
      </c>
    </row>
    <row r="195" spans="1:28" x14ac:dyDescent="0.2">
      <c r="A195" s="6" t="s">
        <v>231</v>
      </c>
      <c r="B195" s="6">
        <v>2024</v>
      </c>
      <c r="C195" s="6" t="s">
        <v>42</v>
      </c>
      <c r="D195" s="5" t="s">
        <v>33</v>
      </c>
      <c r="E195" s="6" t="s">
        <v>29</v>
      </c>
      <c r="F195" s="5" t="s">
        <v>16</v>
      </c>
      <c r="G195" s="5" t="s">
        <v>17</v>
      </c>
      <c r="H195" s="15" t="s">
        <v>464</v>
      </c>
      <c r="I195" s="5" t="s">
        <v>19</v>
      </c>
      <c r="J195" s="16">
        <v>28270</v>
      </c>
      <c r="K195" s="5">
        <v>41525</v>
      </c>
      <c r="N195" s="5">
        <v>2023</v>
      </c>
      <c r="O195" s="5" t="s">
        <v>56</v>
      </c>
      <c r="P195" s="5" t="s">
        <v>445</v>
      </c>
      <c r="Q195" s="5" t="s">
        <v>448</v>
      </c>
      <c r="R195" s="5">
        <v>645</v>
      </c>
      <c r="S195" s="5">
        <v>1961856</v>
      </c>
      <c r="T195" s="5">
        <v>1700936</v>
      </c>
      <c r="U195" s="5">
        <v>337131</v>
      </c>
      <c r="V195" s="5" t="s">
        <v>479</v>
      </c>
      <c r="Y195" s="18">
        <v>2024</v>
      </c>
      <c r="Z195" s="20" t="s">
        <v>457</v>
      </c>
      <c r="AA195" s="18">
        <v>10125272</v>
      </c>
      <c r="AB195" s="18">
        <v>10254856</v>
      </c>
    </row>
    <row r="196" spans="1:28" x14ac:dyDescent="0.2">
      <c r="A196" s="6" t="s">
        <v>232</v>
      </c>
      <c r="B196" s="6">
        <v>2024</v>
      </c>
      <c r="C196" s="6" t="s">
        <v>13</v>
      </c>
      <c r="D196" s="5" t="s">
        <v>14</v>
      </c>
      <c r="E196" s="6" t="s">
        <v>25</v>
      </c>
      <c r="F196" s="5" t="s">
        <v>16</v>
      </c>
      <c r="G196" s="5" t="s">
        <v>17</v>
      </c>
      <c r="H196" s="15" t="s">
        <v>465</v>
      </c>
      <c r="I196" s="5" t="s">
        <v>36</v>
      </c>
      <c r="J196" s="16">
        <v>31806.400000000001</v>
      </c>
      <c r="K196" s="5">
        <v>39105</v>
      </c>
      <c r="N196" s="5">
        <v>2023</v>
      </c>
      <c r="O196" s="5" t="s">
        <v>28</v>
      </c>
      <c r="P196" s="5" t="s">
        <v>450</v>
      </c>
      <c r="Q196" s="5" t="s">
        <v>448</v>
      </c>
      <c r="R196" s="5">
        <v>1089</v>
      </c>
      <c r="S196" s="5">
        <v>200037</v>
      </c>
      <c r="T196" s="5">
        <v>6279</v>
      </c>
      <c r="U196" s="5">
        <v>24761</v>
      </c>
      <c r="V196" s="5" t="s">
        <v>479</v>
      </c>
      <c r="Y196" s="18">
        <v>2023</v>
      </c>
      <c r="Z196" s="20" t="s">
        <v>453</v>
      </c>
      <c r="AA196" s="18">
        <v>8402072</v>
      </c>
      <c r="AB196" s="18">
        <v>9164798</v>
      </c>
    </row>
    <row r="197" spans="1:28" x14ac:dyDescent="0.2">
      <c r="A197" s="6" t="s">
        <v>233</v>
      </c>
      <c r="B197" s="6">
        <v>2024</v>
      </c>
      <c r="C197" s="6" t="s">
        <v>24</v>
      </c>
      <c r="D197" s="5" t="s">
        <v>14</v>
      </c>
      <c r="E197" s="6" t="s">
        <v>25</v>
      </c>
      <c r="F197" s="5" t="s">
        <v>16</v>
      </c>
      <c r="G197" s="5" t="s">
        <v>17</v>
      </c>
      <c r="H197" s="15" t="s">
        <v>465</v>
      </c>
      <c r="I197" s="5" t="s">
        <v>19</v>
      </c>
      <c r="J197" s="16">
        <v>8476.7999999999993</v>
      </c>
      <c r="K197" s="5">
        <v>16845</v>
      </c>
      <c r="N197" s="5">
        <v>2025</v>
      </c>
      <c r="O197" s="5" t="s">
        <v>66</v>
      </c>
      <c r="P197" s="5" t="s">
        <v>449</v>
      </c>
      <c r="Q197" s="5" t="s">
        <v>448</v>
      </c>
      <c r="R197" s="5">
        <v>1407</v>
      </c>
      <c r="S197" s="5">
        <v>503564</v>
      </c>
      <c r="T197" s="5">
        <v>717644</v>
      </c>
      <c r="U197" s="5">
        <v>64042</v>
      </c>
      <c r="V197" s="5" t="s">
        <v>479</v>
      </c>
      <c r="Y197" s="18">
        <v>2024</v>
      </c>
      <c r="Z197" s="20" t="s">
        <v>454</v>
      </c>
      <c r="AA197" s="18">
        <v>23653052</v>
      </c>
      <c r="AB197" s="18">
        <v>20952872</v>
      </c>
    </row>
    <row r="198" spans="1:28" x14ac:dyDescent="0.2">
      <c r="A198" s="6" t="s">
        <v>234</v>
      </c>
      <c r="B198" s="6">
        <v>2024</v>
      </c>
      <c r="C198" s="6" t="s">
        <v>66</v>
      </c>
      <c r="D198" s="5" t="s">
        <v>33</v>
      </c>
      <c r="E198" s="6" t="s">
        <v>15</v>
      </c>
      <c r="F198" s="5" t="s">
        <v>16</v>
      </c>
      <c r="G198" s="5" t="s">
        <v>30</v>
      </c>
      <c r="H198" s="15" t="s">
        <v>466</v>
      </c>
      <c r="I198" s="5" t="s">
        <v>22</v>
      </c>
      <c r="J198" s="16">
        <v>13893.1</v>
      </c>
      <c r="K198" s="5">
        <v>28253</v>
      </c>
      <c r="N198" s="5">
        <v>2025</v>
      </c>
      <c r="O198" s="5" t="s">
        <v>28</v>
      </c>
      <c r="P198" s="5" t="s">
        <v>451</v>
      </c>
      <c r="Q198" s="5" t="s">
        <v>448</v>
      </c>
      <c r="R198" s="5">
        <v>1132</v>
      </c>
      <c r="S198" s="5">
        <v>821531</v>
      </c>
      <c r="T198" s="5">
        <v>550579</v>
      </c>
      <c r="U198" s="5">
        <v>248900</v>
      </c>
      <c r="V198" s="5" t="s">
        <v>478</v>
      </c>
      <c r="Y198" s="18">
        <v>2023</v>
      </c>
      <c r="Z198" s="20" t="s">
        <v>454</v>
      </c>
      <c r="AA198" s="18">
        <v>26670612</v>
      </c>
      <c r="AB198" s="18">
        <v>31659668</v>
      </c>
    </row>
    <row r="199" spans="1:28" x14ac:dyDescent="0.2">
      <c r="A199" s="6" t="s">
        <v>235</v>
      </c>
      <c r="B199" s="6">
        <v>2025</v>
      </c>
      <c r="C199" s="6" t="s">
        <v>13</v>
      </c>
      <c r="D199" s="5" t="s">
        <v>33</v>
      </c>
      <c r="E199" s="6" t="s">
        <v>29</v>
      </c>
      <c r="F199" s="5" t="s">
        <v>26</v>
      </c>
      <c r="G199" s="5" t="s">
        <v>17</v>
      </c>
      <c r="H199" s="15" t="s">
        <v>465</v>
      </c>
      <c r="I199" s="5" t="s">
        <v>19</v>
      </c>
      <c r="J199" s="16">
        <v>46520</v>
      </c>
      <c r="K199" s="5">
        <v>64207</v>
      </c>
      <c r="N199" s="5">
        <v>2025</v>
      </c>
      <c r="O199" s="5" t="s">
        <v>42</v>
      </c>
      <c r="P199" s="5" t="s">
        <v>450</v>
      </c>
      <c r="Q199" s="5" t="s">
        <v>448</v>
      </c>
      <c r="R199" s="5">
        <v>1062</v>
      </c>
      <c r="S199" s="5">
        <v>2257632</v>
      </c>
      <c r="T199" s="5">
        <v>2567125</v>
      </c>
      <c r="U199" s="5">
        <v>429860</v>
      </c>
      <c r="V199" s="5" t="s">
        <v>479</v>
      </c>
      <c r="Y199" s="18">
        <v>2023</v>
      </c>
      <c r="Z199" s="20" t="s">
        <v>457</v>
      </c>
      <c r="AA199" s="18">
        <v>2506440</v>
      </c>
      <c r="AB199" s="18">
        <v>7712813</v>
      </c>
    </row>
    <row r="200" spans="1:28" x14ac:dyDescent="0.2">
      <c r="A200" s="6" t="s">
        <v>236</v>
      </c>
      <c r="B200" s="6">
        <v>2025</v>
      </c>
      <c r="C200" s="6" t="s">
        <v>13</v>
      </c>
      <c r="D200" s="5" t="s">
        <v>14</v>
      </c>
      <c r="E200" s="6" t="s">
        <v>15</v>
      </c>
      <c r="F200" s="5" t="s">
        <v>16</v>
      </c>
      <c r="G200" s="5" t="s">
        <v>17</v>
      </c>
      <c r="H200" s="15" t="s">
        <v>465</v>
      </c>
      <c r="I200" s="5" t="s">
        <v>22</v>
      </c>
      <c r="J200" s="16">
        <v>7020</v>
      </c>
      <c r="K200" s="5">
        <v>12832</v>
      </c>
      <c r="N200" s="5">
        <v>2023</v>
      </c>
      <c r="O200" s="5" t="s">
        <v>38</v>
      </c>
      <c r="P200" s="5" t="s">
        <v>449</v>
      </c>
      <c r="Q200" s="5" t="s">
        <v>448</v>
      </c>
      <c r="R200" s="5">
        <v>226</v>
      </c>
      <c r="S200" s="5">
        <v>853668</v>
      </c>
      <c r="T200" s="5">
        <v>870523</v>
      </c>
      <c r="U200" s="5">
        <v>172579</v>
      </c>
      <c r="V200" s="5" t="s">
        <v>479</v>
      </c>
      <c r="Y200" s="18">
        <v>2024</v>
      </c>
      <c r="Z200" s="20" t="s">
        <v>454</v>
      </c>
      <c r="AA200" s="18">
        <v>9181494</v>
      </c>
      <c r="AB200" s="18">
        <v>7724738</v>
      </c>
    </row>
    <row r="201" spans="1:28" x14ac:dyDescent="0.2">
      <c r="A201" s="6" t="s">
        <v>237</v>
      </c>
      <c r="B201" s="6">
        <v>2025</v>
      </c>
      <c r="C201" s="6" t="s">
        <v>13</v>
      </c>
      <c r="D201" s="5" t="s">
        <v>33</v>
      </c>
      <c r="E201" s="6" t="s">
        <v>29</v>
      </c>
      <c r="F201" s="5" t="s">
        <v>16</v>
      </c>
      <c r="G201" s="5" t="s">
        <v>17</v>
      </c>
      <c r="H201" s="15" t="s">
        <v>466</v>
      </c>
      <c r="I201" s="5" t="s">
        <v>22</v>
      </c>
      <c r="J201" s="16">
        <v>21052.2</v>
      </c>
      <c r="K201" s="5">
        <v>29326</v>
      </c>
      <c r="N201" s="5">
        <v>2025</v>
      </c>
      <c r="O201" s="5" t="s">
        <v>13</v>
      </c>
      <c r="P201" s="5" t="s">
        <v>447</v>
      </c>
      <c r="Q201" s="5" t="s">
        <v>448</v>
      </c>
      <c r="R201" s="5">
        <v>112</v>
      </c>
      <c r="S201" s="5">
        <v>903645</v>
      </c>
      <c r="T201" s="5">
        <v>771048</v>
      </c>
      <c r="U201" s="5">
        <v>111757</v>
      </c>
      <c r="V201" s="5" t="s">
        <v>479</v>
      </c>
      <c r="Y201" s="18">
        <v>2023</v>
      </c>
      <c r="Z201" s="20" t="s">
        <v>454</v>
      </c>
      <c r="AA201" s="18">
        <v>5411045</v>
      </c>
      <c r="AB201" s="18">
        <v>2249391</v>
      </c>
    </row>
    <row r="202" spans="1:28" x14ac:dyDescent="0.2">
      <c r="A202" s="6" t="s">
        <v>238</v>
      </c>
      <c r="B202" s="6">
        <v>2024</v>
      </c>
      <c r="C202" s="6" t="s">
        <v>66</v>
      </c>
      <c r="D202" s="5" t="s">
        <v>33</v>
      </c>
      <c r="E202" s="6" t="s">
        <v>25</v>
      </c>
      <c r="F202" s="5" t="s">
        <v>16</v>
      </c>
      <c r="G202" s="5" t="s">
        <v>17</v>
      </c>
      <c r="H202" s="15" t="s">
        <v>465</v>
      </c>
      <c r="I202" s="5" t="s">
        <v>19</v>
      </c>
      <c r="J202" s="16">
        <v>20823.2</v>
      </c>
      <c r="K202" s="5">
        <v>37251</v>
      </c>
      <c r="N202" s="5">
        <v>2024</v>
      </c>
      <c r="O202" s="5" t="s">
        <v>66</v>
      </c>
      <c r="P202" s="5" t="s">
        <v>447</v>
      </c>
      <c r="Q202" s="5" t="s">
        <v>448</v>
      </c>
      <c r="R202" s="5">
        <v>1007</v>
      </c>
      <c r="S202" s="5">
        <v>917368</v>
      </c>
      <c r="T202" s="5">
        <v>873760</v>
      </c>
      <c r="U202" s="5">
        <v>159717</v>
      </c>
      <c r="V202" s="5" t="s">
        <v>479</v>
      </c>
      <c r="Y202" s="19">
        <v>2023</v>
      </c>
      <c r="Z202" s="21" t="s">
        <v>456</v>
      </c>
      <c r="AA202" s="19">
        <v>13999003.289999999</v>
      </c>
      <c r="AB202" s="19">
        <v>15171403.210000001</v>
      </c>
    </row>
    <row r="203" spans="1:28" x14ac:dyDescent="0.2">
      <c r="A203" s="6" t="s">
        <v>239</v>
      </c>
      <c r="B203" s="6">
        <v>2023</v>
      </c>
      <c r="C203" s="6" t="s">
        <v>49</v>
      </c>
      <c r="D203" s="5" t="s">
        <v>14</v>
      </c>
      <c r="E203" s="6" t="s">
        <v>15</v>
      </c>
      <c r="F203" s="5" t="s">
        <v>16</v>
      </c>
      <c r="G203" s="5" t="s">
        <v>17</v>
      </c>
      <c r="H203" s="15" t="s">
        <v>465</v>
      </c>
      <c r="I203" s="5" t="s">
        <v>19</v>
      </c>
      <c r="J203" s="16">
        <v>18756</v>
      </c>
      <c r="K203" s="5">
        <v>16182</v>
      </c>
      <c r="N203" s="5">
        <v>2024</v>
      </c>
      <c r="O203" s="5" t="s">
        <v>32</v>
      </c>
      <c r="P203" s="5" t="s">
        <v>449</v>
      </c>
      <c r="Q203" s="5" t="s">
        <v>448</v>
      </c>
      <c r="R203" s="5">
        <v>1052</v>
      </c>
      <c r="S203" s="5">
        <v>1505927</v>
      </c>
      <c r="T203" s="5">
        <v>1226895</v>
      </c>
      <c r="U203" s="5">
        <v>423082</v>
      </c>
      <c r="V203" s="5" t="s">
        <v>478</v>
      </c>
      <c r="Y203" s="19">
        <v>2023</v>
      </c>
      <c r="Z203" s="21" t="s">
        <v>455</v>
      </c>
      <c r="AA203" s="19">
        <v>12798104.9</v>
      </c>
      <c r="AB203" s="19">
        <v>14470159.699999999</v>
      </c>
    </row>
    <row r="204" spans="1:28" x14ac:dyDescent="0.2">
      <c r="A204" s="6" t="s">
        <v>240</v>
      </c>
      <c r="B204" s="6">
        <v>2023</v>
      </c>
      <c r="C204" s="6" t="s">
        <v>28</v>
      </c>
      <c r="D204" s="5" t="s">
        <v>33</v>
      </c>
      <c r="E204" s="6" t="s">
        <v>25</v>
      </c>
      <c r="F204" s="5" t="s">
        <v>16</v>
      </c>
      <c r="G204" s="5" t="s">
        <v>17</v>
      </c>
      <c r="H204" s="15" t="s">
        <v>464</v>
      </c>
      <c r="I204" s="5" t="s">
        <v>19</v>
      </c>
      <c r="J204" s="16">
        <v>51602.32</v>
      </c>
      <c r="K204" s="5">
        <v>56839</v>
      </c>
      <c r="N204" s="5">
        <v>2024</v>
      </c>
      <c r="O204" s="5" t="s">
        <v>28</v>
      </c>
      <c r="P204" s="5" t="s">
        <v>445</v>
      </c>
      <c r="Q204" s="5" t="s">
        <v>446</v>
      </c>
      <c r="R204" s="5">
        <v>610</v>
      </c>
      <c r="S204" s="5">
        <v>985838</v>
      </c>
      <c r="T204" s="5">
        <v>1133023</v>
      </c>
      <c r="U204" s="5">
        <v>239655</v>
      </c>
      <c r="V204" s="5" t="s">
        <v>479</v>
      </c>
      <c r="Y204" s="19">
        <v>2023</v>
      </c>
      <c r="Z204" s="21" t="s">
        <v>454</v>
      </c>
      <c r="AA204" s="19">
        <v>3187331.59</v>
      </c>
      <c r="AB204" s="19">
        <v>3529129.01</v>
      </c>
    </row>
    <row r="205" spans="1:28" x14ac:dyDescent="0.2">
      <c r="A205" s="6" t="s">
        <v>241</v>
      </c>
      <c r="B205" s="6">
        <v>2025</v>
      </c>
      <c r="C205" s="6" t="s">
        <v>61</v>
      </c>
      <c r="D205" s="5" t="s">
        <v>33</v>
      </c>
      <c r="E205" s="6" t="s">
        <v>29</v>
      </c>
      <c r="F205" s="5" t="s">
        <v>16</v>
      </c>
      <c r="G205" s="5" t="s">
        <v>30</v>
      </c>
      <c r="H205" s="15" t="s">
        <v>464</v>
      </c>
      <c r="I205" s="5" t="s">
        <v>22</v>
      </c>
      <c r="J205" s="16">
        <v>47057.120000000003</v>
      </c>
      <c r="K205" s="5">
        <v>53845</v>
      </c>
      <c r="N205" s="5">
        <v>2023</v>
      </c>
      <c r="O205" s="5" t="s">
        <v>21</v>
      </c>
      <c r="P205" s="5" t="s">
        <v>445</v>
      </c>
      <c r="Q205" s="5" t="s">
        <v>446</v>
      </c>
      <c r="R205" s="5">
        <v>1380</v>
      </c>
      <c r="S205" s="5">
        <v>793975</v>
      </c>
      <c r="T205" s="5">
        <v>728392</v>
      </c>
      <c r="U205" s="5">
        <v>214973</v>
      </c>
      <c r="V205" s="5" t="s">
        <v>478</v>
      </c>
      <c r="Y205" s="19">
        <v>2025</v>
      </c>
      <c r="Z205" s="21" t="s">
        <v>454</v>
      </c>
      <c r="AA205" s="19">
        <v>17089180.940000001</v>
      </c>
      <c r="AB205" s="19">
        <v>21006423.77</v>
      </c>
    </row>
    <row r="206" spans="1:28" x14ac:dyDescent="0.2">
      <c r="A206" s="6" t="s">
        <v>242</v>
      </c>
      <c r="B206" s="6">
        <v>2024</v>
      </c>
      <c r="C206" s="6" t="s">
        <v>42</v>
      </c>
      <c r="D206" s="5" t="s">
        <v>14</v>
      </c>
      <c r="E206" s="6" t="s">
        <v>40</v>
      </c>
      <c r="F206" s="5" t="s">
        <v>16</v>
      </c>
      <c r="G206" s="5" t="s">
        <v>30</v>
      </c>
      <c r="H206" s="15" t="s">
        <v>465</v>
      </c>
      <c r="I206" s="5" t="s">
        <v>19</v>
      </c>
      <c r="J206" s="16">
        <v>15716</v>
      </c>
      <c r="K206" s="5">
        <v>28260</v>
      </c>
      <c r="N206" s="5">
        <v>2025</v>
      </c>
      <c r="O206" s="5" t="s">
        <v>42</v>
      </c>
      <c r="P206" s="5" t="s">
        <v>450</v>
      </c>
      <c r="Q206" s="5" t="s">
        <v>446</v>
      </c>
      <c r="R206" s="5">
        <v>1319</v>
      </c>
      <c r="S206" s="5">
        <v>1058379</v>
      </c>
      <c r="T206" s="5">
        <v>1293959</v>
      </c>
      <c r="U206" s="5">
        <v>221669</v>
      </c>
      <c r="V206" s="5" t="s">
        <v>479</v>
      </c>
      <c r="Y206" s="19">
        <v>2023</v>
      </c>
      <c r="Z206" s="21" t="s">
        <v>455</v>
      </c>
      <c r="AA206" s="19">
        <v>13006876.560000001</v>
      </c>
      <c r="AB206" s="19">
        <v>14157553.060000001</v>
      </c>
    </row>
    <row r="207" spans="1:28" x14ac:dyDescent="0.2">
      <c r="A207" s="6" t="s">
        <v>243</v>
      </c>
      <c r="B207" s="6">
        <v>2023</v>
      </c>
      <c r="C207" s="6" t="s">
        <v>28</v>
      </c>
      <c r="D207" s="5" t="s">
        <v>14</v>
      </c>
      <c r="E207" s="6" t="s">
        <v>15</v>
      </c>
      <c r="F207" s="5" t="s">
        <v>16</v>
      </c>
      <c r="G207" s="5" t="s">
        <v>30</v>
      </c>
      <c r="H207" s="15" t="s">
        <v>467</v>
      </c>
      <c r="I207" s="5" t="s">
        <v>36</v>
      </c>
      <c r="J207" s="16">
        <v>20579.849999999999</v>
      </c>
      <c r="K207" s="5">
        <v>46406</v>
      </c>
      <c r="N207" s="5">
        <v>2024</v>
      </c>
      <c r="O207" s="5" t="s">
        <v>32</v>
      </c>
      <c r="P207" s="5" t="s">
        <v>447</v>
      </c>
      <c r="Q207" s="5" t="s">
        <v>448</v>
      </c>
      <c r="R207" s="5">
        <v>1362</v>
      </c>
      <c r="S207" s="5">
        <v>2482373</v>
      </c>
      <c r="T207" s="5">
        <v>2523976</v>
      </c>
      <c r="U207" s="5">
        <v>451657</v>
      </c>
      <c r="V207" s="5" t="s">
        <v>479</v>
      </c>
      <c r="Y207" s="19">
        <v>2024</v>
      </c>
      <c r="Z207" s="21" t="s">
        <v>454</v>
      </c>
      <c r="AA207" s="19">
        <v>9910548.9600000009</v>
      </c>
      <c r="AB207" s="19">
        <v>10593583.529999999</v>
      </c>
    </row>
    <row r="208" spans="1:28" x14ac:dyDescent="0.2">
      <c r="A208" s="6" t="s">
        <v>244</v>
      </c>
      <c r="B208" s="6">
        <v>2023</v>
      </c>
      <c r="C208" s="6" t="s">
        <v>42</v>
      </c>
      <c r="D208" s="5" t="s">
        <v>14</v>
      </c>
      <c r="E208" s="6" t="s">
        <v>29</v>
      </c>
      <c r="F208" s="5" t="s">
        <v>16</v>
      </c>
      <c r="G208" s="5" t="s">
        <v>17</v>
      </c>
      <c r="H208" s="15" t="s">
        <v>465</v>
      </c>
      <c r="I208" s="5" t="s">
        <v>19</v>
      </c>
      <c r="J208" s="16">
        <v>14934.4</v>
      </c>
      <c r="K208" s="5">
        <v>19202</v>
      </c>
      <c r="N208" s="5">
        <v>2023</v>
      </c>
      <c r="O208" s="5" t="s">
        <v>73</v>
      </c>
      <c r="P208" s="5" t="s">
        <v>445</v>
      </c>
      <c r="Q208" s="5" t="s">
        <v>448</v>
      </c>
      <c r="R208" s="5">
        <v>1004</v>
      </c>
      <c r="S208" s="5">
        <v>1052224</v>
      </c>
      <c r="T208" s="5">
        <v>1360705</v>
      </c>
      <c r="U208" s="5">
        <v>227871</v>
      </c>
      <c r="V208" s="5" t="s">
        <v>478</v>
      </c>
      <c r="Y208" s="19">
        <v>2023</v>
      </c>
      <c r="Z208" s="21" t="s">
        <v>454</v>
      </c>
      <c r="AA208" s="19">
        <v>1337440.1200000001</v>
      </c>
      <c r="AB208" s="19">
        <v>1601846.36</v>
      </c>
    </row>
    <row r="209" spans="1:28" x14ac:dyDescent="0.2">
      <c r="A209" s="6" t="s">
        <v>245</v>
      </c>
      <c r="B209" s="6">
        <v>2024</v>
      </c>
      <c r="C209" s="6" t="s">
        <v>21</v>
      </c>
      <c r="D209" s="5" t="s">
        <v>33</v>
      </c>
      <c r="E209" s="6" t="s">
        <v>29</v>
      </c>
      <c r="F209" s="5" t="s">
        <v>16</v>
      </c>
      <c r="G209" s="5" t="s">
        <v>30</v>
      </c>
      <c r="H209" s="15" t="s">
        <v>467</v>
      </c>
      <c r="I209" s="5" t="s">
        <v>22</v>
      </c>
      <c r="J209" s="16">
        <v>11947.2</v>
      </c>
      <c r="K209" s="5">
        <v>15583</v>
      </c>
      <c r="N209" s="5">
        <v>2023</v>
      </c>
      <c r="O209" s="5" t="s">
        <v>13</v>
      </c>
      <c r="P209" s="5" t="s">
        <v>445</v>
      </c>
      <c r="Q209" s="5" t="s">
        <v>448</v>
      </c>
      <c r="R209" s="5">
        <v>1405</v>
      </c>
      <c r="S209" s="5">
        <v>1424322</v>
      </c>
      <c r="T209" s="5">
        <v>1717775</v>
      </c>
      <c r="U209" s="5">
        <v>262950</v>
      </c>
      <c r="V209" s="5" t="s">
        <v>479</v>
      </c>
      <c r="Y209" s="19">
        <v>2025</v>
      </c>
      <c r="Z209" s="21" t="s">
        <v>454</v>
      </c>
      <c r="AA209" s="19">
        <v>23677359.350000001</v>
      </c>
      <c r="AB209" s="19">
        <v>27191584.949999999</v>
      </c>
    </row>
    <row r="210" spans="1:28" x14ac:dyDescent="0.2">
      <c r="A210" s="6" t="s">
        <v>246</v>
      </c>
      <c r="B210" s="6">
        <v>2023</v>
      </c>
      <c r="C210" s="6" t="s">
        <v>56</v>
      </c>
      <c r="D210" s="5" t="s">
        <v>33</v>
      </c>
      <c r="E210" s="6" t="s">
        <v>25</v>
      </c>
      <c r="F210" s="5" t="s">
        <v>26</v>
      </c>
      <c r="G210" s="5" t="s">
        <v>30</v>
      </c>
      <c r="H210" s="15" t="s">
        <v>466</v>
      </c>
      <c r="I210" s="5" t="s">
        <v>22</v>
      </c>
      <c r="J210" s="16">
        <v>10632.05</v>
      </c>
      <c r="K210" s="5">
        <v>17003</v>
      </c>
      <c r="N210" s="5">
        <v>2023</v>
      </c>
      <c r="O210" s="5" t="s">
        <v>42</v>
      </c>
      <c r="P210" s="5" t="s">
        <v>447</v>
      </c>
      <c r="Q210" s="5" t="s">
        <v>448</v>
      </c>
      <c r="R210" s="5">
        <v>899</v>
      </c>
      <c r="S210" s="5">
        <v>1561968</v>
      </c>
      <c r="T210" s="5">
        <v>1755165</v>
      </c>
      <c r="U210" s="5">
        <v>449525</v>
      </c>
      <c r="V210" s="5" t="s">
        <v>478</v>
      </c>
      <c r="Y210" s="19">
        <v>2024</v>
      </c>
      <c r="Z210" s="21" t="s">
        <v>453</v>
      </c>
      <c r="AA210" s="19">
        <v>19995427.48</v>
      </c>
      <c r="AB210" s="19">
        <v>24964554.77</v>
      </c>
    </row>
    <row r="211" spans="1:28" x14ac:dyDescent="0.2">
      <c r="A211" s="6" t="s">
        <v>247</v>
      </c>
      <c r="B211" s="6">
        <v>2023</v>
      </c>
      <c r="C211" s="6" t="s">
        <v>56</v>
      </c>
      <c r="D211" s="5" t="s">
        <v>33</v>
      </c>
      <c r="E211" s="6" t="s">
        <v>15</v>
      </c>
      <c r="F211" s="5" t="s">
        <v>16</v>
      </c>
      <c r="G211" s="5" t="s">
        <v>17</v>
      </c>
      <c r="H211" s="15" t="s">
        <v>465</v>
      </c>
      <c r="I211" s="5" t="s">
        <v>22</v>
      </c>
      <c r="J211" s="16">
        <v>33762.400000000001</v>
      </c>
      <c r="K211" s="5">
        <v>47746</v>
      </c>
      <c r="N211" s="5">
        <v>2023</v>
      </c>
      <c r="O211" s="5" t="s">
        <v>38</v>
      </c>
      <c r="P211" s="5" t="s">
        <v>451</v>
      </c>
      <c r="Q211" s="5" t="s">
        <v>448</v>
      </c>
      <c r="R211" s="5">
        <v>1328</v>
      </c>
      <c r="S211" s="5">
        <v>900731</v>
      </c>
      <c r="T211" s="5">
        <v>1226417</v>
      </c>
      <c r="U211" s="5">
        <v>161712</v>
      </c>
      <c r="V211" s="5" t="s">
        <v>478</v>
      </c>
      <c r="Y211" s="19">
        <v>2024</v>
      </c>
      <c r="Z211" s="21" t="s">
        <v>454</v>
      </c>
      <c r="AA211" s="19">
        <v>12562532.93</v>
      </c>
      <c r="AB211" s="19">
        <v>14182535.99</v>
      </c>
    </row>
    <row r="212" spans="1:28" x14ac:dyDescent="0.2">
      <c r="A212" s="6" t="s">
        <v>248</v>
      </c>
      <c r="B212" s="6">
        <v>2024</v>
      </c>
      <c r="C212" s="6" t="s">
        <v>73</v>
      </c>
      <c r="D212" s="5" t="s">
        <v>14</v>
      </c>
      <c r="E212" s="6" t="s">
        <v>25</v>
      </c>
      <c r="F212" s="5" t="s">
        <v>16</v>
      </c>
      <c r="G212" s="5" t="s">
        <v>17</v>
      </c>
      <c r="H212" s="15" t="s">
        <v>464</v>
      </c>
      <c r="I212" s="5" t="s">
        <v>19</v>
      </c>
      <c r="J212" s="16">
        <v>49980.480000000003</v>
      </c>
      <c r="K212" s="5">
        <v>61613</v>
      </c>
      <c r="N212" s="5">
        <v>2024</v>
      </c>
      <c r="O212" s="5" t="s">
        <v>13</v>
      </c>
      <c r="P212" s="5" t="s">
        <v>445</v>
      </c>
      <c r="Q212" s="5" t="s">
        <v>446</v>
      </c>
      <c r="R212" s="5">
        <v>653</v>
      </c>
      <c r="S212" s="5">
        <v>2002218</v>
      </c>
      <c r="T212" s="5">
        <v>1855547</v>
      </c>
      <c r="U212" s="5">
        <v>504464</v>
      </c>
      <c r="V212" s="5" t="s">
        <v>478</v>
      </c>
      <c r="Y212" s="19">
        <v>2025</v>
      </c>
      <c r="Z212" s="21" t="s">
        <v>454</v>
      </c>
      <c r="AA212" s="19">
        <v>13846228.68</v>
      </c>
      <c r="AB212" s="19">
        <v>16441283.5</v>
      </c>
    </row>
    <row r="213" spans="1:28" x14ac:dyDescent="0.2">
      <c r="A213" s="6" t="s">
        <v>249</v>
      </c>
      <c r="B213" s="6">
        <v>2024</v>
      </c>
      <c r="C213" s="6" t="s">
        <v>56</v>
      </c>
      <c r="D213" s="5" t="s">
        <v>14</v>
      </c>
      <c r="E213" s="6" t="s">
        <v>29</v>
      </c>
      <c r="F213" s="5" t="s">
        <v>16</v>
      </c>
      <c r="G213" s="5" t="s">
        <v>17</v>
      </c>
      <c r="H213" s="15" t="s">
        <v>464</v>
      </c>
      <c r="I213" s="5" t="s">
        <v>19</v>
      </c>
      <c r="J213" s="16">
        <v>18307.52</v>
      </c>
      <c r="K213" s="5">
        <v>31464</v>
      </c>
      <c r="N213" s="5">
        <v>2025</v>
      </c>
      <c r="O213" s="5" t="s">
        <v>49</v>
      </c>
      <c r="P213" s="5" t="s">
        <v>449</v>
      </c>
      <c r="Q213" s="5" t="s">
        <v>448</v>
      </c>
      <c r="R213" s="5">
        <v>655</v>
      </c>
      <c r="S213" s="5">
        <v>1941233</v>
      </c>
      <c r="T213" s="5">
        <v>1741821</v>
      </c>
      <c r="U213" s="5">
        <v>286130</v>
      </c>
      <c r="V213" s="5" t="s">
        <v>478</v>
      </c>
      <c r="Y213" s="19">
        <v>2024</v>
      </c>
      <c r="Z213" s="21" t="s">
        <v>456</v>
      </c>
      <c r="AA213" s="19">
        <v>13035310.720000001</v>
      </c>
      <c r="AB213" s="19">
        <v>15154369.689999999</v>
      </c>
    </row>
    <row r="214" spans="1:28" x14ac:dyDescent="0.2">
      <c r="A214" s="6" t="s">
        <v>250</v>
      </c>
      <c r="B214" s="6">
        <v>2024</v>
      </c>
      <c r="C214" s="6" t="s">
        <v>66</v>
      </c>
      <c r="D214" s="5" t="s">
        <v>14</v>
      </c>
      <c r="E214" s="6" t="s">
        <v>29</v>
      </c>
      <c r="F214" s="5" t="s">
        <v>16</v>
      </c>
      <c r="G214" s="5" t="s">
        <v>30</v>
      </c>
      <c r="H214" s="15" t="s">
        <v>466</v>
      </c>
      <c r="I214" s="5" t="s">
        <v>22</v>
      </c>
      <c r="J214" s="16">
        <v>35878.050000000003</v>
      </c>
      <c r="K214" s="5">
        <v>51694</v>
      </c>
      <c r="N214" s="5">
        <v>2023</v>
      </c>
      <c r="O214" s="5" t="s">
        <v>28</v>
      </c>
      <c r="P214" s="5" t="s">
        <v>450</v>
      </c>
      <c r="Q214" s="5" t="s">
        <v>446</v>
      </c>
      <c r="R214" s="5">
        <v>879</v>
      </c>
      <c r="S214" s="5">
        <v>759031</v>
      </c>
      <c r="T214" s="5">
        <v>824531</v>
      </c>
      <c r="U214" s="5">
        <v>195354</v>
      </c>
      <c r="V214" s="5" t="s">
        <v>478</v>
      </c>
      <c r="Y214" s="19">
        <v>2024</v>
      </c>
      <c r="Z214" s="21" t="s">
        <v>453</v>
      </c>
      <c r="AA214" s="19">
        <v>4390682.8099999996</v>
      </c>
      <c r="AB214" s="19">
        <v>4695208.1900000004</v>
      </c>
    </row>
    <row r="215" spans="1:28" x14ac:dyDescent="0.2">
      <c r="A215" s="6" t="s">
        <v>251</v>
      </c>
      <c r="B215" s="6">
        <v>2023</v>
      </c>
      <c r="C215" s="6" t="s">
        <v>32</v>
      </c>
      <c r="D215" s="5" t="s">
        <v>14</v>
      </c>
      <c r="E215" s="6" t="s">
        <v>15</v>
      </c>
      <c r="F215" s="5" t="s">
        <v>16</v>
      </c>
      <c r="G215" s="5" t="s">
        <v>17</v>
      </c>
      <c r="H215" s="15" t="s">
        <v>467</v>
      </c>
      <c r="I215" s="5" t="s">
        <v>19</v>
      </c>
      <c r="J215" s="16">
        <v>11186.82</v>
      </c>
      <c r="K215" s="5">
        <v>19559</v>
      </c>
      <c r="N215" s="5">
        <v>2023</v>
      </c>
      <c r="O215" s="5" t="s">
        <v>49</v>
      </c>
      <c r="P215" s="5" t="s">
        <v>445</v>
      </c>
      <c r="Q215" s="5" t="s">
        <v>446</v>
      </c>
      <c r="R215" s="5">
        <v>1272</v>
      </c>
      <c r="S215" s="5">
        <v>2496976</v>
      </c>
      <c r="T215" s="5">
        <v>2721162</v>
      </c>
      <c r="U215" s="5">
        <v>755734</v>
      </c>
      <c r="V215" s="5" t="s">
        <v>478</v>
      </c>
      <c r="Y215" s="19">
        <v>2025</v>
      </c>
      <c r="Z215" s="21" t="s">
        <v>456</v>
      </c>
      <c r="AA215" s="19">
        <v>19984332.469999999</v>
      </c>
      <c r="AB215" s="19">
        <v>24647166.859999999</v>
      </c>
    </row>
    <row r="216" spans="1:28" x14ac:dyDescent="0.2">
      <c r="A216" s="6" t="s">
        <v>252</v>
      </c>
      <c r="B216" s="6">
        <v>2024</v>
      </c>
      <c r="C216" s="6" t="s">
        <v>38</v>
      </c>
      <c r="D216" s="5" t="s">
        <v>14</v>
      </c>
      <c r="E216" s="6" t="s">
        <v>29</v>
      </c>
      <c r="F216" s="5" t="s">
        <v>16</v>
      </c>
      <c r="G216" s="5" t="s">
        <v>17</v>
      </c>
      <c r="H216" s="15" t="s">
        <v>466</v>
      </c>
      <c r="I216" s="5" t="s">
        <v>19</v>
      </c>
      <c r="J216" s="16">
        <v>21535.8</v>
      </c>
      <c r="K216" s="5">
        <v>43651</v>
      </c>
      <c r="N216" s="5">
        <v>2024</v>
      </c>
      <c r="O216" s="5" t="s">
        <v>32</v>
      </c>
      <c r="P216" s="5" t="s">
        <v>445</v>
      </c>
      <c r="Q216" s="5" t="s">
        <v>448</v>
      </c>
      <c r="R216" s="5">
        <v>1344</v>
      </c>
      <c r="S216" s="5">
        <v>1449699</v>
      </c>
      <c r="T216" s="5">
        <v>1463515</v>
      </c>
      <c r="U216" s="5">
        <v>350416</v>
      </c>
      <c r="V216" s="5" t="s">
        <v>478</v>
      </c>
      <c r="Y216" s="19">
        <v>2024</v>
      </c>
      <c r="Z216" s="21" t="s">
        <v>453</v>
      </c>
      <c r="AA216" s="19">
        <v>11829268.130000001</v>
      </c>
      <c r="AB216" s="19">
        <v>12948260.880000001</v>
      </c>
    </row>
    <row r="217" spans="1:28" x14ac:dyDescent="0.2">
      <c r="A217" s="6" t="s">
        <v>253</v>
      </c>
      <c r="B217" s="6">
        <v>2023</v>
      </c>
      <c r="C217" s="6" t="s">
        <v>73</v>
      </c>
      <c r="D217" s="5" t="s">
        <v>33</v>
      </c>
      <c r="E217" s="6" t="s">
        <v>15</v>
      </c>
      <c r="F217" s="5" t="s">
        <v>16</v>
      </c>
      <c r="G217" s="5" t="s">
        <v>17</v>
      </c>
      <c r="H217" s="15" t="s">
        <v>467</v>
      </c>
      <c r="I217" s="5" t="s">
        <v>19</v>
      </c>
      <c r="J217" s="16">
        <v>7382.07</v>
      </c>
      <c r="K217" s="5">
        <v>11678</v>
      </c>
      <c r="N217" s="5">
        <v>2025</v>
      </c>
      <c r="O217" s="5" t="s">
        <v>73</v>
      </c>
      <c r="P217" s="5" t="s">
        <v>451</v>
      </c>
      <c r="Q217" s="5" t="s">
        <v>448</v>
      </c>
      <c r="R217" s="5">
        <v>795</v>
      </c>
      <c r="S217" s="5">
        <v>2319228</v>
      </c>
      <c r="T217" s="5">
        <v>2531780</v>
      </c>
      <c r="U217" s="5">
        <v>537993</v>
      </c>
      <c r="V217" s="5" t="s">
        <v>478</v>
      </c>
      <c r="Y217" s="19">
        <v>2023</v>
      </c>
      <c r="Z217" s="21" t="s">
        <v>456</v>
      </c>
      <c r="AA217" s="19">
        <v>11486302.1</v>
      </c>
      <c r="AB217" s="19">
        <v>12890040.539999999</v>
      </c>
    </row>
    <row r="218" spans="1:28" x14ac:dyDescent="0.2">
      <c r="A218" s="6" t="s">
        <v>254</v>
      </c>
      <c r="B218" s="6">
        <v>2024</v>
      </c>
      <c r="C218" s="6" t="s">
        <v>38</v>
      </c>
      <c r="D218" s="5" t="s">
        <v>14</v>
      </c>
      <c r="E218" s="6" t="s">
        <v>40</v>
      </c>
      <c r="F218" s="5" t="s">
        <v>16</v>
      </c>
      <c r="G218" s="5" t="s">
        <v>30</v>
      </c>
      <c r="H218" s="15" t="s">
        <v>467</v>
      </c>
      <c r="I218" s="5" t="s">
        <v>19</v>
      </c>
      <c r="J218" s="16">
        <v>6525.93</v>
      </c>
      <c r="K218" s="5">
        <v>15605</v>
      </c>
      <c r="N218" s="5">
        <v>2024</v>
      </c>
      <c r="O218" s="5" t="s">
        <v>24</v>
      </c>
      <c r="P218" s="5" t="s">
        <v>449</v>
      </c>
      <c r="Q218" s="5" t="s">
        <v>448</v>
      </c>
      <c r="R218" s="5">
        <v>607</v>
      </c>
      <c r="S218" s="5">
        <v>441424</v>
      </c>
      <c r="T218" s="5">
        <v>425681</v>
      </c>
      <c r="U218" s="5">
        <v>137823</v>
      </c>
      <c r="V218" s="5" t="s">
        <v>479</v>
      </c>
      <c r="Y218" s="19">
        <v>2024</v>
      </c>
      <c r="Z218" s="21" t="s">
        <v>454</v>
      </c>
      <c r="AA218" s="19">
        <v>22174562.48</v>
      </c>
      <c r="AB218" s="19">
        <v>24249158.949999999</v>
      </c>
    </row>
    <row r="219" spans="1:28" x14ac:dyDescent="0.2">
      <c r="A219" s="6" t="s">
        <v>255</v>
      </c>
      <c r="B219" s="6">
        <v>2024</v>
      </c>
      <c r="C219" s="6" t="s">
        <v>42</v>
      </c>
      <c r="D219" s="5" t="s">
        <v>33</v>
      </c>
      <c r="E219" s="6" t="s">
        <v>40</v>
      </c>
      <c r="F219" s="5" t="s">
        <v>16</v>
      </c>
      <c r="G219" s="5" t="s">
        <v>30</v>
      </c>
      <c r="H219" s="15" t="s">
        <v>466</v>
      </c>
      <c r="I219" s="5" t="s">
        <v>19</v>
      </c>
      <c r="J219" s="16">
        <v>15642.25</v>
      </c>
      <c r="K219" s="5">
        <v>34014</v>
      </c>
      <c r="N219" s="5">
        <v>2024</v>
      </c>
      <c r="O219" s="5" t="s">
        <v>61</v>
      </c>
      <c r="P219" s="5" t="s">
        <v>450</v>
      </c>
      <c r="Q219" s="5" t="s">
        <v>448</v>
      </c>
      <c r="R219" s="5">
        <v>113</v>
      </c>
      <c r="S219" s="5">
        <v>406384</v>
      </c>
      <c r="T219" s="5">
        <v>369222</v>
      </c>
      <c r="U219" s="5">
        <v>99758</v>
      </c>
      <c r="V219" s="5" t="s">
        <v>478</v>
      </c>
      <c r="Y219" s="19">
        <v>2025</v>
      </c>
      <c r="Z219" s="21" t="s">
        <v>454</v>
      </c>
      <c r="AA219" s="19">
        <v>16242100.630000001</v>
      </c>
      <c r="AB219" s="19">
        <v>17188345.030000001</v>
      </c>
    </row>
    <row r="220" spans="1:28" x14ac:dyDescent="0.2">
      <c r="A220" s="6" t="s">
        <v>256</v>
      </c>
      <c r="B220" s="6">
        <v>2024</v>
      </c>
      <c r="C220" s="6" t="s">
        <v>38</v>
      </c>
      <c r="D220" s="5" t="s">
        <v>14</v>
      </c>
      <c r="E220" s="6" t="s">
        <v>40</v>
      </c>
      <c r="F220" s="5" t="s">
        <v>16</v>
      </c>
      <c r="G220" s="5" t="s">
        <v>30</v>
      </c>
      <c r="H220" s="15" t="s">
        <v>467</v>
      </c>
      <c r="I220" s="5" t="s">
        <v>19</v>
      </c>
      <c r="J220" s="16">
        <v>23351.19</v>
      </c>
      <c r="K220" s="5">
        <v>49659</v>
      </c>
      <c r="N220" s="5">
        <v>2024</v>
      </c>
      <c r="O220" s="5" t="s">
        <v>24</v>
      </c>
      <c r="P220" s="5" t="s">
        <v>445</v>
      </c>
      <c r="Q220" s="5" t="s">
        <v>448</v>
      </c>
      <c r="R220" s="5">
        <v>1303</v>
      </c>
      <c r="S220" s="5">
        <v>344938</v>
      </c>
      <c r="T220" s="5">
        <v>60526</v>
      </c>
      <c r="U220" s="5">
        <v>59298</v>
      </c>
      <c r="V220" s="5" t="s">
        <v>478</v>
      </c>
      <c r="Y220" s="19">
        <v>2025</v>
      </c>
      <c r="Z220" s="21" t="s">
        <v>454</v>
      </c>
      <c r="AA220" s="19">
        <v>2990480.55</v>
      </c>
      <c r="AB220" s="19">
        <v>3488818.23</v>
      </c>
    </row>
    <row r="221" spans="1:28" x14ac:dyDescent="0.2">
      <c r="A221" s="6" t="s">
        <v>257</v>
      </c>
      <c r="B221" s="6">
        <v>2025</v>
      </c>
      <c r="C221" s="6" t="s">
        <v>38</v>
      </c>
      <c r="D221" s="5" t="s">
        <v>14</v>
      </c>
      <c r="E221" s="6" t="s">
        <v>25</v>
      </c>
      <c r="F221" s="5" t="s">
        <v>16</v>
      </c>
      <c r="G221" s="5" t="s">
        <v>17</v>
      </c>
      <c r="H221" s="15" t="s">
        <v>465</v>
      </c>
      <c r="I221" s="5" t="s">
        <v>19</v>
      </c>
      <c r="J221" s="16">
        <v>35628.800000000003</v>
      </c>
      <c r="K221" s="5">
        <v>45163</v>
      </c>
      <c r="N221" s="5">
        <v>2023</v>
      </c>
      <c r="O221" s="5" t="s">
        <v>38</v>
      </c>
      <c r="P221" s="5" t="s">
        <v>450</v>
      </c>
      <c r="Q221" s="5" t="s">
        <v>448</v>
      </c>
      <c r="R221" s="5">
        <v>991</v>
      </c>
      <c r="S221" s="5">
        <v>2460529</v>
      </c>
      <c r="T221" s="5">
        <v>2617830</v>
      </c>
      <c r="U221" s="5">
        <v>439150</v>
      </c>
      <c r="V221" s="5" t="s">
        <v>478</v>
      </c>
      <c r="Y221" s="19">
        <v>2023</v>
      </c>
      <c r="Z221" s="21" t="s">
        <v>453</v>
      </c>
      <c r="AA221" s="19">
        <v>24652550.690000001</v>
      </c>
      <c r="AB221" s="19">
        <v>26438255.34</v>
      </c>
    </row>
    <row r="222" spans="1:28" x14ac:dyDescent="0.2">
      <c r="A222" s="6" t="s">
        <v>258</v>
      </c>
      <c r="B222" s="6">
        <v>2024</v>
      </c>
      <c r="C222" s="6" t="s">
        <v>73</v>
      </c>
      <c r="D222" s="5" t="s">
        <v>14</v>
      </c>
      <c r="E222" s="6" t="s">
        <v>29</v>
      </c>
      <c r="F222" s="5" t="s">
        <v>16</v>
      </c>
      <c r="G222" s="5" t="s">
        <v>17</v>
      </c>
      <c r="H222" s="15" t="s">
        <v>464</v>
      </c>
      <c r="I222" s="5" t="s">
        <v>22</v>
      </c>
      <c r="J222" s="16">
        <v>12434.4</v>
      </c>
      <c r="K222" s="5">
        <v>14498</v>
      </c>
      <c r="N222" s="5">
        <v>2023</v>
      </c>
      <c r="O222" s="5" t="s">
        <v>49</v>
      </c>
      <c r="P222" s="5" t="s">
        <v>447</v>
      </c>
      <c r="Q222" s="5" t="s">
        <v>448</v>
      </c>
      <c r="R222" s="5">
        <v>298</v>
      </c>
      <c r="S222" s="5">
        <v>1179907</v>
      </c>
      <c r="T222" s="5">
        <v>1125363</v>
      </c>
      <c r="U222" s="5">
        <v>308028</v>
      </c>
      <c r="V222" s="5" t="s">
        <v>478</v>
      </c>
      <c r="Y222" s="19">
        <v>2025</v>
      </c>
      <c r="Z222" s="21" t="s">
        <v>454</v>
      </c>
      <c r="AA222" s="19">
        <v>16985654.100000001</v>
      </c>
      <c r="AB222" s="19">
        <v>20821717.649999999</v>
      </c>
    </row>
    <row r="223" spans="1:28" x14ac:dyDescent="0.2">
      <c r="A223" s="6" t="s">
        <v>259</v>
      </c>
      <c r="B223" s="6">
        <v>2024</v>
      </c>
      <c r="C223" s="6" t="s">
        <v>21</v>
      </c>
      <c r="D223" s="5" t="s">
        <v>14</v>
      </c>
      <c r="E223" s="6" t="s">
        <v>15</v>
      </c>
      <c r="F223" s="5" t="s">
        <v>16</v>
      </c>
      <c r="G223" s="5" t="s">
        <v>17</v>
      </c>
      <c r="H223" s="15" t="s">
        <v>466</v>
      </c>
      <c r="I223" s="5" t="s">
        <v>22</v>
      </c>
      <c r="J223" s="16">
        <v>18735.599999999999</v>
      </c>
      <c r="K223" s="5">
        <v>37346</v>
      </c>
      <c r="N223" s="5">
        <v>2024</v>
      </c>
      <c r="O223" s="5" t="s">
        <v>56</v>
      </c>
      <c r="P223" s="5" t="s">
        <v>445</v>
      </c>
      <c r="Q223" s="5" t="s">
        <v>448</v>
      </c>
      <c r="R223" s="5">
        <v>1319</v>
      </c>
      <c r="S223" s="5">
        <v>413968</v>
      </c>
      <c r="T223" s="5">
        <v>178341</v>
      </c>
      <c r="U223" s="5">
        <v>110565</v>
      </c>
      <c r="V223" s="5" t="s">
        <v>478</v>
      </c>
      <c r="Y223" s="19">
        <v>2023</v>
      </c>
      <c r="Z223" s="21" t="s">
        <v>456</v>
      </c>
      <c r="AA223" s="19">
        <v>25892019.5</v>
      </c>
      <c r="AB223" s="19">
        <v>30045089.579999998</v>
      </c>
    </row>
    <row r="224" spans="1:28" x14ac:dyDescent="0.2">
      <c r="A224" s="6" t="s">
        <v>260</v>
      </c>
      <c r="B224" s="6">
        <v>2023</v>
      </c>
      <c r="C224" s="6" t="s">
        <v>13</v>
      </c>
      <c r="D224" s="5" t="s">
        <v>33</v>
      </c>
      <c r="E224" s="6" t="s">
        <v>15</v>
      </c>
      <c r="F224" s="5" t="s">
        <v>16</v>
      </c>
      <c r="G224" s="5" t="s">
        <v>17</v>
      </c>
      <c r="H224" s="15" t="s">
        <v>465</v>
      </c>
      <c r="I224" s="5" t="s">
        <v>22</v>
      </c>
      <c r="J224" s="16">
        <v>37120.800000000003</v>
      </c>
      <c r="K224" s="5">
        <v>54978</v>
      </c>
      <c r="N224" s="5">
        <v>2024</v>
      </c>
      <c r="O224" s="5" t="s">
        <v>28</v>
      </c>
      <c r="P224" s="5" t="s">
        <v>445</v>
      </c>
      <c r="Q224" s="5" t="s">
        <v>448</v>
      </c>
      <c r="R224" s="5">
        <v>989</v>
      </c>
      <c r="S224" s="5">
        <v>588388</v>
      </c>
      <c r="T224" s="5">
        <v>819380</v>
      </c>
      <c r="U224" s="5">
        <v>106321</v>
      </c>
      <c r="V224" s="5" t="s">
        <v>478</v>
      </c>
      <c r="Y224" s="19">
        <v>2023</v>
      </c>
      <c r="Z224" s="21" t="s">
        <v>456</v>
      </c>
      <c r="AA224" s="19">
        <v>3222617.12</v>
      </c>
      <c r="AB224" s="19">
        <v>3971955.48</v>
      </c>
    </row>
    <row r="225" spans="1:28" x14ac:dyDescent="0.2">
      <c r="A225" s="6" t="s">
        <v>261</v>
      </c>
      <c r="B225" s="6">
        <v>2024</v>
      </c>
      <c r="C225" s="6" t="s">
        <v>56</v>
      </c>
      <c r="D225" s="5" t="s">
        <v>14</v>
      </c>
      <c r="E225" s="6" t="s">
        <v>25</v>
      </c>
      <c r="F225" s="5" t="s">
        <v>16</v>
      </c>
      <c r="G225" s="5" t="s">
        <v>17</v>
      </c>
      <c r="H225" s="15" t="s">
        <v>465</v>
      </c>
      <c r="I225" s="5" t="s">
        <v>36</v>
      </c>
      <c r="J225" s="16">
        <v>45361.599999999999</v>
      </c>
      <c r="K225" s="5">
        <v>68343</v>
      </c>
      <c r="N225" s="5">
        <v>2024</v>
      </c>
      <c r="O225" s="5" t="s">
        <v>61</v>
      </c>
      <c r="P225" s="5" t="s">
        <v>447</v>
      </c>
      <c r="Q225" s="5" t="s">
        <v>448</v>
      </c>
      <c r="R225" s="5">
        <v>206</v>
      </c>
      <c r="S225" s="5">
        <v>494957</v>
      </c>
      <c r="T225" s="5">
        <v>235093</v>
      </c>
      <c r="U225" s="5">
        <v>93580</v>
      </c>
      <c r="V225" s="5" t="s">
        <v>478</v>
      </c>
      <c r="Y225" s="19">
        <v>2024</v>
      </c>
      <c r="Z225" s="21" t="s">
        <v>454</v>
      </c>
      <c r="AA225" s="19">
        <v>5852179.9699999997</v>
      </c>
      <c r="AB225" s="19">
        <v>6458830.1399999997</v>
      </c>
    </row>
    <row r="226" spans="1:28" x14ac:dyDescent="0.2">
      <c r="A226" s="6" t="s">
        <v>262</v>
      </c>
      <c r="B226" s="6">
        <v>2023</v>
      </c>
      <c r="C226" s="6" t="s">
        <v>56</v>
      </c>
      <c r="D226" s="5" t="s">
        <v>33</v>
      </c>
      <c r="E226" s="6" t="s">
        <v>29</v>
      </c>
      <c r="F226" s="5" t="s">
        <v>26</v>
      </c>
      <c r="G226" s="5" t="s">
        <v>17</v>
      </c>
      <c r="H226" s="15" t="s">
        <v>465</v>
      </c>
      <c r="I226" s="5" t="s">
        <v>19</v>
      </c>
      <c r="J226" s="16">
        <v>33594.400000000001</v>
      </c>
      <c r="K226" s="5">
        <v>49570</v>
      </c>
      <c r="N226" s="5">
        <v>2024</v>
      </c>
      <c r="O226" s="5" t="s">
        <v>66</v>
      </c>
      <c r="P226" s="5" t="s">
        <v>451</v>
      </c>
      <c r="Q226" s="5" t="s">
        <v>448</v>
      </c>
      <c r="R226" s="5">
        <v>784</v>
      </c>
      <c r="S226" s="5">
        <v>2101737</v>
      </c>
      <c r="T226" s="5">
        <v>2393532</v>
      </c>
      <c r="U226" s="5">
        <v>668796</v>
      </c>
      <c r="V226" s="5" t="s">
        <v>478</v>
      </c>
      <c r="Y226" s="19">
        <v>2024</v>
      </c>
      <c r="Z226" s="21" t="s">
        <v>457</v>
      </c>
      <c r="AA226" s="19">
        <v>27060014.09</v>
      </c>
      <c r="AB226" s="19">
        <v>30333369.5</v>
      </c>
    </row>
    <row r="227" spans="1:28" x14ac:dyDescent="0.2">
      <c r="A227" s="6" t="s">
        <v>263</v>
      </c>
      <c r="B227" s="6">
        <v>2023</v>
      </c>
      <c r="C227" s="6" t="s">
        <v>66</v>
      </c>
      <c r="D227" s="5" t="s">
        <v>14</v>
      </c>
      <c r="E227" s="6" t="s">
        <v>15</v>
      </c>
      <c r="F227" s="5" t="s">
        <v>16</v>
      </c>
      <c r="G227" s="5" t="s">
        <v>17</v>
      </c>
      <c r="H227" s="15" t="s">
        <v>464</v>
      </c>
      <c r="I227" s="5" t="s">
        <v>19</v>
      </c>
      <c r="J227" s="16">
        <v>32450</v>
      </c>
      <c r="K227" s="5">
        <v>48494</v>
      </c>
      <c r="N227" s="5">
        <v>2024</v>
      </c>
      <c r="O227" s="5" t="s">
        <v>24</v>
      </c>
      <c r="P227" s="5" t="s">
        <v>445</v>
      </c>
      <c r="Q227" s="5" t="s">
        <v>448</v>
      </c>
      <c r="R227" s="5">
        <v>1034</v>
      </c>
      <c r="S227" s="5">
        <v>1178190</v>
      </c>
      <c r="T227" s="5">
        <v>925551</v>
      </c>
      <c r="U227" s="5">
        <v>165406</v>
      </c>
      <c r="V227" s="5" t="s">
        <v>478</v>
      </c>
      <c r="Y227" s="19">
        <v>2025</v>
      </c>
      <c r="Z227" s="21" t="s">
        <v>453</v>
      </c>
      <c r="AA227" s="19">
        <v>1209919.28</v>
      </c>
      <c r="AB227" s="19">
        <v>1280185.46</v>
      </c>
    </row>
    <row r="228" spans="1:28" x14ac:dyDescent="0.2">
      <c r="A228" s="6" t="s">
        <v>264</v>
      </c>
      <c r="B228" s="6">
        <v>2025</v>
      </c>
      <c r="C228" s="6" t="s">
        <v>73</v>
      </c>
      <c r="D228" s="5" t="s">
        <v>33</v>
      </c>
      <c r="E228" s="6" t="s">
        <v>29</v>
      </c>
      <c r="F228" s="5" t="s">
        <v>26</v>
      </c>
      <c r="G228" s="5" t="s">
        <v>17</v>
      </c>
      <c r="H228" s="15" t="s">
        <v>464</v>
      </c>
      <c r="I228" s="5" t="s">
        <v>19</v>
      </c>
      <c r="J228" s="16">
        <v>48178.239999999998</v>
      </c>
      <c r="K228" s="5">
        <v>60220</v>
      </c>
      <c r="N228" s="5">
        <v>2023</v>
      </c>
      <c r="O228" s="5" t="s">
        <v>73</v>
      </c>
      <c r="P228" s="5" t="s">
        <v>450</v>
      </c>
      <c r="Q228" s="5" t="s">
        <v>448</v>
      </c>
      <c r="R228" s="5">
        <v>1161</v>
      </c>
      <c r="S228" s="5">
        <v>990944</v>
      </c>
      <c r="T228" s="5">
        <v>833457</v>
      </c>
      <c r="U228" s="5">
        <v>199109</v>
      </c>
      <c r="V228" s="5" t="s">
        <v>478</v>
      </c>
      <c r="Y228" s="19">
        <v>2023</v>
      </c>
      <c r="Z228" s="21" t="s">
        <v>454</v>
      </c>
      <c r="AA228" s="19">
        <v>9159768.5700000003</v>
      </c>
      <c r="AB228" s="19">
        <v>10238125.26</v>
      </c>
    </row>
    <row r="229" spans="1:28" x14ac:dyDescent="0.2">
      <c r="A229" s="6" t="s">
        <v>265</v>
      </c>
      <c r="B229" s="6">
        <v>2024</v>
      </c>
      <c r="C229" s="6" t="s">
        <v>66</v>
      </c>
      <c r="D229" s="5" t="s">
        <v>14</v>
      </c>
      <c r="E229" s="6" t="s">
        <v>15</v>
      </c>
      <c r="F229" s="5" t="s">
        <v>16</v>
      </c>
      <c r="G229" s="5" t="s">
        <v>30</v>
      </c>
      <c r="H229" s="15" t="s">
        <v>466</v>
      </c>
      <c r="I229" s="5" t="s">
        <v>19</v>
      </c>
      <c r="J229" s="16">
        <v>7185.1</v>
      </c>
      <c r="K229" s="5">
        <v>3996</v>
      </c>
      <c r="N229" s="5">
        <v>2024</v>
      </c>
      <c r="O229" s="5" t="s">
        <v>24</v>
      </c>
      <c r="P229" s="5" t="s">
        <v>449</v>
      </c>
      <c r="Q229" s="5" t="s">
        <v>448</v>
      </c>
      <c r="R229" s="5">
        <v>1386</v>
      </c>
      <c r="S229" s="5">
        <v>1664458</v>
      </c>
      <c r="T229" s="5">
        <v>1745508</v>
      </c>
      <c r="U229" s="5">
        <v>220523</v>
      </c>
      <c r="V229" s="5" t="s">
        <v>478</v>
      </c>
      <c r="Y229" s="19">
        <v>2024</v>
      </c>
      <c r="Z229" s="21" t="s">
        <v>455</v>
      </c>
      <c r="AA229" s="19">
        <v>14497179.1</v>
      </c>
      <c r="AB229" s="19">
        <v>16885848.960000001</v>
      </c>
    </row>
    <row r="230" spans="1:28" x14ac:dyDescent="0.2">
      <c r="A230" s="6" t="s">
        <v>266</v>
      </c>
      <c r="B230" s="6">
        <v>2025</v>
      </c>
      <c r="C230" s="6" t="s">
        <v>32</v>
      </c>
      <c r="D230" s="5" t="s">
        <v>33</v>
      </c>
      <c r="E230" s="6" t="s">
        <v>25</v>
      </c>
      <c r="F230" s="5" t="s">
        <v>16</v>
      </c>
      <c r="G230" s="5" t="s">
        <v>17</v>
      </c>
      <c r="H230" s="15" t="s">
        <v>464</v>
      </c>
      <c r="I230" s="5" t="s">
        <v>36</v>
      </c>
      <c r="J230" s="16">
        <v>34560.239999999998</v>
      </c>
      <c r="K230" s="5">
        <v>35893</v>
      </c>
      <c r="N230" s="5">
        <v>2023</v>
      </c>
      <c r="O230" s="5" t="s">
        <v>21</v>
      </c>
      <c r="P230" s="5" t="s">
        <v>450</v>
      </c>
      <c r="Q230" s="5" t="s">
        <v>446</v>
      </c>
      <c r="R230" s="5">
        <v>1139</v>
      </c>
      <c r="S230" s="5">
        <v>1396278</v>
      </c>
      <c r="T230" s="5">
        <v>1110955</v>
      </c>
      <c r="U230" s="5">
        <v>396844</v>
      </c>
      <c r="V230" s="5" t="s">
        <v>479</v>
      </c>
      <c r="Y230" s="19">
        <v>2024</v>
      </c>
      <c r="Z230" s="21" t="s">
        <v>454</v>
      </c>
      <c r="AA230" s="19">
        <v>20185832.25</v>
      </c>
      <c r="AB230" s="19">
        <v>24834162.100000001</v>
      </c>
    </row>
    <row r="231" spans="1:28" x14ac:dyDescent="0.2">
      <c r="A231" s="6" t="s">
        <v>267</v>
      </c>
      <c r="B231" s="6">
        <v>2024</v>
      </c>
      <c r="C231" s="6" t="s">
        <v>32</v>
      </c>
      <c r="D231" s="5" t="s">
        <v>33</v>
      </c>
      <c r="E231" s="6" t="s">
        <v>25</v>
      </c>
      <c r="F231" s="5" t="s">
        <v>16</v>
      </c>
      <c r="G231" s="5" t="s">
        <v>30</v>
      </c>
      <c r="H231" s="15" t="s">
        <v>467</v>
      </c>
      <c r="I231" s="5" t="s">
        <v>19</v>
      </c>
      <c r="J231" s="16">
        <v>26687.97</v>
      </c>
      <c r="K231" s="5">
        <v>55016</v>
      </c>
      <c r="N231" s="5">
        <v>2023</v>
      </c>
      <c r="O231" s="5" t="s">
        <v>56</v>
      </c>
      <c r="P231" s="5" t="s">
        <v>451</v>
      </c>
      <c r="Q231" s="5" t="s">
        <v>448</v>
      </c>
      <c r="R231" s="5">
        <v>711</v>
      </c>
      <c r="S231" s="5">
        <v>2415059</v>
      </c>
      <c r="T231" s="5">
        <v>2379071</v>
      </c>
      <c r="U231" s="5">
        <v>334411</v>
      </c>
      <c r="V231" s="5" t="s">
        <v>479</v>
      </c>
      <c r="Y231" s="19">
        <v>2024</v>
      </c>
      <c r="Z231" s="21" t="s">
        <v>454</v>
      </c>
      <c r="AA231" s="19">
        <v>17382360.190000001</v>
      </c>
      <c r="AB231" s="19">
        <v>19332648.739999998</v>
      </c>
    </row>
    <row r="232" spans="1:28" x14ac:dyDescent="0.2">
      <c r="A232" s="6" t="s">
        <v>268</v>
      </c>
      <c r="B232" s="6">
        <v>2025</v>
      </c>
      <c r="C232" s="6" t="s">
        <v>66</v>
      </c>
      <c r="D232" s="5" t="s">
        <v>14</v>
      </c>
      <c r="E232" s="6" t="s">
        <v>29</v>
      </c>
      <c r="F232" s="5" t="s">
        <v>16</v>
      </c>
      <c r="G232" s="5" t="s">
        <v>17</v>
      </c>
      <c r="H232" s="15" t="s">
        <v>466</v>
      </c>
      <c r="I232" s="5" t="s">
        <v>19</v>
      </c>
      <c r="J232" s="16">
        <v>34786.050000000003</v>
      </c>
      <c r="K232" s="5">
        <v>56671</v>
      </c>
      <c r="N232" s="5">
        <v>2024</v>
      </c>
      <c r="O232" s="5" t="s">
        <v>32</v>
      </c>
      <c r="P232" s="5" t="s">
        <v>449</v>
      </c>
      <c r="Q232" s="5" t="s">
        <v>448</v>
      </c>
      <c r="R232" s="5">
        <v>1093</v>
      </c>
      <c r="S232" s="5">
        <v>593852</v>
      </c>
      <c r="T232" s="5">
        <v>901731</v>
      </c>
      <c r="U232" s="5">
        <v>151314</v>
      </c>
      <c r="V232" s="5" t="s">
        <v>478</v>
      </c>
      <c r="Y232" s="19">
        <v>2025</v>
      </c>
      <c r="Z232" s="21" t="s">
        <v>453</v>
      </c>
      <c r="AA232" s="19">
        <v>5328840.7699999996</v>
      </c>
      <c r="AB232" s="19">
        <v>5677745.9500000002</v>
      </c>
    </row>
    <row r="233" spans="1:28" x14ac:dyDescent="0.2">
      <c r="A233" s="6" t="s">
        <v>269</v>
      </c>
      <c r="B233" s="6">
        <v>2024</v>
      </c>
      <c r="C233" s="6" t="s">
        <v>73</v>
      </c>
      <c r="D233" s="5" t="s">
        <v>14</v>
      </c>
      <c r="E233" s="6" t="s">
        <v>40</v>
      </c>
      <c r="F233" s="5" t="s">
        <v>26</v>
      </c>
      <c r="G233" s="5" t="s">
        <v>17</v>
      </c>
      <c r="H233" s="15" t="s">
        <v>467</v>
      </c>
      <c r="I233" s="5" t="s">
        <v>19</v>
      </c>
      <c r="J233" s="16">
        <v>9024.24</v>
      </c>
      <c r="K233" s="5">
        <v>14185</v>
      </c>
      <c r="N233" s="5">
        <v>2025</v>
      </c>
      <c r="O233" s="5" t="s">
        <v>73</v>
      </c>
      <c r="P233" s="5" t="s">
        <v>450</v>
      </c>
      <c r="Q233" s="5" t="s">
        <v>448</v>
      </c>
      <c r="R233" s="5">
        <v>82</v>
      </c>
      <c r="S233" s="5">
        <v>1185461</v>
      </c>
      <c r="T233" s="5">
        <v>1214869</v>
      </c>
      <c r="U233" s="5">
        <v>155647</v>
      </c>
      <c r="V233" s="5" t="s">
        <v>478</v>
      </c>
      <c r="Y233" s="19">
        <v>2023</v>
      </c>
      <c r="Z233" s="21" t="s">
        <v>454</v>
      </c>
      <c r="AA233" s="19">
        <v>10874845.949999999</v>
      </c>
      <c r="AB233" s="19">
        <v>12936886.66</v>
      </c>
    </row>
    <row r="234" spans="1:28" x14ac:dyDescent="0.2">
      <c r="A234" s="6" t="s">
        <v>270</v>
      </c>
      <c r="B234" s="6">
        <v>2024</v>
      </c>
      <c r="C234" s="6" t="s">
        <v>66</v>
      </c>
      <c r="D234" s="5" t="s">
        <v>33</v>
      </c>
      <c r="E234" s="6" t="s">
        <v>15</v>
      </c>
      <c r="F234" s="5" t="s">
        <v>16</v>
      </c>
      <c r="G234" s="5" t="s">
        <v>17</v>
      </c>
      <c r="H234" s="15" t="s">
        <v>466</v>
      </c>
      <c r="I234" s="5" t="s">
        <v>19</v>
      </c>
      <c r="J234" s="16">
        <v>22535.5</v>
      </c>
      <c r="K234" s="5">
        <v>35815</v>
      </c>
      <c r="N234" s="5">
        <v>2025</v>
      </c>
      <c r="O234" s="5" t="s">
        <v>13</v>
      </c>
      <c r="P234" s="5" t="s">
        <v>450</v>
      </c>
      <c r="Q234" s="5" t="s">
        <v>448</v>
      </c>
      <c r="R234" s="5">
        <v>607</v>
      </c>
      <c r="S234" s="5">
        <v>1837455</v>
      </c>
      <c r="T234" s="5">
        <v>2134911</v>
      </c>
      <c r="U234" s="5">
        <v>467762</v>
      </c>
      <c r="V234" s="5" t="s">
        <v>479</v>
      </c>
      <c r="Y234" s="19">
        <v>2023</v>
      </c>
      <c r="Z234" s="21" t="s">
        <v>454</v>
      </c>
      <c r="AA234" s="19">
        <v>16053696.060000001</v>
      </c>
      <c r="AB234" s="19">
        <v>19764878.550000001</v>
      </c>
    </row>
    <row r="235" spans="1:28" x14ac:dyDescent="0.2">
      <c r="A235" s="6" t="s">
        <v>271</v>
      </c>
      <c r="B235" s="6">
        <v>2024</v>
      </c>
      <c r="C235" s="6" t="s">
        <v>56</v>
      </c>
      <c r="D235" s="5" t="s">
        <v>33</v>
      </c>
      <c r="E235" s="6" t="s">
        <v>29</v>
      </c>
      <c r="F235" s="5" t="s">
        <v>16</v>
      </c>
      <c r="G235" s="5" t="s">
        <v>17</v>
      </c>
      <c r="H235" s="15" t="s">
        <v>467</v>
      </c>
      <c r="I235" s="5" t="s">
        <v>22</v>
      </c>
      <c r="J235" s="16">
        <v>30843.84</v>
      </c>
      <c r="K235" s="5">
        <v>55606</v>
      </c>
      <c r="N235" s="5">
        <v>2024</v>
      </c>
      <c r="O235" s="5" t="s">
        <v>42</v>
      </c>
      <c r="P235" s="5" t="s">
        <v>447</v>
      </c>
      <c r="Q235" s="5" t="s">
        <v>448</v>
      </c>
      <c r="R235" s="5">
        <v>122</v>
      </c>
      <c r="S235" s="5">
        <v>1716608</v>
      </c>
      <c r="T235" s="5">
        <v>2084011</v>
      </c>
      <c r="U235" s="5">
        <v>495425</v>
      </c>
      <c r="V235" s="5" t="s">
        <v>478</v>
      </c>
      <c r="Y235" s="19">
        <v>2024</v>
      </c>
      <c r="Z235" s="21" t="s">
        <v>454</v>
      </c>
      <c r="AA235" s="19">
        <v>15783187.039999999</v>
      </c>
      <c r="AB235" s="19">
        <v>17360054.149999999</v>
      </c>
    </row>
    <row r="236" spans="1:28" x14ac:dyDescent="0.2">
      <c r="A236" s="6" t="s">
        <v>272</v>
      </c>
      <c r="B236" s="6">
        <v>2023</v>
      </c>
      <c r="C236" s="6" t="s">
        <v>28</v>
      </c>
      <c r="D236" s="5" t="s">
        <v>14</v>
      </c>
      <c r="E236" s="6" t="s">
        <v>29</v>
      </c>
      <c r="F236" s="5" t="s">
        <v>16</v>
      </c>
      <c r="G236" s="5" t="s">
        <v>17</v>
      </c>
      <c r="H236" s="15" t="s">
        <v>464</v>
      </c>
      <c r="I236" s="5" t="s">
        <v>19</v>
      </c>
      <c r="J236" s="16">
        <v>24509.759999999998</v>
      </c>
      <c r="K236" s="5">
        <v>33414</v>
      </c>
      <c r="N236" s="5">
        <v>2023</v>
      </c>
      <c r="O236" s="5" t="s">
        <v>13</v>
      </c>
      <c r="P236" s="5" t="s">
        <v>451</v>
      </c>
      <c r="Q236" s="5" t="s">
        <v>448</v>
      </c>
      <c r="R236" s="5">
        <v>874</v>
      </c>
      <c r="S236" s="5">
        <v>2006423</v>
      </c>
      <c r="T236" s="5">
        <v>1778362</v>
      </c>
      <c r="U236" s="5">
        <v>400811</v>
      </c>
      <c r="V236" s="5" t="s">
        <v>479</v>
      </c>
      <c r="Y236" s="19">
        <v>2024</v>
      </c>
      <c r="Z236" s="21" t="s">
        <v>456</v>
      </c>
      <c r="AA236" s="19">
        <v>23016073.48</v>
      </c>
      <c r="AB236" s="19">
        <v>27645292.960000001</v>
      </c>
    </row>
    <row r="237" spans="1:28" x14ac:dyDescent="0.2">
      <c r="A237" s="6" t="s">
        <v>273</v>
      </c>
      <c r="B237" s="6">
        <v>2024</v>
      </c>
      <c r="C237" s="6" t="s">
        <v>61</v>
      </c>
      <c r="D237" s="5" t="s">
        <v>33</v>
      </c>
      <c r="E237" s="6" t="s">
        <v>29</v>
      </c>
      <c r="F237" s="5" t="s">
        <v>16</v>
      </c>
      <c r="G237" s="5" t="s">
        <v>17</v>
      </c>
      <c r="H237" s="15" t="s">
        <v>464</v>
      </c>
      <c r="I237" s="5" t="s">
        <v>36</v>
      </c>
      <c r="J237" s="16">
        <v>25185.599999999999</v>
      </c>
      <c r="K237" s="5">
        <v>40385</v>
      </c>
      <c r="N237" s="5">
        <v>2023</v>
      </c>
      <c r="O237" s="5" t="s">
        <v>49</v>
      </c>
      <c r="P237" s="5" t="s">
        <v>447</v>
      </c>
      <c r="Q237" s="5" t="s">
        <v>448</v>
      </c>
      <c r="R237" s="5">
        <v>1416</v>
      </c>
      <c r="S237" s="5">
        <v>2150408</v>
      </c>
      <c r="T237" s="5">
        <v>2128284</v>
      </c>
      <c r="U237" s="5">
        <v>482605</v>
      </c>
      <c r="V237" s="5" t="s">
        <v>478</v>
      </c>
      <c r="Y237" s="19">
        <v>2025</v>
      </c>
      <c r="Z237" s="21" t="s">
        <v>456</v>
      </c>
      <c r="AA237" s="19">
        <v>14756991.67</v>
      </c>
      <c r="AB237" s="19">
        <v>16055368.779999999</v>
      </c>
    </row>
    <row r="238" spans="1:28" x14ac:dyDescent="0.2">
      <c r="A238" s="6" t="s">
        <v>274</v>
      </c>
      <c r="B238" s="6">
        <v>2023</v>
      </c>
      <c r="C238" s="6" t="s">
        <v>38</v>
      </c>
      <c r="D238" s="5" t="s">
        <v>33</v>
      </c>
      <c r="E238" s="6" t="s">
        <v>29</v>
      </c>
      <c r="F238" s="5" t="s">
        <v>16</v>
      </c>
      <c r="G238" s="5" t="s">
        <v>17</v>
      </c>
      <c r="H238" s="15" t="s">
        <v>464</v>
      </c>
      <c r="I238" s="5" t="s">
        <v>19</v>
      </c>
      <c r="J238" s="16">
        <v>29310.16</v>
      </c>
      <c r="K238" s="5">
        <v>28187</v>
      </c>
      <c r="N238" s="5">
        <v>2025</v>
      </c>
      <c r="O238" s="5" t="s">
        <v>13</v>
      </c>
      <c r="P238" s="5" t="s">
        <v>449</v>
      </c>
      <c r="Q238" s="5" t="s">
        <v>448</v>
      </c>
      <c r="R238" s="5">
        <v>1206</v>
      </c>
      <c r="S238" s="5">
        <v>827915</v>
      </c>
      <c r="T238" s="5">
        <v>939657</v>
      </c>
      <c r="U238" s="5">
        <v>165838</v>
      </c>
      <c r="V238" s="5" t="s">
        <v>478</v>
      </c>
      <c r="Y238" s="19">
        <v>2024</v>
      </c>
      <c r="Z238" s="21" t="s">
        <v>453</v>
      </c>
      <c r="AA238" s="19">
        <v>13873419.23</v>
      </c>
      <c r="AB238" s="19">
        <v>15523054.359999999</v>
      </c>
    </row>
    <row r="239" spans="1:28" x14ac:dyDescent="0.2">
      <c r="A239" s="6" t="s">
        <v>275</v>
      </c>
      <c r="B239" s="6">
        <v>2023</v>
      </c>
      <c r="C239" s="6" t="s">
        <v>61</v>
      </c>
      <c r="D239" s="5" t="s">
        <v>33</v>
      </c>
      <c r="E239" s="6" t="s">
        <v>40</v>
      </c>
      <c r="F239" s="5" t="s">
        <v>16</v>
      </c>
      <c r="G239" s="5" t="s">
        <v>17</v>
      </c>
      <c r="H239" s="15" t="s">
        <v>465</v>
      </c>
      <c r="I239" s="5" t="s">
        <v>19</v>
      </c>
      <c r="J239" s="16">
        <v>42040.800000000003</v>
      </c>
      <c r="K239" s="5">
        <v>45096</v>
      </c>
      <c r="N239" s="5">
        <v>2024</v>
      </c>
      <c r="O239" s="5" t="s">
        <v>66</v>
      </c>
      <c r="P239" s="5" t="s">
        <v>447</v>
      </c>
      <c r="Q239" s="5" t="s">
        <v>448</v>
      </c>
      <c r="R239" s="5">
        <v>1128</v>
      </c>
      <c r="S239" s="5">
        <v>1376957</v>
      </c>
      <c r="T239" s="5">
        <v>1437658</v>
      </c>
      <c r="U239" s="5">
        <v>247986</v>
      </c>
      <c r="V239" s="5" t="s">
        <v>479</v>
      </c>
      <c r="Y239" s="19">
        <v>2024</v>
      </c>
      <c r="Z239" s="21" t="s">
        <v>454</v>
      </c>
      <c r="AA239" s="19">
        <v>19682316.969999999</v>
      </c>
      <c r="AB239" s="19">
        <v>22830249.149999999</v>
      </c>
    </row>
    <row r="240" spans="1:28" x14ac:dyDescent="0.2">
      <c r="A240" s="6" t="s">
        <v>276</v>
      </c>
      <c r="B240" s="6">
        <v>2024</v>
      </c>
      <c r="C240" s="6" t="s">
        <v>73</v>
      </c>
      <c r="D240" s="5" t="s">
        <v>33</v>
      </c>
      <c r="E240" s="6" t="s">
        <v>15</v>
      </c>
      <c r="F240" s="5" t="s">
        <v>16</v>
      </c>
      <c r="G240" s="5" t="s">
        <v>17</v>
      </c>
      <c r="H240" s="15" t="s">
        <v>467</v>
      </c>
      <c r="I240" s="5" t="s">
        <v>36</v>
      </c>
      <c r="J240" s="16">
        <v>3734.07</v>
      </c>
      <c r="K240" s="5">
        <v>12683</v>
      </c>
      <c r="N240" s="5">
        <v>2024</v>
      </c>
      <c r="O240" s="5" t="s">
        <v>49</v>
      </c>
      <c r="P240" s="5" t="s">
        <v>451</v>
      </c>
      <c r="Q240" s="5" t="s">
        <v>448</v>
      </c>
      <c r="R240" s="5">
        <v>110</v>
      </c>
      <c r="S240" s="5">
        <v>1606427</v>
      </c>
      <c r="T240" s="5">
        <v>1441601</v>
      </c>
      <c r="U240" s="5">
        <v>450848</v>
      </c>
      <c r="V240" s="5" t="s">
        <v>479</v>
      </c>
      <c r="Y240" s="19">
        <v>2023</v>
      </c>
      <c r="Z240" s="21" t="s">
        <v>455</v>
      </c>
      <c r="AA240" s="19">
        <v>3067802.01</v>
      </c>
      <c r="AB240" s="19">
        <v>3303112.38</v>
      </c>
    </row>
    <row r="241" spans="1:28" x14ac:dyDescent="0.2">
      <c r="A241" s="6" t="s">
        <v>277</v>
      </c>
      <c r="B241" s="6">
        <v>2023</v>
      </c>
      <c r="C241" s="6" t="s">
        <v>49</v>
      </c>
      <c r="D241" s="5" t="s">
        <v>33</v>
      </c>
      <c r="E241" s="6" t="s">
        <v>25</v>
      </c>
      <c r="F241" s="5" t="s">
        <v>16</v>
      </c>
      <c r="G241" s="5" t="s">
        <v>30</v>
      </c>
      <c r="H241" s="15" t="s">
        <v>467</v>
      </c>
      <c r="I241" s="5" t="s">
        <v>19</v>
      </c>
      <c r="J241" s="16">
        <v>30165.54</v>
      </c>
      <c r="K241" s="5">
        <v>58226</v>
      </c>
      <c r="N241" s="5">
        <v>2025</v>
      </c>
      <c r="O241" s="5" t="s">
        <v>38</v>
      </c>
      <c r="P241" s="5" t="s">
        <v>445</v>
      </c>
      <c r="Q241" s="5" t="s">
        <v>448</v>
      </c>
      <c r="R241" s="5">
        <v>321</v>
      </c>
      <c r="S241" s="5">
        <v>2045786</v>
      </c>
      <c r="T241" s="5">
        <v>2240848</v>
      </c>
      <c r="U241" s="5">
        <v>356786</v>
      </c>
      <c r="V241" s="5" t="s">
        <v>478</v>
      </c>
      <c r="Y241" s="19">
        <v>2024</v>
      </c>
      <c r="Z241" s="21" t="s">
        <v>453</v>
      </c>
      <c r="AA241" s="19">
        <v>15932079.779999999</v>
      </c>
      <c r="AB241" s="19">
        <v>17605068.02</v>
      </c>
    </row>
    <row r="242" spans="1:28" x14ac:dyDescent="0.2">
      <c r="A242" s="6" t="s">
        <v>278</v>
      </c>
      <c r="B242" s="6">
        <v>2025</v>
      </c>
      <c r="C242" s="6" t="s">
        <v>61</v>
      </c>
      <c r="D242" s="5" t="s">
        <v>14</v>
      </c>
      <c r="E242" s="6" t="s">
        <v>29</v>
      </c>
      <c r="F242" s="5" t="s">
        <v>16</v>
      </c>
      <c r="G242" s="5" t="s">
        <v>30</v>
      </c>
      <c r="H242" s="15" t="s">
        <v>466</v>
      </c>
      <c r="I242" s="5" t="s">
        <v>36</v>
      </c>
      <c r="J242" s="16">
        <v>21327.8</v>
      </c>
      <c r="K242" s="5">
        <v>26739</v>
      </c>
      <c r="N242" s="5">
        <v>2024</v>
      </c>
      <c r="O242" s="5" t="s">
        <v>21</v>
      </c>
      <c r="P242" s="5" t="s">
        <v>445</v>
      </c>
      <c r="Q242" s="5" t="s">
        <v>448</v>
      </c>
      <c r="R242" s="5">
        <v>295</v>
      </c>
      <c r="S242" s="5">
        <v>2168188</v>
      </c>
      <c r="T242" s="5">
        <v>2411635</v>
      </c>
      <c r="U242" s="5">
        <v>573678</v>
      </c>
      <c r="V242" s="5" t="s">
        <v>478</v>
      </c>
      <c r="Y242" s="19">
        <v>2024</v>
      </c>
      <c r="Z242" s="21" t="s">
        <v>454</v>
      </c>
      <c r="AA242" s="19">
        <v>2228564.14</v>
      </c>
      <c r="AB242" s="19">
        <v>2461136.5299999998</v>
      </c>
    </row>
    <row r="243" spans="1:28" x14ac:dyDescent="0.2">
      <c r="A243" s="6" t="s">
        <v>279</v>
      </c>
      <c r="B243" s="6">
        <v>2025</v>
      </c>
      <c r="C243" s="6" t="s">
        <v>32</v>
      </c>
      <c r="D243" s="5" t="s">
        <v>14</v>
      </c>
      <c r="E243" s="6" t="s">
        <v>29</v>
      </c>
      <c r="F243" s="5" t="s">
        <v>16</v>
      </c>
      <c r="G243" s="5" t="s">
        <v>30</v>
      </c>
      <c r="H243" s="15" t="s">
        <v>467</v>
      </c>
      <c r="I243" s="5" t="s">
        <v>36</v>
      </c>
      <c r="J243" s="16">
        <v>10715.43</v>
      </c>
      <c r="K243" s="5">
        <v>27187</v>
      </c>
      <c r="N243" s="5">
        <v>2025</v>
      </c>
      <c r="O243" s="5" t="s">
        <v>56</v>
      </c>
      <c r="P243" s="5" t="s">
        <v>449</v>
      </c>
      <c r="Q243" s="5" t="s">
        <v>446</v>
      </c>
      <c r="R243" s="5">
        <v>1249</v>
      </c>
      <c r="S243" s="5">
        <v>236382</v>
      </c>
      <c r="T243" s="5">
        <v>58748</v>
      </c>
      <c r="U243" s="5">
        <v>38114</v>
      </c>
      <c r="V243" s="5" t="s">
        <v>479</v>
      </c>
      <c r="Y243" s="19">
        <v>2024</v>
      </c>
      <c r="Z243" s="21" t="s">
        <v>454</v>
      </c>
      <c r="AA243" s="19">
        <v>30838618.84</v>
      </c>
      <c r="AB243" s="19">
        <v>35109865.57</v>
      </c>
    </row>
    <row r="244" spans="1:28" x14ac:dyDescent="0.2">
      <c r="A244" s="6" t="s">
        <v>280</v>
      </c>
      <c r="B244" s="6">
        <v>2025</v>
      </c>
      <c r="C244" s="6" t="s">
        <v>42</v>
      </c>
      <c r="D244" s="5" t="s">
        <v>14</v>
      </c>
      <c r="E244" s="6" t="s">
        <v>15</v>
      </c>
      <c r="F244" s="5" t="s">
        <v>16</v>
      </c>
      <c r="G244" s="5" t="s">
        <v>17</v>
      </c>
      <c r="H244" s="15" t="s">
        <v>466</v>
      </c>
      <c r="I244" s="5" t="s">
        <v>22</v>
      </c>
      <c r="J244" s="16">
        <v>20352.8</v>
      </c>
      <c r="K244" s="5">
        <v>34985</v>
      </c>
      <c r="N244" s="5">
        <v>2023</v>
      </c>
      <c r="O244" s="5" t="s">
        <v>38</v>
      </c>
      <c r="P244" s="5" t="s">
        <v>445</v>
      </c>
      <c r="Q244" s="5" t="s">
        <v>448</v>
      </c>
      <c r="R244" s="5">
        <v>677</v>
      </c>
      <c r="S244" s="5">
        <v>1062219</v>
      </c>
      <c r="T244" s="5">
        <v>958383</v>
      </c>
      <c r="U244" s="5">
        <v>180546</v>
      </c>
      <c r="V244" s="5" t="s">
        <v>479</v>
      </c>
      <c r="Y244" s="19">
        <v>2024</v>
      </c>
      <c r="Z244" s="21" t="s">
        <v>455</v>
      </c>
      <c r="AA244" s="19">
        <v>6000084.8899999997</v>
      </c>
      <c r="AB244" s="19">
        <v>7492747.4800000004</v>
      </c>
    </row>
    <row r="245" spans="1:28" x14ac:dyDescent="0.2">
      <c r="A245" s="6" t="s">
        <v>281</v>
      </c>
      <c r="B245" s="6">
        <v>2024</v>
      </c>
      <c r="C245" s="6" t="s">
        <v>38</v>
      </c>
      <c r="D245" s="5" t="s">
        <v>33</v>
      </c>
      <c r="E245" s="6" t="s">
        <v>29</v>
      </c>
      <c r="F245" s="5" t="s">
        <v>26</v>
      </c>
      <c r="G245" s="5" t="s">
        <v>30</v>
      </c>
      <c r="H245" s="15" t="s">
        <v>465</v>
      </c>
      <c r="I245" s="5" t="s">
        <v>22</v>
      </c>
      <c r="J245" s="16">
        <v>35696</v>
      </c>
      <c r="K245" s="5">
        <v>51992</v>
      </c>
      <c r="N245" s="5">
        <v>2024</v>
      </c>
      <c r="O245" s="5" t="s">
        <v>73</v>
      </c>
      <c r="P245" s="5" t="s">
        <v>447</v>
      </c>
      <c r="Q245" s="5" t="s">
        <v>446</v>
      </c>
      <c r="R245" s="5">
        <v>1390</v>
      </c>
      <c r="S245" s="5">
        <v>1271917</v>
      </c>
      <c r="T245" s="5">
        <v>1462493</v>
      </c>
      <c r="U245" s="5">
        <v>238220</v>
      </c>
      <c r="V245" s="5" t="s">
        <v>478</v>
      </c>
      <c r="Y245" s="19">
        <v>2023</v>
      </c>
      <c r="Z245" s="21" t="s">
        <v>457</v>
      </c>
      <c r="AA245" s="19">
        <v>19637414.48</v>
      </c>
      <c r="AB245" s="19">
        <v>21356472.100000001</v>
      </c>
    </row>
    <row r="246" spans="1:28" x14ac:dyDescent="0.2">
      <c r="A246" s="6" t="s">
        <v>282</v>
      </c>
      <c r="B246" s="6">
        <v>2023</v>
      </c>
      <c r="C246" s="6" t="s">
        <v>13</v>
      </c>
      <c r="D246" s="5" t="s">
        <v>33</v>
      </c>
      <c r="E246" s="6" t="s">
        <v>15</v>
      </c>
      <c r="F246" s="5" t="s">
        <v>16</v>
      </c>
      <c r="G246" s="5" t="s">
        <v>30</v>
      </c>
      <c r="H246" s="15" t="s">
        <v>466</v>
      </c>
      <c r="I246" s="5" t="s">
        <v>19</v>
      </c>
      <c r="J246" s="16">
        <v>4191.8500000000004</v>
      </c>
      <c r="K246" s="5">
        <v>1112</v>
      </c>
      <c r="N246" s="5">
        <v>2025</v>
      </c>
      <c r="O246" s="5" t="s">
        <v>13</v>
      </c>
      <c r="P246" s="5" t="s">
        <v>449</v>
      </c>
      <c r="Q246" s="5" t="s">
        <v>448</v>
      </c>
      <c r="R246" s="5">
        <v>754</v>
      </c>
      <c r="S246" s="5">
        <v>1918303</v>
      </c>
      <c r="T246" s="5">
        <v>2011079</v>
      </c>
      <c r="U246" s="5">
        <v>456232</v>
      </c>
      <c r="V246" s="5" t="s">
        <v>478</v>
      </c>
      <c r="Y246" s="19">
        <v>2025</v>
      </c>
      <c r="Z246" s="21" t="s">
        <v>454</v>
      </c>
      <c r="AA246" s="19">
        <v>18541479.140000001</v>
      </c>
      <c r="AB246" s="19">
        <v>19667021.109999999</v>
      </c>
    </row>
    <row r="247" spans="1:28" x14ac:dyDescent="0.2">
      <c r="A247" s="6" t="s">
        <v>283</v>
      </c>
      <c r="B247" s="6">
        <v>2025</v>
      </c>
      <c r="C247" s="6" t="s">
        <v>49</v>
      </c>
      <c r="D247" s="5" t="s">
        <v>14</v>
      </c>
      <c r="E247" s="6" t="s">
        <v>40</v>
      </c>
      <c r="F247" s="5" t="s">
        <v>16</v>
      </c>
      <c r="G247" s="5" t="s">
        <v>17</v>
      </c>
      <c r="H247" s="15" t="s">
        <v>464</v>
      </c>
      <c r="I247" s="5" t="s">
        <v>36</v>
      </c>
      <c r="J247" s="16">
        <v>25894.880000000001</v>
      </c>
      <c r="K247" s="5">
        <v>36459</v>
      </c>
      <c r="N247" s="5">
        <v>2023</v>
      </c>
      <c r="O247" s="5" t="s">
        <v>66</v>
      </c>
      <c r="P247" s="5" t="s">
        <v>451</v>
      </c>
      <c r="Q247" s="5" t="s">
        <v>448</v>
      </c>
      <c r="R247" s="5">
        <v>711</v>
      </c>
      <c r="S247" s="5">
        <v>1474856</v>
      </c>
      <c r="T247" s="5">
        <v>1514061</v>
      </c>
      <c r="U247" s="5">
        <v>311024</v>
      </c>
      <c r="V247" s="5" t="s">
        <v>478</v>
      </c>
      <c r="Y247" s="19">
        <v>2023</v>
      </c>
      <c r="Z247" s="21" t="s">
        <v>454</v>
      </c>
      <c r="AA247" s="19">
        <v>4657260.26</v>
      </c>
      <c r="AB247" s="19">
        <v>5687953.7800000003</v>
      </c>
    </row>
    <row r="248" spans="1:28" x14ac:dyDescent="0.2">
      <c r="A248" s="6" t="s">
        <v>284</v>
      </c>
      <c r="B248" s="6">
        <v>2024</v>
      </c>
      <c r="C248" s="6" t="s">
        <v>73</v>
      </c>
      <c r="D248" s="5" t="s">
        <v>33</v>
      </c>
      <c r="E248" s="6" t="s">
        <v>15</v>
      </c>
      <c r="F248" s="5" t="s">
        <v>16</v>
      </c>
      <c r="G248" s="5" t="s">
        <v>30</v>
      </c>
      <c r="H248" s="15" t="s">
        <v>465</v>
      </c>
      <c r="I248" s="5" t="s">
        <v>19</v>
      </c>
      <c r="J248" s="16">
        <v>32341.599999999999</v>
      </c>
      <c r="K248" s="5">
        <v>41892</v>
      </c>
      <c r="N248" s="5">
        <v>2024</v>
      </c>
      <c r="O248" s="5" t="s">
        <v>24</v>
      </c>
      <c r="P248" s="5" t="s">
        <v>449</v>
      </c>
      <c r="Q248" s="5" t="s">
        <v>446</v>
      </c>
      <c r="R248" s="5">
        <v>1204</v>
      </c>
      <c r="S248" s="5">
        <v>1835407</v>
      </c>
      <c r="T248" s="5">
        <v>1891847</v>
      </c>
      <c r="U248" s="5">
        <v>493777</v>
      </c>
      <c r="V248" s="5" t="s">
        <v>478</v>
      </c>
      <c r="Y248" s="19">
        <v>2024</v>
      </c>
      <c r="Z248" s="21" t="s">
        <v>457</v>
      </c>
      <c r="AA248" s="19">
        <v>21643545.890000001</v>
      </c>
      <c r="AB248" s="19">
        <v>23577721.359999999</v>
      </c>
    </row>
    <row r="249" spans="1:28" x14ac:dyDescent="0.2">
      <c r="A249" s="6" t="s">
        <v>285</v>
      </c>
      <c r="B249" s="6">
        <v>2025</v>
      </c>
      <c r="C249" s="6" t="s">
        <v>38</v>
      </c>
      <c r="D249" s="5" t="s">
        <v>33</v>
      </c>
      <c r="E249" s="6" t="s">
        <v>15</v>
      </c>
      <c r="F249" s="5" t="s">
        <v>16</v>
      </c>
      <c r="G249" s="5" t="s">
        <v>17</v>
      </c>
      <c r="H249" s="15" t="s">
        <v>465</v>
      </c>
      <c r="I249" s="5" t="s">
        <v>22</v>
      </c>
      <c r="J249" s="16">
        <v>36221.599999999999</v>
      </c>
      <c r="K249" s="5">
        <v>40603</v>
      </c>
      <c r="N249" s="5">
        <v>2024</v>
      </c>
      <c r="O249" s="5" t="s">
        <v>24</v>
      </c>
      <c r="P249" s="5" t="s">
        <v>449</v>
      </c>
      <c r="Q249" s="5" t="s">
        <v>448</v>
      </c>
      <c r="R249" s="5">
        <v>1175</v>
      </c>
      <c r="S249" s="5">
        <v>683075</v>
      </c>
      <c r="T249" s="5">
        <v>768364</v>
      </c>
      <c r="U249" s="5">
        <v>111145</v>
      </c>
      <c r="V249" s="5" t="s">
        <v>479</v>
      </c>
      <c r="Y249" s="19">
        <v>2025</v>
      </c>
      <c r="Z249" s="21" t="s">
        <v>453</v>
      </c>
      <c r="AA249" s="19">
        <v>29076719.039999999</v>
      </c>
      <c r="AB249" s="19">
        <v>32669775.359999999</v>
      </c>
    </row>
    <row r="250" spans="1:28" x14ac:dyDescent="0.2">
      <c r="A250" s="6" t="s">
        <v>286</v>
      </c>
      <c r="B250" s="6">
        <v>2025</v>
      </c>
      <c r="C250" s="6" t="s">
        <v>61</v>
      </c>
      <c r="D250" s="5" t="s">
        <v>14</v>
      </c>
      <c r="E250" s="6" t="s">
        <v>29</v>
      </c>
      <c r="F250" s="5" t="s">
        <v>16</v>
      </c>
      <c r="G250" s="5" t="s">
        <v>30</v>
      </c>
      <c r="H250" s="15" t="s">
        <v>466</v>
      </c>
      <c r="I250" s="5" t="s">
        <v>36</v>
      </c>
      <c r="J250" s="16">
        <v>23758.15</v>
      </c>
      <c r="K250" s="5">
        <v>32210</v>
      </c>
      <c r="N250" s="5">
        <v>2025</v>
      </c>
      <c r="O250" s="5" t="s">
        <v>49</v>
      </c>
      <c r="P250" s="5" t="s">
        <v>450</v>
      </c>
      <c r="Q250" s="5" t="s">
        <v>446</v>
      </c>
      <c r="R250" s="5">
        <v>359</v>
      </c>
      <c r="S250" s="5">
        <v>1977310</v>
      </c>
      <c r="T250" s="5">
        <v>2184077</v>
      </c>
      <c r="U250" s="5">
        <v>241497</v>
      </c>
      <c r="V250" s="5" t="s">
        <v>478</v>
      </c>
      <c r="Y250" s="19">
        <v>2024</v>
      </c>
      <c r="Z250" s="21" t="s">
        <v>453</v>
      </c>
      <c r="AA250" s="19">
        <v>25587654.850000001</v>
      </c>
      <c r="AB250" s="19">
        <v>28553250.25</v>
      </c>
    </row>
    <row r="251" spans="1:28" x14ac:dyDescent="0.2">
      <c r="A251" s="6" t="s">
        <v>287</v>
      </c>
      <c r="B251" s="6">
        <v>2025</v>
      </c>
      <c r="C251" s="6" t="s">
        <v>32</v>
      </c>
      <c r="D251" s="5" t="s">
        <v>14</v>
      </c>
      <c r="E251" s="6" t="s">
        <v>29</v>
      </c>
      <c r="F251" s="5" t="s">
        <v>26</v>
      </c>
      <c r="G251" s="5" t="s">
        <v>30</v>
      </c>
      <c r="H251" s="15" t="s">
        <v>465</v>
      </c>
      <c r="I251" s="5" t="s">
        <v>36</v>
      </c>
      <c r="J251" s="16">
        <v>23421.599999999999</v>
      </c>
      <c r="K251" s="5">
        <v>38792</v>
      </c>
      <c r="N251" s="5">
        <v>2023</v>
      </c>
      <c r="O251" s="5" t="s">
        <v>73</v>
      </c>
      <c r="P251" s="5" t="s">
        <v>450</v>
      </c>
      <c r="Q251" s="5" t="s">
        <v>448</v>
      </c>
      <c r="R251" s="5">
        <v>1365</v>
      </c>
      <c r="S251" s="5">
        <v>527370</v>
      </c>
      <c r="T251" s="5">
        <v>762190</v>
      </c>
      <c r="U251" s="5">
        <v>145191</v>
      </c>
      <c r="V251" s="5" t="s">
        <v>478</v>
      </c>
      <c r="Y251" s="19">
        <v>2025</v>
      </c>
      <c r="Z251" s="21" t="s">
        <v>455</v>
      </c>
      <c r="AA251" s="19">
        <v>10253055.34</v>
      </c>
      <c r="AB251" s="19">
        <v>12462608.279999999</v>
      </c>
    </row>
    <row r="252" spans="1:28" x14ac:dyDescent="0.2">
      <c r="A252" s="6" t="s">
        <v>288</v>
      </c>
      <c r="B252" s="6">
        <v>2023</v>
      </c>
      <c r="C252" s="6" t="s">
        <v>21</v>
      </c>
      <c r="D252" s="5" t="s">
        <v>14</v>
      </c>
      <c r="E252" s="6" t="s">
        <v>29</v>
      </c>
      <c r="F252" s="5" t="s">
        <v>16</v>
      </c>
      <c r="G252" s="5" t="s">
        <v>17</v>
      </c>
      <c r="H252" s="15" t="s">
        <v>464</v>
      </c>
      <c r="I252" s="5" t="s">
        <v>22</v>
      </c>
      <c r="J252" s="16">
        <v>35630.32</v>
      </c>
      <c r="K252" s="5">
        <v>37252</v>
      </c>
      <c r="N252" s="5">
        <v>2024</v>
      </c>
      <c r="O252" s="5" t="s">
        <v>42</v>
      </c>
      <c r="P252" s="5" t="s">
        <v>449</v>
      </c>
      <c r="Q252" s="5" t="s">
        <v>448</v>
      </c>
      <c r="R252" s="5">
        <v>544</v>
      </c>
      <c r="S252" s="5">
        <v>1457427</v>
      </c>
      <c r="T252" s="5">
        <v>1367553</v>
      </c>
      <c r="U252" s="5">
        <v>414390</v>
      </c>
      <c r="V252" s="5" t="s">
        <v>478</v>
      </c>
      <c r="Y252" s="19">
        <v>2023</v>
      </c>
      <c r="Z252" s="21" t="s">
        <v>453</v>
      </c>
      <c r="AA252" s="19">
        <v>25535039.73</v>
      </c>
      <c r="AB252" s="19">
        <v>27622567.309999999</v>
      </c>
    </row>
    <row r="253" spans="1:28" x14ac:dyDescent="0.2">
      <c r="A253" s="6" t="s">
        <v>289</v>
      </c>
      <c r="B253" s="6">
        <v>2024</v>
      </c>
      <c r="C253" s="6" t="s">
        <v>28</v>
      </c>
      <c r="D253" s="5" t="s">
        <v>14</v>
      </c>
      <c r="E253" s="6" t="s">
        <v>15</v>
      </c>
      <c r="F253" s="5" t="s">
        <v>26</v>
      </c>
      <c r="G253" s="5" t="s">
        <v>17</v>
      </c>
      <c r="H253" s="15" t="s">
        <v>467</v>
      </c>
      <c r="I253" s="5" t="s">
        <v>19</v>
      </c>
      <c r="J253" s="16">
        <v>28620.84</v>
      </c>
      <c r="K253" s="5">
        <v>53040</v>
      </c>
      <c r="N253" s="5">
        <v>2023</v>
      </c>
      <c r="O253" s="5" t="s">
        <v>21</v>
      </c>
      <c r="P253" s="5" t="s">
        <v>445</v>
      </c>
      <c r="Q253" s="5" t="s">
        <v>446</v>
      </c>
      <c r="R253" s="5">
        <v>1434</v>
      </c>
      <c r="S253" s="5">
        <v>2364533</v>
      </c>
      <c r="T253" s="5">
        <v>2280884</v>
      </c>
      <c r="U253" s="5">
        <v>311872</v>
      </c>
      <c r="V253" s="5" t="s">
        <v>479</v>
      </c>
      <c r="Y253" s="19">
        <v>2025</v>
      </c>
      <c r="Z253" s="21" t="s">
        <v>455</v>
      </c>
      <c r="AA253" s="19">
        <v>5318820.12</v>
      </c>
      <c r="AB253" s="19">
        <v>5727124.7199999997</v>
      </c>
    </row>
    <row r="254" spans="1:28" x14ac:dyDescent="0.2">
      <c r="A254" s="6" t="s">
        <v>290</v>
      </c>
      <c r="B254" s="6">
        <v>2025</v>
      </c>
      <c r="C254" s="6" t="s">
        <v>13</v>
      </c>
      <c r="D254" s="5" t="s">
        <v>14</v>
      </c>
      <c r="E254" s="6" t="s">
        <v>29</v>
      </c>
      <c r="F254" s="5" t="s">
        <v>16</v>
      </c>
      <c r="G254" s="5" t="s">
        <v>30</v>
      </c>
      <c r="H254" s="15" t="s">
        <v>464</v>
      </c>
      <c r="I254" s="5" t="s">
        <v>36</v>
      </c>
      <c r="J254" s="16">
        <v>12880.56</v>
      </c>
      <c r="K254" s="5">
        <v>21457</v>
      </c>
      <c r="N254" s="5">
        <v>2024</v>
      </c>
      <c r="O254" s="5" t="s">
        <v>56</v>
      </c>
      <c r="P254" s="5" t="s">
        <v>450</v>
      </c>
      <c r="Q254" s="5" t="s">
        <v>448</v>
      </c>
      <c r="R254" s="5">
        <v>387</v>
      </c>
      <c r="S254" s="5">
        <v>1033142</v>
      </c>
      <c r="T254" s="5">
        <v>1061826</v>
      </c>
      <c r="U254" s="5">
        <v>250207</v>
      </c>
      <c r="V254" s="5" t="s">
        <v>478</v>
      </c>
      <c r="Y254" s="19">
        <v>2025</v>
      </c>
      <c r="Z254" s="21" t="s">
        <v>454</v>
      </c>
      <c r="AA254" s="19">
        <v>19962163.59</v>
      </c>
      <c r="AB254" s="19">
        <v>24485277.809999999</v>
      </c>
    </row>
    <row r="255" spans="1:28" x14ac:dyDescent="0.2">
      <c r="A255" s="6" t="s">
        <v>291</v>
      </c>
      <c r="B255" s="6">
        <v>2024</v>
      </c>
      <c r="C255" s="6" t="s">
        <v>49</v>
      </c>
      <c r="D255" s="5" t="s">
        <v>14</v>
      </c>
      <c r="E255" s="6" t="s">
        <v>29</v>
      </c>
      <c r="F255" s="5" t="s">
        <v>16</v>
      </c>
      <c r="G255" s="5" t="s">
        <v>17</v>
      </c>
      <c r="H255" s="15" t="s">
        <v>467</v>
      </c>
      <c r="I255" s="5" t="s">
        <v>22</v>
      </c>
      <c r="J255" s="16">
        <v>27507.06</v>
      </c>
      <c r="K255" s="5">
        <v>51479</v>
      </c>
      <c r="N255" s="5">
        <v>2023</v>
      </c>
      <c r="O255" s="5" t="s">
        <v>42</v>
      </c>
      <c r="P255" s="5" t="s">
        <v>451</v>
      </c>
      <c r="Q255" s="5" t="s">
        <v>446</v>
      </c>
      <c r="R255" s="5">
        <v>628</v>
      </c>
      <c r="S255" s="5">
        <v>478910</v>
      </c>
      <c r="T255" s="5">
        <v>281931</v>
      </c>
      <c r="U255" s="5">
        <v>93694</v>
      </c>
      <c r="V255" s="5" t="s">
        <v>478</v>
      </c>
      <c r="Y255" s="19">
        <v>2024</v>
      </c>
      <c r="Z255" s="21" t="s">
        <v>454</v>
      </c>
      <c r="AA255" s="19">
        <v>21509407.27</v>
      </c>
      <c r="AB255" s="19">
        <v>24833782.460000001</v>
      </c>
    </row>
    <row r="256" spans="1:28" x14ac:dyDescent="0.2">
      <c r="A256" s="6" t="s">
        <v>292</v>
      </c>
      <c r="B256" s="6">
        <v>2023</v>
      </c>
      <c r="C256" s="6" t="s">
        <v>28</v>
      </c>
      <c r="D256" s="5" t="s">
        <v>14</v>
      </c>
      <c r="E256" s="6" t="s">
        <v>15</v>
      </c>
      <c r="F256" s="5" t="s">
        <v>16</v>
      </c>
      <c r="G256" s="5" t="s">
        <v>17</v>
      </c>
      <c r="H256" s="15" t="s">
        <v>466</v>
      </c>
      <c r="I256" s="5" t="s">
        <v>36</v>
      </c>
      <c r="J256" s="16">
        <v>26450.45</v>
      </c>
      <c r="K256" s="5">
        <v>43904</v>
      </c>
      <c r="N256" s="5">
        <v>2023</v>
      </c>
      <c r="O256" s="5" t="s">
        <v>49</v>
      </c>
      <c r="P256" s="5" t="s">
        <v>447</v>
      </c>
      <c r="Q256" s="5" t="s">
        <v>448</v>
      </c>
      <c r="R256" s="5">
        <v>59</v>
      </c>
      <c r="S256" s="5">
        <v>302416</v>
      </c>
      <c r="T256" s="5">
        <v>2625</v>
      </c>
      <c r="U256" s="5">
        <v>84307</v>
      </c>
      <c r="V256" s="5" t="s">
        <v>479</v>
      </c>
      <c r="Y256" s="19">
        <v>2023</v>
      </c>
      <c r="Z256" s="21" t="s">
        <v>453</v>
      </c>
      <c r="AA256" s="19">
        <v>5818632.5700000003</v>
      </c>
      <c r="AB256" s="19">
        <v>6291708.1900000004</v>
      </c>
    </row>
    <row r="257" spans="1:28" x14ac:dyDescent="0.2">
      <c r="A257" s="6" t="s">
        <v>293</v>
      </c>
      <c r="B257" s="6">
        <v>2024</v>
      </c>
      <c r="C257" s="6" t="s">
        <v>38</v>
      </c>
      <c r="D257" s="5" t="s">
        <v>14</v>
      </c>
      <c r="E257" s="6" t="s">
        <v>29</v>
      </c>
      <c r="F257" s="5" t="s">
        <v>16</v>
      </c>
      <c r="G257" s="5" t="s">
        <v>30</v>
      </c>
      <c r="H257" s="15" t="s">
        <v>467</v>
      </c>
      <c r="I257" s="5" t="s">
        <v>22</v>
      </c>
      <c r="J257" s="16">
        <v>8449.68</v>
      </c>
      <c r="K257" s="5">
        <v>20393</v>
      </c>
      <c r="N257" s="5">
        <v>2024</v>
      </c>
      <c r="O257" s="5" t="s">
        <v>66</v>
      </c>
      <c r="P257" s="5" t="s">
        <v>450</v>
      </c>
      <c r="Q257" s="5" t="s">
        <v>448</v>
      </c>
      <c r="R257" s="5">
        <v>98</v>
      </c>
      <c r="S257" s="5">
        <v>1297034</v>
      </c>
      <c r="T257" s="5">
        <v>1219105</v>
      </c>
      <c r="U257" s="5">
        <v>382473</v>
      </c>
      <c r="V257" s="5" t="s">
        <v>478</v>
      </c>
      <c r="Y257" s="19">
        <v>2024</v>
      </c>
      <c r="Z257" s="21" t="s">
        <v>454</v>
      </c>
      <c r="AA257" s="19">
        <v>1199238.93</v>
      </c>
      <c r="AB257" s="19">
        <v>1299097.31</v>
      </c>
    </row>
    <row r="258" spans="1:28" x14ac:dyDescent="0.2">
      <c r="A258" s="6" t="s">
        <v>294</v>
      </c>
      <c r="B258" s="6">
        <v>2025</v>
      </c>
      <c r="C258" s="6" t="s">
        <v>32</v>
      </c>
      <c r="D258" s="5" t="s">
        <v>14</v>
      </c>
      <c r="E258" s="6" t="s">
        <v>29</v>
      </c>
      <c r="F258" s="5" t="s">
        <v>16</v>
      </c>
      <c r="G258" s="5" t="s">
        <v>17</v>
      </c>
      <c r="H258" s="15" t="s">
        <v>467</v>
      </c>
      <c r="I258" s="5" t="s">
        <v>19</v>
      </c>
      <c r="J258" s="16">
        <v>18211.5</v>
      </c>
      <c r="K258" s="5">
        <v>29042</v>
      </c>
      <c r="N258" s="5">
        <v>2025</v>
      </c>
      <c r="O258" s="5" t="s">
        <v>21</v>
      </c>
      <c r="P258" s="5" t="s">
        <v>449</v>
      </c>
      <c r="Q258" s="5" t="s">
        <v>448</v>
      </c>
      <c r="R258" s="5">
        <v>672</v>
      </c>
      <c r="S258" s="5">
        <v>1042653</v>
      </c>
      <c r="T258" s="5">
        <v>1403552</v>
      </c>
      <c r="U258" s="5">
        <v>302578</v>
      </c>
      <c r="V258" s="5" t="s">
        <v>478</v>
      </c>
      <c r="Y258" s="19">
        <v>2024</v>
      </c>
      <c r="Z258" s="21" t="s">
        <v>454</v>
      </c>
      <c r="AA258" s="19">
        <v>23418846.710000001</v>
      </c>
      <c r="AB258" s="19">
        <v>26396796.059999999</v>
      </c>
    </row>
    <row r="259" spans="1:28" x14ac:dyDescent="0.2">
      <c r="A259" s="6" t="s">
        <v>295</v>
      </c>
      <c r="B259" s="6">
        <v>2024</v>
      </c>
      <c r="C259" s="6" t="s">
        <v>32</v>
      </c>
      <c r="D259" s="5" t="s">
        <v>14</v>
      </c>
      <c r="E259" s="6" t="s">
        <v>29</v>
      </c>
      <c r="F259" s="5" t="s">
        <v>16</v>
      </c>
      <c r="G259" s="5" t="s">
        <v>17</v>
      </c>
      <c r="H259" s="15" t="s">
        <v>467</v>
      </c>
      <c r="I259" s="5" t="s">
        <v>19</v>
      </c>
      <c r="J259" s="16">
        <v>16238.16</v>
      </c>
      <c r="K259" s="5">
        <v>26510</v>
      </c>
      <c r="N259" s="5">
        <v>2023</v>
      </c>
      <c r="O259" s="5" t="s">
        <v>73</v>
      </c>
      <c r="P259" s="5" t="s">
        <v>445</v>
      </c>
      <c r="Q259" s="5" t="s">
        <v>446</v>
      </c>
      <c r="R259" s="5">
        <v>1394</v>
      </c>
      <c r="S259" s="5">
        <v>2036517</v>
      </c>
      <c r="T259" s="5">
        <v>1941731</v>
      </c>
      <c r="U259" s="5">
        <v>560939</v>
      </c>
      <c r="V259" s="5" t="s">
        <v>478</v>
      </c>
      <c r="Y259" s="19">
        <v>2024</v>
      </c>
      <c r="Z259" s="21" t="s">
        <v>454</v>
      </c>
      <c r="AA259" s="19">
        <v>10258592.310000001</v>
      </c>
      <c r="AB259" s="19">
        <v>12442064.65</v>
      </c>
    </row>
    <row r="260" spans="1:28" x14ac:dyDescent="0.2">
      <c r="A260" s="6" t="s">
        <v>296</v>
      </c>
      <c r="B260" s="6">
        <v>2024</v>
      </c>
      <c r="C260" s="6" t="s">
        <v>61</v>
      </c>
      <c r="D260" s="5" t="s">
        <v>33</v>
      </c>
      <c r="E260" s="6" t="s">
        <v>40</v>
      </c>
      <c r="F260" s="5" t="s">
        <v>16</v>
      </c>
      <c r="G260" s="5" t="s">
        <v>17</v>
      </c>
      <c r="H260" s="15" t="s">
        <v>464</v>
      </c>
      <c r="I260" s="5" t="s">
        <v>19</v>
      </c>
      <c r="J260" s="16">
        <v>38727.040000000001</v>
      </c>
      <c r="K260" s="5">
        <v>48577</v>
      </c>
      <c r="N260" s="5">
        <v>2023</v>
      </c>
      <c r="O260" s="5" t="s">
        <v>13</v>
      </c>
      <c r="P260" s="5" t="s">
        <v>447</v>
      </c>
      <c r="Q260" s="5" t="s">
        <v>448</v>
      </c>
      <c r="R260" s="5">
        <v>780</v>
      </c>
      <c r="S260" s="5">
        <v>551637</v>
      </c>
      <c r="T260" s="5">
        <v>361557</v>
      </c>
      <c r="U260" s="5">
        <v>95880</v>
      </c>
      <c r="V260" s="5" t="s">
        <v>479</v>
      </c>
      <c r="Y260" s="19">
        <v>2024</v>
      </c>
      <c r="Z260" s="21" t="s">
        <v>454</v>
      </c>
      <c r="AA260" s="19">
        <v>8498586.5999999996</v>
      </c>
      <c r="AB260" s="19">
        <v>9855844.8000000007</v>
      </c>
    </row>
    <row r="261" spans="1:28" x14ac:dyDescent="0.2">
      <c r="A261" s="6" t="s">
        <v>297</v>
      </c>
      <c r="B261" s="6">
        <v>2023</v>
      </c>
      <c r="C261" s="6" t="s">
        <v>56</v>
      </c>
      <c r="D261" s="5" t="s">
        <v>14</v>
      </c>
      <c r="E261" s="6" t="s">
        <v>15</v>
      </c>
      <c r="F261" s="5" t="s">
        <v>16</v>
      </c>
      <c r="G261" s="5" t="s">
        <v>17</v>
      </c>
      <c r="H261" s="15" t="s">
        <v>464</v>
      </c>
      <c r="I261" s="5" t="s">
        <v>22</v>
      </c>
      <c r="J261" s="16">
        <v>48104.32</v>
      </c>
      <c r="K261" s="5">
        <v>66207</v>
      </c>
      <c r="N261" s="5">
        <v>2025</v>
      </c>
      <c r="O261" s="5" t="s">
        <v>13</v>
      </c>
      <c r="P261" s="5" t="s">
        <v>450</v>
      </c>
      <c r="Q261" s="5" t="s">
        <v>448</v>
      </c>
      <c r="R261" s="5">
        <v>844</v>
      </c>
      <c r="S261" s="5">
        <v>1103282</v>
      </c>
      <c r="T261" s="5">
        <v>1193582</v>
      </c>
      <c r="U261" s="5">
        <v>311542</v>
      </c>
      <c r="V261" s="5" t="s">
        <v>479</v>
      </c>
      <c r="Y261" s="19">
        <v>2024</v>
      </c>
      <c r="Z261" s="21" t="s">
        <v>454</v>
      </c>
      <c r="AA261" s="19">
        <v>21002154.039999999</v>
      </c>
      <c r="AB261" s="19">
        <v>22450666.280000001</v>
      </c>
    </row>
    <row r="262" spans="1:28" x14ac:dyDescent="0.2">
      <c r="A262" s="6" t="s">
        <v>298</v>
      </c>
      <c r="B262" s="6">
        <v>2024</v>
      </c>
      <c r="C262" s="6" t="s">
        <v>61</v>
      </c>
      <c r="D262" s="5" t="s">
        <v>33</v>
      </c>
      <c r="E262" s="6" t="s">
        <v>15</v>
      </c>
      <c r="F262" s="5" t="s">
        <v>16</v>
      </c>
      <c r="G262" s="5" t="s">
        <v>17</v>
      </c>
      <c r="H262" s="15" t="s">
        <v>465</v>
      </c>
      <c r="I262" s="5" t="s">
        <v>19</v>
      </c>
      <c r="J262" s="16">
        <v>4172</v>
      </c>
      <c r="K262" s="5">
        <v>10730</v>
      </c>
      <c r="N262" s="5">
        <v>2024</v>
      </c>
      <c r="O262" s="5" t="s">
        <v>28</v>
      </c>
      <c r="P262" s="5" t="s">
        <v>445</v>
      </c>
      <c r="Q262" s="5" t="s">
        <v>446</v>
      </c>
      <c r="R262" s="5">
        <v>1020</v>
      </c>
      <c r="S262" s="5">
        <v>377946</v>
      </c>
      <c r="T262" s="5">
        <v>439678</v>
      </c>
      <c r="U262" s="5">
        <v>85678</v>
      </c>
      <c r="V262" s="5" t="s">
        <v>478</v>
      </c>
      <c r="Y262" s="19">
        <v>2024</v>
      </c>
      <c r="Z262" s="21" t="s">
        <v>454</v>
      </c>
      <c r="AA262" s="19">
        <v>21504480.510000002</v>
      </c>
      <c r="AB262" s="19">
        <v>22677523.870000001</v>
      </c>
    </row>
    <row r="263" spans="1:28" x14ac:dyDescent="0.2">
      <c r="A263" s="6" t="s">
        <v>299</v>
      </c>
      <c r="B263" s="6">
        <v>2025</v>
      </c>
      <c r="C263" s="6" t="s">
        <v>56</v>
      </c>
      <c r="D263" s="5" t="s">
        <v>33</v>
      </c>
      <c r="E263" s="6" t="s">
        <v>29</v>
      </c>
      <c r="F263" s="5" t="s">
        <v>16</v>
      </c>
      <c r="G263" s="5" t="s">
        <v>17</v>
      </c>
      <c r="H263" s="15" t="s">
        <v>466</v>
      </c>
      <c r="I263" s="5" t="s">
        <v>19</v>
      </c>
      <c r="J263" s="16">
        <v>29293.55</v>
      </c>
      <c r="K263" s="5">
        <v>43226</v>
      </c>
      <c r="N263" s="5">
        <v>2025</v>
      </c>
      <c r="O263" s="5" t="s">
        <v>13</v>
      </c>
      <c r="P263" s="5" t="s">
        <v>445</v>
      </c>
      <c r="Q263" s="5" t="s">
        <v>446</v>
      </c>
      <c r="R263" s="5">
        <v>182</v>
      </c>
      <c r="S263" s="5">
        <v>1143652</v>
      </c>
      <c r="T263" s="5">
        <v>1174480</v>
      </c>
      <c r="U263" s="5">
        <v>149305</v>
      </c>
      <c r="V263" s="5" t="s">
        <v>478</v>
      </c>
      <c r="Y263" s="19">
        <v>2024</v>
      </c>
      <c r="Z263" s="21" t="s">
        <v>457</v>
      </c>
      <c r="AA263" s="19">
        <v>28128938.449999999</v>
      </c>
      <c r="AB263" s="19">
        <v>34332028.899999999</v>
      </c>
    </row>
    <row r="264" spans="1:28" x14ac:dyDescent="0.2">
      <c r="A264" s="6" t="s">
        <v>300</v>
      </c>
      <c r="B264" s="6">
        <v>2023</v>
      </c>
      <c r="C264" s="6" t="s">
        <v>56</v>
      </c>
      <c r="D264" s="5" t="s">
        <v>14</v>
      </c>
      <c r="E264" s="6" t="s">
        <v>40</v>
      </c>
      <c r="F264" s="5" t="s">
        <v>16</v>
      </c>
      <c r="G264" s="5" t="s">
        <v>17</v>
      </c>
      <c r="H264" s="15" t="s">
        <v>464</v>
      </c>
      <c r="I264" s="5" t="s">
        <v>19</v>
      </c>
      <c r="J264" s="16">
        <v>14540.24</v>
      </c>
      <c r="K264" s="5">
        <v>21746</v>
      </c>
      <c r="N264" s="5">
        <v>2023</v>
      </c>
      <c r="O264" s="5" t="s">
        <v>61</v>
      </c>
      <c r="P264" s="5" t="s">
        <v>445</v>
      </c>
      <c r="Q264" s="5" t="s">
        <v>448</v>
      </c>
      <c r="R264" s="5">
        <v>132</v>
      </c>
      <c r="S264" s="5">
        <v>1280109</v>
      </c>
      <c r="T264" s="5">
        <v>1210253</v>
      </c>
      <c r="U264" s="5">
        <v>270599</v>
      </c>
      <c r="V264" s="5" t="s">
        <v>478</v>
      </c>
      <c r="Y264" s="19">
        <v>2024</v>
      </c>
      <c r="Z264" s="21" t="s">
        <v>454</v>
      </c>
      <c r="AA264" s="19">
        <v>5135383.43</v>
      </c>
      <c r="AB264" s="19">
        <v>6373505.7400000002</v>
      </c>
    </row>
    <row r="265" spans="1:28" x14ac:dyDescent="0.2">
      <c r="A265" s="6" t="s">
        <v>301</v>
      </c>
      <c r="B265" s="6">
        <v>2024</v>
      </c>
      <c r="C265" s="6" t="s">
        <v>13</v>
      </c>
      <c r="D265" s="5" t="s">
        <v>14</v>
      </c>
      <c r="E265" s="6" t="s">
        <v>15</v>
      </c>
      <c r="F265" s="5" t="s">
        <v>16</v>
      </c>
      <c r="G265" s="5" t="s">
        <v>17</v>
      </c>
      <c r="H265" s="15" t="s">
        <v>467</v>
      </c>
      <c r="I265" s="5" t="s">
        <v>22</v>
      </c>
      <c r="J265" s="16">
        <v>8757.48</v>
      </c>
      <c r="K265" s="5">
        <v>15809</v>
      </c>
      <c r="N265" s="5">
        <v>2024</v>
      </c>
      <c r="O265" s="5" t="s">
        <v>13</v>
      </c>
      <c r="P265" s="5" t="s">
        <v>449</v>
      </c>
      <c r="Q265" s="5" t="s">
        <v>448</v>
      </c>
      <c r="R265" s="5">
        <v>106</v>
      </c>
      <c r="S265" s="5">
        <v>1094576</v>
      </c>
      <c r="T265" s="5">
        <v>1062327</v>
      </c>
      <c r="U265" s="5">
        <v>337601</v>
      </c>
      <c r="V265" s="5" t="s">
        <v>478</v>
      </c>
      <c r="Y265" s="19">
        <v>2023</v>
      </c>
      <c r="Z265" s="21" t="s">
        <v>454</v>
      </c>
      <c r="AA265" s="19">
        <v>3785507.16</v>
      </c>
      <c r="AB265" s="19">
        <v>4261234.53</v>
      </c>
    </row>
    <row r="266" spans="1:28" x14ac:dyDescent="0.2">
      <c r="A266" s="6" t="s">
        <v>302</v>
      </c>
      <c r="B266" s="6">
        <v>2025</v>
      </c>
      <c r="C266" s="6" t="s">
        <v>61</v>
      </c>
      <c r="D266" s="5" t="s">
        <v>14</v>
      </c>
      <c r="E266" s="6" t="s">
        <v>29</v>
      </c>
      <c r="F266" s="5" t="s">
        <v>16</v>
      </c>
      <c r="G266" s="5" t="s">
        <v>30</v>
      </c>
      <c r="H266" s="15" t="s">
        <v>467</v>
      </c>
      <c r="I266" s="5" t="s">
        <v>19</v>
      </c>
      <c r="J266" s="16">
        <v>4647.21</v>
      </c>
      <c r="K266" s="5">
        <v>11175</v>
      </c>
      <c r="N266" s="5">
        <v>2023</v>
      </c>
      <c r="O266" s="5" t="s">
        <v>61</v>
      </c>
      <c r="P266" s="5" t="s">
        <v>451</v>
      </c>
      <c r="Q266" s="5" t="s">
        <v>448</v>
      </c>
      <c r="R266" s="5">
        <v>425</v>
      </c>
      <c r="S266" s="5">
        <v>1064899</v>
      </c>
      <c r="T266" s="5">
        <v>981093</v>
      </c>
      <c r="U266" s="5">
        <v>316883</v>
      </c>
      <c r="V266" s="5" t="s">
        <v>479</v>
      </c>
      <c r="Y266" s="19">
        <v>2023</v>
      </c>
      <c r="Z266" s="21" t="s">
        <v>455</v>
      </c>
      <c r="AA266" s="19">
        <v>21801132.440000001</v>
      </c>
      <c r="AB266" s="19">
        <v>25365182.140000001</v>
      </c>
    </row>
    <row r="267" spans="1:28" x14ac:dyDescent="0.2">
      <c r="A267" s="6" t="s">
        <v>303</v>
      </c>
      <c r="B267" s="6">
        <v>2024</v>
      </c>
      <c r="C267" s="6" t="s">
        <v>24</v>
      </c>
      <c r="D267" s="5" t="s">
        <v>14</v>
      </c>
      <c r="E267" s="6" t="s">
        <v>25</v>
      </c>
      <c r="F267" s="5" t="s">
        <v>16</v>
      </c>
      <c r="G267" s="5" t="s">
        <v>17</v>
      </c>
      <c r="H267" s="15" t="s">
        <v>467</v>
      </c>
      <c r="I267" s="5" t="s">
        <v>19</v>
      </c>
      <c r="J267" s="16">
        <v>16435.38</v>
      </c>
      <c r="K267" s="5">
        <v>23878</v>
      </c>
      <c r="N267" s="5">
        <v>2023</v>
      </c>
      <c r="O267" s="5" t="s">
        <v>32</v>
      </c>
      <c r="P267" s="5" t="s">
        <v>445</v>
      </c>
      <c r="Q267" s="5" t="s">
        <v>448</v>
      </c>
      <c r="R267" s="5">
        <v>398</v>
      </c>
      <c r="S267" s="5">
        <v>463503</v>
      </c>
      <c r="T267" s="5">
        <v>520433</v>
      </c>
      <c r="U267" s="5">
        <v>65100</v>
      </c>
      <c r="V267" s="5" t="s">
        <v>478</v>
      </c>
      <c r="Y267" s="19">
        <v>2025</v>
      </c>
      <c r="Z267" s="21" t="s">
        <v>453</v>
      </c>
      <c r="AA267" s="19">
        <v>2332262.89</v>
      </c>
      <c r="AB267" s="19">
        <v>2746432.53</v>
      </c>
    </row>
    <row r="268" spans="1:28" x14ac:dyDescent="0.2">
      <c r="A268" s="6" t="s">
        <v>304</v>
      </c>
      <c r="B268" s="6">
        <v>2024</v>
      </c>
      <c r="C268" s="6" t="s">
        <v>21</v>
      </c>
      <c r="D268" s="5" t="s">
        <v>14</v>
      </c>
      <c r="E268" s="6" t="s">
        <v>29</v>
      </c>
      <c r="F268" s="5" t="s">
        <v>16</v>
      </c>
      <c r="G268" s="5" t="s">
        <v>17</v>
      </c>
      <c r="H268" s="15" t="s">
        <v>464</v>
      </c>
      <c r="I268" s="5" t="s">
        <v>19</v>
      </c>
      <c r="J268" s="16">
        <v>34737.120000000003</v>
      </c>
      <c r="K268" s="5">
        <v>41086</v>
      </c>
      <c r="N268" s="5">
        <v>2024</v>
      </c>
      <c r="O268" s="5" t="s">
        <v>61</v>
      </c>
      <c r="P268" s="5" t="s">
        <v>447</v>
      </c>
      <c r="Q268" s="5" t="s">
        <v>448</v>
      </c>
      <c r="R268" s="5">
        <v>320</v>
      </c>
      <c r="S268" s="5">
        <v>2416271</v>
      </c>
      <c r="T268" s="5">
        <v>2504821</v>
      </c>
      <c r="U268" s="5">
        <v>649554</v>
      </c>
      <c r="V268" s="5" t="s">
        <v>478</v>
      </c>
      <c r="Y268" s="19">
        <v>2024</v>
      </c>
      <c r="Z268" s="21" t="s">
        <v>454</v>
      </c>
      <c r="AA268" s="19">
        <v>15954748.9</v>
      </c>
      <c r="AB268" s="19">
        <v>19298781.960000001</v>
      </c>
    </row>
    <row r="269" spans="1:28" x14ac:dyDescent="0.2">
      <c r="A269" s="6" t="s">
        <v>305</v>
      </c>
      <c r="B269" s="6">
        <v>2024</v>
      </c>
      <c r="C269" s="6" t="s">
        <v>49</v>
      </c>
      <c r="D269" s="5" t="s">
        <v>14</v>
      </c>
      <c r="E269" s="6" t="s">
        <v>15</v>
      </c>
      <c r="F269" s="5" t="s">
        <v>16</v>
      </c>
      <c r="G269" s="5" t="s">
        <v>17</v>
      </c>
      <c r="H269" s="15" t="s">
        <v>467</v>
      </c>
      <c r="I269" s="5" t="s">
        <v>19</v>
      </c>
      <c r="J269" s="16">
        <v>27397.62</v>
      </c>
      <c r="K269" s="5">
        <v>45702</v>
      </c>
      <c r="N269" s="5">
        <v>2024</v>
      </c>
      <c r="O269" s="5" t="s">
        <v>21</v>
      </c>
      <c r="P269" s="5" t="s">
        <v>450</v>
      </c>
      <c r="Q269" s="5" t="s">
        <v>448</v>
      </c>
      <c r="R269" s="5">
        <v>160</v>
      </c>
      <c r="S269" s="5">
        <v>2226393</v>
      </c>
      <c r="T269" s="5">
        <v>2109404</v>
      </c>
      <c r="U269" s="5">
        <v>625969</v>
      </c>
      <c r="V269" s="5" t="s">
        <v>478</v>
      </c>
      <c r="Y269" s="19">
        <v>2024</v>
      </c>
      <c r="Z269" s="21" t="s">
        <v>454</v>
      </c>
      <c r="AA269" s="19">
        <v>8524174.0500000007</v>
      </c>
      <c r="AB269" s="19">
        <v>9982142.4900000002</v>
      </c>
    </row>
    <row r="270" spans="1:28" x14ac:dyDescent="0.2">
      <c r="A270" s="6" t="s">
        <v>306</v>
      </c>
      <c r="B270" s="6">
        <v>2024</v>
      </c>
      <c r="C270" s="6" t="s">
        <v>66</v>
      </c>
      <c r="D270" s="5" t="s">
        <v>14</v>
      </c>
      <c r="E270" s="6" t="s">
        <v>15</v>
      </c>
      <c r="F270" s="5" t="s">
        <v>26</v>
      </c>
      <c r="G270" s="5" t="s">
        <v>17</v>
      </c>
      <c r="H270" s="15" t="s">
        <v>466</v>
      </c>
      <c r="I270" s="5" t="s">
        <v>19</v>
      </c>
      <c r="J270" s="16">
        <v>25567.75</v>
      </c>
      <c r="K270" s="5">
        <v>42928</v>
      </c>
      <c r="N270" s="5">
        <v>2025</v>
      </c>
      <c r="O270" s="5" t="s">
        <v>42</v>
      </c>
      <c r="P270" s="5" t="s">
        <v>447</v>
      </c>
      <c r="Q270" s="5" t="s">
        <v>448</v>
      </c>
      <c r="R270" s="5">
        <v>918</v>
      </c>
      <c r="S270" s="5">
        <v>531922</v>
      </c>
      <c r="T270" s="5">
        <v>905876</v>
      </c>
      <c r="U270" s="5">
        <v>92702</v>
      </c>
      <c r="V270" s="5" t="s">
        <v>478</v>
      </c>
      <c r="Y270" s="19">
        <v>2025</v>
      </c>
      <c r="Z270" s="21" t="s">
        <v>456</v>
      </c>
      <c r="AA270" s="19">
        <v>27236555.879999999</v>
      </c>
      <c r="AB270" s="19">
        <v>30491770.91</v>
      </c>
    </row>
    <row r="271" spans="1:28" x14ac:dyDescent="0.2">
      <c r="A271" s="6" t="s">
        <v>307</v>
      </c>
      <c r="B271" s="6">
        <v>2023</v>
      </c>
      <c r="C271" s="6" t="s">
        <v>66</v>
      </c>
      <c r="D271" s="5" t="s">
        <v>14</v>
      </c>
      <c r="E271" s="6" t="s">
        <v>29</v>
      </c>
      <c r="F271" s="5" t="s">
        <v>16</v>
      </c>
      <c r="G271" s="5" t="s">
        <v>17</v>
      </c>
      <c r="H271" s="15" t="s">
        <v>467</v>
      </c>
      <c r="I271" s="5" t="s">
        <v>19</v>
      </c>
      <c r="J271" s="16">
        <v>8778</v>
      </c>
      <c r="K271" s="5">
        <v>23579</v>
      </c>
      <c r="N271" s="5">
        <v>2024</v>
      </c>
      <c r="O271" s="5" t="s">
        <v>21</v>
      </c>
      <c r="P271" s="5" t="s">
        <v>449</v>
      </c>
      <c r="Q271" s="5" t="s">
        <v>446</v>
      </c>
      <c r="R271" s="5">
        <v>936</v>
      </c>
      <c r="S271" s="5">
        <v>1494416</v>
      </c>
      <c r="T271" s="5">
        <v>1646014</v>
      </c>
      <c r="U271" s="5">
        <v>320285</v>
      </c>
      <c r="V271" s="5" t="s">
        <v>478</v>
      </c>
      <c r="Y271" s="19">
        <v>2024</v>
      </c>
      <c r="Z271" s="21" t="s">
        <v>454</v>
      </c>
      <c r="AA271" s="19">
        <v>1330396.8500000001</v>
      </c>
      <c r="AB271" s="19">
        <v>1413689</v>
      </c>
    </row>
    <row r="272" spans="1:28" x14ac:dyDescent="0.2">
      <c r="A272" s="6" t="s">
        <v>308</v>
      </c>
      <c r="B272" s="6">
        <v>2025</v>
      </c>
      <c r="C272" s="6" t="s">
        <v>61</v>
      </c>
      <c r="D272" s="5" t="s">
        <v>14</v>
      </c>
      <c r="E272" s="6" t="s">
        <v>40</v>
      </c>
      <c r="F272" s="5" t="s">
        <v>16</v>
      </c>
      <c r="G272" s="5" t="s">
        <v>17</v>
      </c>
      <c r="H272" s="15" t="s">
        <v>465</v>
      </c>
      <c r="I272" s="5" t="s">
        <v>19</v>
      </c>
      <c r="J272" s="16">
        <v>12276</v>
      </c>
      <c r="K272" s="5">
        <v>10237</v>
      </c>
      <c r="N272" s="5">
        <v>2024</v>
      </c>
      <c r="O272" s="5" t="s">
        <v>42</v>
      </c>
      <c r="P272" s="5" t="s">
        <v>449</v>
      </c>
      <c r="Q272" s="5" t="s">
        <v>446</v>
      </c>
      <c r="R272" s="5">
        <v>125</v>
      </c>
      <c r="S272" s="5">
        <v>2185196</v>
      </c>
      <c r="T272" s="5">
        <v>1892595</v>
      </c>
      <c r="U272" s="5">
        <v>572953</v>
      </c>
      <c r="V272" s="5" t="s">
        <v>478</v>
      </c>
      <c r="Y272" s="19">
        <v>2023</v>
      </c>
      <c r="Z272" s="21" t="s">
        <v>456</v>
      </c>
      <c r="AA272" s="19">
        <v>22556226.399999999</v>
      </c>
      <c r="AB272" s="19">
        <v>26263830.16</v>
      </c>
    </row>
    <row r="273" spans="1:28" x14ac:dyDescent="0.2">
      <c r="A273" s="6" t="s">
        <v>309</v>
      </c>
      <c r="B273" s="6">
        <v>2025</v>
      </c>
      <c r="C273" s="6" t="s">
        <v>61</v>
      </c>
      <c r="D273" s="5" t="s">
        <v>33</v>
      </c>
      <c r="E273" s="6" t="s">
        <v>25</v>
      </c>
      <c r="F273" s="5" t="s">
        <v>16</v>
      </c>
      <c r="G273" s="5" t="s">
        <v>30</v>
      </c>
      <c r="H273" s="15" t="s">
        <v>465</v>
      </c>
      <c r="I273" s="5" t="s">
        <v>36</v>
      </c>
      <c r="J273" s="16">
        <v>31116.799999999999</v>
      </c>
      <c r="K273" s="5">
        <v>36708</v>
      </c>
      <c r="N273" s="5">
        <v>2024</v>
      </c>
      <c r="O273" s="5" t="s">
        <v>28</v>
      </c>
      <c r="P273" s="5" t="s">
        <v>447</v>
      </c>
      <c r="Q273" s="5" t="s">
        <v>448</v>
      </c>
      <c r="R273" s="5">
        <v>1231</v>
      </c>
      <c r="S273" s="5">
        <v>1760121</v>
      </c>
      <c r="T273" s="5">
        <v>1974363</v>
      </c>
      <c r="U273" s="5">
        <v>365767</v>
      </c>
      <c r="V273" s="5" t="s">
        <v>478</v>
      </c>
      <c r="Y273" s="19">
        <v>2023</v>
      </c>
      <c r="Z273" s="21" t="s">
        <v>453</v>
      </c>
      <c r="AA273" s="19">
        <v>16376024.869999999</v>
      </c>
      <c r="AB273" s="19">
        <v>19368136.699999999</v>
      </c>
    </row>
    <row r="274" spans="1:28" x14ac:dyDescent="0.2">
      <c r="A274" s="6" t="s">
        <v>310</v>
      </c>
      <c r="B274" s="6">
        <v>2025</v>
      </c>
      <c r="C274" s="6" t="s">
        <v>28</v>
      </c>
      <c r="D274" s="5" t="s">
        <v>14</v>
      </c>
      <c r="E274" s="6" t="s">
        <v>15</v>
      </c>
      <c r="F274" s="5" t="s">
        <v>16</v>
      </c>
      <c r="G274" s="5" t="s">
        <v>17</v>
      </c>
      <c r="H274" s="15" t="s">
        <v>465</v>
      </c>
      <c r="I274" s="5" t="s">
        <v>36</v>
      </c>
      <c r="J274" s="16">
        <v>19915.2</v>
      </c>
      <c r="K274" s="5">
        <v>17548</v>
      </c>
      <c r="N274" s="5">
        <v>2025</v>
      </c>
      <c r="O274" s="5" t="s">
        <v>32</v>
      </c>
      <c r="P274" s="5" t="s">
        <v>451</v>
      </c>
      <c r="Q274" s="5" t="s">
        <v>448</v>
      </c>
      <c r="R274" s="5">
        <v>378</v>
      </c>
      <c r="S274" s="5">
        <v>1883959</v>
      </c>
      <c r="T274" s="5">
        <v>2235059</v>
      </c>
      <c r="U274" s="5">
        <v>268576</v>
      </c>
      <c r="V274" s="5" t="s">
        <v>478</v>
      </c>
      <c r="Y274" s="19">
        <v>2023</v>
      </c>
      <c r="Z274" s="21" t="s">
        <v>454</v>
      </c>
      <c r="AA274" s="19">
        <v>14689714.58</v>
      </c>
      <c r="AB274" s="19">
        <v>16593287.529999999</v>
      </c>
    </row>
    <row r="275" spans="1:28" x14ac:dyDescent="0.2">
      <c r="A275" s="6" t="s">
        <v>311</v>
      </c>
      <c r="B275" s="6">
        <v>2025</v>
      </c>
      <c r="C275" s="6" t="s">
        <v>49</v>
      </c>
      <c r="D275" s="5" t="s">
        <v>14</v>
      </c>
      <c r="E275" s="6" t="s">
        <v>29</v>
      </c>
      <c r="F275" s="5" t="s">
        <v>16</v>
      </c>
      <c r="G275" s="5" t="s">
        <v>17</v>
      </c>
      <c r="H275" s="15" t="s">
        <v>465</v>
      </c>
      <c r="I275" s="5" t="s">
        <v>19</v>
      </c>
      <c r="J275" s="16">
        <v>27119.200000000001</v>
      </c>
      <c r="K275" s="5">
        <v>43042</v>
      </c>
      <c r="N275" s="5">
        <v>2023</v>
      </c>
      <c r="O275" s="5" t="s">
        <v>42</v>
      </c>
      <c r="P275" s="5" t="s">
        <v>449</v>
      </c>
      <c r="Q275" s="5" t="s">
        <v>448</v>
      </c>
      <c r="R275" s="5">
        <v>171</v>
      </c>
      <c r="S275" s="5">
        <v>643035</v>
      </c>
      <c r="T275" s="5">
        <v>441697</v>
      </c>
      <c r="U275" s="5">
        <v>167945</v>
      </c>
      <c r="V275" s="5" t="s">
        <v>479</v>
      </c>
      <c r="Y275" s="19">
        <v>2024</v>
      </c>
      <c r="Z275" s="21" t="s">
        <v>454</v>
      </c>
      <c r="AA275" s="19">
        <v>18771953.469999999</v>
      </c>
      <c r="AB275" s="19">
        <v>23317161.109999999</v>
      </c>
    </row>
    <row r="276" spans="1:28" x14ac:dyDescent="0.2">
      <c r="A276" s="6" t="s">
        <v>312</v>
      </c>
      <c r="B276" s="6">
        <v>2024</v>
      </c>
      <c r="C276" s="6" t="s">
        <v>49</v>
      </c>
      <c r="D276" s="5" t="s">
        <v>14</v>
      </c>
      <c r="E276" s="6" t="s">
        <v>29</v>
      </c>
      <c r="F276" s="5" t="s">
        <v>16</v>
      </c>
      <c r="G276" s="5" t="s">
        <v>17</v>
      </c>
      <c r="H276" s="15" t="s">
        <v>465</v>
      </c>
      <c r="I276" s="5" t="s">
        <v>36</v>
      </c>
      <c r="J276" s="16">
        <v>36508</v>
      </c>
      <c r="K276" s="5">
        <v>39433</v>
      </c>
      <c r="N276" s="5">
        <v>2023</v>
      </c>
      <c r="O276" s="5" t="s">
        <v>42</v>
      </c>
      <c r="P276" s="5" t="s">
        <v>449</v>
      </c>
      <c r="Q276" s="5" t="s">
        <v>448</v>
      </c>
      <c r="R276" s="5">
        <v>90</v>
      </c>
      <c r="S276" s="5">
        <v>2235115</v>
      </c>
      <c r="T276" s="5">
        <v>2230876</v>
      </c>
      <c r="U276" s="5">
        <v>675737</v>
      </c>
      <c r="V276" s="5" t="s">
        <v>478</v>
      </c>
      <c r="Y276" s="19">
        <v>2025</v>
      </c>
      <c r="Z276" s="21" t="s">
        <v>455</v>
      </c>
      <c r="AA276" s="19">
        <v>30231149.739999998</v>
      </c>
      <c r="AB276" s="19">
        <v>32716892.609999999</v>
      </c>
    </row>
    <row r="277" spans="1:28" x14ac:dyDescent="0.2">
      <c r="A277" s="6" t="s">
        <v>313</v>
      </c>
      <c r="B277" s="6">
        <v>2024</v>
      </c>
      <c r="C277" s="6" t="s">
        <v>13</v>
      </c>
      <c r="D277" s="5" t="s">
        <v>33</v>
      </c>
      <c r="E277" s="6" t="s">
        <v>29</v>
      </c>
      <c r="F277" s="5" t="s">
        <v>16</v>
      </c>
      <c r="G277" s="5" t="s">
        <v>17</v>
      </c>
      <c r="H277" s="15" t="s">
        <v>466</v>
      </c>
      <c r="I277" s="5" t="s">
        <v>19</v>
      </c>
      <c r="J277" s="16">
        <v>21598.85</v>
      </c>
      <c r="K277" s="5">
        <v>30388</v>
      </c>
      <c r="N277" s="5">
        <v>2024</v>
      </c>
      <c r="O277" s="5" t="s">
        <v>66</v>
      </c>
      <c r="P277" s="5" t="s">
        <v>447</v>
      </c>
      <c r="Q277" s="5" t="s">
        <v>448</v>
      </c>
      <c r="R277" s="5">
        <v>1240</v>
      </c>
      <c r="S277" s="5">
        <v>2079466</v>
      </c>
      <c r="T277" s="5">
        <v>2442324</v>
      </c>
      <c r="U277" s="5">
        <v>520899</v>
      </c>
      <c r="V277" s="5" t="s">
        <v>478</v>
      </c>
      <c r="Y277" s="19">
        <v>2024</v>
      </c>
      <c r="Z277" s="21" t="s">
        <v>454</v>
      </c>
      <c r="AA277" s="19">
        <v>17879622.800000001</v>
      </c>
      <c r="AB277" s="19">
        <v>21032785.370000001</v>
      </c>
    </row>
    <row r="278" spans="1:28" x14ac:dyDescent="0.2">
      <c r="A278" s="6" t="s">
        <v>314</v>
      </c>
      <c r="B278" s="6">
        <v>2025</v>
      </c>
      <c r="C278" s="6" t="s">
        <v>61</v>
      </c>
      <c r="D278" s="5" t="s">
        <v>14</v>
      </c>
      <c r="E278" s="6" t="s">
        <v>25</v>
      </c>
      <c r="F278" s="5" t="s">
        <v>16</v>
      </c>
      <c r="G278" s="5" t="s">
        <v>17</v>
      </c>
      <c r="H278" s="15" t="s">
        <v>466</v>
      </c>
      <c r="I278" s="5" t="s">
        <v>22</v>
      </c>
      <c r="J278" s="16">
        <v>36736.050000000003</v>
      </c>
      <c r="K278" s="5">
        <v>60135</v>
      </c>
      <c r="N278" s="5">
        <v>2024</v>
      </c>
      <c r="O278" s="5" t="s">
        <v>38</v>
      </c>
      <c r="P278" s="5" t="s">
        <v>449</v>
      </c>
      <c r="Q278" s="5" t="s">
        <v>448</v>
      </c>
      <c r="R278" s="5">
        <v>971</v>
      </c>
      <c r="S278" s="5">
        <v>1110657</v>
      </c>
      <c r="T278" s="5">
        <v>1183878</v>
      </c>
      <c r="U278" s="5">
        <v>305164</v>
      </c>
      <c r="V278" s="5" t="s">
        <v>478</v>
      </c>
      <c r="Y278" s="19">
        <v>2024</v>
      </c>
      <c r="Z278" s="21" t="s">
        <v>454</v>
      </c>
      <c r="AA278" s="19">
        <v>14574640.85</v>
      </c>
      <c r="AB278" s="19">
        <v>15588197.59</v>
      </c>
    </row>
    <row r="279" spans="1:28" x14ac:dyDescent="0.2">
      <c r="A279" s="6" t="s">
        <v>315</v>
      </c>
      <c r="B279" s="6">
        <v>2024</v>
      </c>
      <c r="C279" s="6" t="s">
        <v>49</v>
      </c>
      <c r="D279" s="5" t="s">
        <v>14</v>
      </c>
      <c r="E279" s="6" t="s">
        <v>29</v>
      </c>
      <c r="F279" s="5" t="s">
        <v>16</v>
      </c>
      <c r="G279" s="5" t="s">
        <v>17</v>
      </c>
      <c r="H279" s="15" t="s">
        <v>466</v>
      </c>
      <c r="I279" s="5" t="s">
        <v>22</v>
      </c>
      <c r="J279" s="16">
        <v>6878.95</v>
      </c>
      <c r="K279" s="5">
        <v>11029</v>
      </c>
      <c r="N279" s="5">
        <v>2023</v>
      </c>
      <c r="O279" s="5" t="s">
        <v>38</v>
      </c>
      <c r="P279" s="5" t="s">
        <v>451</v>
      </c>
      <c r="Q279" s="5" t="s">
        <v>448</v>
      </c>
      <c r="R279" s="5">
        <v>691</v>
      </c>
      <c r="S279" s="5">
        <v>1206247</v>
      </c>
      <c r="T279" s="5">
        <v>1299792</v>
      </c>
      <c r="U279" s="5">
        <v>231204</v>
      </c>
      <c r="V279" s="5" t="s">
        <v>478</v>
      </c>
      <c r="Y279" s="19">
        <v>2023</v>
      </c>
      <c r="Z279" s="21" t="s">
        <v>454</v>
      </c>
      <c r="AA279" s="19">
        <v>13900784.5</v>
      </c>
      <c r="AB279" s="19">
        <v>16980997.100000001</v>
      </c>
    </row>
    <row r="280" spans="1:28" x14ac:dyDescent="0.2">
      <c r="A280" s="6" t="s">
        <v>316</v>
      </c>
      <c r="B280" s="6">
        <v>2024</v>
      </c>
      <c r="C280" s="6" t="s">
        <v>28</v>
      </c>
      <c r="D280" s="5" t="s">
        <v>33</v>
      </c>
      <c r="E280" s="6" t="s">
        <v>15</v>
      </c>
      <c r="F280" s="5" t="s">
        <v>16</v>
      </c>
      <c r="G280" s="5" t="s">
        <v>17</v>
      </c>
      <c r="H280" s="15" t="s">
        <v>466</v>
      </c>
      <c r="I280" s="5" t="s">
        <v>19</v>
      </c>
      <c r="J280" s="16">
        <v>6433.05</v>
      </c>
      <c r="K280" s="5">
        <v>5720</v>
      </c>
      <c r="N280" s="5">
        <v>2025</v>
      </c>
      <c r="O280" s="5" t="s">
        <v>66</v>
      </c>
      <c r="P280" s="5" t="s">
        <v>451</v>
      </c>
      <c r="Q280" s="5" t="s">
        <v>448</v>
      </c>
      <c r="R280" s="5">
        <v>1096</v>
      </c>
      <c r="S280" s="5">
        <v>889317</v>
      </c>
      <c r="T280" s="5">
        <v>890080</v>
      </c>
      <c r="U280" s="5">
        <v>139302</v>
      </c>
      <c r="V280" s="5" t="s">
        <v>478</v>
      </c>
      <c r="Y280" s="19">
        <v>2025</v>
      </c>
      <c r="Z280" s="21" t="s">
        <v>454</v>
      </c>
      <c r="AA280" s="19">
        <v>21164460.399999999</v>
      </c>
      <c r="AB280" s="19">
        <v>25177468.73</v>
      </c>
    </row>
    <row r="281" spans="1:28" x14ac:dyDescent="0.2">
      <c r="A281" s="6" t="s">
        <v>317</v>
      </c>
      <c r="B281" s="6">
        <v>2025</v>
      </c>
      <c r="C281" s="6" t="s">
        <v>56</v>
      </c>
      <c r="D281" s="5" t="s">
        <v>14</v>
      </c>
      <c r="E281" s="6" t="s">
        <v>25</v>
      </c>
      <c r="F281" s="5" t="s">
        <v>16</v>
      </c>
      <c r="G281" s="5" t="s">
        <v>30</v>
      </c>
      <c r="H281" s="15" t="s">
        <v>467</v>
      </c>
      <c r="I281" s="5" t="s">
        <v>19</v>
      </c>
      <c r="J281" s="16">
        <v>34125.9</v>
      </c>
      <c r="K281" s="5">
        <v>67969</v>
      </c>
      <c r="N281" s="5">
        <v>2023</v>
      </c>
      <c r="O281" s="5" t="s">
        <v>13</v>
      </c>
      <c r="P281" s="5" t="s">
        <v>451</v>
      </c>
      <c r="Q281" s="5" t="s">
        <v>448</v>
      </c>
      <c r="R281" s="5">
        <v>328</v>
      </c>
      <c r="S281" s="5">
        <v>558332</v>
      </c>
      <c r="T281" s="5">
        <v>265364</v>
      </c>
      <c r="U281" s="5">
        <v>138776</v>
      </c>
      <c r="V281" s="5" t="s">
        <v>478</v>
      </c>
      <c r="Y281" s="19">
        <v>2024</v>
      </c>
      <c r="Z281" s="21" t="s">
        <v>457</v>
      </c>
      <c r="AA281" s="19">
        <v>6492409.3799999999</v>
      </c>
      <c r="AB281" s="19">
        <v>7169997.3399999999</v>
      </c>
    </row>
    <row r="282" spans="1:28" x14ac:dyDescent="0.2">
      <c r="A282" s="6" t="s">
        <v>318</v>
      </c>
      <c r="B282" s="6">
        <v>2025</v>
      </c>
      <c r="C282" s="6" t="s">
        <v>32</v>
      </c>
      <c r="D282" s="5" t="s">
        <v>33</v>
      </c>
      <c r="E282" s="6" t="s">
        <v>29</v>
      </c>
      <c r="F282" s="5" t="s">
        <v>26</v>
      </c>
      <c r="G282" s="5" t="s">
        <v>17</v>
      </c>
      <c r="H282" s="15" t="s">
        <v>466</v>
      </c>
      <c r="I282" s="5" t="s">
        <v>19</v>
      </c>
      <c r="J282" s="16">
        <v>7150.65</v>
      </c>
      <c r="K282" s="5">
        <v>21261</v>
      </c>
      <c r="N282" s="5">
        <v>2025</v>
      </c>
      <c r="O282" s="5" t="s">
        <v>66</v>
      </c>
      <c r="P282" s="5" t="s">
        <v>450</v>
      </c>
      <c r="Q282" s="5" t="s">
        <v>448</v>
      </c>
      <c r="R282" s="5">
        <v>812</v>
      </c>
      <c r="S282" s="5">
        <v>951240</v>
      </c>
      <c r="T282" s="5">
        <v>951418</v>
      </c>
      <c r="U282" s="5">
        <v>176506</v>
      </c>
      <c r="V282" s="5" t="s">
        <v>478</v>
      </c>
      <c r="Y282" s="19">
        <v>2025</v>
      </c>
      <c r="Z282" s="21" t="s">
        <v>455</v>
      </c>
      <c r="AA282" s="19">
        <v>16666594.220000001</v>
      </c>
      <c r="AB282" s="19">
        <v>18199765.100000001</v>
      </c>
    </row>
    <row r="283" spans="1:28" x14ac:dyDescent="0.2">
      <c r="A283" s="6" t="s">
        <v>319</v>
      </c>
      <c r="B283" s="6">
        <v>2024</v>
      </c>
      <c r="C283" s="6" t="s">
        <v>32</v>
      </c>
      <c r="D283" s="5" t="s">
        <v>33</v>
      </c>
      <c r="E283" s="6" t="s">
        <v>15</v>
      </c>
      <c r="F283" s="5" t="s">
        <v>16</v>
      </c>
      <c r="G283" s="5" t="s">
        <v>17</v>
      </c>
      <c r="H283" s="15" t="s">
        <v>466</v>
      </c>
      <c r="I283" s="5" t="s">
        <v>19</v>
      </c>
      <c r="J283" s="16">
        <v>31772.65</v>
      </c>
      <c r="K283" s="5">
        <v>48668</v>
      </c>
      <c r="N283" s="5">
        <v>2023</v>
      </c>
      <c r="O283" s="5" t="s">
        <v>24</v>
      </c>
      <c r="P283" s="5" t="s">
        <v>451</v>
      </c>
      <c r="Q283" s="5" t="s">
        <v>448</v>
      </c>
      <c r="R283" s="5">
        <v>518</v>
      </c>
      <c r="S283" s="5">
        <v>321292</v>
      </c>
      <c r="T283" s="5">
        <v>648238</v>
      </c>
      <c r="U283" s="5">
        <v>93821</v>
      </c>
      <c r="V283" s="5" t="s">
        <v>479</v>
      </c>
      <c r="Y283" s="19">
        <v>2023</v>
      </c>
      <c r="Z283" s="21" t="s">
        <v>456</v>
      </c>
      <c r="AA283" s="19">
        <v>15527216.82</v>
      </c>
      <c r="AB283" s="19">
        <v>18201196.309999999</v>
      </c>
    </row>
    <row r="284" spans="1:28" x14ac:dyDescent="0.2">
      <c r="A284" s="6" t="s">
        <v>320</v>
      </c>
      <c r="B284" s="6">
        <v>2024</v>
      </c>
      <c r="C284" s="6" t="s">
        <v>56</v>
      </c>
      <c r="D284" s="5" t="s">
        <v>33</v>
      </c>
      <c r="E284" s="6" t="s">
        <v>29</v>
      </c>
      <c r="F284" s="5" t="s">
        <v>26</v>
      </c>
      <c r="G284" s="5" t="s">
        <v>17</v>
      </c>
      <c r="H284" s="15" t="s">
        <v>464</v>
      </c>
      <c r="I284" s="5" t="s">
        <v>22</v>
      </c>
      <c r="J284" s="16">
        <v>8418.9599999999991</v>
      </c>
      <c r="K284" s="5">
        <v>12763</v>
      </c>
      <c r="N284" s="5">
        <v>2024</v>
      </c>
      <c r="O284" s="5" t="s">
        <v>42</v>
      </c>
      <c r="P284" s="5" t="s">
        <v>451</v>
      </c>
      <c r="Q284" s="5" t="s">
        <v>448</v>
      </c>
      <c r="R284" s="5">
        <v>1473</v>
      </c>
      <c r="S284" s="5">
        <v>290570</v>
      </c>
      <c r="T284" s="5">
        <v>506452</v>
      </c>
      <c r="U284" s="5">
        <v>41994</v>
      </c>
      <c r="V284" s="5" t="s">
        <v>478</v>
      </c>
      <c r="Y284" s="19">
        <v>2025</v>
      </c>
      <c r="Z284" s="21" t="s">
        <v>454</v>
      </c>
      <c r="AA284" s="19">
        <v>10453431.67</v>
      </c>
      <c r="AB284" s="19">
        <v>11261274.49</v>
      </c>
    </row>
    <row r="285" spans="1:28" x14ac:dyDescent="0.2">
      <c r="A285" s="6" t="s">
        <v>321</v>
      </c>
      <c r="B285" s="6">
        <v>2023</v>
      </c>
      <c r="C285" s="6" t="s">
        <v>73</v>
      </c>
      <c r="D285" s="5" t="s">
        <v>33</v>
      </c>
      <c r="E285" s="6" t="s">
        <v>40</v>
      </c>
      <c r="F285" s="5" t="s">
        <v>16</v>
      </c>
      <c r="G285" s="5" t="s">
        <v>17</v>
      </c>
      <c r="H285" s="15" t="s">
        <v>466</v>
      </c>
      <c r="I285" s="5" t="s">
        <v>19</v>
      </c>
      <c r="J285" s="16">
        <v>9276.15</v>
      </c>
      <c r="K285" s="5">
        <v>12651</v>
      </c>
      <c r="N285" s="5">
        <v>2025</v>
      </c>
      <c r="O285" s="5" t="s">
        <v>42</v>
      </c>
      <c r="P285" s="5" t="s">
        <v>450</v>
      </c>
      <c r="Q285" s="5" t="s">
        <v>448</v>
      </c>
      <c r="R285" s="5">
        <v>58</v>
      </c>
      <c r="S285" s="5">
        <v>1195791</v>
      </c>
      <c r="T285" s="5">
        <v>1475343</v>
      </c>
      <c r="U285" s="5">
        <v>247161</v>
      </c>
      <c r="V285" s="5" t="s">
        <v>478</v>
      </c>
      <c r="Y285" s="19">
        <v>2025</v>
      </c>
      <c r="Z285" s="21" t="s">
        <v>455</v>
      </c>
      <c r="AA285" s="19">
        <v>14267638.789999999</v>
      </c>
      <c r="AB285" s="19">
        <v>15037026.48</v>
      </c>
    </row>
    <row r="286" spans="1:28" x14ac:dyDescent="0.2">
      <c r="A286" s="6" t="s">
        <v>322</v>
      </c>
      <c r="B286" s="6">
        <v>2024</v>
      </c>
      <c r="C286" s="6" t="s">
        <v>28</v>
      </c>
      <c r="D286" s="5" t="s">
        <v>33</v>
      </c>
      <c r="E286" s="6" t="s">
        <v>15</v>
      </c>
      <c r="F286" s="5" t="s">
        <v>16</v>
      </c>
      <c r="G286" s="5" t="s">
        <v>17</v>
      </c>
      <c r="H286" s="15" t="s">
        <v>467</v>
      </c>
      <c r="I286" s="5" t="s">
        <v>19</v>
      </c>
      <c r="J286" s="16">
        <v>29706.12</v>
      </c>
      <c r="K286" s="5">
        <v>61508</v>
      </c>
      <c r="N286" s="5">
        <v>2023</v>
      </c>
      <c r="O286" s="5" t="s">
        <v>66</v>
      </c>
      <c r="P286" s="5" t="s">
        <v>445</v>
      </c>
      <c r="Q286" s="5" t="s">
        <v>446</v>
      </c>
      <c r="R286" s="5">
        <v>62</v>
      </c>
      <c r="S286" s="5">
        <v>2420943</v>
      </c>
      <c r="T286" s="5">
        <v>2739351</v>
      </c>
      <c r="U286" s="5">
        <v>482604</v>
      </c>
      <c r="V286" s="5" t="s">
        <v>478</v>
      </c>
      <c r="Y286" s="19">
        <v>2025</v>
      </c>
      <c r="Z286" s="21" t="s">
        <v>453</v>
      </c>
      <c r="AA286" s="19">
        <v>23291227.969999999</v>
      </c>
      <c r="AB286" s="19">
        <v>26493819.73</v>
      </c>
    </row>
    <row r="287" spans="1:28" x14ac:dyDescent="0.2">
      <c r="A287" s="6" t="s">
        <v>323</v>
      </c>
      <c r="B287" s="6">
        <v>2023</v>
      </c>
      <c r="C287" s="6" t="s">
        <v>49</v>
      </c>
      <c r="D287" s="5" t="s">
        <v>33</v>
      </c>
      <c r="E287" s="6" t="s">
        <v>29</v>
      </c>
      <c r="F287" s="5" t="s">
        <v>16</v>
      </c>
      <c r="G287" s="5" t="s">
        <v>17</v>
      </c>
      <c r="H287" s="15" t="s">
        <v>466</v>
      </c>
      <c r="I287" s="5" t="s">
        <v>19</v>
      </c>
      <c r="J287" s="16">
        <v>10856.95</v>
      </c>
      <c r="K287" s="5">
        <v>18405</v>
      </c>
      <c r="N287" s="5">
        <v>2025</v>
      </c>
      <c r="O287" s="5" t="s">
        <v>66</v>
      </c>
      <c r="P287" s="5" t="s">
        <v>449</v>
      </c>
      <c r="Q287" s="5" t="s">
        <v>446</v>
      </c>
      <c r="R287" s="5">
        <v>973</v>
      </c>
      <c r="S287" s="5">
        <v>1741121</v>
      </c>
      <c r="T287" s="5">
        <v>1488971</v>
      </c>
      <c r="U287" s="5">
        <v>535587</v>
      </c>
      <c r="V287" s="5" t="s">
        <v>478</v>
      </c>
      <c r="Y287" s="19">
        <v>2024</v>
      </c>
      <c r="Z287" s="21" t="s">
        <v>454</v>
      </c>
      <c r="AA287" s="19">
        <v>13646751.050000001</v>
      </c>
      <c r="AB287" s="19">
        <v>16503935.109999999</v>
      </c>
    </row>
    <row r="288" spans="1:28" x14ac:dyDescent="0.2">
      <c r="A288" s="6" t="s">
        <v>324</v>
      </c>
      <c r="B288" s="6">
        <v>2024</v>
      </c>
      <c r="C288" s="6" t="s">
        <v>24</v>
      </c>
      <c r="D288" s="5" t="s">
        <v>33</v>
      </c>
      <c r="E288" s="6" t="s">
        <v>29</v>
      </c>
      <c r="F288" s="5" t="s">
        <v>16</v>
      </c>
      <c r="G288" s="5" t="s">
        <v>17</v>
      </c>
      <c r="H288" s="15" t="s">
        <v>466</v>
      </c>
      <c r="I288" s="5" t="s">
        <v>19</v>
      </c>
      <c r="J288" s="16">
        <v>11913.85</v>
      </c>
      <c r="K288" s="5">
        <v>29221</v>
      </c>
      <c r="N288" s="5">
        <v>2024</v>
      </c>
      <c r="O288" s="5" t="s">
        <v>24</v>
      </c>
      <c r="P288" s="5" t="s">
        <v>451</v>
      </c>
      <c r="Q288" s="5" t="s">
        <v>448</v>
      </c>
      <c r="R288" s="5">
        <v>972</v>
      </c>
      <c r="S288" s="5">
        <v>2160299</v>
      </c>
      <c r="T288" s="5">
        <v>2389309</v>
      </c>
      <c r="U288" s="5">
        <v>325399</v>
      </c>
      <c r="V288" s="5" t="s">
        <v>478</v>
      </c>
      <c r="Y288" s="19">
        <v>2024</v>
      </c>
      <c r="Z288" s="21" t="s">
        <v>454</v>
      </c>
      <c r="AA288" s="19">
        <v>27488554.710000001</v>
      </c>
      <c r="AB288" s="19">
        <v>31811143.879999999</v>
      </c>
    </row>
    <row r="289" spans="1:28" x14ac:dyDescent="0.2">
      <c r="A289" s="6" t="s">
        <v>325</v>
      </c>
      <c r="B289" s="6">
        <v>2024</v>
      </c>
      <c r="C289" s="6" t="s">
        <v>28</v>
      </c>
      <c r="D289" s="5" t="s">
        <v>33</v>
      </c>
      <c r="E289" s="6" t="s">
        <v>15</v>
      </c>
      <c r="F289" s="5" t="s">
        <v>16</v>
      </c>
      <c r="G289" s="5" t="s">
        <v>17</v>
      </c>
      <c r="H289" s="15" t="s">
        <v>467</v>
      </c>
      <c r="I289" s="5" t="s">
        <v>19</v>
      </c>
      <c r="J289" s="16">
        <v>23090.13</v>
      </c>
      <c r="K289" s="5">
        <v>35191</v>
      </c>
      <c r="N289" s="5">
        <v>2025</v>
      </c>
      <c r="O289" s="5" t="s">
        <v>13</v>
      </c>
      <c r="P289" s="5" t="s">
        <v>449</v>
      </c>
      <c r="Q289" s="5" t="s">
        <v>448</v>
      </c>
      <c r="R289" s="5">
        <v>1125</v>
      </c>
      <c r="S289" s="5">
        <v>1084807</v>
      </c>
      <c r="T289" s="5">
        <v>1064723</v>
      </c>
      <c r="U289" s="5">
        <v>132313</v>
      </c>
      <c r="V289" s="5" t="s">
        <v>479</v>
      </c>
      <c r="Y289" s="19">
        <v>2023</v>
      </c>
      <c r="Z289" s="21" t="s">
        <v>454</v>
      </c>
      <c r="AA289" s="19">
        <v>24606836.91</v>
      </c>
      <c r="AB289" s="19">
        <v>26776696.75</v>
      </c>
    </row>
    <row r="290" spans="1:28" x14ac:dyDescent="0.2">
      <c r="A290" s="6" t="s">
        <v>326</v>
      </c>
      <c r="B290" s="6">
        <v>2023</v>
      </c>
      <c r="C290" s="6" t="s">
        <v>56</v>
      </c>
      <c r="D290" s="5" t="s">
        <v>14</v>
      </c>
      <c r="E290" s="6" t="s">
        <v>25</v>
      </c>
      <c r="F290" s="5" t="s">
        <v>16</v>
      </c>
      <c r="G290" s="5" t="s">
        <v>17</v>
      </c>
      <c r="H290" s="15" t="s">
        <v>464</v>
      </c>
      <c r="I290" s="5" t="s">
        <v>19</v>
      </c>
      <c r="J290" s="16">
        <v>50311.360000000001</v>
      </c>
      <c r="K290" s="5">
        <v>50161</v>
      </c>
      <c r="N290" s="5">
        <v>2024</v>
      </c>
      <c r="O290" s="5" t="s">
        <v>21</v>
      </c>
      <c r="P290" s="5" t="s">
        <v>447</v>
      </c>
      <c r="Q290" s="5" t="s">
        <v>448</v>
      </c>
      <c r="R290" s="5">
        <v>1282</v>
      </c>
      <c r="S290" s="5">
        <v>2288140</v>
      </c>
      <c r="T290" s="5">
        <v>2336389</v>
      </c>
      <c r="U290" s="5">
        <v>383531</v>
      </c>
      <c r="V290" s="5" t="s">
        <v>479</v>
      </c>
      <c r="Y290" s="19">
        <v>2023</v>
      </c>
      <c r="Z290" s="21" t="s">
        <v>454</v>
      </c>
      <c r="AA290" s="19">
        <v>8164810.4400000004</v>
      </c>
      <c r="AB290" s="19">
        <v>8700102.5099999998</v>
      </c>
    </row>
    <row r="291" spans="1:28" x14ac:dyDescent="0.2">
      <c r="A291" s="6" t="s">
        <v>327</v>
      </c>
      <c r="B291" s="6">
        <v>2024</v>
      </c>
      <c r="C291" s="6" t="s">
        <v>21</v>
      </c>
      <c r="D291" s="5" t="s">
        <v>14</v>
      </c>
      <c r="E291" s="6" t="s">
        <v>25</v>
      </c>
      <c r="F291" s="5" t="s">
        <v>16</v>
      </c>
      <c r="G291" s="5" t="s">
        <v>17</v>
      </c>
      <c r="H291" s="15" t="s">
        <v>467</v>
      </c>
      <c r="I291" s="5" t="s">
        <v>36</v>
      </c>
      <c r="J291" s="16">
        <v>6415.92</v>
      </c>
      <c r="K291" s="5">
        <v>15732</v>
      </c>
      <c r="N291" s="5">
        <v>2024</v>
      </c>
      <c r="O291" s="5" t="s">
        <v>32</v>
      </c>
      <c r="P291" s="5" t="s">
        <v>449</v>
      </c>
      <c r="Q291" s="5" t="s">
        <v>448</v>
      </c>
      <c r="R291" s="5">
        <v>1475</v>
      </c>
      <c r="S291" s="5">
        <v>1619600</v>
      </c>
      <c r="T291" s="5">
        <v>1754495</v>
      </c>
      <c r="U291" s="5">
        <v>460056</v>
      </c>
      <c r="V291" s="5" t="s">
        <v>479</v>
      </c>
      <c r="Y291" s="19">
        <v>2023</v>
      </c>
      <c r="Z291" s="21" t="s">
        <v>456</v>
      </c>
      <c r="AA291" s="19">
        <v>22657447</v>
      </c>
      <c r="AB291" s="19">
        <v>28156409.899999999</v>
      </c>
    </row>
    <row r="292" spans="1:28" x14ac:dyDescent="0.2">
      <c r="A292" s="6" t="s">
        <v>328</v>
      </c>
      <c r="B292" s="6">
        <v>2023</v>
      </c>
      <c r="C292" s="6" t="s">
        <v>42</v>
      </c>
      <c r="D292" s="5" t="s">
        <v>14</v>
      </c>
      <c r="E292" s="6" t="s">
        <v>15</v>
      </c>
      <c r="F292" s="5" t="s">
        <v>16</v>
      </c>
      <c r="G292" s="5" t="s">
        <v>17</v>
      </c>
      <c r="H292" s="15" t="s">
        <v>467</v>
      </c>
      <c r="I292" s="5" t="s">
        <v>19</v>
      </c>
      <c r="J292" s="16">
        <v>2979.96</v>
      </c>
      <c r="K292" s="5">
        <v>5674</v>
      </c>
      <c r="N292" s="5">
        <v>2023</v>
      </c>
      <c r="O292" s="5" t="s">
        <v>73</v>
      </c>
      <c r="P292" s="5" t="s">
        <v>450</v>
      </c>
      <c r="Q292" s="5" t="s">
        <v>448</v>
      </c>
      <c r="R292" s="5">
        <v>1264</v>
      </c>
      <c r="S292" s="5">
        <v>2444055</v>
      </c>
      <c r="T292" s="5">
        <v>2148631</v>
      </c>
      <c r="U292" s="5">
        <v>395605</v>
      </c>
      <c r="V292" s="5" t="s">
        <v>478</v>
      </c>
      <c r="Y292" s="19">
        <v>2024</v>
      </c>
      <c r="Z292" s="21" t="s">
        <v>456</v>
      </c>
      <c r="AA292" s="19">
        <v>3430520.67</v>
      </c>
      <c r="AB292" s="19">
        <v>3964915.53</v>
      </c>
    </row>
    <row r="293" spans="1:28" x14ac:dyDescent="0.2">
      <c r="A293" s="6" t="s">
        <v>329</v>
      </c>
      <c r="B293" s="6">
        <v>2023</v>
      </c>
      <c r="C293" s="6" t="s">
        <v>38</v>
      </c>
      <c r="D293" s="5" t="s">
        <v>14</v>
      </c>
      <c r="E293" s="6" t="s">
        <v>29</v>
      </c>
      <c r="F293" s="5" t="s">
        <v>16</v>
      </c>
      <c r="G293" s="5" t="s">
        <v>17</v>
      </c>
      <c r="H293" s="15" t="s">
        <v>466</v>
      </c>
      <c r="I293" s="5" t="s">
        <v>19</v>
      </c>
      <c r="J293" s="16">
        <v>19334.900000000001</v>
      </c>
      <c r="K293" s="5">
        <v>26457</v>
      </c>
      <c r="N293" s="5">
        <v>2024</v>
      </c>
      <c r="O293" s="5" t="s">
        <v>42</v>
      </c>
      <c r="P293" s="5" t="s">
        <v>449</v>
      </c>
      <c r="Q293" s="5" t="s">
        <v>448</v>
      </c>
      <c r="R293" s="5">
        <v>1124</v>
      </c>
      <c r="S293" s="5">
        <v>2186205</v>
      </c>
      <c r="T293" s="5">
        <v>2568272</v>
      </c>
      <c r="U293" s="5">
        <v>367666</v>
      </c>
      <c r="V293" s="5" t="s">
        <v>479</v>
      </c>
      <c r="Y293" s="19">
        <v>2023</v>
      </c>
      <c r="Z293" s="21" t="s">
        <v>453</v>
      </c>
      <c r="AA293" s="19">
        <v>15932476.130000001</v>
      </c>
      <c r="AB293" s="19">
        <v>16833591.300000001</v>
      </c>
    </row>
    <row r="294" spans="1:28" x14ac:dyDescent="0.2">
      <c r="A294" s="6" t="s">
        <v>330</v>
      </c>
      <c r="B294" s="6">
        <v>2025</v>
      </c>
      <c r="C294" s="6" t="s">
        <v>56</v>
      </c>
      <c r="D294" s="5" t="s">
        <v>14</v>
      </c>
      <c r="E294" s="6" t="s">
        <v>29</v>
      </c>
      <c r="F294" s="5" t="s">
        <v>16</v>
      </c>
      <c r="G294" s="5" t="s">
        <v>17</v>
      </c>
      <c r="H294" s="15" t="s">
        <v>467</v>
      </c>
      <c r="I294" s="5" t="s">
        <v>22</v>
      </c>
      <c r="J294" s="16">
        <v>12356.46</v>
      </c>
      <c r="K294" s="5">
        <v>20157</v>
      </c>
      <c r="N294" s="5">
        <v>2023</v>
      </c>
      <c r="O294" s="5" t="s">
        <v>32</v>
      </c>
      <c r="P294" s="5" t="s">
        <v>449</v>
      </c>
      <c r="Q294" s="5" t="s">
        <v>448</v>
      </c>
      <c r="R294" s="5">
        <v>1466</v>
      </c>
      <c r="S294" s="5">
        <v>2097459</v>
      </c>
      <c r="T294" s="5">
        <v>2159007</v>
      </c>
      <c r="U294" s="5">
        <v>306186</v>
      </c>
      <c r="V294" s="5" t="s">
        <v>479</v>
      </c>
      <c r="Y294" s="19">
        <v>2023</v>
      </c>
      <c r="Z294" s="21" t="s">
        <v>454</v>
      </c>
      <c r="AA294" s="19">
        <v>10568626.75</v>
      </c>
      <c r="AB294" s="19">
        <v>12269730.35</v>
      </c>
    </row>
    <row r="295" spans="1:28" x14ac:dyDescent="0.2">
      <c r="A295" s="6" t="s">
        <v>331</v>
      </c>
      <c r="B295" s="6">
        <v>2024</v>
      </c>
      <c r="C295" s="6" t="s">
        <v>24</v>
      </c>
      <c r="D295" s="5" t="s">
        <v>14</v>
      </c>
      <c r="E295" s="6" t="s">
        <v>29</v>
      </c>
      <c r="F295" s="5" t="s">
        <v>16</v>
      </c>
      <c r="G295" s="5" t="s">
        <v>30</v>
      </c>
      <c r="H295" s="15" t="s">
        <v>466</v>
      </c>
      <c r="I295" s="5" t="s">
        <v>19</v>
      </c>
      <c r="J295" s="16">
        <v>27333.8</v>
      </c>
      <c r="K295" s="5">
        <v>47213</v>
      </c>
      <c r="N295" s="5">
        <v>2023</v>
      </c>
      <c r="O295" s="5" t="s">
        <v>66</v>
      </c>
      <c r="P295" s="5" t="s">
        <v>449</v>
      </c>
      <c r="Q295" s="5" t="s">
        <v>448</v>
      </c>
      <c r="R295" s="5">
        <v>702</v>
      </c>
      <c r="S295" s="5">
        <v>245708</v>
      </c>
      <c r="T295" s="5">
        <v>380556</v>
      </c>
      <c r="U295" s="5">
        <v>64642</v>
      </c>
      <c r="V295" s="5" t="s">
        <v>479</v>
      </c>
      <c r="Y295" s="19">
        <v>2024</v>
      </c>
      <c r="Z295" s="21" t="s">
        <v>454</v>
      </c>
      <c r="AA295" s="19">
        <v>5329245.7699999996</v>
      </c>
      <c r="AB295" s="19">
        <v>6239493.3200000003</v>
      </c>
    </row>
    <row r="296" spans="1:28" x14ac:dyDescent="0.2">
      <c r="A296" s="6" t="s">
        <v>332</v>
      </c>
      <c r="B296" s="6">
        <v>2023</v>
      </c>
      <c r="C296" s="6" t="s">
        <v>49</v>
      </c>
      <c r="D296" s="5" t="s">
        <v>14</v>
      </c>
      <c r="E296" s="6" t="s">
        <v>15</v>
      </c>
      <c r="F296" s="5" t="s">
        <v>16</v>
      </c>
      <c r="G296" s="5" t="s">
        <v>17</v>
      </c>
      <c r="H296" s="15" t="s">
        <v>466</v>
      </c>
      <c r="I296" s="5" t="s">
        <v>22</v>
      </c>
      <c r="J296" s="16">
        <v>33170.800000000003</v>
      </c>
      <c r="K296" s="5">
        <v>57667</v>
      </c>
      <c r="N296" s="5">
        <v>2023</v>
      </c>
      <c r="O296" s="5" t="s">
        <v>24</v>
      </c>
      <c r="P296" s="5" t="s">
        <v>445</v>
      </c>
      <c r="Q296" s="5" t="s">
        <v>448</v>
      </c>
      <c r="R296" s="5">
        <v>670</v>
      </c>
      <c r="S296" s="5">
        <v>1724616</v>
      </c>
      <c r="T296" s="5">
        <v>1990380</v>
      </c>
      <c r="U296" s="5">
        <v>230813</v>
      </c>
      <c r="V296" s="5" t="s">
        <v>479</v>
      </c>
      <c r="Y296" s="19">
        <v>2023</v>
      </c>
      <c r="Z296" s="21" t="s">
        <v>456</v>
      </c>
      <c r="AA296" s="19">
        <v>27375687.02</v>
      </c>
      <c r="AB296" s="19">
        <v>29920880.140000001</v>
      </c>
    </row>
    <row r="297" spans="1:28" x14ac:dyDescent="0.2">
      <c r="A297" s="6" t="s">
        <v>333</v>
      </c>
      <c r="B297" s="6">
        <v>2024</v>
      </c>
      <c r="C297" s="6" t="s">
        <v>24</v>
      </c>
      <c r="D297" s="5" t="s">
        <v>33</v>
      </c>
      <c r="E297" s="6" t="s">
        <v>25</v>
      </c>
      <c r="F297" s="5" t="s">
        <v>26</v>
      </c>
      <c r="G297" s="5" t="s">
        <v>30</v>
      </c>
      <c r="H297" s="15" t="s">
        <v>465</v>
      </c>
      <c r="I297" s="5" t="s">
        <v>22</v>
      </c>
      <c r="J297" s="16">
        <v>40926.400000000001</v>
      </c>
      <c r="K297" s="5">
        <v>51233</v>
      </c>
      <c r="N297" s="5">
        <v>2024</v>
      </c>
      <c r="O297" s="5" t="s">
        <v>13</v>
      </c>
      <c r="P297" s="5" t="s">
        <v>445</v>
      </c>
      <c r="Q297" s="5" t="s">
        <v>448</v>
      </c>
      <c r="R297" s="5">
        <v>1373</v>
      </c>
      <c r="S297" s="5">
        <v>1415442</v>
      </c>
      <c r="T297" s="5">
        <v>1363734</v>
      </c>
      <c r="U297" s="5">
        <v>263614</v>
      </c>
      <c r="V297" s="5" t="s">
        <v>479</v>
      </c>
      <c r="Y297" s="19">
        <v>2025</v>
      </c>
      <c r="Z297" s="21" t="s">
        <v>454</v>
      </c>
      <c r="AA297" s="19">
        <v>2339965.91</v>
      </c>
      <c r="AB297" s="19">
        <v>2881729.86</v>
      </c>
    </row>
    <row r="298" spans="1:28" x14ac:dyDescent="0.2">
      <c r="A298" s="6" t="s">
        <v>334</v>
      </c>
      <c r="B298" s="6">
        <v>2025</v>
      </c>
      <c r="C298" s="6" t="s">
        <v>24</v>
      </c>
      <c r="D298" s="5" t="s">
        <v>33</v>
      </c>
      <c r="E298" s="6" t="s">
        <v>15</v>
      </c>
      <c r="F298" s="5" t="s">
        <v>26</v>
      </c>
      <c r="G298" s="5" t="s">
        <v>17</v>
      </c>
      <c r="H298" s="15" t="s">
        <v>464</v>
      </c>
      <c r="I298" s="5" t="s">
        <v>19</v>
      </c>
      <c r="J298" s="16">
        <v>24802.799999999999</v>
      </c>
      <c r="K298" s="5">
        <v>21192</v>
      </c>
      <c r="N298" s="5">
        <v>2025</v>
      </c>
      <c r="O298" s="5" t="s">
        <v>61</v>
      </c>
      <c r="P298" s="5" t="s">
        <v>447</v>
      </c>
      <c r="Q298" s="5" t="s">
        <v>448</v>
      </c>
      <c r="R298" s="5">
        <v>245</v>
      </c>
      <c r="S298" s="5">
        <v>1570092</v>
      </c>
      <c r="T298" s="5">
        <v>1693593</v>
      </c>
      <c r="U298" s="5">
        <v>277120</v>
      </c>
      <c r="V298" s="5" t="s">
        <v>479</v>
      </c>
      <c r="Y298" s="19">
        <v>2023</v>
      </c>
      <c r="Z298" s="21" t="s">
        <v>454</v>
      </c>
      <c r="AA298" s="19">
        <v>14583776.49</v>
      </c>
      <c r="AB298" s="19">
        <v>16631889.07</v>
      </c>
    </row>
    <row r="299" spans="1:28" x14ac:dyDescent="0.2">
      <c r="A299" s="6" t="s">
        <v>335</v>
      </c>
      <c r="B299" s="6">
        <v>2023</v>
      </c>
      <c r="C299" s="6" t="s">
        <v>61</v>
      </c>
      <c r="D299" s="5" t="s">
        <v>14</v>
      </c>
      <c r="E299" s="6" t="s">
        <v>29</v>
      </c>
      <c r="F299" s="5" t="s">
        <v>16</v>
      </c>
      <c r="G299" s="5" t="s">
        <v>17</v>
      </c>
      <c r="H299" s="15" t="s">
        <v>465</v>
      </c>
      <c r="I299" s="5" t="s">
        <v>19</v>
      </c>
      <c r="J299" s="16">
        <v>30948.799999999999</v>
      </c>
      <c r="K299" s="5">
        <v>38374</v>
      </c>
      <c r="N299" s="5">
        <v>2023</v>
      </c>
      <c r="O299" s="5" t="s">
        <v>13</v>
      </c>
      <c r="P299" s="5" t="s">
        <v>450</v>
      </c>
      <c r="Q299" s="5" t="s">
        <v>448</v>
      </c>
      <c r="R299" s="5">
        <v>466</v>
      </c>
      <c r="S299" s="5">
        <v>2430844</v>
      </c>
      <c r="T299" s="5">
        <v>2544114</v>
      </c>
      <c r="U299" s="5">
        <v>561602</v>
      </c>
      <c r="V299" s="5" t="s">
        <v>479</v>
      </c>
      <c r="Y299" s="19">
        <v>2025</v>
      </c>
      <c r="Z299" s="21" t="s">
        <v>455</v>
      </c>
      <c r="AA299" s="19">
        <v>21915840.850000001</v>
      </c>
      <c r="AB299" s="19">
        <v>23599730.52</v>
      </c>
    </row>
    <row r="300" spans="1:28" x14ac:dyDescent="0.2">
      <c r="A300" s="6" t="s">
        <v>336</v>
      </c>
      <c r="B300" s="6">
        <v>2024</v>
      </c>
      <c r="C300" s="6" t="s">
        <v>61</v>
      </c>
      <c r="D300" s="5" t="s">
        <v>14</v>
      </c>
      <c r="E300" s="6" t="s">
        <v>15</v>
      </c>
      <c r="F300" s="5" t="s">
        <v>16</v>
      </c>
      <c r="G300" s="5" t="s">
        <v>17</v>
      </c>
      <c r="H300" s="15" t="s">
        <v>464</v>
      </c>
      <c r="I300" s="5" t="s">
        <v>19</v>
      </c>
      <c r="J300" s="16">
        <v>14471.6</v>
      </c>
      <c r="K300" s="5">
        <v>19208</v>
      </c>
      <c r="N300" s="5">
        <v>2023</v>
      </c>
      <c r="O300" s="5" t="s">
        <v>56</v>
      </c>
      <c r="P300" s="5" t="s">
        <v>449</v>
      </c>
      <c r="Q300" s="5" t="s">
        <v>448</v>
      </c>
      <c r="R300" s="5">
        <v>713</v>
      </c>
      <c r="S300" s="5">
        <v>1157642</v>
      </c>
      <c r="T300" s="5">
        <v>1136951</v>
      </c>
      <c r="U300" s="5">
        <v>308029</v>
      </c>
      <c r="V300" s="5" t="s">
        <v>478</v>
      </c>
      <c r="Y300" s="19">
        <v>2025</v>
      </c>
      <c r="Z300" s="21" t="s">
        <v>454</v>
      </c>
      <c r="AA300" s="19">
        <v>4096838.45</v>
      </c>
      <c r="AB300" s="19">
        <v>4441279.5</v>
      </c>
    </row>
    <row r="301" spans="1:28" x14ac:dyDescent="0.2">
      <c r="A301" s="6" t="s">
        <v>337</v>
      </c>
      <c r="B301" s="6">
        <v>2023</v>
      </c>
      <c r="C301" s="6" t="s">
        <v>13</v>
      </c>
      <c r="D301" s="5" t="s">
        <v>33</v>
      </c>
      <c r="E301" s="6" t="s">
        <v>25</v>
      </c>
      <c r="F301" s="5" t="s">
        <v>16</v>
      </c>
      <c r="G301" s="5" t="s">
        <v>17</v>
      </c>
      <c r="H301" s="15" t="s">
        <v>465</v>
      </c>
      <c r="I301" s="5" t="s">
        <v>19</v>
      </c>
      <c r="J301" s="16">
        <v>30612.799999999999</v>
      </c>
      <c r="K301" s="5">
        <v>34174</v>
      </c>
      <c r="N301" s="5">
        <v>2024</v>
      </c>
      <c r="O301" s="5" t="s">
        <v>56</v>
      </c>
      <c r="P301" s="5" t="s">
        <v>449</v>
      </c>
      <c r="Q301" s="5" t="s">
        <v>448</v>
      </c>
      <c r="R301" s="5">
        <v>1493</v>
      </c>
      <c r="S301" s="5">
        <v>253024</v>
      </c>
      <c r="T301" s="5">
        <v>-32537</v>
      </c>
      <c r="U301" s="5">
        <v>57328</v>
      </c>
      <c r="V301" s="5" t="s">
        <v>478</v>
      </c>
      <c r="Y301" s="19">
        <v>2024</v>
      </c>
      <c r="Z301" s="21" t="s">
        <v>454</v>
      </c>
      <c r="AA301" s="19">
        <v>22253269.829999998</v>
      </c>
      <c r="AB301" s="19">
        <v>25972140.449999999</v>
      </c>
    </row>
    <row r="302" spans="1:28" x14ac:dyDescent="0.2">
      <c r="A302" s="6" t="s">
        <v>338</v>
      </c>
      <c r="B302" s="6">
        <v>2023</v>
      </c>
      <c r="C302" s="6" t="s">
        <v>56</v>
      </c>
      <c r="D302" s="5" t="s">
        <v>14</v>
      </c>
      <c r="E302" s="6" t="s">
        <v>25</v>
      </c>
      <c r="F302" s="5" t="s">
        <v>16</v>
      </c>
      <c r="G302" s="5" t="s">
        <v>17</v>
      </c>
      <c r="H302" s="15" t="s">
        <v>465</v>
      </c>
      <c r="I302" s="5" t="s">
        <v>19</v>
      </c>
      <c r="J302" s="16">
        <v>6247.2</v>
      </c>
      <c r="K302" s="5">
        <v>18996</v>
      </c>
      <c r="N302" s="5">
        <v>2023</v>
      </c>
      <c r="O302" s="5" t="s">
        <v>32</v>
      </c>
      <c r="P302" s="5" t="s">
        <v>449</v>
      </c>
      <c r="Q302" s="5" t="s">
        <v>446</v>
      </c>
      <c r="R302" s="5">
        <v>1429</v>
      </c>
      <c r="S302" s="5">
        <v>1651469</v>
      </c>
      <c r="T302" s="5">
        <v>1731824</v>
      </c>
      <c r="U302" s="5">
        <v>505688</v>
      </c>
      <c r="V302" s="5" t="s">
        <v>479</v>
      </c>
      <c r="Y302" s="19">
        <v>2024</v>
      </c>
      <c r="Z302" s="21" t="s">
        <v>455</v>
      </c>
      <c r="AA302" s="19">
        <v>11987089.949999999</v>
      </c>
      <c r="AB302" s="19">
        <v>13556848.18</v>
      </c>
    </row>
    <row r="303" spans="1:28" x14ac:dyDescent="0.2">
      <c r="A303" s="6" t="s">
        <v>339</v>
      </c>
      <c r="B303" s="6">
        <v>2024</v>
      </c>
      <c r="C303" s="6" t="s">
        <v>13</v>
      </c>
      <c r="D303" s="5" t="s">
        <v>33</v>
      </c>
      <c r="E303" s="6" t="s">
        <v>25</v>
      </c>
      <c r="F303" s="5" t="s">
        <v>16</v>
      </c>
      <c r="G303" s="5" t="s">
        <v>30</v>
      </c>
      <c r="H303" s="15" t="s">
        <v>464</v>
      </c>
      <c r="I303" s="5" t="s">
        <v>19</v>
      </c>
      <c r="J303" s="16">
        <v>37601.519999999997</v>
      </c>
      <c r="K303" s="5">
        <v>46686</v>
      </c>
      <c r="N303" s="5">
        <v>2023</v>
      </c>
      <c r="O303" s="5" t="s">
        <v>38</v>
      </c>
      <c r="P303" s="5" t="s">
        <v>449</v>
      </c>
      <c r="Q303" s="5" t="s">
        <v>446</v>
      </c>
      <c r="R303" s="5">
        <v>197</v>
      </c>
      <c r="S303" s="5">
        <v>1423759</v>
      </c>
      <c r="T303" s="5">
        <v>1692565</v>
      </c>
      <c r="U303" s="5">
        <v>441776</v>
      </c>
      <c r="V303" s="5" t="s">
        <v>478</v>
      </c>
      <c r="Y303" s="19">
        <v>2024</v>
      </c>
      <c r="Z303" s="21" t="s">
        <v>454</v>
      </c>
      <c r="AA303" s="19">
        <v>14628571.859999999</v>
      </c>
      <c r="AB303" s="19">
        <v>17920799.300000001</v>
      </c>
    </row>
    <row r="304" spans="1:28" x14ac:dyDescent="0.2">
      <c r="A304" s="6" t="s">
        <v>340</v>
      </c>
      <c r="B304" s="6">
        <v>2024</v>
      </c>
      <c r="C304" s="6" t="s">
        <v>56</v>
      </c>
      <c r="D304" s="5" t="s">
        <v>14</v>
      </c>
      <c r="E304" s="6" t="s">
        <v>29</v>
      </c>
      <c r="F304" s="5" t="s">
        <v>16</v>
      </c>
      <c r="G304" s="5" t="s">
        <v>17</v>
      </c>
      <c r="H304" s="15" t="s">
        <v>467</v>
      </c>
      <c r="I304" s="5" t="s">
        <v>19</v>
      </c>
      <c r="J304" s="16">
        <v>26667.45</v>
      </c>
      <c r="K304" s="5">
        <v>43164</v>
      </c>
      <c r="N304" s="5">
        <v>2023</v>
      </c>
      <c r="O304" s="5" t="s">
        <v>56</v>
      </c>
      <c r="P304" s="5" t="s">
        <v>445</v>
      </c>
      <c r="Q304" s="5" t="s">
        <v>448</v>
      </c>
      <c r="R304" s="5">
        <v>1050</v>
      </c>
      <c r="S304" s="5">
        <v>742112</v>
      </c>
      <c r="T304" s="5">
        <v>661235</v>
      </c>
      <c r="U304" s="5">
        <v>142702</v>
      </c>
      <c r="V304" s="5" t="s">
        <v>478</v>
      </c>
      <c r="Y304" s="19">
        <v>2023</v>
      </c>
      <c r="Z304" s="21" t="s">
        <v>454</v>
      </c>
      <c r="AA304" s="19">
        <v>3494741.04</v>
      </c>
      <c r="AB304" s="19">
        <v>4122369.31</v>
      </c>
    </row>
    <row r="305" spans="1:28" x14ac:dyDescent="0.2">
      <c r="A305" s="6" t="s">
        <v>341</v>
      </c>
      <c r="B305" s="6">
        <v>2024</v>
      </c>
      <c r="C305" s="6" t="s">
        <v>28</v>
      </c>
      <c r="D305" s="5" t="s">
        <v>14</v>
      </c>
      <c r="E305" s="6" t="s">
        <v>29</v>
      </c>
      <c r="F305" s="5" t="s">
        <v>16</v>
      </c>
      <c r="G305" s="5" t="s">
        <v>30</v>
      </c>
      <c r="H305" s="15" t="s">
        <v>467</v>
      </c>
      <c r="I305" s="5" t="s">
        <v>19</v>
      </c>
      <c r="J305" s="16">
        <v>23681.79</v>
      </c>
      <c r="K305" s="5">
        <v>50029</v>
      </c>
      <c r="N305" s="5">
        <v>2025</v>
      </c>
      <c r="O305" s="5" t="s">
        <v>56</v>
      </c>
      <c r="P305" s="5" t="s">
        <v>447</v>
      </c>
      <c r="Q305" s="5" t="s">
        <v>448</v>
      </c>
      <c r="R305" s="5">
        <v>1438</v>
      </c>
      <c r="S305" s="5">
        <v>718534</v>
      </c>
      <c r="T305" s="5">
        <v>969784</v>
      </c>
      <c r="U305" s="5">
        <v>197982</v>
      </c>
      <c r="V305" s="5" t="s">
        <v>478</v>
      </c>
      <c r="Y305" s="19">
        <v>2025</v>
      </c>
      <c r="Z305" s="21" t="s">
        <v>455</v>
      </c>
      <c r="AA305" s="19">
        <v>3279667.04</v>
      </c>
      <c r="AB305" s="19">
        <v>3581756.04</v>
      </c>
    </row>
    <row r="306" spans="1:28" x14ac:dyDescent="0.2">
      <c r="A306" s="6" t="s">
        <v>342</v>
      </c>
      <c r="B306" s="6">
        <v>2024</v>
      </c>
      <c r="C306" s="6" t="s">
        <v>38</v>
      </c>
      <c r="D306" s="5" t="s">
        <v>33</v>
      </c>
      <c r="E306" s="6" t="s">
        <v>25</v>
      </c>
      <c r="F306" s="5" t="s">
        <v>16</v>
      </c>
      <c r="G306" s="5" t="s">
        <v>17</v>
      </c>
      <c r="H306" s="15" t="s">
        <v>464</v>
      </c>
      <c r="I306" s="5" t="s">
        <v>22</v>
      </c>
      <c r="J306" s="16">
        <v>42079.839999999997</v>
      </c>
      <c r="K306" s="5">
        <v>40695</v>
      </c>
      <c r="N306" s="5">
        <v>2025</v>
      </c>
      <c r="O306" s="5" t="s">
        <v>21</v>
      </c>
      <c r="P306" s="5" t="s">
        <v>451</v>
      </c>
      <c r="Q306" s="5" t="s">
        <v>448</v>
      </c>
      <c r="R306" s="5">
        <v>413</v>
      </c>
      <c r="S306" s="5">
        <v>2132159</v>
      </c>
      <c r="T306" s="5">
        <v>2132066</v>
      </c>
      <c r="U306" s="5">
        <v>570907</v>
      </c>
      <c r="V306" s="5" t="s">
        <v>478</v>
      </c>
      <c r="Y306" s="19">
        <v>2025</v>
      </c>
      <c r="Z306" s="21" t="s">
        <v>453</v>
      </c>
      <c r="AA306" s="19">
        <v>30153066.879999999</v>
      </c>
      <c r="AB306" s="19">
        <v>32812404.27</v>
      </c>
    </row>
    <row r="307" spans="1:28" x14ac:dyDescent="0.2">
      <c r="A307" s="6" t="s">
        <v>343</v>
      </c>
      <c r="B307" s="6">
        <v>2025</v>
      </c>
      <c r="C307" s="6" t="s">
        <v>24</v>
      </c>
      <c r="D307" s="5" t="s">
        <v>14</v>
      </c>
      <c r="E307" s="6" t="s">
        <v>15</v>
      </c>
      <c r="F307" s="5" t="s">
        <v>16</v>
      </c>
      <c r="G307" s="5" t="s">
        <v>30</v>
      </c>
      <c r="H307" s="15" t="s">
        <v>465</v>
      </c>
      <c r="I307" s="5" t="s">
        <v>19</v>
      </c>
      <c r="J307" s="16">
        <v>31908.799999999999</v>
      </c>
      <c r="K307" s="5">
        <v>47471</v>
      </c>
      <c r="N307" s="5">
        <v>2024</v>
      </c>
      <c r="O307" s="5" t="s">
        <v>61</v>
      </c>
      <c r="P307" s="5" t="s">
        <v>450</v>
      </c>
      <c r="Q307" s="5" t="s">
        <v>446</v>
      </c>
      <c r="R307" s="5">
        <v>451</v>
      </c>
      <c r="S307" s="5">
        <v>248926</v>
      </c>
      <c r="T307" s="5">
        <v>65115</v>
      </c>
      <c r="U307" s="5">
        <v>74327</v>
      </c>
      <c r="V307" s="5" t="s">
        <v>478</v>
      </c>
      <c r="Y307" s="19">
        <v>2024</v>
      </c>
      <c r="Z307" s="21" t="s">
        <v>454</v>
      </c>
      <c r="AA307" s="19">
        <v>20003804.780000001</v>
      </c>
      <c r="AB307" s="19">
        <v>21996032.609999999</v>
      </c>
    </row>
    <row r="308" spans="1:28" x14ac:dyDescent="0.2">
      <c r="A308" s="6" t="s">
        <v>344</v>
      </c>
      <c r="B308" s="6">
        <v>2024</v>
      </c>
      <c r="C308" s="6" t="s">
        <v>28</v>
      </c>
      <c r="D308" s="5" t="s">
        <v>33</v>
      </c>
      <c r="E308" s="6" t="s">
        <v>29</v>
      </c>
      <c r="F308" s="5" t="s">
        <v>16</v>
      </c>
      <c r="G308" s="5" t="s">
        <v>17</v>
      </c>
      <c r="H308" s="15" t="s">
        <v>467</v>
      </c>
      <c r="I308" s="5" t="s">
        <v>19</v>
      </c>
      <c r="J308" s="16">
        <v>6492.87</v>
      </c>
      <c r="K308" s="5">
        <v>21643</v>
      </c>
      <c r="N308" s="5">
        <v>2024</v>
      </c>
      <c r="O308" s="5" t="s">
        <v>24</v>
      </c>
      <c r="P308" s="5" t="s">
        <v>449</v>
      </c>
      <c r="Q308" s="5" t="s">
        <v>448</v>
      </c>
      <c r="R308" s="5">
        <v>655</v>
      </c>
      <c r="S308" s="5">
        <v>1416508</v>
      </c>
      <c r="T308" s="5">
        <v>1226798</v>
      </c>
      <c r="U308" s="5">
        <v>296884</v>
      </c>
      <c r="V308" s="5" t="s">
        <v>478</v>
      </c>
      <c r="Y308" s="19">
        <v>2023</v>
      </c>
      <c r="Z308" s="21" t="s">
        <v>453</v>
      </c>
      <c r="AA308" s="19">
        <v>28272571.66</v>
      </c>
      <c r="AB308" s="19">
        <v>31425696.91</v>
      </c>
    </row>
    <row r="309" spans="1:28" x14ac:dyDescent="0.2">
      <c r="A309" s="6" t="s">
        <v>345</v>
      </c>
      <c r="B309" s="6">
        <v>2024</v>
      </c>
      <c r="C309" s="6" t="s">
        <v>42</v>
      </c>
      <c r="D309" s="5" t="s">
        <v>33</v>
      </c>
      <c r="E309" s="6" t="s">
        <v>25</v>
      </c>
      <c r="F309" s="5" t="s">
        <v>26</v>
      </c>
      <c r="G309" s="5" t="s">
        <v>30</v>
      </c>
      <c r="H309" s="15" t="s">
        <v>467</v>
      </c>
      <c r="I309" s="5" t="s">
        <v>19</v>
      </c>
      <c r="J309" s="16">
        <v>2932.65</v>
      </c>
      <c r="K309" s="5">
        <v>16194</v>
      </c>
      <c r="N309" s="5">
        <v>2024</v>
      </c>
      <c r="O309" s="5" t="s">
        <v>21</v>
      </c>
      <c r="P309" s="5" t="s">
        <v>447</v>
      </c>
      <c r="Q309" s="5" t="s">
        <v>448</v>
      </c>
      <c r="R309" s="5">
        <v>278</v>
      </c>
      <c r="S309" s="5">
        <v>1997613</v>
      </c>
      <c r="T309" s="5">
        <v>1821593</v>
      </c>
      <c r="U309" s="5">
        <v>451649</v>
      </c>
      <c r="V309" s="5" t="s">
        <v>478</v>
      </c>
      <c r="Y309" s="19">
        <v>2024</v>
      </c>
      <c r="Z309" s="21" t="s">
        <v>457</v>
      </c>
      <c r="AA309" s="19">
        <v>20474255.370000001</v>
      </c>
      <c r="AB309" s="19">
        <v>22852498.440000001</v>
      </c>
    </row>
    <row r="310" spans="1:28" x14ac:dyDescent="0.2">
      <c r="A310" s="6" t="s">
        <v>346</v>
      </c>
      <c r="B310" s="6">
        <v>2025</v>
      </c>
      <c r="C310" s="6" t="s">
        <v>32</v>
      </c>
      <c r="D310" s="5" t="s">
        <v>14</v>
      </c>
      <c r="E310" s="6" t="s">
        <v>25</v>
      </c>
      <c r="F310" s="5" t="s">
        <v>16</v>
      </c>
      <c r="G310" s="5" t="s">
        <v>17</v>
      </c>
      <c r="H310" s="15" t="s">
        <v>466</v>
      </c>
      <c r="I310" s="5" t="s">
        <v>36</v>
      </c>
      <c r="J310" s="16">
        <v>12303.85</v>
      </c>
      <c r="K310" s="5">
        <v>28701</v>
      </c>
      <c r="N310" s="5">
        <v>2024</v>
      </c>
      <c r="O310" s="5" t="s">
        <v>61</v>
      </c>
      <c r="P310" s="5" t="s">
        <v>451</v>
      </c>
      <c r="Q310" s="5" t="s">
        <v>446</v>
      </c>
      <c r="R310" s="5">
        <v>586</v>
      </c>
      <c r="S310" s="5">
        <v>2112878</v>
      </c>
      <c r="T310" s="5">
        <v>2039899</v>
      </c>
      <c r="U310" s="5">
        <v>429241</v>
      </c>
      <c r="V310" s="5" t="s">
        <v>478</v>
      </c>
      <c r="Y310" s="19">
        <v>2024</v>
      </c>
      <c r="Z310" s="21" t="s">
        <v>457</v>
      </c>
      <c r="AA310" s="19">
        <v>18210956.210000001</v>
      </c>
      <c r="AB310" s="19">
        <v>21764640.420000002</v>
      </c>
    </row>
    <row r="311" spans="1:28" x14ac:dyDescent="0.2">
      <c r="A311" s="6" t="s">
        <v>347</v>
      </c>
      <c r="B311" s="6">
        <v>2023</v>
      </c>
      <c r="C311" s="6" t="s">
        <v>66</v>
      </c>
      <c r="D311" s="5" t="s">
        <v>33</v>
      </c>
      <c r="E311" s="6" t="s">
        <v>15</v>
      </c>
      <c r="F311" s="5" t="s">
        <v>16</v>
      </c>
      <c r="G311" s="5" t="s">
        <v>17</v>
      </c>
      <c r="H311" s="15" t="s">
        <v>467</v>
      </c>
      <c r="I311" s="5" t="s">
        <v>19</v>
      </c>
      <c r="J311" s="16">
        <v>16715.82</v>
      </c>
      <c r="K311" s="5">
        <v>40125</v>
      </c>
      <c r="N311" s="5">
        <v>2024</v>
      </c>
      <c r="O311" s="5" t="s">
        <v>24</v>
      </c>
      <c r="P311" s="5" t="s">
        <v>447</v>
      </c>
      <c r="Q311" s="5" t="s">
        <v>448</v>
      </c>
      <c r="R311" s="5">
        <v>317</v>
      </c>
      <c r="S311" s="5">
        <v>2018317</v>
      </c>
      <c r="T311" s="5">
        <v>2406947</v>
      </c>
      <c r="U311" s="5">
        <v>585464</v>
      </c>
      <c r="V311" s="5" t="s">
        <v>478</v>
      </c>
      <c r="Y311" s="19">
        <v>2023</v>
      </c>
      <c r="Z311" s="21" t="s">
        <v>454</v>
      </c>
      <c r="AA311" s="19">
        <v>22217376.170000002</v>
      </c>
      <c r="AB311" s="19">
        <v>25235796.66</v>
      </c>
    </row>
    <row r="312" spans="1:28" x14ac:dyDescent="0.2">
      <c r="A312" s="6" t="s">
        <v>348</v>
      </c>
      <c r="B312" s="6">
        <v>2024</v>
      </c>
      <c r="C312" s="6" t="s">
        <v>56</v>
      </c>
      <c r="D312" s="5" t="s">
        <v>33</v>
      </c>
      <c r="E312" s="6" t="s">
        <v>15</v>
      </c>
      <c r="F312" s="5" t="s">
        <v>26</v>
      </c>
      <c r="G312" s="5" t="s">
        <v>17</v>
      </c>
      <c r="H312" s="15" t="s">
        <v>466</v>
      </c>
      <c r="I312" s="5" t="s">
        <v>36</v>
      </c>
      <c r="J312" s="16">
        <v>22744.15</v>
      </c>
      <c r="K312" s="5">
        <v>29628</v>
      </c>
      <c r="N312" s="5">
        <v>2024</v>
      </c>
      <c r="O312" s="5" t="s">
        <v>28</v>
      </c>
      <c r="P312" s="5" t="s">
        <v>445</v>
      </c>
      <c r="Q312" s="5" t="s">
        <v>448</v>
      </c>
      <c r="R312" s="5">
        <v>1478</v>
      </c>
      <c r="S312" s="5">
        <v>563114</v>
      </c>
      <c r="T312" s="5">
        <v>305413</v>
      </c>
      <c r="U312" s="5">
        <v>93443</v>
      </c>
      <c r="V312" s="5" t="s">
        <v>478</v>
      </c>
      <c r="Y312" s="19">
        <v>2025</v>
      </c>
      <c r="Z312" s="21" t="s">
        <v>453</v>
      </c>
      <c r="AA312" s="19">
        <v>3162751.47</v>
      </c>
      <c r="AB312" s="19">
        <v>3783482.7</v>
      </c>
    </row>
    <row r="313" spans="1:28" x14ac:dyDescent="0.2">
      <c r="A313" s="6" t="s">
        <v>349</v>
      </c>
      <c r="B313" s="6">
        <v>2023</v>
      </c>
      <c r="C313" s="6" t="s">
        <v>42</v>
      </c>
      <c r="D313" s="5" t="s">
        <v>14</v>
      </c>
      <c r="E313" s="6" t="s">
        <v>29</v>
      </c>
      <c r="F313" s="5" t="s">
        <v>16</v>
      </c>
      <c r="G313" s="5" t="s">
        <v>30</v>
      </c>
      <c r="H313" s="15" t="s">
        <v>464</v>
      </c>
      <c r="I313" s="5" t="s">
        <v>19</v>
      </c>
      <c r="J313" s="16">
        <v>46362.8</v>
      </c>
      <c r="K313" s="5">
        <v>51927</v>
      </c>
      <c r="N313" s="5">
        <v>2023</v>
      </c>
      <c r="O313" s="5" t="s">
        <v>73</v>
      </c>
      <c r="P313" s="5" t="s">
        <v>451</v>
      </c>
      <c r="Q313" s="5" t="s">
        <v>448</v>
      </c>
      <c r="R313" s="5">
        <v>1084</v>
      </c>
      <c r="S313" s="5">
        <v>683791</v>
      </c>
      <c r="T313" s="5">
        <v>415332</v>
      </c>
      <c r="U313" s="5">
        <v>114837</v>
      </c>
      <c r="V313" s="5" t="s">
        <v>479</v>
      </c>
      <c r="Y313" s="19">
        <v>2025</v>
      </c>
      <c r="Z313" s="21" t="s">
        <v>456</v>
      </c>
      <c r="AA313" s="19">
        <v>11860296.130000001</v>
      </c>
      <c r="AB313" s="19">
        <v>13048724</v>
      </c>
    </row>
    <row r="314" spans="1:28" x14ac:dyDescent="0.2">
      <c r="A314" s="6" t="s">
        <v>350</v>
      </c>
      <c r="B314" s="6">
        <v>2023</v>
      </c>
      <c r="C314" s="6" t="s">
        <v>32</v>
      </c>
      <c r="D314" s="5" t="s">
        <v>33</v>
      </c>
      <c r="E314" s="6" t="s">
        <v>15</v>
      </c>
      <c r="F314" s="5" t="s">
        <v>16</v>
      </c>
      <c r="G314" s="5" t="s">
        <v>17</v>
      </c>
      <c r="H314" s="15" t="s">
        <v>465</v>
      </c>
      <c r="I314" s="5" t="s">
        <v>22</v>
      </c>
      <c r="J314" s="16">
        <v>33866.400000000001</v>
      </c>
      <c r="K314" s="5">
        <v>43590</v>
      </c>
      <c r="N314" s="5">
        <v>2023</v>
      </c>
      <c r="O314" s="5" t="s">
        <v>42</v>
      </c>
      <c r="P314" s="5" t="s">
        <v>447</v>
      </c>
      <c r="Q314" s="5" t="s">
        <v>448</v>
      </c>
      <c r="R314" s="5">
        <v>1393</v>
      </c>
      <c r="S314" s="5">
        <v>1870930</v>
      </c>
      <c r="T314" s="5">
        <v>1906619</v>
      </c>
      <c r="U314" s="5">
        <v>363935</v>
      </c>
      <c r="V314" s="5" t="s">
        <v>478</v>
      </c>
      <c r="Y314" s="19">
        <v>2025</v>
      </c>
      <c r="Z314" s="21" t="s">
        <v>456</v>
      </c>
      <c r="AA314" s="19">
        <v>3660515.92</v>
      </c>
      <c r="AB314" s="19">
        <v>4182557.32</v>
      </c>
    </row>
    <row r="315" spans="1:28" x14ac:dyDescent="0.2">
      <c r="A315" s="6" t="s">
        <v>351</v>
      </c>
      <c r="B315" s="6">
        <v>2025</v>
      </c>
      <c r="C315" s="6" t="s">
        <v>49</v>
      </c>
      <c r="D315" s="5" t="s">
        <v>14</v>
      </c>
      <c r="E315" s="6" t="s">
        <v>15</v>
      </c>
      <c r="F315" s="5" t="s">
        <v>16</v>
      </c>
      <c r="G315" s="5" t="s">
        <v>30</v>
      </c>
      <c r="H315" s="15" t="s">
        <v>466</v>
      </c>
      <c r="I315" s="5" t="s">
        <v>19</v>
      </c>
      <c r="J315" s="16">
        <v>14024.4</v>
      </c>
      <c r="K315" s="5">
        <v>22189</v>
      </c>
      <c r="N315" s="5">
        <v>2024</v>
      </c>
      <c r="O315" s="5" t="s">
        <v>56</v>
      </c>
      <c r="P315" s="5" t="s">
        <v>445</v>
      </c>
      <c r="Q315" s="5" t="s">
        <v>448</v>
      </c>
      <c r="R315" s="5">
        <v>175</v>
      </c>
      <c r="S315" s="5">
        <v>2358714</v>
      </c>
      <c r="T315" s="5">
        <v>2534473</v>
      </c>
      <c r="U315" s="5">
        <v>391708</v>
      </c>
      <c r="V315" s="5" t="s">
        <v>478</v>
      </c>
      <c r="Y315" s="19">
        <v>2025</v>
      </c>
      <c r="Z315" s="21" t="s">
        <v>454</v>
      </c>
      <c r="AA315" s="19">
        <v>25347339.780000001</v>
      </c>
      <c r="AB315" s="19">
        <v>29794646.440000001</v>
      </c>
    </row>
    <row r="316" spans="1:28" x14ac:dyDescent="0.2">
      <c r="A316" s="6" t="s">
        <v>352</v>
      </c>
      <c r="B316" s="6">
        <v>2025</v>
      </c>
      <c r="C316" s="6" t="s">
        <v>73</v>
      </c>
      <c r="D316" s="5" t="s">
        <v>14</v>
      </c>
      <c r="E316" s="6" t="s">
        <v>25</v>
      </c>
      <c r="F316" s="5" t="s">
        <v>16</v>
      </c>
      <c r="G316" s="5" t="s">
        <v>17</v>
      </c>
      <c r="H316" s="15" t="s">
        <v>466</v>
      </c>
      <c r="I316" s="5" t="s">
        <v>19</v>
      </c>
      <c r="J316" s="16">
        <v>38570.35</v>
      </c>
      <c r="K316" s="5">
        <v>54222</v>
      </c>
      <c r="N316" s="5">
        <v>2025</v>
      </c>
      <c r="O316" s="5" t="s">
        <v>24</v>
      </c>
      <c r="P316" s="5" t="s">
        <v>447</v>
      </c>
      <c r="Q316" s="5" t="s">
        <v>448</v>
      </c>
      <c r="R316" s="5">
        <v>355</v>
      </c>
      <c r="S316" s="5">
        <v>2250181</v>
      </c>
      <c r="T316" s="5">
        <v>2079369</v>
      </c>
      <c r="U316" s="5">
        <v>522495</v>
      </c>
      <c r="V316" s="5" t="s">
        <v>478</v>
      </c>
      <c r="Y316" s="19">
        <v>2024</v>
      </c>
      <c r="Z316" s="21" t="s">
        <v>454</v>
      </c>
      <c r="AA316" s="19">
        <v>7601310.5899999999</v>
      </c>
      <c r="AB316" s="19">
        <v>9423959</v>
      </c>
    </row>
    <row r="317" spans="1:28" x14ac:dyDescent="0.2">
      <c r="A317" s="6" t="s">
        <v>353</v>
      </c>
      <c r="B317" s="6">
        <v>2024</v>
      </c>
      <c r="C317" s="6" t="s">
        <v>38</v>
      </c>
      <c r="D317" s="5" t="s">
        <v>14</v>
      </c>
      <c r="E317" s="6" t="s">
        <v>25</v>
      </c>
      <c r="F317" s="5" t="s">
        <v>16</v>
      </c>
      <c r="G317" s="5" t="s">
        <v>30</v>
      </c>
      <c r="H317" s="15" t="s">
        <v>465</v>
      </c>
      <c r="I317" s="5" t="s">
        <v>19</v>
      </c>
      <c r="J317" s="16">
        <v>35524</v>
      </c>
      <c r="K317" s="5">
        <v>37609</v>
      </c>
      <c r="N317" s="5">
        <v>2024</v>
      </c>
      <c r="O317" s="5" t="s">
        <v>42</v>
      </c>
      <c r="P317" s="5" t="s">
        <v>447</v>
      </c>
      <c r="Q317" s="5" t="s">
        <v>448</v>
      </c>
      <c r="R317" s="5">
        <v>1162</v>
      </c>
      <c r="S317" s="5">
        <v>996266</v>
      </c>
      <c r="T317" s="5">
        <v>904416</v>
      </c>
      <c r="U317" s="5">
        <v>146349</v>
      </c>
      <c r="V317" s="5" t="s">
        <v>479</v>
      </c>
      <c r="Y317" s="19">
        <v>2024</v>
      </c>
      <c r="Z317" s="21" t="s">
        <v>453</v>
      </c>
      <c r="AA317" s="19">
        <v>12720442.15</v>
      </c>
      <c r="AB317" s="19">
        <v>13632525.42</v>
      </c>
    </row>
    <row r="318" spans="1:28" x14ac:dyDescent="0.2">
      <c r="A318" s="6" t="s">
        <v>354</v>
      </c>
      <c r="B318" s="6">
        <v>2024</v>
      </c>
      <c r="C318" s="6" t="s">
        <v>13</v>
      </c>
      <c r="D318" s="5" t="s">
        <v>14</v>
      </c>
      <c r="E318" s="6" t="s">
        <v>25</v>
      </c>
      <c r="F318" s="5" t="s">
        <v>16</v>
      </c>
      <c r="G318" s="5" t="s">
        <v>30</v>
      </c>
      <c r="H318" s="15" t="s">
        <v>467</v>
      </c>
      <c r="I318" s="5" t="s">
        <v>19</v>
      </c>
      <c r="J318" s="16">
        <v>19074.48</v>
      </c>
      <c r="K318" s="5">
        <v>42392</v>
      </c>
      <c r="N318" s="5">
        <v>2025</v>
      </c>
      <c r="O318" s="5" t="s">
        <v>56</v>
      </c>
      <c r="P318" s="5" t="s">
        <v>451</v>
      </c>
      <c r="Q318" s="5" t="s">
        <v>448</v>
      </c>
      <c r="R318" s="5">
        <v>1428</v>
      </c>
      <c r="S318" s="5">
        <v>934769</v>
      </c>
      <c r="T318" s="5">
        <v>1110955</v>
      </c>
      <c r="U318" s="5">
        <v>172032</v>
      </c>
      <c r="V318" s="5" t="s">
        <v>479</v>
      </c>
      <c r="Y318" s="19">
        <v>2024</v>
      </c>
      <c r="Z318" s="21" t="s">
        <v>453</v>
      </c>
      <c r="AA318" s="19">
        <v>1951464.82</v>
      </c>
      <c r="AB318" s="19">
        <v>2294405.02</v>
      </c>
    </row>
    <row r="319" spans="1:28" x14ac:dyDescent="0.2">
      <c r="A319" s="6" t="s">
        <v>355</v>
      </c>
      <c r="B319" s="6">
        <v>2023</v>
      </c>
      <c r="C319" s="6" t="s">
        <v>13</v>
      </c>
      <c r="D319" s="5" t="s">
        <v>33</v>
      </c>
      <c r="E319" s="6" t="s">
        <v>29</v>
      </c>
      <c r="F319" s="5" t="s">
        <v>26</v>
      </c>
      <c r="G319" s="5" t="s">
        <v>30</v>
      </c>
      <c r="H319" s="15" t="s">
        <v>466</v>
      </c>
      <c r="I319" s="5" t="s">
        <v>19</v>
      </c>
      <c r="J319" s="16">
        <v>8607.9500000000007</v>
      </c>
      <c r="K319" s="5">
        <v>17074</v>
      </c>
      <c r="N319" s="5">
        <v>2025</v>
      </c>
      <c r="O319" s="5" t="s">
        <v>21</v>
      </c>
      <c r="P319" s="5" t="s">
        <v>445</v>
      </c>
      <c r="Q319" s="5" t="s">
        <v>446</v>
      </c>
      <c r="R319" s="5">
        <v>677</v>
      </c>
      <c r="S319" s="5">
        <v>231568</v>
      </c>
      <c r="T319" s="5">
        <v>150641</v>
      </c>
      <c r="U319" s="5">
        <v>70093</v>
      </c>
      <c r="V319" s="5" t="s">
        <v>478</v>
      </c>
      <c r="Y319" s="19">
        <v>2024</v>
      </c>
      <c r="Z319" s="21" t="s">
        <v>457</v>
      </c>
      <c r="AA319" s="19">
        <v>31690786.960000001</v>
      </c>
      <c r="AB319" s="19">
        <v>36001175.100000001</v>
      </c>
    </row>
    <row r="320" spans="1:28" x14ac:dyDescent="0.2">
      <c r="A320" s="6" t="s">
        <v>356</v>
      </c>
      <c r="B320" s="6">
        <v>2023</v>
      </c>
      <c r="C320" s="6" t="s">
        <v>28</v>
      </c>
      <c r="D320" s="5" t="s">
        <v>33</v>
      </c>
      <c r="E320" s="6" t="s">
        <v>25</v>
      </c>
      <c r="F320" s="5" t="s">
        <v>16</v>
      </c>
      <c r="G320" s="5" t="s">
        <v>17</v>
      </c>
      <c r="H320" s="15" t="s">
        <v>466</v>
      </c>
      <c r="I320" s="5" t="s">
        <v>19</v>
      </c>
      <c r="J320" s="16">
        <v>23790.65</v>
      </c>
      <c r="K320" s="5">
        <v>44065</v>
      </c>
      <c r="N320" s="5">
        <v>2023</v>
      </c>
      <c r="O320" s="5" t="s">
        <v>73</v>
      </c>
      <c r="P320" s="5" t="s">
        <v>449</v>
      </c>
      <c r="Q320" s="5" t="s">
        <v>448</v>
      </c>
      <c r="R320" s="5">
        <v>1425</v>
      </c>
      <c r="S320" s="5">
        <v>997278</v>
      </c>
      <c r="T320" s="5">
        <v>1177898</v>
      </c>
      <c r="U320" s="5">
        <v>201295</v>
      </c>
      <c r="V320" s="5" t="s">
        <v>479</v>
      </c>
      <c r="Y320" s="19">
        <v>2024</v>
      </c>
      <c r="Z320" s="21" t="s">
        <v>454</v>
      </c>
      <c r="AA320" s="19">
        <v>19490567.91</v>
      </c>
      <c r="AB320" s="19">
        <v>20852917.98</v>
      </c>
    </row>
    <row r="321" spans="1:28" x14ac:dyDescent="0.2">
      <c r="A321" s="6" t="s">
        <v>357</v>
      </c>
      <c r="B321" s="6">
        <v>2023</v>
      </c>
      <c r="C321" s="6" t="s">
        <v>61</v>
      </c>
      <c r="D321" s="5" t="s">
        <v>14</v>
      </c>
      <c r="E321" s="6" t="s">
        <v>25</v>
      </c>
      <c r="F321" s="5" t="s">
        <v>16</v>
      </c>
      <c r="G321" s="5" t="s">
        <v>17</v>
      </c>
      <c r="H321" s="15" t="s">
        <v>464</v>
      </c>
      <c r="I321" s="5" t="s">
        <v>22</v>
      </c>
      <c r="J321" s="16">
        <v>6520.8</v>
      </c>
      <c r="K321" s="5">
        <v>17017</v>
      </c>
      <c r="N321" s="5">
        <v>2024</v>
      </c>
      <c r="O321" s="5" t="s">
        <v>21</v>
      </c>
      <c r="P321" s="5" t="s">
        <v>450</v>
      </c>
      <c r="Q321" s="5" t="s">
        <v>448</v>
      </c>
      <c r="R321" s="5">
        <v>738</v>
      </c>
      <c r="S321" s="5">
        <v>861259</v>
      </c>
      <c r="T321" s="5">
        <v>1105703</v>
      </c>
      <c r="U321" s="5">
        <v>232235</v>
      </c>
      <c r="V321" s="5" t="s">
        <v>478</v>
      </c>
      <c r="Y321" s="19">
        <v>2025</v>
      </c>
      <c r="Z321" s="21" t="s">
        <v>454</v>
      </c>
      <c r="AA321" s="19">
        <v>1573937.02</v>
      </c>
      <c r="AB321" s="19">
        <v>1697517.18</v>
      </c>
    </row>
    <row r="322" spans="1:28" x14ac:dyDescent="0.2">
      <c r="A322" s="6" t="s">
        <v>358</v>
      </c>
      <c r="B322" s="6">
        <v>2024</v>
      </c>
      <c r="C322" s="6" t="s">
        <v>32</v>
      </c>
      <c r="D322" s="5" t="s">
        <v>33</v>
      </c>
      <c r="E322" s="6" t="s">
        <v>15</v>
      </c>
      <c r="F322" s="5" t="s">
        <v>16</v>
      </c>
      <c r="G322" s="5" t="s">
        <v>30</v>
      </c>
      <c r="H322" s="15" t="s">
        <v>465</v>
      </c>
      <c r="I322" s="5" t="s">
        <v>36</v>
      </c>
      <c r="J322" s="16">
        <v>5456</v>
      </c>
      <c r="K322" s="5">
        <v>18376</v>
      </c>
      <c r="N322" s="5">
        <v>2024</v>
      </c>
      <c r="O322" s="5" t="s">
        <v>24</v>
      </c>
      <c r="P322" s="5" t="s">
        <v>451</v>
      </c>
      <c r="Q322" s="5" t="s">
        <v>446</v>
      </c>
      <c r="R322" s="5">
        <v>1087</v>
      </c>
      <c r="S322" s="5">
        <v>810326</v>
      </c>
      <c r="T322" s="5">
        <v>954023</v>
      </c>
      <c r="U322" s="5">
        <v>115627</v>
      </c>
      <c r="V322" s="5" t="s">
        <v>479</v>
      </c>
      <c r="Y322" s="19">
        <v>2024</v>
      </c>
      <c r="Z322" s="21" t="s">
        <v>455</v>
      </c>
      <c r="AA322" s="19">
        <v>22555067.640000001</v>
      </c>
      <c r="AB322" s="19">
        <v>24854713.960000001</v>
      </c>
    </row>
    <row r="323" spans="1:28" x14ac:dyDescent="0.2">
      <c r="A323" s="6" t="s">
        <v>359</v>
      </c>
      <c r="B323" s="6">
        <v>2024</v>
      </c>
      <c r="C323" s="6" t="s">
        <v>73</v>
      </c>
      <c r="D323" s="5" t="s">
        <v>14</v>
      </c>
      <c r="E323" s="6" t="s">
        <v>25</v>
      </c>
      <c r="F323" s="5" t="s">
        <v>16</v>
      </c>
      <c r="G323" s="5" t="s">
        <v>17</v>
      </c>
      <c r="H323" s="15" t="s">
        <v>464</v>
      </c>
      <c r="I323" s="5" t="s">
        <v>19</v>
      </c>
      <c r="J323" s="16">
        <v>50262.080000000002</v>
      </c>
      <c r="K323" s="5">
        <v>63110</v>
      </c>
      <c r="N323" s="5">
        <v>2025</v>
      </c>
      <c r="O323" s="5" t="s">
        <v>49</v>
      </c>
      <c r="P323" s="5" t="s">
        <v>445</v>
      </c>
      <c r="Q323" s="5" t="s">
        <v>446</v>
      </c>
      <c r="R323" s="5">
        <v>1330</v>
      </c>
      <c r="S323" s="5">
        <v>1445749</v>
      </c>
      <c r="T323" s="5">
        <v>1814544</v>
      </c>
      <c r="U323" s="5">
        <v>245073</v>
      </c>
      <c r="V323" s="5" t="s">
        <v>478</v>
      </c>
      <c r="Y323" s="19">
        <v>2024</v>
      </c>
      <c r="Z323" s="21" t="s">
        <v>456</v>
      </c>
      <c r="AA323" s="19">
        <v>27438806.25</v>
      </c>
      <c r="AB323" s="19">
        <v>29135504.32</v>
      </c>
    </row>
    <row r="324" spans="1:28" x14ac:dyDescent="0.2">
      <c r="A324" s="6" t="s">
        <v>360</v>
      </c>
      <c r="B324" s="6">
        <v>2024</v>
      </c>
      <c r="C324" s="6" t="s">
        <v>42</v>
      </c>
      <c r="D324" s="5" t="s">
        <v>14</v>
      </c>
      <c r="E324" s="6" t="s">
        <v>25</v>
      </c>
      <c r="F324" s="5" t="s">
        <v>16</v>
      </c>
      <c r="G324" s="5" t="s">
        <v>17</v>
      </c>
      <c r="H324" s="15" t="s">
        <v>464</v>
      </c>
      <c r="I324" s="5" t="s">
        <v>19</v>
      </c>
      <c r="J324" s="16">
        <v>35454.32</v>
      </c>
      <c r="K324" s="5">
        <v>38809</v>
      </c>
      <c r="N324" s="5">
        <v>2025</v>
      </c>
      <c r="O324" s="5" t="s">
        <v>21</v>
      </c>
      <c r="P324" s="5" t="s">
        <v>447</v>
      </c>
      <c r="Q324" s="5" t="s">
        <v>448</v>
      </c>
      <c r="R324" s="5">
        <v>1282</v>
      </c>
      <c r="S324" s="5">
        <v>1156277</v>
      </c>
      <c r="T324" s="5">
        <v>929908</v>
      </c>
      <c r="U324" s="5">
        <v>325456</v>
      </c>
      <c r="V324" s="5" t="s">
        <v>478</v>
      </c>
      <c r="Y324" s="19">
        <v>2023</v>
      </c>
      <c r="Z324" s="21" t="s">
        <v>456</v>
      </c>
      <c r="AA324" s="19">
        <v>25866166.149999999</v>
      </c>
      <c r="AB324" s="19">
        <v>32262059.129999999</v>
      </c>
    </row>
    <row r="325" spans="1:28" x14ac:dyDescent="0.2">
      <c r="A325" s="6" t="s">
        <v>361</v>
      </c>
      <c r="B325" s="6">
        <v>2023</v>
      </c>
      <c r="C325" s="6" t="s">
        <v>38</v>
      </c>
      <c r="D325" s="5" t="s">
        <v>33</v>
      </c>
      <c r="E325" s="6" t="s">
        <v>15</v>
      </c>
      <c r="F325" s="5" t="s">
        <v>16</v>
      </c>
      <c r="G325" s="5" t="s">
        <v>17</v>
      </c>
      <c r="H325" s="15" t="s">
        <v>467</v>
      </c>
      <c r="I325" s="5" t="s">
        <v>19</v>
      </c>
      <c r="J325" s="16">
        <v>32330.400000000001</v>
      </c>
      <c r="K325" s="5">
        <v>49374</v>
      </c>
      <c r="N325" s="5">
        <v>2024</v>
      </c>
      <c r="O325" s="5" t="s">
        <v>61</v>
      </c>
      <c r="P325" s="5" t="s">
        <v>445</v>
      </c>
      <c r="Q325" s="5" t="s">
        <v>446</v>
      </c>
      <c r="R325" s="5">
        <v>330</v>
      </c>
      <c r="S325" s="5">
        <v>2426941</v>
      </c>
      <c r="T325" s="5">
        <v>2720716</v>
      </c>
      <c r="U325" s="5">
        <v>661580</v>
      </c>
      <c r="V325" s="5" t="s">
        <v>479</v>
      </c>
      <c r="Y325" s="19">
        <v>2024</v>
      </c>
      <c r="Z325" s="21" t="s">
        <v>454</v>
      </c>
      <c r="AA325" s="19">
        <v>25167046.969999999</v>
      </c>
      <c r="AB325" s="19">
        <v>28376984.190000001</v>
      </c>
    </row>
    <row r="326" spans="1:28" x14ac:dyDescent="0.2">
      <c r="A326" s="6" t="s">
        <v>362</v>
      </c>
      <c r="B326" s="6">
        <v>2025</v>
      </c>
      <c r="C326" s="6" t="s">
        <v>32</v>
      </c>
      <c r="D326" s="5" t="s">
        <v>14</v>
      </c>
      <c r="E326" s="6" t="s">
        <v>15</v>
      </c>
      <c r="F326" s="5" t="s">
        <v>16</v>
      </c>
      <c r="G326" s="5" t="s">
        <v>30</v>
      </c>
      <c r="H326" s="15" t="s">
        <v>465</v>
      </c>
      <c r="I326" s="5" t="s">
        <v>22</v>
      </c>
      <c r="J326" s="16">
        <v>34920</v>
      </c>
      <c r="K326" s="5">
        <v>54480</v>
      </c>
      <c r="N326" s="5">
        <v>2023</v>
      </c>
      <c r="O326" s="5" t="s">
        <v>38</v>
      </c>
      <c r="P326" s="5" t="s">
        <v>450</v>
      </c>
      <c r="Q326" s="5" t="s">
        <v>448</v>
      </c>
      <c r="R326" s="5">
        <v>492</v>
      </c>
      <c r="S326" s="5">
        <v>1618180</v>
      </c>
      <c r="T326" s="5">
        <v>1804005</v>
      </c>
      <c r="U326" s="5">
        <v>319155</v>
      </c>
      <c r="V326" s="5" t="s">
        <v>478</v>
      </c>
      <c r="Y326" s="19">
        <v>2024</v>
      </c>
      <c r="Z326" s="21" t="s">
        <v>453</v>
      </c>
      <c r="AA326" s="19">
        <v>23991415.699999999</v>
      </c>
      <c r="AB326" s="19">
        <v>26187805.140000001</v>
      </c>
    </row>
    <row r="327" spans="1:28" x14ac:dyDescent="0.2">
      <c r="A327" s="6" t="s">
        <v>363</v>
      </c>
      <c r="B327" s="6">
        <v>2024</v>
      </c>
      <c r="C327" s="6" t="s">
        <v>73</v>
      </c>
      <c r="D327" s="5" t="s">
        <v>14</v>
      </c>
      <c r="E327" s="6" t="s">
        <v>29</v>
      </c>
      <c r="F327" s="5" t="s">
        <v>16</v>
      </c>
      <c r="G327" s="5" t="s">
        <v>17</v>
      </c>
      <c r="H327" s="15" t="s">
        <v>467</v>
      </c>
      <c r="I327" s="5" t="s">
        <v>19</v>
      </c>
      <c r="J327" s="16">
        <v>22591.95</v>
      </c>
      <c r="K327" s="5">
        <v>40047</v>
      </c>
      <c r="N327" s="5">
        <v>2025</v>
      </c>
      <c r="O327" s="5" t="s">
        <v>13</v>
      </c>
      <c r="P327" s="5" t="s">
        <v>450</v>
      </c>
      <c r="Q327" s="5" t="s">
        <v>446</v>
      </c>
      <c r="R327" s="5">
        <v>886</v>
      </c>
      <c r="S327" s="5">
        <v>701994</v>
      </c>
      <c r="T327" s="5">
        <v>711793</v>
      </c>
      <c r="U327" s="5">
        <v>218235</v>
      </c>
      <c r="V327" s="5" t="s">
        <v>478</v>
      </c>
      <c r="Y327" s="19">
        <v>2024</v>
      </c>
      <c r="Z327" s="21" t="s">
        <v>454</v>
      </c>
      <c r="AA327" s="19">
        <v>25169461.219999999</v>
      </c>
      <c r="AB327" s="19">
        <v>28631550.370000001</v>
      </c>
    </row>
    <row r="328" spans="1:28" x14ac:dyDescent="0.2">
      <c r="A328" s="6" t="s">
        <v>364</v>
      </c>
      <c r="B328" s="6">
        <v>2024</v>
      </c>
      <c r="C328" s="6" t="s">
        <v>66</v>
      </c>
      <c r="D328" s="5" t="s">
        <v>33</v>
      </c>
      <c r="E328" s="6" t="s">
        <v>29</v>
      </c>
      <c r="F328" s="5" t="s">
        <v>26</v>
      </c>
      <c r="G328" s="5" t="s">
        <v>17</v>
      </c>
      <c r="H328" s="15" t="s">
        <v>467</v>
      </c>
      <c r="I328" s="5" t="s">
        <v>36</v>
      </c>
      <c r="J328" s="16">
        <v>7105.05</v>
      </c>
      <c r="K328" s="5">
        <v>8131</v>
      </c>
      <c r="N328" s="5">
        <v>2023</v>
      </c>
      <c r="O328" s="5" t="s">
        <v>32</v>
      </c>
      <c r="P328" s="5" t="s">
        <v>449</v>
      </c>
      <c r="Q328" s="5" t="s">
        <v>448</v>
      </c>
      <c r="R328" s="5">
        <v>438</v>
      </c>
      <c r="S328" s="5">
        <v>274723</v>
      </c>
      <c r="T328" s="5">
        <v>402280</v>
      </c>
      <c r="U328" s="5">
        <v>83001</v>
      </c>
      <c r="V328" s="5" t="s">
        <v>478</v>
      </c>
      <c r="Y328" s="19">
        <v>2024</v>
      </c>
      <c r="Z328" s="21" t="s">
        <v>454</v>
      </c>
      <c r="AA328" s="19">
        <v>6495738.2699999996</v>
      </c>
      <c r="AB328" s="19">
        <v>7239740.5199999996</v>
      </c>
    </row>
    <row r="329" spans="1:28" x14ac:dyDescent="0.2">
      <c r="A329" s="6" t="s">
        <v>365</v>
      </c>
      <c r="B329" s="6">
        <v>2024</v>
      </c>
      <c r="C329" s="6" t="s">
        <v>56</v>
      </c>
      <c r="D329" s="5" t="s">
        <v>14</v>
      </c>
      <c r="E329" s="6" t="s">
        <v>15</v>
      </c>
      <c r="F329" s="5" t="s">
        <v>16</v>
      </c>
      <c r="G329" s="5" t="s">
        <v>30</v>
      </c>
      <c r="H329" s="15" t="s">
        <v>464</v>
      </c>
      <c r="I329" s="5" t="s">
        <v>19</v>
      </c>
      <c r="J329" s="16">
        <v>32946.32</v>
      </c>
      <c r="K329" s="5">
        <v>33716</v>
      </c>
      <c r="N329" s="5">
        <v>2025</v>
      </c>
      <c r="O329" s="5" t="s">
        <v>42</v>
      </c>
      <c r="P329" s="5" t="s">
        <v>449</v>
      </c>
      <c r="Q329" s="5" t="s">
        <v>448</v>
      </c>
      <c r="R329" s="5">
        <v>666</v>
      </c>
      <c r="S329" s="5">
        <v>2238842</v>
      </c>
      <c r="T329" s="5">
        <v>1990628</v>
      </c>
      <c r="U329" s="5">
        <v>699548</v>
      </c>
      <c r="V329" s="5" t="s">
        <v>478</v>
      </c>
      <c r="Y329" s="19">
        <v>2023</v>
      </c>
      <c r="Z329" s="21" t="s">
        <v>454</v>
      </c>
      <c r="AA329" s="19">
        <v>6509711.1799999997</v>
      </c>
      <c r="AB329" s="19">
        <v>7846077.5099999998</v>
      </c>
    </row>
    <row r="330" spans="1:28" x14ac:dyDescent="0.2">
      <c r="A330" s="6" t="s">
        <v>366</v>
      </c>
      <c r="B330" s="6">
        <v>2024</v>
      </c>
      <c r="C330" s="6" t="s">
        <v>13</v>
      </c>
      <c r="D330" s="5" t="s">
        <v>14</v>
      </c>
      <c r="E330" s="6" t="s">
        <v>25</v>
      </c>
      <c r="F330" s="5" t="s">
        <v>16</v>
      </c>
      <c r="G330" s="5" t="s">
        <v>17</v>
      </c>
      <c r="H330" s="15" t="s">
        <v>465</v>
      </c>
      <c r="I330" s="5" t="s">
        <v>19</v>
      </c>
      <c r="J330" s="16">
        <v>25851.200000000001</v>
      </c>
      <c r="K330" s="5">
        <v>43267</v>
      </c>
      <c r="N330" s="5">
        <v>2025</v>
      </c>
      <c r="O330" s="5" t="s">
        <v>28</v>
      </c>
      <c r="P330" s="5" t="s">
        <v>450</v>
      </c>
      <c r="Q330" s="5" t="s">
        <v>446</v>
      </c>
      <c r="R330" s="5">
        <v>196</v>
      </c>
      <c r="S330" s="5">
        <v>2076624</v>
      </c>
      <c r="T330" s="5">
        <v>1844928</v>
      </c>
      <c r="U330" s="5">
        <v>426918</v>
      </c>
      <c r="V330" s="5" t="s">
        <v>479</v>
      </c>
      <c r="Y330" s="19">
        <v>2025</v>
      </c>
      <c r="Z330" s="21" t="s">
        <v>456</v>
      </c>
      <c r="AA330" s="19">
        <v>16160151.43</v>
      </c>
      <c r="AB330" s="19">
        <v>17810849.23</v>
      </c>
    </row>
    <row r="331" spans="1:28" x14ac:dyDescent="0.2">
      <c r="A331" s="6" t="s">
        <v>367</v>
      </c>
      <c r="B331" s="6">
        <v>2023</v>
      </c>
      <c r="C331" s="6" t="s">
        <v>42</v>
      </c>
      <c r="D331" s="5" t="s">
        <v>14</v>
      </c>
      <c r="E331" s="6" t="s">
        <v>29</v>
      </c>
      <c r="F331" s="5" t="s">
        <v>16</v>
      </c>
      <c r="G331" s="5" t="s">
        <v>30</v>
      </c>
      <c r="H331" s="15" t="s">
        <v>465</v>
      </c>
      <c r="I331" s="5" t="s">
        <v>22</v>
      </c>
      <c r="J331" s="16">
        <v>39383.199999999997</v>
      </c>
      <c r="K331" s="5">
        <v>46744</v>
      </c>
      <c r="N331" s="5">
        <v>2024</v>
      </c>
      <c r="O331" s="5" t="s">
        <v>56</v>
      </c>
      <c r="P331" s="5" t="s">
        <v>451</v>
      </c>
      <c r="Q331" s="5" t="s">
        <v>448</v>
      </c>
      <c r="R331" s="5">
        <v>1352</v>
      </c>
      <c r="S331" s="5">
        <v>1733017</v>
      </c>
      <c r="T331" s="5">
        <v>1798767</v>
      </c>
      <c r="U331" s="5">
        <v>276407</v>
      </c>
      <c r="V331" s="5" t="s">
        <v>478</v>
      </c>
      <c r="Y331" s="19">
        <v>2025</v>
      </c>
      <c r="Z331" s="21" t="s">
        <v>454</v>
      </c>
      <c r="AA331" s="19">
        <v>24739370.850000001</v>
      </c>
      <c r="AB331" s="19">
        <v>30567674.600000001</v>
      </c>
    </row>
    <row r="332" spans="1:28" x14ac:dyDescent="0.2">
      <c r="A332" s="6" t="s">
        <v>368</v>
      </c>
      <c r="B332" s="6">
        <v>2024</v>
      </c>
      <c r="C332" s="6" t="s">
        <v>13</v>
      </c>
      <c r="D332" s="5" t="s">
        <v>14</v>
      </c>
      <c r="E332" s="6" t="s">
        <v>29</v>
      </c>
      <c r="F332" s="5" t="s">
        <v>26</v>
      </c>
      <c r="G332" s="5" t="s">
        <v>17</v>
      </c>
      <c r="H332" s="15" t="s">
        <v>464</v>
      </c>
      <c r="I332" s="5" t="s">
        <v>22</v>
      </c>
      <c r="J332" s="16">
        <v>21633.040000000001</v>
      </c>
      <c r="K332" s="5">
        <v>25788</v>
      </c>
      <c r="N332" s="5">
        <v>2024</v>
      </c>
      <c r="O332" s="5" t="s">
        <v>21</v>
      </c>
      <c r="P332" s="5" t="s">
        <v>451</v>
      </c>
      <c r="Q332" s="5" t="s">
        <v>448</v>
      </c>
      <c r="R332" s="5">
        <v>570</v>
      </c>
      <c r="S332" s="5">
        <v>992515</v>
      </c>
      <c r="T332" s="5">
        <v>870101</v>
      </c>
      <c r="U332" s="5">
        <v>243495</v>
      </c>
      <c r="V332" s="5" t="s">
        <v>478</v>
      </c>
      <c r="Y332" s="19">
        <v>2023</v>
      </c>
      <c r="Z332" s="21" t="s">
        <v>454</v>
      </c>
      <c r="AA332" s="19">
        <v>27887720.489999998</v>
      </c>
      <c r="AB332" s="19">
        <v>33374792.02</v>
      </c>
    </row>
    <row r="333" spans="1:28" x14ac:dyDescent="0.2">
      <c r="A333" s="6" t="s">
        <v>369</v>
      </c>
      <c r="B333" s="6">
        <v>2025</v>
      </c>
      <c r="C333" s="6" t="s">
        <v>42</v>
      </c>
      <c r="D333" s="5" t="s">
        <v>33</v>
      </c>
      <c r="E333" s="6" t="s">
        <v>15</v>
      </c>
      <c r="F333" s="5" t="s">
        <v>16</v>
      </c>
      <c r="G333" s="5" t="s">
        <v>17</v>
      </c>
      <c r="H333" s="15" t="s">
        <v>465</v>
      </c>
      <c r="I333" s="5" t="s">
        <v>19</v>
      </c>
      <c r="J333" s="16">
        <v>25724</v>
      </c>
      <c r="K333" s="5">
        <v>39353</v>
      </c>
      <c r="N333" s="5">
        <v>2024</v>
      </c>
      <c r="O333" s="5" t="s">
        <v>38</v>
      </c>
      <c r="P333" s="5" t="s">
        <v>447</v>
      </c>
      <c r="Q333" s="5" t="s">
        <v>448</v>
      </c>
      <c r="R333" s="5">
        <v>679</v>
      </c>
      <c r="S333" s="5">
        <v>1916534</v>
      </c>
      <c r="T333" s="5">
        <v>2261760</v>
      </c>
      <c r="U333" s="5">
        <v>492462</v>
      </c>
      <c r="V333" s="5" t="s">
        <v>479</v>
      </c>
      <c r="Y333" s="19">
        <v>2024</v>
      </c>
      <c r="Z333" s="21" t="s">
        <v>454</v>
      </c>
      <c r="AA333" s="19">
        <v>11885859.220000001</v>
      </c>
      <c r="AB333" s="19">
        <v>14210218.25</v>
      </c>
    </row>
    <row r="334" spans="1:28" x14ac:dyDescent="0.2">
      <c r="A334" s="6" t="s">
        <v>370</v>
      </c>
      <c r="B334" s="6">
        <v>2023</v>
      </c>
      <c r="C334" s="6" t="s">
        <v>28</v>
      </c>
      <c r="D334" s="5" t="s">
        <v>14</v>
      </c>
      <c r="E334" s="6" t="s">
        <v>29</v>
      </c>
      <c r="F334" s="5" t="s">
        <v>26</v>
      </c>
      <c r="G334" s="5" t="s">
        <v>17</v>
      </c>
      <c r="H334" s="15" t="s">
        <v>464</v>
      </c>
      <c r="I334" s="5" t="s">
        <v>19</v>
      </c>
      <c r="J334" s="16">
        <v>38606.480000000003</v>
      </c>
      <c r="K334" s="5">
        <v>39856</v>
      </c>
      <c r="N334" s="5">
        <v>2024</v>
      </c>
      <c r="O334" s="5" t="s">
        <v>21</v>
      </c>
      <c r="P334" s="5" t="s">
        <v>449</v>
      </c>
      <c r="Q334" s="5" t="s">
        <v>448</v>
      </c>
      <c r="R334" s="5">
        <v>483</v>
      </c>
      <c r="S334" s="5">
        <v>1593196</v>
      </c>
      <c r="T334" s="5">
        <v>1720391</v>
      </c>
      <c r="U334" s="5">
        <v>231154</v>
      </c>
      <c r="V334" s="5" t="s">
        <v>478</v>
      </c>
      <c r="Y334" s="19">
        <v>2024</v>
      </c>
      <c r="Z334" s="21" t="s">
        <v>454</v>
      </c>
      <c r="AA334" s="19">
        <v>1608939.85</v>
      </c>
      <c r="AB334" s="19">
        <v>1879021.85</v>
      </c>
    </row>
    <row r="335" spans="1:28" x14ac:dyDescent="0.2">
      <c r="A335" s="6" t="s">
        <v>371</v>
      </c>
      <c r="B335" s="6">
        <v>2023</v>
      </c>
      <c r="C335" s="6" t="s">
        <v>61</v>
      </c>
      <c r="D335" s="5" t="s">
        <v>33</v>
      </c>
      <c r="E335" s="6" t="s">
        <v>29</v>
      </c>
      <c r="F335" s="5" t="s">
        <v>16</v>
      </c>
      <c r="G335" s="5" t="s">
        <v>17</v>
      </c>
      <c r="H335" s="15" t="s">
        <v>465</v>
      </c>
      <c r="I335" s="5" t="s">
        <v>36</v>
      </c>
      <c r="J335" s="16">
        <v>13757.6</v>
      </c>
      <c r="K335" s="5">
        <v>22332</v>
      </c>
      <c r="N335" s="5">
        <v>2024</v>
      </c>
      <c r="O335" s="5" t="s">
        <v>73</v>
      </c>
      <c r="P335" s="5" t="s">
        <v>447</v>
      </c>
      <c r="Q335" s="5" t="s">
        <v>448</v>
      </c>
      <c r="R335" s="5">
        <v>193</v>
      </c>
      <c r="S335" s="5">
        <v>1235211</v>
      </c>
      <c r="T335" s="5">
        <v>1419314</v>
      </c>
      <c r="U335" s="5">
        <v>342519</v>
      </c>
      <c r="V335" s="5" t="s">
        <v>478</v>
      </c>
      <c r="Y335" s="19">
        <v>2023</v>
      </c>
      <c r="Z335" s="21" t="s">
        <v>454</v>
      </c>
      <c r="AA335" s="19">
        <v>18077054.949999999</v>
      </c>
      <c r="AB335" s="19">
        <v>19289853.829999998</v>
      </c>
    </row>
    <row r="336" spans="1:28" x14ac:dyDescent="0.2">
      <c r="A336" s="6" t="s">
        <v>372</v>
      </c>
      <c r="B336" s="6">
        <v>2023</v>
      </c>
      <c r="C336" s="6" t="s">
        <v>42</v>
      </c>
      <c r="D336" s="5" t="s">
        <v>14</v>
      </c>
      <c r="E336" s="6" t="s">
        <v>29</v>
      </c>
      <c r="F336" s="5" t="s">
        <v>16</v>
      </c>
      <c r="G336" s="5" t="s">
        <v>30</v>
      </c>
      <c r="H336" s="15" t="s">
        <v>464</v>
      </c>
      <c r="I336" s="5" t="s">
        <v>19</v>
      </c>
      <c r="J336" s="16">
        <v>30369.68</v>
      </c>
      <c r="K336" s="5">
        <v>34678</v>
      </c>
      <c r="N336" s="5">
        <v>2025</v>
      </c>
      <c r="O336" s="5" t="s">
        <v>61</v>
      </c>
      <c r="P336" s="5" t="s">
        <v>449</v>
      </c>
      <c r="Q336" s="5" t="s">
        <v>446</v>
      </c>
      <c r="R336" s="5">
        <v>338</v>
      </c>
      <c r="S336" s="5">
        <v>2389568</v>
      </c>
      <c r="T336" s="5">
        <v>2144675</v>
      </c>
      <c r="U336" s="5">
        <v>295379</v>
      </c>
      <c r="V336" s="5" t="s">
        <v>478</v>
      </c>
      <c r="Y336" s="19">
        <v>2024</v>
      </c>
      <c r="Z336" s="21" t="s">
        <v>453</v>
      </c>
      <c r="AA336" s="19">
        <v>1424365.13</v>
      </c>
      <c r="AB336" s="19">
        <v>1639547.8</v>
      </c>
    </row>
    <row r="337" spans="1:28" x14ac:dyDescent="0.2">
      <c r="A337" s="6" t="s">
        <v>373</v>
      </c>
      <c r="B337" s="6">
        <v>2023</v>
      </c>
      <c r="C337" s="6" t="s">
        <v>13</v>
      </c>
      <c r="D337" s="5" t="s">
        <v>14</v>
      </c>
      <c r="E337" s="6" t="s">
        <v>29</v>
      </c>
      <c r="F337" s="5" t="s">
        <v>16</v>
      </c>
      <c r="G337" s="5" t="s">
        <v>17</v>
      </c>
      <c r="H337" s="15" t="s">
        <v>464</v>
      </c>
      <c r="I337" s="5" t="s">
        <v>36</v>
      </c>
      <c r="J337" s="16">
        <v>17973.12</v>
      </c>
      <c r="K337" s="5">
        <v>19872</v>
      </c>
      <c r="N337" s="5">
        <v>2025</v>
      </c>
      <c r="O337" s="5" t="s">
        <v>28</v>
      </c>
      <c r="P337" s="5" t="s">
        <v>450</v>
      </c>
      <c r="Q337" s="5" t="s">
        <v>448</v>
      </c>
      <c r="R337" s="5">
        <v>1459</v>
      </c>
      <c r="S337" s="5">
        <v>847122</v>
      </c>
      <c r="T337" s="5">
        <v>1069180</v>
      </c>
      <c r="U337" s="5">
        <v>183440</v>
      </c>
      <c r="V337" s="5" t="s">
        <v>478</v>
      </c>
      <c r="Y337" s="19">
        <v>2023</v>
      </c>
      <c r="Z337" s="21" t="s">
        <v>453</v>
      </c>
      <c r="AA337" s="19">
        <v>10718521.289999999</v>
      </c>
      <c r="AB337" s="19">
        <v>11800693.66</v>
      </c>
    </row>
    <row r="338" spans="1:28" x14ac:dyDescent="0.2">
      <c r="A338" s="6" t="s">
        <v>374</v>
      </c>
      <c r="B338" s="6">
        <v>2025</v>
      </c>
      <c r="C338" s="6" t="s">
        <v>28</v>
      </c>
      <c r="D338" s="5" t="s">
        <v>14</v>
      </c>
      <c r="E338" s="6" t="s">
        <v>29</v>
      </c>
      <c r="F338" s="5" t="s">
        <v>16</v>
      </c>
      <c r="G338" s="5" t="s">
        <v>17</v>
      </c>
      <c r="H338" s="15" t="s">
        <v>464</v>
      </c>
      <c r="I338" s="5" t="s">
        <v>19</v>
      </c>
      <c r="J338" s="16">
        <v>47362.48</v>
      </c>
      <c r="K338" s="5">
        <v>65224</v>
      </c>
      <c r="N338" s="5">
        <v>2025</v>
      </c>
      <c r="O338" s="5" t="s">
        <v>13</v>
      </c>
      <c r="P338" s="5" t="s">
        <v>451</v>
      </c>
      <c r="Q338" s="5" t="s">
        <v>448</v>
      </c>
      <c r="R338" s="5">
        <v>63</v>
      </c>
      <c r="S338" s="5">
        <v>1961331</v>
      </c>
      <c r="T338" s="5">
        <v>1906522</v>
      </c>
      <c r="U338" s="5">
        <v>365206</v>
      </c>
      <c r="V338" s="5" t="s">
        <v>478</v>
      </c>
      <c r="Y338" s="19">
        <v>2024</v>
      </c>
      <c r="Z338" s="21" t="s">
        <v>454</v>
      </c>
      <c r="AA338" s="19">
        <v>28226143.670000002</v>
      </c>
      <c r="AB338" s="19">
        <v>30610563.940000001</v>
      </c>
    </row>
    <row r="339" spans="1:28" x14ac:dyDescent="0.2">
      <c r="A339" s="6" t="s">
        <v>375</v>
      </c>
      <c r="B339" s="6">
        <v>2024</v>
      </c>
      <c r="C339" s="6" t="s">
        <v>42</v>
      </c>
      <c r="D339" s="5" t="s">
        <v>14</v>
      </c>
      <c r="E339" s="6" t="s">
        <v>29</v>
      </c>
      <c r="F339" s="5" t="s">
        <v>16</v>
      </c>
      <c r="G339" s="5" t="s">
        <v>17</v>
      </c>
      <c r="H339" s="15" t="s">
        <v>466</v>
      </c>
      <c r="I339" s="5" t="s">
        <v>22</v>
      </c>
      <c r="J339" s="16">
        <v>3406</v>
      </c>
      <c r="K339" s="5">
        <v>921</v>
      </c>
      <c r="N339" s="5">
        <v>2023</v>
      </c>
      <c r="O339" s="5" t="s">
        <v>24</v>
      </c>
      <c r="P339" s="5" t="s">
        <v>451</v>
      </c>
      <c r="Q339" s="5" t="s">
        <v>446</v>
      </c>
      <c r="R339" s="5">
        <v>306</v>
      </c>
      <c r="S339" s="5">
        <v>2077329</v>
      </c>
      <c r="T339" s="5">
        <v>2433849</v>
      </c>
      <c r="U339" s="5">
        <v>556850</v>
      </c>
      <c r="V339" s="5" t="s">
        <v>478</v>
      </c>
      <c r="Y339" s="19">
        <v>2024</v>
      </c>
      <c r="Z339" s="21" t="s">
        <v>454</v>
      </c>
      <c r="AA339" s="19">
        <v>3677254.26</v>
      </c>
      <c r="AB339" s="19">
        <v>3870448.42</v>
      </c>
    </row>
    <row r="340" spans="1:28" x14ac:dyDescent="0.2">
      <c r="A340" s="6" t="s">
        <v>376</v>
      </c>
      <c r="B340" s="6">
        <v>2024</v>
      </c>
      <c r="C340" s="6" t="s">
        <v>66</v>
      </c>
      <c r="D340" s="5" t="s">
        <v>33</v>
      </c>
      <c r="E340" s="6" t="s">
        <v>15</v>
      </c>
      <c r="F340" s="5" t="s">
        <v>16</v>
      </c>
      <c r="G340" s="5" t="s">
        <v>17</v>
      </c>
      <c r="H340" s="15" t="s">
        <v>464</v>
      </c>
      <c r="I340" s="5" t="s">
        <v>22</v>
      </c>
      <c r="J340" s="16">
        <v>50680.959999999999</v>
      </c>
      <c r="K340" s="5">
        <v>66548</v>
      </c>
      <c r="N340" s="5">
        <v>2025</v>
      </c>
      <c r="O340" s="5" t="s">
        <v>73</v>
      </c>
      <c r="P340" s="5" t="s">
        <v>450</v>
      </c>
      <c r="Q340" s="5" t="s">
        <v>448</v>
      </c>
      <c r="R340" s="5">
        <v>1419</v>
      </c>
      <c r="S340" s="5">
        <v>515315</v>
      </c>
      <c r="T340" s="5">
        <v>565356</v>
      </c>
      <c r="U340" s="5">
        <v>94071</v>
      </c>
      <c r="V340" s="5" t="s">
        <v>479</v>
      </c>
      <c r="Y340" s="19">
        <v>2024</v>
      </c>
      <c r="Z340" s="21" t="s">
        <v>454</v>
      </c>
      <c r="AA340" s="19">
        <v>27336434.07</v>
      </c>
      <c r="AB340" s="19">
        <v>33245569.440000001</v>
      </c>
    </row>
    <row r="341" spans="1:28" x14ac:dyDescent="0.2">
      <c r="A341" s="6" t="s">
        <v>377</v>
      </c>
      <c r="B341" s="6">
        <v>2023</v>
      </c>
      <c r="C341" s="6" t="s">
        <v>61</v>
      </c>
      <c r="D341" s="5" t="s">
        <v>33</v>
      </c>
      <c r="E341" s="6" t="s">
        <v>25</v>
      </c>
      <c r="F341" s="5" t="s">
        <v>16</v>
      </c>
      <c r="G341" s="5" t="s">
        <v>17</v>
      </c>
      <c r="H341" s="15" t="s">
        <v>467</v>
      </c>
      <c r="I341" s="5" t="s">
        <v>19</v>
      </c>
      <c r="J341" s="16">
        <v>5489.67</v>
      </c>
      <c r="K341" s="5">
        <v>11155</v>
      </c>
      <c r="N341" s="5">
        <v>2024</v>
      </c>
      <c r="O341" s="5" t="s">
        <v>66</v>
      </c>
      <c r="P341" s="5" t="s">
        <v>447</v>
      </c>
      <c r="Q341" s="5" t="s">
        <v>448</v>
      </c>
      <c r="R341" s="5">
        <v>1418</v>
      </c>
      <c r="S341" s="5">
        <v>350594</v>
      </c>
      <c r="T341" s="5">
        <v>123171</v>
      </c>
      <c r="U341" s="5">
        <v>100046</v>
      </c>
      <c r="V341" s="5" t="s">
        <v>478</v>
      </c>
      <c r="Y341" s="19">
        <v>2025</v>
      </c>
      <c r="Z341" s="21" t="s">
        <v>454</v>
      </c>
      <c r="AA341" s="19">
        <v>16391204</v>
      </c>
      <c r="AB341" s="19">
        <v>19834900.199999999</v>
      </c>
    </row>
    <row r="342" spans="1:28" x14ac:dyDescent="0.2">
      <c r="A342" s="6" t="s">
        <v>378</v>
      </c>
      <c r="B342" s="6">
        <v>2024</v>
      </c>
      <c r="C342" s="6" t="s">
        <v>42</v>
      </c>
      <c r="D342" s="5" t="s">
        <v>14</v>
      </c>
      <c r="E342" s="6" t="s">
        <v>15</v>
      </c>
      <c r="F342" s="5" t="s">
        <v>16</v>
      </c>
      <c r="G342" s="5" t="s">
        <v>17</v>
      </c>
      <c r="H342" s="15" t="s">
        <v>467</v>
      </c>
      <c r="I342" s="5" t="s">
        <v>36</v>
      </c>
      <c r="J342" s="16">
        <v>8321.43</v>
      </c>
      <c r="K342" s="5">
        <v>11352</v>
      </c>
      <c r="N342" s="5">
        <v>2023</v>
      </c>
      <c r="O342" s="5" t="s">
        <v>28</v>
      </c>
      <c r="P342" s="5" t="s">
        <v>447</v>
      </c>
      <c r="Q342" s="5" t="s">
        <v>448</v>
      </c>
      <c r="R342" s="5">
        <v>1473</v>
      </c>
      <c r="S342" s="5">
        <v>920892</v>
      </c>
      <c r="T342" s="5">
        <v>1024954</v>
      </c>
      <c r="U342" s="5">
        <v>220084</v>
      </c>
      <c r="V342" s="5" t="s">
        <v>478</v>
      </c>
      <c r="Y342" s="19">
        <v>2024</v>
      </c>
      <c r="Z342" s="21" t="s">
        <v>453</v>
      </c>
      <c r="AA342" s="19">
        <v>16336819.699999999</v>
      </c>
      <c r="AB342" s="19">
        <v>17760778.649999999</v>
      </c>
    </row>
    <row r="343" spans="1:28" x14ac:dyDescent="0.2">
      <c r="A343" s="6" t="s">
        <v>379</v>
      </c>
      <c r="B343" s="6">
        <v>2024</v>
      </c>
      <c r="C343" s="6" t="s">
        <v>28</v>
      </c>
      <c r="D343" s="5" t="s">
        <v>14</v>
      </c>
      <c r="E343" s="6" t="s">
        <v>25</v>
      </c>
      <c r="F343" s="5" t="s">
        <v>26</v>
      </c>
      <c r="G343" s="5" t="s">
        <v>17</v>
      </c>
      <c r="H343" s="15" t="s">
        <v>464</v>
      </c>
      <c r="I343" s="5" t="s">
        <v>19</v>
      </c>
      <c r="J343" s="16">
        <v>43526.559999999998</v>
      </c>
      <c r="K343" s="5">
        <v>48544</v>
      </c>
      <c r="N343" s="5">
        <v>2023</v>
      </c>
      <c r="O343" s="5" t="s">
        <v>21</v>
      </c>
      <c r="P343" s="5" t="s">
        <v>445</v>
      </c>
      <c r="Q343" s="5" t="s">
        <v>448</v>
      </c>
      <c r="R343" s="5">
        <v>1280</v>
      </c>
      <c r="S343" s="5">
        <v>1282121</v>
      </c>
      <c r="T343" s="5">
        <v>1243054</v>
      </c>
      <c r="U343" s="5">
        <v>357427</v>
      </c>
      <c r="V343" s="5" t="s">
        <v>479</v>
      </c>
      <c r="Y343" s="19">
        <v>2025</v>
      </c>
      <c r="Z343" s="21" t="s">
        <v>453</v>
      </c>
      <c r="AA343" s="19">
        <v>26270667.690000001</v>
      </c>
      <c r="AB343" s="19">
        <v>30352509.73</v>
      </c>
    </row>
    <row r="344" spans="1:28" x14ac:dyDescent="0.2">
      <c r="A344" s="6" t="s">
        <v>380</v>
      </c>
      <c r="B344" s="6">
        <v>2023</v>
      </c>
      <c r="C344" s="6" t="s">
        <v>49</v>
      </c>
      <c r="D344" s="5" t="s">
        <v>14</v>
      </c>
      <c r="E344" s="6" t="s">
        <v>29</v>
      </c>
      <c r="F344" s="5" t="s">
        <v>16</v>
      </c>
      <c r="G344" s="5" t="s">
        <v>30</v>
      </c>
      <c r="H344" s="15" t="s">
        <v>466</v>
      </c>
      <c r="I344" s="5" t="s">
        <v>19</v>
      </c>
      <c r="J344" s="16">
        <v>19277.7</v>
      </c>
      <c r="K344" s="5">
        <v>25660</v>
      </c>
      <c r="N344" s="5">
        <v>2023</v>
      </c>
      <c r="O344" s="5" t="s">
        <v>73</v>
      </c>
      <c r="P344" s="5" t="s">
        <v>449</v>
      </c>
      <c r="Q344" s="5" t="s">
        <v>448</v>
      </c>
      <c r="R344" s="5">
        <v>907</v>
      </c>
      <c r="S344" s="5">
        <v>385151</v>
      </c>
      <c r="T344" s="5">
        <v>713619</v>
      </c>
      <c r="U344" s="5">
        <v>122427</v>
      </c>
      <c r="V344" s="5" t="s">
        <v>478</v>
      </c>
      <c r="Y344" s="19">
        <v>2025</v>
      </c>
      <c r="Z344" s="21" t="s">
        <v>454</v>
      </c>
      <c r="AA344" s="19">
        <v>19620270.879999999</v>
      </c>
      <c r="AB344" s="19">
        <v>22512221.949999999</v>
      </c>
    </row>
    <row r="345" spans="1:28" x14ac:dyDescent="0.2">
      <c r="A345" s="6" t="s">
        <v>381</v>
      </c>
      <c r="B345" s="6">
        <v>2024</v>
      </c>
      <c r="C345" s="6" t="s">
        <v>32</v>
      </c>
      <c r="D345" s="5" t="s">
        <v>14</v>
      </c>
      <c r="E345" s="6" t="s">
        <v>29</v>
      </c>
      <c r="F345" s="5" t="s">
        <v>26</v>
      </c>
      <c r="G345" s="5" t="s">
        <v>17</v>
      </c>
      <c r="H345" s="15" t="s">
        <v>465</v>
      </c>
      <c r="I345" s="5" t="s">
        <v>19</v>
      </c>
      <c r="J345" s="16">
        <v>34276</v>
      </c>
      <c r="K345" s="5">
        <v>40474</v>
      </c>
      <c r="N345" s="5">
        <v>2025</v>
      </c>
      <c r="O345" s="5" t="s">
        <v>13</v>
      </c>
      <c r="P345" s="5" t="s">
        <v>447</v>
      </c>
      <c r="Q345" s="5" t="s">
        <v>446</v>
      </c>
      <c r="R345" s="5">
        <v>992</v>
      </c>
      <c r="S345" s="5">
        <v>2332942</v>
      </c>
      <c r="T345" s="5">
        <v>2315010</v>
      </c>
      <c r="U345" s="5">
        <v>596840</v>
      </c>
      <c r="V345" s="5" t="s">
        <v>478</v>
      </c>
      <c r="Y345" s="19">
        <v>2025</v>
      </c>
      <c r="Z345" s="21" t="s">
        <v>454</v>
      </c>
      <c r="AA345" s="19">
        <v>14138836.98</v>
      </c>
      <c r="AB345" s="19">
        <v>15508734.470000001</v>
      </c>
    </row>
    <row r="346" spans="1:28" x14ac:dyDescent="0.2">
      <c r="A346" s="6" t="s">
        <v>382</v>
      </c>
      <c r="B346" s="6">
        <v>2024</v>
      </c>
      <c r="C346" s="6" t="s">
        <v>21</v>
      </c>
      <c r="D346" s="5" t="s">
        <v>33</v>
      </c>
      <c r="E346" s="6" t="s">
        <v>25</v>
      </c>
      <c r="F346" s="5" t="s">
        <v>16</v>
      </c>
      <c r="G346" s="5" t="s">
        <v>17</v>
      </c>
      <c r="H346" s="15" t="s">
        <v>465</v>
      </c>
      <c r="I346" s="5" t="s">
        <v>19</v>
      </c>
      <c r="J346" s="16">
        <v>30059.200000000001</v>
      </c>
      <c r="K346" s="5">
        <v>41852</v>
      </c>
      <c r="N346" s="5">
        <v>2024</v>
      </c>
      <c r="O346" s="5" t="s">
        <v>38</v>
      </c>
      <c r="P346" s="5" t="s">
        <v>450</v>
      </c>
      <c r="Q346" s="5" t="s">
        <v>448</v>
      </c>
      <c r="R346" s="5">
        <v>1245</v>
      </c>
      <c r="S346" s="5">
        <v>2414979</v>
      </c>
      <c r="T346" s="5">
        <v>2488316</v>
      </c>
      <c r="U346" s="5">
        <v>765524</v>
      </c>
      <c r="V346" s="5" t="s">
        <v>479</v>
      </c>
      <c r="Y346" s="19">
        <v>2023</v>
      </c>
      <c r="Z346" s="21" t="s">
        <v>453</v>
      </c>
      <c r="AA346" s="19">
        <v>4636094.45</v>
      </c>
      <c r="AB346" s="19">
        <v>5494531.1600000001</v>
      </c>
    </row>
    <row r="347" spans="1:28" x14ac:dyDescent="0.2">
      <c r="A347" s="6" t="s">
        <v>383</v>
      </c>
      <c r="B347" s="6">
        <v>2024</v>
      </c>
      <c r="C347" s="6" t="s">
        <v>73</v>
      </c>
      <c r="D347" s="5" t="s">
        <v>14</v>
      </c>
      <c r="E347" s="6" t="s">
        <v>29</v>
      </c>
      <c r="F347" s="5" t="s">
        <v>16</v>
      </c>
      <c r="G347" s="5" t="s">
        <v>17</v>
      </c>
      <c r="H347" s="15" t="s">
        <v>464</v>
      </c>
      <c r="I347" s="5" t="s">
        <v>22</v>
      </c>
      <c r="J347" s="16">
        <v>36551.68</v>
      </c>
      <c r="K347" s="5">
        <v>41953</v>
      </c>
      <c r="N347" s="5">
        <v>2024</v>
      </c>
      <c r="O347" s="5" t="s">
        <v>38</v>
      </c>
      <c r="P347" s="5" t="s">
        <v>447</v>
      </c>
      <c r="Q347" s="5" t="s">
        <v>448</v>
      </c>
      <c r="R347" s="5">
        <v>513</v>
      </c>
      <c r="S347" s="5">
        <v>396211</v>
      </c>
      <c r="T347" s="5">
        <v>765453</v>
      </c>
      <c r="U347" s="5">
        <v>49830</v>
      </c>
      <c r="V347" s="5" t="s">
        <v>478</v>
      </c>
      <c r="Y347" s="19">
        <v>2023</v>
      </c>
      <c r="Z347" s="21" t="s">
        <v>454</v>
      </c>
      <c r="AA347" s="19">
        <v>4821562.16</v>
      </c>
      <c r="AB347" s="19">
        <v>5330550.6100000003</v>
      </c>
    </row>
    <row r="348" spans="1:28" x14ac:dyDescent="0.2">
      <c r="A348" s="6" t="s">
        <v>384</v>
      </c>
      <c r="B348" s="6">
        <v>2024</v>
      </c>
      <c r="C348" s="6" t="s">
        <v>21</v>
      </c>
      <c r="D348" s="5" t="s">
        <v>14</v>
      </c>
      <c r="E348" s="6" t="s">
        <v>15</v>
      </c>
      <c r="F348" s="5" t="s">
        <v>16</v>
      </c>
      <c r="G348" s="5" t="s">
        <v>30</v>
      </c>
      <c r="H348" s="15" t="s">
        <v>466</v>
      </c>
      <c r="I348" s="5" t="s">
        <v>19</v>
      </c>
      <c r="J348" s="16">
        <v>30491.5</v>
      </c>
      <c r="K348" s="5">
        <v>40907</v>
      </c>
      <c r="N348" s="5">
        <v>2023</v>
      </c>
      <c r="O348" s="5" t="s">
        <v>42</v>
      </c>
      <c r="P348" s="5" t="s">
        <v>451</v>
      </c>
      <c r="Q348" s="5" t="s">
        <v>448</v>
      </c>
      <c r="R348" s="5">
        <v>319</v>
      </c>
      <c r="S348" s="5">
        <v>2036082</v>
      </c>
      <c r="T348" s="5">
        <v>1737177</v>
      </c>
      <c r="U348" s="5">
        <v>382025</v>
      </c>
      <c r="V348" s="5" t="s">
        <v>479</v>
      </c>
      <c r="Y348" s="19">
        <v>2023</v>
      </c>
      <c r="Z348" s="21" t="s">
        <v>454</v>
      </c>
      <c r="AA348" s="19">
        <v>29522056.829999998</v>
      </c>
      <c r="AB348" s="19">
        <v>35935667.5</v>
      </c>
    </row>
    <row r="349" spans="1:28" x14ac:dyDescent="0.2">
      <c r="A349" s="6" t="s">
        <v>385</v>
      </c>
      <c r="B349" s="6">
        <v>2023</v>
      </c>
      <c r="C349" s="6" t="s">
        <v>49</v>
      </c>
      <c r="D349" s="5" t="s">
        <v>14</v>
      </c>
      <c r="E349" s="6" t="s">
        <v>15</v>
      </c>
      <c r="F349" s="5" t="s">
        <v>16</v>
      </c>
      <c r="G349" s="5" t="s">
        <v>17</v>
      </c>
      <c r="H349" s="15" t="s">
        <v>467</v>
      </c>
      <c r="I349" s="5" t="s">
        <v>19</v>
      </c>
      <c r="J349" s="16">
        <v>7407.15</v>
      </c>
      <c r="K349" s="5">
        <v>13958</v>
      </c>
      <c r="N349" s="5">
        <v>2024</v>
      </c>
      <c r="O349" s="5" t="s">
        <v>13</v>
      </c>
      <c r="P349" s="5" t="s">
        <v>449</v>
      </c>
      <c r="Q349" s="5" t="s">
        <v>448</v>
      </c>
      <c r="R349" s="5">
        <v>1294</v>
      </c>
      <c r="S349" s="5">
        <v>2437699</v>
      </c>
      <c r="T349" s="5">
        <v>2504048</v>
      </c>
      <c r="U349" s="5">
        <v>345106</v>
      </c>
      <c r="V349" s="5" t="s">
        <v>479</v>
      </c>
      <c r="Y349" s="19">
        <v>2025</v>
      </c>
      <c r="Z349" s="21" t="s">
        <v>454</v>
      </c>
      <c r="AA349" s="19">
        <v>25277670.510000002</v>
      </c>
      <c r="AB349" s="19">
        <v>29815113.800000001</v>
      </c>
    </row>
    <row r="350" spans="1:28" x14ac:dyDescent="0.2">
      <c r="A350" s="6" t="s">
        <v>386</v>
      </c>
      <c r="B350" s="6">
        <v>2024</v>
      </c>
      <c r="C350" s="6" t="s">
        <v>21</v>
      </c>
      <c r="D350" s="5" t="s">
        <v>14</v>
      </c>
      <c r="E350" s="6" t="s">
        <v>15</v>
      </c>
      <c r="F350" s="5" t="s">
        <v>16</v>
      </c>
      <c r="G350" s="5" t="s">
        <v>17</v>
      </c>
      <c r="H350" s="15" t="s">
        <v>467</v>
      </c>
      <c r="I350" s="5" t="s">
        <v>19</v>
      </c>
      <c r="J350" s="16">
        <v>17206.02</v>
      </c>
      <c r="K350" s="5">
        <v>37970</v>
      </c>
      <c r="N350" s="5">
        <v>2023</v>
      </c>
      <c r="O350" s="5" t="s">
        <v>38</v>
      </c>
      <c r="P350" s="5" t="s">
        <v>445</v>
      </c>
      <c r="Q350" s="5" t="s">
        <v>448</v>
      </c>
      <c r="R350" s="5">
        <v>1225</v>
      </c>
      <c r="S350" s="5">
        <v>346192</v>
      </c>
      <c r="T350" s="5">
        <v>742535</v>
      </c>
      <c r="U350" s="5">
        <v>59704</v>
      </c>
      <c r="V350" s="5" t="s">
        <v>478</v>
      </c>
      <c r="Y350" s="19">
        <v>2025</v>
      </c>
      <c r="Z350" s="21" t="s">
        <v>454</v>
      </c>
      <c r="AA350" s="19">
        <v>12189307.17</v>
      </c>
      <c r="AB350" s="19">
        <v>13926014.15</v>
      </c>
    </row>
    <row r="351" spans="1:28" x14ac:dyDescent="0.2">
      <c r="A351" s="6" t="s">
        <v>387</v>
      </c>
      <c r="B351" s="6">
        <v>2024</v>
      </c>
      <c r="C351" s="6" t="s">
        <v>49</v>
      </c>
      <c r="D351" s="5" t="s">
        <v>14</v>
      </c>
      <c r="E351" s="6" t="s">
        <v>29</v>
      </c>
      <c r="F351" s="5" t="s">
        <v>16</v>
      </c>
      <c r="G351" s="5" t="s">
        <v>17</v>
      </c>
      <c r="H351" s="15" t="s">
        <v>465</v>
      </c>
      <c r="I351" s="5" t="s">
        <v>19</v>
      </c>
      <c r="J351" s="16">
        <v>27396</v>
      </c>
      <c r="K351" s="5">
        <v>30769</v>
      </c>
      <c r="N351" s="5">
        <v>2024</v>
      </c>
      <c r="O351" s="5" t="s">
        <v>73</v>
      </c>
      <c r="P351" s="5" t="s">
        <v>449</v>
      </c>
      <c r="Q351" s="5" t="s">
        <v>448</v>
      </c>
      <c r="R351" s="5">
        <v>672</v>
      </c>
      <c r="S351" s="5">
        <v>464130</v>
      </c>
      <c r="T351" s="5">
        <v>702541</v>
      </c>
      <c r="U351" s="5">
        <v>133566</v>
      </c>
      <c r="V351" s="5" t="s">
        <v>479</v>
      </c>
      <c r="Y351" s="19">
        <v>2025</v>
      </c>
      <c r="Z351" s="21" t="s">
        <v>455</v>
      </c>
      <c r="AA351" s="19">
        <v>24252292.329999998</v>
      </c>
      <c r="AB351" s="19">
        <v>27030920.93</v>
      </c>
    </row>
    <row r="352" spans="1:28" x14ac:dyDescent="0.2">
      <c r="A352" s="6" t="s">
        <v>388</v>
      </c>
      <c r="B352" s="6">
        <v>2024</v>
      </c>
      <c r="C352" s="6" t="s">
        <v>38</v>
      </c>
      <c r="D352" s="5" t="s">
        <v>14</v>
      </c>
      <c r="E352" s="6" t="s">
        <v>29</v>
      </c>
      <c r="F352" s="5" t="s">
        <v>16</v>
      </c>
      <c r="G352" s="5" t="s">
        <v>30</v>
      </c>
      <c r="H352" s="15" t="s">
        <v>467</v>
      </c>
      <c r="I352" s="5" t="s">
        <v>19</v>
      </c>
      <c r="J352" s="16">
        <v>15853.41</v>
      </c>
      <c r="K352" s="5">
        <v>23220</v>
      </c>
      <c r="N352" s="5">
        <v>2024</v>
      </c>
      <c r="O352" s="5" t="s">
        <v>42</v>
      </c>
      <c r="P352" s="5" t="s">
        <v>451</v>
      </c>
      <c r="Q352" s="5" t="s">
        <v>448</v>
      </c>
      <c r="R352" s="5">
        <v>1256</v>
      </c>
      <c r="S352" s="5">
        <v>2013065</v>
      </c>
      <c r="T352" s="5">
        <v>2199949</v>
      </c>
      <c r="U352" s="5">
        <v>254581</v>
      </c>
      <c r="V352" s="5" t="s">
        <v>478</v>
      </c>
      <c r="Y352" s="19">
        <v>2023</v>
      </c>
      <c r="Z352" s="21" t="s">
        <v>457</v>
      </c>
      <c r="AA352" s="19">
        <v>22804661.199999999</v>
      </c>
      <c r="AB352" s="19">
        <v>24061468.41</v>
      </c>
    </row>
    <row r="353" spans="1:28" x14ac:dyDescent="0.2">
      <c r="A353" s="6" t="s">
        <v>389</v>
      </c>
      <c r="B353" s="6">
        <v>2025</v>
      </c>
      <c r="C353" s="6" t="s">
        <v>49</v>
      </c>
      <c r="D353" s="5" t="s">
        <v>14</v>
      </c>
      <c r="E353" s="6" t="s">
        <v>15</v>
      </c>
      <c r="F353" s="5" t="s">
        <v>26</v>
      </c>
      <c r="G353" s="5" t="s">
        <v>17</v>
      </c>
      <c r="H353" s="15" t="s">
        <v>465</v>
      </c>
      <c r="I353" s="5" t="s">
        <v>22</v>
      </c>
      <c r="J353" s="16">
        <v>14620.8</v>
      </c>
      <c r="K353" s="5">
        <v>17007</v>
      </c>
      <c r="N353" s="5">
        <v>2023</v>
      </c>
      <c r="O353" s="5" t="s">
        <v>49</v>
      </c>
      <c r="P353" s="5" t="s">
        <v>451</v>
      </c>
      <c r="Q353" s="5" t="s">
        <v>446</v>
      </c>
      <c r="R353" s="5">
        <v>1472</v>
      </c>
      <c r="S353" s="5">
        <v>962857</v>
      </c>
      <c r="T353" s="5">
        <v>1151266</v>
      </c>
      <c r="U353" s="5">
        <v>215715</v>
      </c>
      <c r="V353" s="5" t="s">
        <v>478</v>
      </c>
      <c r="Y353" s="19">
        <v>2025</v>
      </c>
      <c r="Z353" s="21" t="s">
        <v>456</v>
      </c>
      <c r="AA353" s="19">
        <v>7405797.9199999999</v>
      </c>
      <c r="AB353" s="19">
        <v>9094708.6799999997</v>
      </c>
    </row>
    <row r="354" spans="1:28" x14ac:dyDescent="0.2">
      <c r="A354" s="6" t="s">
        <v>390</v>
      </c>
      <c r="B354" s="6">
        <v>2024</v>
      </c>
      <c r="C354" s="6" t="s">
        <v>49</v>
      </c>
      <c r="D354" s="5" t="s">
        <v>14</v>
      </c>
      <c r="E354" s="6" t="s">
        <v>29</v>
      </c>
      <c r="F354" s="5" t="s">
        <v>16</v>
      </c>
      <c r="G354" s="5" t="s">
        <v>30</v>
      </c>
      <c r="H354" s="15" t="s">
        <v>465</v>
      </c>
      <c r="I354" s="5" t="s">
        <v>36</v>
      </c>
      <c r="J354" s="16">
        <v>19991.2</v>
      </c>
      <c r="K354" s="5">
        <v>24784</v>
      </c>
      <c r="N354" s="5">
        <v>2025</v>
      </c>
      <c r="O354" s="5" t="s">
        <v>38</v>
      </c>
      <c r="P354" s="5" t="s">
        <v>451</v>
      </c>
      <c r="Q354" s="5" t="s">
        <v>448</v>
      </c>
      <c r="R354" s="5">
        <v>121</v>
      </c>
      <c r="S354" s="5">
        <v>592977</v>
      </c>
      <c r="T354" s="5">
        <v>344976</v>
      </c>
      <c r="U354" s="5">
        <v>138416</v>
      </c>
      <c r="V354" s="5" t="s">
        <v>479</v>
      </c>
      <c r="Y354" s="19">
        <v>2025</v>
      </c>
      <c r="Z354" s="21" t="s">
        <v>456</v>
      </c>
      <c r="AA354" s="19">
        <v>28658294.809999999</v>
      </c>
      <c r="AB354" s="19">
        <v>33729482.359999999</v>
      </c>
    </row>
    <row r="355" spans="1:28" x14ac:dyDescent="0.2">
      <c r="A355" s="6" t="s">
        <v>391</v>
      </c>
      <c r="B355" s="6">
        <v>2023</v>
      </c>
      <c r="C355" s="6" t="s">
        <v>24</v>
      </c>
      <c r="D355" s="5" t="s">
        <v>33</v>
      </c>
      <c r="E355" s="6" t="s">
        <v>15</v>
      </c>
      <c r="F355" s="5" t="s">
        <v>16</v>
      </c>
      <c r="G355" s="5" t="s">
        <v>17</v>
      </c>
      <c r="H355" s="15" t="s">
        <v>464</v>
      </c>
      <c r="I355" s="5" t="s">
        <v>22</v>
      </c>
      <c r="J355" s="16">
        <v>15616.48</v>
      </c>
      <c r="K355" s="5">
        <v>21078</v>
      </c>
      <c r="N355" s="5">
        <v>2023</v>
      </c>
      <c r="O355" s="5" t="s">
        <v>28</v>
      </c>
      <c r="P355" s="5" t="s">
        <v>451</v>
      </c>
      <c r="Q355" s="5" t="s">
        <v>448</v>
      </c>
      <c r="R355" s="5">
        <v>1491</v>
      </c>
      <c r="S355" s="5">
        <v>1512896</v>
      </c>
      <c r="T355" s="5">
        <v>1493384</v>
      </c>
      <c r="U355" s="5">
        <v>351340</v>
      </c>
      <c r="V355" s="5" t="s">
        <v>478</v>
      </c>
      <c r="Y355" s="19">
        <v>2024</v>
      </c>
      <c r="Z355" s="21" t="s">
        <v>454</v>
      </c>
      <c r="AA355" s="19">
        <v>24566907.879999999</v>
      </c>
      <c r="AB355" s="19">
        <v>28957575.530000001</v>
      </c>
    </row>
    <row r="356" spans="1:28" x14ac:dyDescent="0.2">
      <c r="A356" s="6" t="s">
        <v>392</v>
      </c>
      <c r="B356" s="6">
        <v>2023</v>
      </c>
      <c r="C356" s="6" t="s">
        <v>49</v>
      </c>
      <c r="D356" s="5" t="s">
        <v>14</v>
      </c>
      <c r="E356" s="6" t="s">
        <v>25</v>
      </c>
      <c r="F356" s="5" t="s">
        <v>26</v>
      </c>
      <c r="G356" s="5" t="s">
        <v>17</v>
      </c>
      <c r="H356" s="15" t="s">
        <v>464</v>
      </c>
      <c r="I356" s="5" t="s">
        <v>19</v>
      </c>
      <c r="J356" s="16">
        <v>43333.84</v>
      </c>
      <c r="K356" s="5">
        <v>60420</v>
      </c>
      <c r="N356" s="5">
        <v>2024</v>
      </c>
      <c r="O356" s="5" t="s">
        <v>61</v>
      </c>
      <c r="P356" s="5" t="s">
        <v>450</v>
      </c>
      <c r="Q356" s="5" t="s">
        <v>446</v>
      </c>
      <c r="R356" s="5">
        <v>1356</v>
      </c>
      <c r="S356" s="5">
        <v>808546</v>
      </c>
      <c r="T356" s="5">
        <v>1070490</v>
      </c>
      <c r="U356" s="5">
        <v>173885</v>
      </c>
      <c r="V356" s="5" t="s">
        <v>479</v>
      </c>
      <c r="Y356" s="19">
        <v>2023</v>
      </c>
      <c r="Z356" s="21" t="s">
        <v>453</v>
      </c>
      <c r="AA356" s="19">
        <v>25855608.550000001</v>
      </c>
      <c r="AB356" s="19">
        <v>30889770.460000001</v>
      </c>
    </row>
    <row r="357" spans="1:28" x14ac:dyDescent="0.2">
      <c r="A357" s="6" t="s">
        <v>393</v>
      </c>
      <c r="B357" s="6">
        <v>2024</v>
      </c>
      <c r="C357" s="6" t="s">
        <v>66</v>
      </c>
      <c r="D357" s="5" t="s">
        <v>33</v>
      </c>
      <c r="E357" s="6" t="s">
        <v>40</v>
      </c>
      <c r="F357" s="5" t="s">
        <v>16</v>
      </c>
      <c r="G357" s="5" t="s">
        <v>30</v>
      </c>
      <c r="H357" s="15" t="s">
        <v>464</v>
      </c>
      <c r="I357" s="5" t="s">
        <v>19</v>
      </c>
      <c r="J357" s="16">
        <v>20730.16</v>
      </c>
      <c r="K357" s="5">
        <v>18468</v>
      </c>
      <c r="N357" s="5">
        <v>2024</v>
      </c>
      <c r="O357" s="5" t="s">
        <v>66</v>
      </c>
      <c r="P357" s="5" t="s">
        <v>445</v>
      </c>
      <c r="Q357" s="5" t="s">
        <v>448</v>
      </c>
      <c r="R357" s="5">
        <v>123</v>
      </c>
      <c r="S357" s="5">
        <v>577332</v>
      </c>
      <c r="T357" s="5">
        <v>478919</v>
      </c>
      <c r="U357" s="5">
        <v>160567</v>
      </c>
      <c r="V357" s="5" t="s">
        <v>478</v>
      </c>
      <c r="Y357" s="19">
        <v>2024</v>
      </c>
      <c r="Z357" s="21" t="s">
        <v>453</v>
      </c>
      <c r="AA357" s="19">
        <v>24888117.850000001</v>
      </c>
      <c r="AB357" s="19">
        <v>27096938.25</v>
      </c>
    </row>
    <row r="358" spans="1:28" x14ac:dyDescent="0.2">
      <c r="A358" s="6" t="s">
        <v>394</v>
      </c>
      <c r="B358" s="6">
        <v>2023</v>
      </c>
      <c r="C358" s="6" t="s">
        <v>32</v>
      </c>
      <c r="D358" s="5" t="s">
        <v>14</v>
      </c>
      <c r="E358" s="6" t="s">
        <v>29</v>
      </c>
      <c r="F358" s="5" t="s">
        <v>16</v>
      </c>
      <c r="G358" s="5" t="s">
        <v>17</v>
      </c>
      <c r="H358" s="15" t="s">
        <v>467</v>
      </c>
      <c r="I358" s="5" t="s">
        <v>19</v>
      </c>
      <c r="J358" s="16">
        <v>18844.2</v>
      </c>
      <c r="K358" s="5">
        <v>43859</v>
      </c>
      <c r="N358" s="5">
        <v>2024</v>
      </c>
      <c r="O358" s="5" t="s">
        <v>13</v>
      </c>
      <c r="P358" s="5" t="s">
        <v>451</v>
      </c>
      <c r="Q358" s="5" t="s">
        <v>448</v>
      </c>
      <c r="R358" s="5">
        <v>404</v>
      </c>
      <c r="S358" s="5">
        <v>284153</v>
      </c>
      <c r="T358" s="5">
        <v>247509</v>
      </c>
      <c r="U358" s="5">
        <v>41687</v>
      </c>
      <c r="V358" s="5" t="s">
        <v>478</v>
      </c>
      <c r="Y358" s="19">
        <v>2024</v>
      </c>
      <c r="Z358" s="21" t="s">
        <v>454</v>
      </c>
      <c r="AA358" s="19">
        <v>20480490.02</v>
      </c>
      <c r="AB358" s="19">
        <v>22630607.07</v>
      </c>
    </row>
    <row r="359" spans="1:28" x14ac:dyDescent="0.2">
      <c r="A359" s="6" t="s">
        <v>395</v>
      </c>
      <c r="B359" s="6">
        <v>2024</v>
      </c>
      <c r="C359" s="6" t="s">
        <v>56</v>
      </c>
      <c r="D359" s="5" t="s">
        <v>33</v>
      </c>
      <c r="E359" s="6" t="s">
        <v>25</v>
      </c>
      <c r="F359" s="5" t="s">
        <v>16</v>
      </c>
      <c r="G359" s="5" t="s">
        <v>30</v>
      </c>
      <c r="H359" s="15" t="s">
        <v>465</v>
      </c>
      <c r="I359" s="5" t="s">
        <v>19</v>
      </c>
      <c r="J359" s="16">
        <v>9254.4</v>
      </c>
      <c r="K359" s="5">
        <v>20202</v>
      </c>
      <c r="N359" s="5">
        <v>2023</v>
      </c>
      <c r="O359" s="5" t="s">
        <v>73</v>
      </c>
      <c r="P359" s="5" t="s">
        <v>451</v>
      </c>
      <c r="Q359" s="5" t="s">
        <v>448</v>
      </c>
      <c r="R359" s="5">
        <v>546</v>
      </c>
      <c r="S359" s="5">
        <v>1965854</v>
      </c>
      <c r="T359" s="5">
        <v>2310527</v>
      </c>
      <c r="U359" s="5">
        <v>358012</v>
      </c>
      <c r="V359" s="5" t="s">
        <v>478</v>
      </c>
      <c r="Y359" s="19">
        <v>2023</v>
      </c>
      <c r="Z359" s="21" t="s">
        <v>453</v>
      </c>
      <c r="AA359" s="19">
        <v>26142683.440000001</v>
      </c>
      <c r="AB359" s="19">
        <v>29758668.850000001</v>
      </c>
    </row>
    <row r="360" spans="1:28" x14ac:dyDescent="0.2">
      <c r="A360" s="6" t="s">
        <v>396</v>
      </c>
      <c r="B360" s="6">
        <v>2025</v>
      </c>
      <c r="C360" s="6" t="s">
        <v>42</v>
      </c>
      <c r="D360" s="5" t="s">
        <v>14</v>
      </c>
      <c r="E360" s="6" t="s">
        <v>15</v>
      </c>
      <c r="F360" s="5" t="s">
        <v>16</v>
      </c>
      <c r="G360" s="5" t="s">
        <v>30</v>
      </c>
      <c r="H360" s="15" t="s">
        <v>464</v>
      </c>
      <c r="I360" s="5" t="s">
        <v>19</v>
      </c>
      <c r="J360" s="16">
        <v>35524.720000000001</v>
      </c>
      <c r="K360" s="5">
        <v>47563</v>
      </c>
      <c r="N360" s="5">
        <v>2023</v>
      </c>
      <c r="O360" s="5" t="s">
        <v>56</v>
      </c>
      <c r="P360" s="5" t="s">
        <v>447</v>
      </c>
      <c r="Q360" s="5" t="s">
        <v>448</v>
      </c>
      <c r="R360" s="5">
        <v>1401</v>
      </c>
      <c r="S360" s="5">
        <v>983930</v>
      </c>
      <c r="T360" s="5">
        <v>824003</v>
      </c>
      <c r="U360" s="5">
        <v>239237</v>
      </c>
      <c r="V360" s="5" t="s">
        <v>478</v>
      </c>
      <c r="Y360" s="19">
        <v>2024</v>
      </c>
      <c r="Z360" s="21" t="s">
        <v>453</v>
      </c>
      <c r="AA360" s="19">
        <v>23542220.219999999</v>
      </c>
      <c r="AB360" s="19">
        <v>29011999.059999999</v>
      </c>
    </row>
    <row r="361" spans="1:28" x14ac:dyDescent="0.2">
      <c r="A361" s="6" t="s">
        <v>397</v>
      </c>
      <c r="B361" s="6">
        <v>2024</v>
      </c>
      <c r="C361" s="6" t="s">
        <v>73</v>
      </c>
      <c r="D361" s="5" t="s">
        <v>33</v>
      </c>
      <c r="E361" s="6" t="s">
        <v>29</v>
      </c>
      <c r="F361" s="5" t="s">
        <v>16</v>
      </c>
      <c r="G361" s="5" t="s">
        <v>30</v>
      </c>
      <c r="H361" s="15" t="s">
        <v>467</v>
      </c>
      <c r="I361" s="5" t="s">
        <v>19</v>
      </c>
      <c r="J361" s="16">
        <v>13703.37</v>
      </c>
      <c r="K361" s="5">
        <v>20992</v>
      </c>
      <c r="N361" s="5">
        <v>2025</v>
      </c>
      <c r="O361" s="5" t="s">
        <v>21</v>
      </c>
      <c r="P361" s="5" t="s">
        <v>445</v>
      </c>
      <c r="Q361" s="5" t="s">
        <v>448</v>
      </c>
      <c r="R361" s="5">
        <v>1037</v>
      </c>
      <c r="S361" s="5">
        <v>958272</v>
      </c>
      <c r="T361" s="5">
        <v>737056</v>
      </c>
      <c r="U361" s="5">
        <v>247416</v>
      </c>
      <c r="V361" s="5" t="s">
        <v>479</v>
      </c>
      <c r="Y361" s="19">
        <v>2024</v>
      </c>
      <c r="Z361" s="21" t="s">
        <v>454</v>
      </c>
      <c r="AA361" s="19">
        <v>23086749.550000001</v>
      </c>
      <c r="AB361" s="19">
        <v>28013204.75</v>
      </c>
    </row>
    <row r="362" spans="1:28" x14ac:dyDescent="0.2">
      <c r="A362" s="6" t="s">
        <v>398</v>
      </c>
      <c r="B362" s="6">
        <v>2024</v>
      </c>
      <c r="C362" s="6" t="s">
        <v>61</v>
      </c>
      <c r="D362" s="5" t="s">
        <v>33</v>
      </c>
      <c r="E362" s="6" t="s">
        <v>29</v>
      </c>
      <c r="F362" s="5" t="s">
        <v>16</v>
      </c>
      <c r="G362" s="5" t="s">
        <v>17</v>
      </c>
      <c r="H362" s="15" t="s">
        <v>466</v>
      </c>
      <c r="I362" s="5" t="s">
        <v>19</v>
      </c>
      <c r="J362" s="16">
        <v>7202</v>
      </c>
      <c r="K362" s="5">
        <v>11178</v>
      </c>
      <c r="N362" s="5">
        <v>2023</v>
      </c>
      <c r="O362" s="5" t="s">
        <v>73</v>
      </c>
      <c r="P362" s="5" t="s">
        <v>449</v>
      </c>
      <c r="Q362" s="5" t="s">
        <v>448</v>
      </c>
      <c r="R362" s="5">
        <v>629</v>
      </c>
      <c r="S362" s="5">
        <v>1326018</v>
      </c>
      <c r="T362" s="5">
        <v>1369306</v>
      </c>
      <c r="U362" s="5">
        <v>266303</v>
      </c>
      <c r="V362" s="5" t="s">
        <v>478</v>
      </c>
      <c r="Y362" s="19">
        <v>2023</v>
      </c>
      <c r="Z362" s="21" t="s">
        <v>454</v>
      </c>
      <c r="AA362" s="19">
        <v>12443063.08</v>
      </c>
      <c r="AB362" s="19">
        <v>15356842.699999999</v>
      </c>
    </row>
    <row r="363" spans="1:28" x14ac:dyDescent="0.2">
      <c r="A363" s="6" t="s">
        <v>399</v>
      </c>
      <c r="B363" s="6">
        <v>2024</v>
      </c>
      <c r="C363" s="6" t="s">
        <v>32</v>
      </c>
      <c r="D363" s="5" t="s">
        <v>14</v>
      </c>
      <c r="E363" s="6" t="s">
        <v>25</v>
      </c>
      <c r="F363" s="5" t="s">
        <v>16</v>
      </c>
      <c r="G363" s="5" t="s">
        <v>30</v>
      </c>
      <c r="H363" s="15" t="s">
        <v>465</v>
      </c>
      <c r="I363" s="5" t="s">
        <v>36</v>
      </c>
      <c r="J363" s="16">
        <v>15083.2</v>
      </c>
      <c r="K363" s="5">
        <v>26971</v>
      </c>
      <c r="N363" s="5">
        <v>2025</v>
      </c>
      <c r="O363" s="5" t="s">
        <v>38</v>
      </c>
      <c r="P363" s="5" t="s">
        <v>445</v>
      </c>
      <c r="Q363" s="5" t="s">
        <v>448</v>
      </c>
      <c r="R363" s="5">
        <v>959</v>
      </c>
      <c r="S363" s="5">
        <v>2172690</v>
      </c>
      <c r="T363" s="5">
        <v>2428346</v>
      </c>
      <c r="U363" s="5">
        <v>641104</v>
      </c>
      <c r="V363" s="5" t="s">
        <v>479</v>
      </c>
      <c r="Y363" s="19">
        <v>2023</v>
      </c>
      <c r="Z363" s="21" t="s">
        <v>454</v>
      </c>
      <c r="AA363" s="19">
        <v>20938268.899999999</v>
      </c>
      <c r="AB363" s="19">
        <v>25825852.920000002</v>
      </c>
    </row>
    <row r="364" spans="1:28" x14ac:dyDescent="0.2">
      <c r="A364" s="6" t="s">
        <v>400</v>
      </c>
      <c r="B364" s="6">
        <v>2024</v>
      </c>
      <c r="C364" s="6" t="s">
        <v>13</v>
      </c>
      <c r="D364" s="5" t="s">
        <v>14</v>
      </c>
      <c r="E364" s="6" t="s">
        <v>29</v>
      </c>
      <c r="F364" s="5" t="s">
        <v>16</v>
      </c>
      <c r="G364" s="5" t="s">
        <v>17</v>
      </c>
      <c r="H364" s="15" t="s">
        <v>465</v>
      </c>
      <c r="I364" s="5" t="s">
        <v>19</v>
      </c>
      <c r="J364" s="16">
        <v>5727.2</v>
      </c>
      <c r="K364" s="5">
        <v>7261</v>
      </c>
      <c r="N364" s="5">
        <v>2025</v>
      </c>
      <c r="O364" s="5" t="s">
        <v>73</v>
      </c>
      <c r="P364" s="5" t="s">
        <v>445</v>
      </c>
      <c r="Q364" s="5" t="s">
        <v>448</v>
      </c>
      <c r="R364" s="5">
        <v>422</v>
      </c>
      <c r="S364" s="5">
        <v>1508064</v>
      </c>
      <c r="T364" s="5">
        <v>1269224</v>
      </c>
      <c r="U364" s="5">
        <v>306285</v>
      </c>
      <c r="V364" s="5" t="s">
        <v>479</v>
      </c>
      <c r="Y364" s="19">
        <v>2024</v>
      </c>
      <c r="Z364" s="21" t="s">
        <v>453</v>
      </c>
      <c r="AA364" s="19">
        <v>2006179.54</v>
      </c>
      <c r="AB364" s="19">
        <v>2407922.4500000002</v>
      </c>
    </row>
    <row r="365" spans="1:28" x14ac:dyDescent="0.2">
      <c r="A365" s="6" t="s">
        <v>401</v>
      </c>
      <c r="B365" s="6">
        <v>2024</v>
      </c>
      <c r="C365" s="6" t="s">
        <v>56</v>
      </c>
      <c r="D365" s="5" t="s">
        <v>14</v>
      </c>
      <c r="E365" s="6" t="s">
        <v>29</v>
      </c>
      <c r="F365" s="5" t="s">
        <v>16</v>
      </c>
      <c r="G365" s="5" t="s">
        <v>30</v>
      </c>
      <c r="H365" s="15" t="s">
        <v>467</v>
      </c>
      <c r="I365" s="5" t="s">
        <v>19</v>
      </c>
      <c r="J365" s="16">
        <v>18254.25</v>
      </c>
      <c r="K365" s="5">
        <v>29590</v>
      </c>
      <c r="N365" s="5">
        <v>2023</v>
      </c>
      <c r="O365" s="5" t="s">
        <v>56</v>
      </c>
      <c r="P365" s="5" t="s">
        <v>445</v>
      </c>
      <c r="Q365" s="5" t="s">
        <v>448</v>
      </c>
      <c r="R365" s="5">
        <v>411</v>
      </c>
      <c r="S365" s="5">
        <v>278947</v>
      </c>
      <c r="T365" s="5">
        <v>660161</v>
      </c>
      <c r="U365" s="5">
        <v>55944</v>
      </c>
      <c r="V365" s="5" t="s">
        <v>478</v>
      </c>
      <c r="Y365" s="19">
        <v>2025</v>
      </c>
      <c r="Z365" s="21" t="s">
        <v>453</v>
      </c>
      <c r="AA365" s="19">
        <v>22076143.649999999</v>
      </c>
      <c r="AB365" s="19">
        <v>27357161.609999999</v>
      </c>
    </row>
    <row r="366" spans="1:28" x14ac:dyDescent="0.2">
      <c r="A366" s="6" t="s">
        <v>402</v>
      </c>
      <c r="B366" s="6">
        <v>2025</v>
      </c>
      <c r="C366" s="6" t="s">
        <v>38</v>
      </c>
      <c r="D366" s="5" t="s">
        <v>14</v>
      </c>
      <c r="E366" s="6" t="s">
        <v>29</v>
      </c>
      <c r="F366" s="5" t="s">
        <v>16</v>
      </c>
      <c r="G366" s="5" t="s">
        <v>17</v>
      </c>
      <c r="H366" s="15" t="s">
        <v>465</v>
      </c>
      <c r="I366" s="5" t="s">
        <v>19</v>
      </c>
      <c r="J366" s="16">
        <v>46385.599999999999</v>
      </c>
      <c r="K366" s="5">
        <v>51155</v>
      </c>
      <c r="N366" s="5">
        <v>2023</v>
      </c>
      <c r="O366" s="5" t="s">
        <v>21</v>
      </c>
      <c r="P366" s="5" t="s">
        <v>451</v>
      </c>
      <c r="Q366" s="5" t="s">
        <v>448</v>
      </c>
      <c r="R366" s="5">
        <v>142</v>
      </c>
      <c r="S366" s="5">
        <v>2153980</v>
      </c>
      <c r="T366" s="5">
        <v>2126839</v>
      </c>
      <c r="U366" s="5">
        <v>274075</v>
      </c>
      <c r="V366" s="5" t="s">
        <v>479</v>
      </c>
      <c r="Y366" s="19">
        <v>2023</v>
      </c>
      <c r="Z366" s="21" t="s">
        <v>454</v>
      </c>
      <c r="AA366" s="19">
        <v>29046573.989999998</v>
      </c>
      <c r="AB366" s="19">
        <v>34683779.049999997</v>
      </c>
    </row>
    <row r="367" spans="1:28" x14ac:dyDescent="0.2">
      <c r="A367" s="6" t="s">
        <v>403</v>
      </c>
      <c r="B367" s="6">
        <v>2024</v>
      </c>
      <c r="C367" s="6" t="s">
        <v>38</v>
      </c>
      <c r="D367" s="5" t="s">
        <v>14</v>
      </c>
      <c r="E367" s="6" t="s">
        <v>25</v>
      </c>
      <c r="F367" s="5" t="s">
        <v>16</v>
      </c>
      <c r="G367" s="5" t="s">
        <v>30</v>
      </c>
      <c r="H367" s="15" t="s">
        <v>467</v>
      </c>
      <c r="I367" s="5" t="s">
        <v>19</v>
      </c>
      <c r="J367" s="16">
        <v>26266.17</v>
      </c>
      <c r="K367" s="5">
        <v>46705</v>
      </c>
      <c r="N367" s="5">
        <v>2024</v>
      </c>
      <c r="O367" s="5" t="s">
        <v>42</v>
      </c>
      <c r="P367" s="5" t="s">
        <v>451</v>
      </c>
      <c r="Q367" s="5" t="s">
        <v>446</v>
      </c>
      <c r="R367" s="5">
        <v>1394</v>
      </c>
      <c r="S367" s="5">
        <v>2393648</v>
      </c>
      <c r="T367" s="5">
        <v>2568565</v>
      </c>
      <c r="U367" s="5">
        <v>551085</v>
      </c>
      <c r="V367" s="5" t="s">
        <v>479</v>
      </c>
      <c r="Y367" s="19">
        <v>2024</v>
      </c>
      <c r="Z367" s="21" t="s">
        <v>454</v>
      </c>
      <c r="AA367" s="19">
        <v>23049704.690000001</v>
      </c>
      <c r="AB367" s="19">
        <v>24614708.98</v>
      </c>
    </row>
    <row r="368" spans="1:28" x14ac:dyDescent="0.2">
      <c r="A368" s="6" t="s">
        <v>404</v>
      </c>
      <c r="B368" s="6">
        <v>2025</v>
      </c>
      <c r="C368" s="6" t="s">
        <v>49</v>
      </c>
      <c r="D368" s="5" t="s">
        <v>14</v>
      </c>
      <c r="E368" s="6" t="s">
        <v>25</v>
      </c>
      <c r="F368" s="5" t="s">
        <v>16</v>
      </c>
      <c r="G368" s="5" t="s">
        <v>17</v>
      </c>
      <c r="H368" s="15" t="s">
        <v>464</v>
      </c>
      <c r="I368" s="5" t="s">
        <v>36</v>
      </c>
      <c r="J368" s="16">
        <v>8243.84</v>
      </c>
      <c r="K368" s="5">
        <v>15762</v>
      </c>
      <c r="N368" s="5">
        <v>2025</v>
      </c>
      <c r="O368" s="5" t="s">
        <v>38</v>
      </c>
      <c r="P368" s="5" t="s">
        <v>450</v>
      </c>
      <c r="Q368" s="5" t="s">
        <v>446</v>
      </c>
      <c r="R368" s="5">
        <v>373</v>
      </c>
      <c r="S368" s="5">
        <v>1975373</v>
      </c>
      <c r="T368" s="5">
        <v>2258445</v>
      </c>
      <c r="U368" s="5">
        <v>517026</v>
      </c>
      <c r="V368" s="5" t="s">
        <v>478</v>
      </c>
      <c r="Y368" s="19">
        <v>2024</v>
      </c>
      <c r="Z368" s="21" t="s">
        <v>454</v>
      </c>
      <c r="AA368" s="19">
        <v>10654629.9</v>
      </c>
      <c r="AB368" s="19">
        <v>13112032.93</v>
      </c>
    </row>
    <row r="369" spans="1:28" x14ac:dyDescent="0.2">
      <c r="A369" s="6" t="s">
        <v>405</v>
      </c>
      <c r="B369" s="6">
        <v>2025</v>
      </c>
      <c r="C369" s="6" t="s">
        <v>32</v>
      </c>
      <c r="D369" s="5" t="s">
        <v>14</v>
      </c>
      <c r="E369" s="6" t="s">
        <v>25</v>
      </c>
      <c r="F369" s="5" t="s">
        <v>16</v>
      </c>
      <c r="G369" s="5" t="s">
        <v>17</v>
      </c>
      <c r="H369" s="15" t="s">
        <v>466</v>
      </c>
      <c r="I369" s="5" t="s">
        <v>19</v>
      </c>
      <c r="J369" s="16">
        <v>25405.25</v>
      </c>
      <c r="K369" s="5">
        <v>44341</v>
      </c>
      <c r="N369" s="5">
        <v>2025</v>
      </c>
      <c r="O369" s="5" t="s">
        <v>32</v>
      </c>
      <c r="P369" s="5" t="s">
        <v>449</v>
      </c>
      <c r="Q369" s="5" t="s">
        <v>446</v>
      </c>
      <c r="R369" s="5">
        <v>433</v>
      </c>
      <c r="S369" s="5">
        <v>1168410</v>
      </c>
      <c r="T369" s="5">
        <v>1259747</v>
      </c>
      <c r="U369" s="5">
        <v>166951</v>
      </c>
      <c r="V369" s="5" t="s">
        <v>478</v>
      </c>
      <c r="Y369" s="19">
        <v>2023</v>
      </c>
      <c r="Z369" s="21" t="s">
        <v>453</v>
      </c>
      <c r="AA369" s="19">
        <v>26459470.460000001</v>
      </c>
      <c r="AB369" s="19">
        <v>29382094.629999999</v>
      </c>
    </row>
    <row r="370" spans="1:28" x14ac:dyDescent="0.2">
      <c r="A370" s="6" t="s">
        <v>406</v>
      </c>
      <c r="B370" s="6">
        <v>2023</v>
      </c>
      <c r="C370" s="6" t="s">
        <v>28</v>
      </c>
      <c r="D370" s="5" t="s">
        <v>14</v>
      </c>
      <c r="E370" s="6" t="s">
        <v>29</v>
      </c>
      <c r="F370" s="5" t="s">
        <v>16</v>
      </c>
      <c r="G370" s="5" t="s">
        <v>17</v>
      </c>
      <c r="H370" s="15" t="s">
        <v>466</v>
      </c>
      <c r="I370" s="5" t="s">
        <v>19</v>
      </c>
      <c r="J370" s="16">
        <v>38119.25</v>
      </c>
      <c r="K370" s="5">
        <v>51480</v>
      </c>
      <c r="N370" s="5">
        <v>2024</v>
      </c>
      <c r="O370" s="5" t="s">
        <v>38</v>
      </c>
      <c r="P370" s="5" t="s">
        <v>447</v>
      </c>
      <c r="Q370" s="5" t="s">
        <v>448</v>
      </c>
      <c r="R370" s="5">
        <v>624</v>
      </c>
      <c r="S370" s="5">
        <v>894934</v>
      </c>
      <c r="T370" s="5">
        <v>956722</v>
      </c>
      <c r="U370" s="5">
        <v>162060</v>
      </c>
      <c r="V370" s="5" t="s">
        <v>478</v>
      </c>
      <c r="Y370" s="19">
        <v>2024</v>
      </c>
      <c r="Z370" s="21" t="s">
        <v>453</v>
      </c>
      <c r="AA370" s="19">
        <v>16538522.029999999</v>
      </c>
      <c r="AB370" s="19">
        <v>20425375.34</v>
      </c>
    </row>
    <row r="371" spans="1:28" x14ac:dyDescent="0.2">
      <c r="A371" s="6" t="s">
        <v>407</v>
      </c>
      <c r="B371" s="6">
        <v>2023</v>
      </c>
      <c r="C371" s="6" t="s">
        <v>24</v>
      </c>
      <c r="D371" s="5" t="s">
        <v>33</v>
      </c>
      <c r="E371" s="6" t="s">
        <v>29</v>
      </c>
      <c r="F371" s="5" t="s">
        <v>26</v>
      </c>
      <c r="G371" s="5" t="s">
        <v>30</v>
      </c>
      <c r="H371" s="15" t="s">
        <v>467</v>
      </c>
      <c r="I371" s="5" t="s">
        <v>19</v>
      </c>
      <c r="J371" s="16">
        <v>18293.580000000002</v>
      </c>
      <c r="K371" s="5">
        <v>42740</v>
      </c>
      <c r="N371" s="5">
        <v>2025</v>
      </c>
      <c r="O371" s="5" t="s">
        <v>66</v>
      </c>
      <c r="P371" s="5" t="s">
        <v>445</v>
      </c>
      <c r="Q371" s="5" t="s">
        <v>448</v>
      </c>
      <c r="R371" s="5">
        <v>785</v>
      </c>
      <c r="S371" s="5">
        <v>1240835</v>
      </c>
      <c r="T371" s="5">
        <v>967632</v>
      </c>
      <c r="U371" s="5">
        <v>342782</v>
      </c>
      <c r="V371" s="5" t="s">
        <v>478</v>
      </c>
      <c r="Y371" s="19">
        <v>2023</v>
      </c>
      <c r="Z371" s="21" t="s">
        <v>454</v>
      </c>
      <c r="AA371" s="19">
        <v>26535871.739999998</v>
      </c>
      <c r="AB371" s="19">
        <v>32012251.27</v>
      </c>
    </row>
    <row r="372" spans="1:28" x14ac:dyDescent="0.2">
      <c r="A372" s="6" t="s">
        <v>408</v>
      </c>
      <c r="B372" s="6">
        <v>2023</v>
      </c>
      <c r="C372" s="6" t="s">
        <v>21</v>
      </c>
      <c r="D372" s="5" t="s">
        <v>33</v>
      </c>
      <c r="E372" s="6" t="s">
        <v>15</v>
      </c>
      <c r="F372" s="5" t="s">
        <v>16</v>
      </c>
      <c r="G372" s="5" t="s">
        <v>17</v>
      </c>
      <c r="H372" s="15" t="s">
        <v>465</v>
      </c>
      <c r="I372" s="5" t="s">
        <v>19</v>
      </c>
      <c r="J372" s="16">
        <v>40832</v>
      </c>
      <c r="K372" s="5">
        <v>54864</v>
      </c>
      <c r="N372" s="5">
        <v>2023</v>
      </c>
      <c r="O372" s="5" t="s">
        <v>49</v>
      </c>
      <c r="P372" s="5" t="s">
        <v>449</v>
      </c>
      <c r="Q372" s="5" t="s">
        <v>448</v>
      </c>
      <c r="R372" s="5">
        <v>786</v>
      </c>
      <c r="S372" s="5">
        <v>2078292</v>
      </c>
      <c r="T372" s="5">
        <v>2088009</v>
      </c>
      <c r="U372" s="5">
        <v>401492</v>
      </c>
      <c r="V372" s="5" t="s">
        <v>478</v>
      </c>
      <c r="Y372" s="19">
        <v>2023</v>
      </c>
      <c r="Z372" s="21" t="s">
        <v>453</v>
      </c>
      <c r="AA372" s="19">
        <v>22199043.280000001</v>
      </c>
      <c r="AB372" s="19">
        <v>25974564.73</v>
      </c>
    </row>
    <row r="373" spans="1:28" x14ac:dyDescent="0.2">
      <c r="A373" s="6" t="s">
        <v>409</v>
      </c>
      <c r="B373" s="6">
        <v>2023</v>
      </c>
      <c r="C373" s="6" t="s">
        <v>13</v>
      </c>
      <c r="D373" s="5" t="s">
        <v>33</v>
      </c>
      <c r="E373" s="6" t="s">
        <v>15</v>
      </c>
      <c r="F373" s="5" t="s">
        <v>16</v>
      </c>
      <c r="G373" s="5" t="s">
        <v>17</v>
      </c>
      <c r="H373" s="15" t="s">
        <v>465</v>
      </c>
      <c r="I373" s="5" t="s">
        <v>19</v>
      </c>
      <c r="J373" s="16">
        <v>4984</v>
      </c>
      <c r="K373" s="5">
        <v>2797</v>
      </c>
      <c r="N373" s="5">
        <v>2025</v>
      </c>
      <c r="O373" s="5" t="s">
        <v>32</v>
      </c>
      <c r="P373" s="5" t="s">
        <v>449</v>
      </c>
      <c r="Q373" s="5" t="s">
        <v>448</v>
      </c>
      <c r="R373" s="5">
        <v>395</v>
      </c>
      <c r="S373" s="5">
        <v>469482</v>
      </c>
      <c r="T373" s="5">
        <v>708550</v>
      </c>
      <c r="U373" s="5">
        <v>79023</v>
      </c>
      <c r="V373" s="5" t="s">
        <v>479</v>
      </c>
      <c r="Y373" s="19">
        <v>2024</v>
      </c>
      <c r="Z373" s="21" t="s">
        <v>457</v>
      </c>
      <c r="AA373" s="19">
        <v>28898596.82</v>
      </c>
      <c r="AB373" s="19">
        <v>31366221.609999999</v>
      </c>
    </row>
    <row r="374" spans="1:28" x14ac:dyDescent="0.2">
      <c r="A374" s="6" t="s">
        <v>410</v>
      </c>
      <c r="B374" s="6">
        <v>2023</v>
      </c>
      <c r="C374" s="6" t="s">
        <v>38</v>
      </c>
      <c r="D374" s="5" t="s">
        <v>14</v>
      </c>
      <c r="E374" s="6" t="s">
        <v>29</v>
      </c>
      <c r="F374" s="5" t="s">
        <v>16</v>
      </c>
      <c r="G374" s="5" t="s">
        <v>30</v>
      </c>
      <c r="H374" s="15" t="s">
        <v>464</v>
      </c>
      <c r="I374" s="5" t="s">
        <v>22</v>
      </c>
      <c r="J374" s="16">
        <v>19814.96</v>
      </c>
      <c r="K374" s="5">
        <v>18332</v>
      </c>
      <c r="N374" s="5">
        <v>2025</v>
      </c>
      <c r="O374" s="5" t="s">
        <v>66</v>
      </c>
      <c r="P374" s="5" t="s">
        <v>450</v>
      </c>
      <c r="Q374" s="5" t="s">
        <v>448</v>
      </c>
      <c r="R374" s="5">
        <v>1176</v>
      </c>
      <c r="S374" s="5">
        <v>1392148</v>
      </c>
      <c r="T374" s="5">
        <v>1654341</v>
      </c>
      <c r="U374" s="5">
        <v>354218</v>
      </c>
      <c r="V374" s="5" t="s">
        <v>478</v>
      </c>
      <c r="Y374" s="19">
        <v>2024</v>
      </c>
      <c r="Z374" s="21" t="s">
        <v>454</v>
      </c>
      <c r="AA374" s="19">
        <v>25874120.469999999</v>
      </c>
      <c r="AB374" s="19">
        <v>30083202.539999999</v>
      </c>
    </row>
    <row r="375" spans="1:28" x14ac:dyDescent="0.2">
      <c r="A375" s="6" t="s">
        <v>411</v>
      </c>
      <c r="B375" s="6">
        <v>2024</v>
      </c>
      <c r="C375" s="6" t="s">
        <v>73</v>
      </c>
      <c r="D375" s="5" t="s">
        <v>14</v>
      </c>
      <c r="E375" s="6" t="s">
        <v>15</v>
      </c>
      <c r="F375" s="5" t="s">
        <v>16</v>
      </c>
      <c r="G375" s="5" t="s">
        <v>17</v>
      </c>
      <c r="H375" s="15" t="s">
        <v>467</v>
      </c>
      <c r="I375" s="5" t="s">
        <v>22</v>
      </c>
      <c r="J375" s="16">
        <v>16524.87</v>
      </c>
      <c r="K375" s="5">
        <v>37621</v>
      </c>
      <c r="N375" s="5">
        <v>2023</v>
      </c>
      <c r="O375" s="5" t="s">
        <v>56</v>
      </c>
      <c r="P375" s="5" t="s">
        <v>447</v>
      </c>
      <c r="Q375" s="5" t="s">
        <v>448</v>
      </c>
      <c r="R375" s="5">
        <v>1288</v>
      </c>
      <c r="S375" s="5">
        <v>342617</v>
      </c>
      <c r="T375" s="5">
        <v>682954</v>
      </c>
      <c r="U375" s="5">
        <v>54596</v>
      </c>
      <c r="V375" s="5" t="s">
        <v>478</v>
      </c>
      <c r="Y375" s="19">
        <v>2025</v>
      </c>
      <c r="Z375" s="21" t="s">
        <v>457</v>
      </c>
      <c r="AA375" s="19">
        <v>13028521.59</v>
      </c>
      <c r="AB375" s="19">
        <v>14824832.439999999</v>
      </c>
    </row>
    <row r="376" spans="1:28" x14ac:dyDescent="0.2">
      <c r="A376" s="6" t="s">
        <v>412</v>
      </c>
      <c r="B376" s="6">
        <v>2023</v>
      </c>
      <c r="C376" s="6" t="s">
        <v>38</v>
      </c>
      <c r="D376" s="5" t="s">
        <v>14</v>
      </c>
      <c r="E376" s="6" t="s">
        <v>40</v>
      </c>
      <c r="F376" s="5" t="s">
        <v>16</v>
      </c>
      <c r="G376" s="5" t="s">
        <v>17</v>
      </c>
      <c r="H376" s="15" t="s">
        <v>464</v>
      </c>
      <c r="I376" s="5" t="s">
        <v>22</v>
      </c>
      <c r="J376" s="16">
        <v>5544.88</v>
      </c>
      <c r="K376" s="5">
        <v>730</v>
      </c>
      <c r="N376" s="5">
        <v>2023</v>
      </c>
      <c r="O376" s="5" t="s">
        <v>13</v>
      </c>
      <c r="P376" s="5" t="s">
        <v>445</v>
      </c>
      <c r="Q376" s="5" t="s">
        <v>448</v>
      </c>
      <c r="R376" s="5">
        <v>1265</v>
      </c>
      <c r="S376" s="5">
        <v>1468962</v>
      </c>
      <c r="T376" s="5">
        <v>1822901</v>
      </c>
      <c r="U376" s="5">
        <v>439411</v>
      </c>
      <c r="V376" s="5" t="s">
        <v>478</v>
      </c>
      <c r="Y376" s="19">
        <v>2025</v>
      </c>
      <c r="Z376" s="21" t="s">
        <v>454</v>
      </c>
      <c r="AA376" s="19">
        <v>11172484.67</v>
      </c>
      <c r="AB376" s="19">
        <v>13348392.880000001</v>
      </c>
    </row>
    <row r="377" spans="1:28" x14ac:dyDescent="0.2">
      <c r="A377" s="6" t="s">
        <v>413</v>
      </c>
      <c r="B377" s="6">
        <v>2024</v>
      </c>
      <c r="C377" s="6" t="s">
        <v>61</v>
      </c>
      <c r="D377" s="5" t="s">
        <v>14</v>
      </c>
      <c r="E377" s="6" t="s">
        <v>25</v>
      </c>
      <c r="F377" s="5" t="s">
        <v>16</v>
      </c>
      <c r="G377" s="5" t="s">
        <v>17</v>
      </c>
      <c r="H377" s="15" t="s">
        <v>465</v>
      </c>
      <c r="I377" s="5" t="s">
        <v>19</v>
      </c>
      <c r="J377" s="16">
        <v>26888</v>
      </c>
      <c r="K377" s="5">
        <v>34792</v>
      </c>
      <c r="N377" s="5">
        <v>2023</v>
      </c>
      <c r="O377" s="5" t="s">
        <v>21</v>
      </c>
      <c r="P377" s="5" t="s">
        <v>447</v>
      </c>
      <c r="Q377" s="5" t="s">
        <v>448</v>
      </c>
      <c r="R377" s="5">
        <v>768</v>
      </c>
      <c r="S377" s="5">
        <v>1140325</v>
      </c>
      <c r="T377" s="5">
        <v>1397972</v>
      </c>
      <c r="U377" s="5">
        <v>160922</v>
      </c>
      <c r="V377" s="5" t="s">
        <v>478</v>
      </c>
      <c r="Y377" s="19">
        <v>2025</v>
      </c>
      <c r="Z377" s="21" t="s">
        <v>455</v>
      </c>
      <c r="AA377" s="19">
        <v>21313819.460000001</v>
      </c>
      <c r="AB377" s="19">
        <v>26289739.350000001</v>
      </c>
    </row>
    <row r="378" spans="1:28" x14ac:dyDescent="0.2">
      <c r="A378" s="6" t="s">
        <v>414</v>
      </c>
      <c r="B378" s="6">
        <v>2025</v>
      </c>
      <c r="C378" s="6" t="s">
        <v>42</v>
      </c>
      <c r="D378" s="5" t="s">
        <v>33</v>
      </c>
      <c r="E378" s="6" t="s">
        <v>25</v>
      </c>
      <c r="F378" s="5" t="s">
        <v>16</v>
      </c>
      <c r="G378" s="5" t="s">
        <v>17</v>
      </c>
      <c r="H378" s="15" t="s">
        <v>465</v>
      </c>
      <c r="I378" s="5" t="s">
        <v>22</v>
      </c>
      <c r="J378" s="16">
        <v>16741.599999999999</v>
      </c>
      <c r="K378" s="5">
        <v>22045</v>
      </c>
      <c r="N378" s="5">
        <v>2023</v>
      </c>
      <c r="O378" s="5" t="s">
        <v>61</v>
      </c>
      <c r="P378" s="5" t="s">
        <v>450</v>
      </c>
      <c r="Q378" s="5" t="s">
        <v>446</v>
      </c>
      <c r="R378" s="5">
        <v>830</v>
      </c>
      <c r="S378" s="5">
        <v>2301847</v>
      </c>
      <c r="T378" s="5">
        <v>2330053</v>
      </c>
      <c r="U378" s="5">
        <v>601495</v>
      </c>
      <c r="V378" s="5" t="s">
        <v>478</v>
      </c>
      <c r="Y378" s="19">
        <v>2023</v>
      </c>
      <c r="Z378" s="21" t="s">
        <v>454</v>
      </c>
      <c r="AA378" s="19">
        <v>30233697.23</v>
      </c>
      <c r="AB378" s="19">
        <v>34876288.700000003</v>
      </c>
    </row>
    <row r="379" spans="1:28" x14ac:dyDescent="0.2">
      <c r="A379" s="6" t="s">
        <v>415</v>
      </c>
      <c r="B379" s="6">
        <v>2023</v>
      </c>
      <c r="C379" s="6" t="s">
        <v>38</v>
      </c>
      <c r="D379" s="5" t="s">
        <v>14</v>
      </c>
      <c r="E379" s="6" t="s">
        <v>40</v>
      </c>
      <c r="F379" s="5" t="s">
        <v>16</v>
      </c>
      <c r="G379" s="5" t="s">
        <v>17</v>
      </c>
      <c r="H379" s="15" t="s">
        <v>465</v>
      </c>
      <c r="I379" s="5" t="s">
        <v>19</v>
      </c>
      <c r="J379" s="16">
        <v>31742.400000000001</v>
      </c>
      <c r="K379" s="5">
        <v>43308</v>
      </c>
      <c r="N379" s="5">
        <v>2025</v>
      </c>
      <c r="O379" s="5" t="s">
        <v>42</v>
      </c>
      <c r="P379" s="5" t="s">
        <v>451</v>
      </c>
      <c r="Q379" s="5" t="s">
        <v>448</v>
      </c>
      <c r="R379" s="5">
        <v>1069</v>
      </c>
      <c r="S379" s="5">
        <v>932426</v>
      </c>
      <c r="T379" s="5">
        <v>1230105</v>
      </c>
      <c r="U379" s="5">
        <v>205049</v>
      </c>
      <c r="V379" s="5" t="s">
        <v>479</v>
      </c>
      <c r="Y379" s="19">
        <v>2024</v>
      </c>
      <c r="Z379" s="21" t="s">
        <v>454</v>
      </c>
      <c r="AA379" s="19">
        <v>27564624.550000001</v>
      </c>
      <c r="AB379" s="19">
        <v>30274443.07</v>
      </c>
    </row>
    <row r="380" spans="1:28" x14ac:dyDescent="0.2">
      <c r="A380" s="6" t="s">
        <v>416</v>
      </c>
      <c r="B380" s="6">
        <v>2025</v>
      </c>
      <c r="C380" s="6" t="s">
        <v>61</v>
      </c>
      <c r="D380" s="5" t="s">
        <v>33</v>
      </c>
      <c r="E380" s="6" t="s">
        <v>29</v>
      </c>
      <c r="F380" s="5" t="s">
        <v>16</v>
      </c>
      <c r="G380" s="5" t="s">
        <v>17</v>
      </c>
      <c r="H380" s="15" t="s">
        <v>466</v>
      </c>
      <c r="I380" s="5" t="s">
        <v>19</v>
      </c>
      <c r="J380" s="16">
        <v>19152.900000000001</v>
      </c>
      <c r="K380" s="5">
        <v>24073</v>
      </c>
      <c r="N380" s="5">
        <v>2024</v>
      </c>
      <c r="O380" s="5" t="s">
        <v>61</v>
      </c>
      <c r="P380" s="5" t="s">
        <v>449</v>
      </c>
      <c r="Q380" s="5" t="s">
        <v>448</v>
      </c>
      <c r="R380" s="5">
        <v>1267</v>
      </c>
      <c r="S380" s="5">
        <v>1230120</v>
      </c>
      <c r="T380" s="5">
        <v>1235727</v>
      </c>
      <c r="U380" s="5">
        <v>361637</v>
      </c>
      <c r="V380" s="5" t="s">
        <v>478</v>
      </c>
      <c r="Y380" s="19">
        <v>2024</v>
      </c>
      <c r="Z380" s="21" t="s">
        <v>456</v>
      </c>
      <c r="AA380" s="19">
        <v>16480226.859999999</v>
      </c>
      <c r="AB380" s="19">
        <v>18424181.609999999</v>
      </c>
    </row>
    <row r="381" spans="1:28" x14ac:dyDescent="0.2">
      <c r="A381" s="6" t="s">
        <v>417</v>
      </c>
      <c r="B381" s="6">
        <v>2023</v>
      </c>
      <c r="C381" s="6" t="s">
        <v>32</v>
      </c>
      <c r="D381" s="5" t="s">
        <v>14</v>
      </c>
      <c r="E381" s="6" t="s">
        <v>15</v>
      </c>
      <c r="F381" s="5" t="s">
        <v>26</v>
      </c>
      <c r="G381" s="5" t="s">
        <v>17</v>
      </c>
      <c r="H381" s="15" t="s">
        <v>465</v>
      </c>
      <c r="I381" s="5" t="s">
        <v>22</v>
      </c>
      <c r="J381" s="16">
        <v>15923.2</v>
      </c>
      <c r="K381" s="5">
        <v>17834</v>
      </c>
      <c r="N381" s="5">
        <v>2023</v>
      </c>
      <c r="O381" s="5" t="s">
        <v>28</v>
      </c>
      <c r="P381" s="5" t="s">
        <v>445</v>
      </c>
      <c r="Q381" s="5" t="s">
        <v>448</v>
      </c>
      <c r="R381" s="5">
        <v>1453</v>
      </c>
      <c r="S381" s="5">
        <v>1234780</v>
      </c>
      <c r="T381" s="5">
        <v>1034376</v>
      </c>
      <c r="U381" s="5">
        <v>179338</v>
      </c>
      <c r="V381" s="5" t="s">
        <v>479</v>
      </c>
      <c r="Y381" s="19">
        <v>2024</v>
      </c>
      <c r="Z381" s="21" t="s">
        <v>453</v>
      </c>
      <c r="AA381" s="19">
        <v>28900929.5</v>
      </c>
      <c r="AB381" s="19">
        <v>31062514.16</v>
      </c>
    </row>
    <row r="382" spans="1:28" x14ac:dyDescent="0.2">
      <c r="A382" s="6" t="s">
        <v>418</v>
      </c>
      <c r="B382" s="6">
        <v>2023</v>
      </c>
      <c r="C382" s="6" t="s">
        <v>32</v>
      </c>
      <c r="D382" s="5" t="s">
        <v>14</v>
      </c>
      <c r="E382" s="6" t="s">
        <v>40</v>
      </c>
      <c r="F382" s="5" t="s">
        <v>16</v>
      </c>
      <c r="G382" s="5" t="s">
        <v>17</v>
      </c>
      <c r="H382" s="15" t="s">
        <v>467</v>
      </c>
      <c r="I382" s="5" t="s">
        <v>19</v>
      </c>
      <c r="J382" s="16">
        <v>26148.75</v>
      </c>
      <c r="K382" s="5">
        <v>41897</v>
      </c>
      <c r="N382" s="5">
        <v>2024</v>
      </c>
      <c r="O382" s="5" t="s">
        <v>28</v>
      </c>
      <c r="P382" s="5" t="s">
        <v>451</v>
      </c>
      <c r="Q382" s="5" t="s">
        <v>448</v>
      </c>
      <c r="R382" s="5">
        <v>1476</v>
      </c>
      <c r="S382" s="5">
        <v>1664123</v>
      </c>
      <c r="T382" s="5">
        <v>2038625</v>
      </c>
      <c r="U382" s="5">
        <v>425314</v>
      </c>
      <c r="V382" s="5" t="s">
        <v>478</v>
      </c>
      <c r="Y382" s="19">
        <v>2025</v>
      </c>
      <c r="Z382" s="21" t="s">
        <v>454</v>
      </c>
      <c r="AA382" s="19">
        <v>5603980.0099999998</v>
      </c>
      <c r="AB382" s="19">
        <v>6592847.1799999997</v>
      </c>
    </row>
    <row r="383" spans="1:28" x14ac:dyDescent="0.2">
      <c r="A383" s="6" t="s">
        <v>419</v>
      </c>
      <c r="B383" s="6">
        <v>2024</v>
      </c>
      <c r="C383" s="6" t="s">
        <v>24</v>
      </c>
      <c r="D383" s="5" t="s">
        <v>14</v>
      </c>
      <c r="E383" s="6" t="s">
        <v>29</v>
      </c>
      <c r="F383" s="5" t="s">
        <v>16</v>
      </c>
      <c r="G383" s="5" t="s">
        <v>30</v>
      </c>
      <c r="H383" s="15" t="s">
        <v>467</v>
      </c>
      <c r="I383" s="5" t="s">
        <v>19</v>
      </c>
      <c r="J383" s="16">
        <v>17716.169999999998</v>
      </c>
      <c r="K383" s="5">
        <v>35072</v>
      </c>
      <c r="N383" s="5">
        <v>2025</v>
      </c>
      <c r="O383" s="5" t="s">
        <v>56</v>
      </c>
      <c r="P383" s="5" t="s">
        <v>450</v>
      </c>
      <c r="Q383" s="5" t="s">
        <v>448</v>
      </c>
      <c r="R383" s="5">
        <v>713</v>
      </c>
      <c r="S383" s="5">
        <v>1632002</v>
      </c>
      <c r="T383" s="5">
        <v>1340627</v>
      </c>
      <c r="U383" s="5">
        <v>382559</v>
      </c>
      <c r="V383" s="5" t="s">
        <v>478</v>
      </c>
      <c r="Y383" s="19">
        <v>2025</v>
      </c>
      <c r="Z383" s="21" t="s">
        <v>453</v>
      </c>
      <c r="AA383" s="19">
        <v>20625067.760000002</v>
      </c>
      <c r="AB383" s="19">
        <v>24714901</v>
      </c>
    </row>
    <row r="384" spans="1:28" x14ac:dyDescent="0.2">
      <c r="A384" s="6" t="s">
        <v>420</v>
      </c>
      <c r="B384" s="6">
        <v>2024</v>
      </c>
      <c r="C384" s="6" t="s">
        <v>56</v>
      </c>
      <c r="D384" s="5" t="s">
        <v>14</v>
      </c>
      <c r="E384" s="6" t="s">
        <v>25</v>
      </c>
      <c r="F384" s="5" t="s">
        <v>16</v>
      </c>
      <c r="G384" s="5" t="s">
        <v>17</v>
      </c>
      <c r="H384" s="15" t="s">
        <v>465</v>
      </c>
      <c r="I384" s="5" t="s">
        <v>22</v>
      </c>
      <c r="J384" s="16">
        <v>23483.200000000001</v>
      </c>
      <c r="K384" s="5">
        <v>27971</v>
      </c>
      <c r="N384" s="5">
        <v>2024</v>
      </c>
      <c r="O384" s="5" t="s">
        <v>13</v>
      </c>
      <c r="P384" s="5" t="s">
        <v>447</v>
      </c>
      <c r="Q384" s="5" t="s">
        <v>448</v>
      </c>
      <c r="R384" s="5">
        <v>649</v>
      </c>
      <c r="S384" s="5">
        <v>1956608</v>
      </c>
      <c r="T384" s="5">
        <v>1957951</v>
      </c>
      <c r="U384" s="5">
        <v>422662</v>
      </c>
      <c r="V384" s="5" t="s">
        <v>479</v>
      </c>
      <c r="Y384" s="19">
        <v>2024</v>
      </c>
      <c r="Z384" s="21" t="s">
        <v>454</v>
      </c>
      <c r="AA384" s="19">
        <v>24594517.16</v>
      </c>
      <c r="AB384" s="19">
        <v>28407791.850000001</v>
      </c>
    </row>
    <row r="385" spans="1:28" x14ac:dyDescent="0.2">
      <c r="A385" s="6" t="s">
        <v>421</v>
      </c>
      <c r="B385" s="6">
        <v>2025</v>
      </c>
      <c r="C385" s="6" t="s">
        <v>38</v>
      </c>
      <c r="D385" s="5" t="s">
        <v>14</v>
      </c>
      <c r="E385" s="6" t="s">
        <v>15</v>
      </c>
      <c r="F385" s="5" t="s">
        <v>16</v>
      </c>
      <c r="G385" s="5" t="s">
        <v>17</v>
      </c>
      <c r="H385" s="15" t="s">
        <v>464</v>
      </c>
      <c r="I385" s="5" t="s">
        <v>19</v>
      </c>
      <c r="J385" s="16">
        <v>28829.68</v>
      </c>
      <c r="K385" s="5">
        <v>27912</v>
      </c>
      <c r="N385" s="5">
        <v>2024</v>
      </c>
      <c r="O385" s="5" t="s">
        <v>49</v>
      </c>
      <c r="P385" s="5" t="s">
        <v>449</v>
      </c>
      <c r="Q385" s="5" t="s">
        <v>448</v>
      </c>
      <c r="R385" s="5">
        <v>60</v>
      </c>
      <c r="S385" s="5">
        <v>949045</v>
      </c>
      <c r="T385" s="5">
        <v>1031914</v>
      </c>
      <c r="U385" s="5">
        <v>207158</v>
      </c>
      <c r="V385" s="5" t="s">
        <v>478</v>
      </c>
      <c r="Y385" s="19">
        <v>2025</v>
      </c>
      <c r="Z385" s="21" t="s">
        <v>453</v>
      </c>
      <c r="AA385" s="19">
        <v>3343097.53</v>
      </c>
      <c r="AB385" s="19">
        <v>3983743.34</v>
      </c>
    </row>
    <row r="386" spans="1:28" x14ac:dyDescent="0.2">
      <c r="A386" s="6" t="s">
        <v>422</v>
      </c>
      <c r="B386" s="6">
        <v>2024</v>
      </c>
      <c r="C386" s="6" t="s">
        <v>73</v>
      </c>
      <c r="D386" s="5" t="s">
        <v>14</v>
      </c>
      <c r="E386" s="6" t="s">
        <v>15</v>
      </c>
      <c r="F386" s="5" t="s">
        <v>16</v>
      </c>
      <c r="G386" s="5" t="s">
        <v>30</v>
      </c>
      <c r="H386" s="15" t="s">
        <v>465</v>
      </c>
      <c r="I386" s="5" t="s">
        <v>19</v>
      </c>
      <c r="J386" s="16">
        <v>18640</v>
      </c>
      <c r="K386" s="5">
        <v>20880</v>
      </c>
      <c r="N386" s="5">
        <v>2023</v>
      </c>
      <c r="O386" s="5" t="s">
        <v>49</v>
      </c>
      <c r="P386" s="5" t="s">
        <v>445</v>
      </c>
      <c r="Q386" s="5" t="s">
        <v>446</v>
      </c>
      <c r="R386" s="5">
        <v>236</v>
      </c>
      <c r="S386" s="5">
        <v>1317330</v>
      </c>
      <c r="T386" s="5">
        <v>1426472</v>
      </c>
      <c r="U386" s="5">
        <v>348295</v>
      </c>
      <c r="V386" s="5" t="s">
        <v>478</v>
      </c>
      <c r="Y386" s="19">
        <v>2025</v>
      </c>
      <c r="Z386" s="21" t="s">
        <v>454</v>
      </c>
      <c r="AA386" s="19">
        <v>5891955.9400000004</v>
      </c>
      <c r="AB386" s="19">
        <v>6574225.6900000004</v>
      </c>
    </row>
    <row r="387" spans="1:28" x14ac:dyDescent="0.2">
      <c r="A387" s="6" t="s">
        <v>423</v>
      </c>
      <c r="B387" s="6">
        <v>2025</v>
      </c>
      <c r="C387" s="6" t="s">
        <v>38</v>
      </c>
      <c r="D387" s="5" t="s">
        <v>14</v>
      </c>
      <c r="E387" s="6" t="s">
        <v>15</v>
      </c>
      <c r="F387" s="5" t="s">
        <v>16</v>
      </c>
      <c r="G387" s="5" t="s">
        <v>17</v>
      </c>
      <c r="H387" s="15" t="s">
        <v>464</v>
      </c>
      <c r="I387" s="5" t="s">
        <v>19</v>
      </c>
      <c r="J387" s="16">
        <v>30352.080000000002</v>
      </c>
      <c r="K387" s="5">
        <v>33545</v>
      </c>
      <c r="N387" s="5">
        <v>2025</v>
      </c>
      <c r="O387" s="5" t="s">
        <v>28</v>
      </c>
      <c r="P387" s="5" t="s">
        <v>451</v>
      </c>
      <c r="Q387" s="5" t="s">
        <v>446</v>
      </c>
      <c r="R387" s="5">
        <v>775</v>
      </c>
      <c r="S387" s="5">
        <v>1072109</v>
      </c>
      <c r="T387" s="5">
        <v>1065471</v>
      </c>
      <c r="U387" s="5">
        <v>329725</v>
      </c>
      <c r="V387" s="5" t="s">
        <v>478</v>
      </c>
      <c r="Y387" s="19">
        <v>2023</v>
      </c>
      <c r="Z387" s="21" t="s">
        <v>454</v>
      </c>
      <c r="AA387" s="19">
        <v>25015325.140000001</v>
      </c>
      <c r="AB387" s="19">
        <v>28518881.949999999</v>
      </c>
    </row>
    <row r="388" spans="1:28" x14ac:dyDescent="0.2">
      <c r="A388" s="6" t="s">
        <v>424</v>
      </c>
      <c r="B388" s="6">
        <v>2023</v>
      </c>
      <c r="C388" s="6" t="s">
        <v>73</v>
      </c>
      <c r="D388" s="5" t="s">
        <v>14</v>
      </c>
      <c r="E388" s="6" t="s">
        <v>40</v>
      </c>
      <c r="F388" s="5" t="s">
        <v>16</v>
      </c>
      <c r="G388" s="5" t="s">
        <v>17</v>
      </c>
      <c r="H388" s="15" t="s">
        <v>465</v>
      </c>
      <c r="I388" s="5" t="s">
        <v>36</v>
      </c>
      <c r="J388" s="16">
        <v>32420</v>
      </c>
      <c r="K388" s="5">
        <v>40144</v>
      </c>
      <c r="N388" s="5">
        <v>2025</v>
      </c>
      <c r="O388" s="5" t="s">
        <v>38</v>
      </c>
      <c r="P388" s="5" t="s">
        <v>451</v>
      </c>
      <c r="Q388" s="5" t="s">
        <v>446</v>
      </c>
      <c r="R388" s="5">
        <v>1088</v>
      </c>
      <c r="S388" s="5">
        <v>587405</v>
      </c>
      <c r="T388" s="5">
        <v>987237</v>
      </c>
      <c r="U388" s="5">
        <v>81208</v>
      </c>
      <c r="V388" s="5" t="s">
        <v>478</v>
      </c>
      <c r="Y388" s="19">
        <v>2024</v>
      </c>
      <c r="Z388" s="21" t="s">
        <v>454</v>
      </c>
      <c r="AA388" s="19">
        <v>4348486.8600000003</v>
      </c>
      <c r="AB388" s="19">
        <v>4747132.18</v>
      </c>
    </row>
    <row r="389" spans="1:28" x14ac:dyDescent="0.2">
      <c r="A389" s="6" t="s">
        <v>425</v>
      </c>
      <c r="B389" s="6">
        <v>2023</v>
      </c>
      <c r="C389" s="6" t="s">
        <v>66</v>
      </c>
      <c r="D389" s="5" t="s">
        <v>14</v>
      </c>
      <c r="E389" s="6" t="s">
        <v>25</v>
      </c>
      <c r="F389" s="5" t="s">
        <v>16</v>
      </c>
      <c r="G389" s="5" t="s">
        <v>30</v>
      </c>
      <c r="H389" s="15" t="s">
        <v>465</v>
      </c>
      <c r="I389" s="5" t="s">
        <v>36</v>
      </c>
      <c r="J389" s="16">
        <v>25225.599999999999</v>
      </c>
      <c r="K389" s="5">
        <v>39355</v>
      </c>
      <c r="N389" s="5">
        <v>2023</v>
      </c>
      <c r="O389" s="5" t="s">
        <v>73</v>
      </c>
      <c r="P389" s="5" t="s">
        <v>449</v>
      </c>
      <c r="Q389" s="5" t="s">
        <v>446</v>
      </c>
      <c r="R389" s="5">
        <v>827</v>
      </c>
      <c r="S389" s="5">
        <v>567482</v>
      </c>
      <c r="T389" s="5">
        <v>621542</v>
      </c>
      <c r="U389" s="5">
        <v>70311</v>
      </c>
      <c r="V389" s="5" t="s">
        <v>478</v>
      </c>
      <c r="Y389" s="19">
        <v>2025</v>
      </c>
      <c r="Z389" s="21" t="s">
        <v>456</v>
      </c>
      <c r="AA389" s="19">
        <v>11541525.83</v>
      </c>
      <c r="AB389" s="19">
        <v>14051826.33</v>
      </c>
    </row>
    <row r="390" spans="1:28" x14ac:dyDescent="0.2">
      <c r="A390" s="6" t="s">
        <v>426</v>
      </c>
      <c r="B390" s="6">
        <v>2025</v>
      </c>
      <c r="C390" s="6" t="s">
        <v>49</v>
      </c>
      <c r="D390" s="5" t="s">
        <v>14</v>
      </c>
      <c r="E390" s="6" t="s">
        <v>29</v>
      </c>
      <c r="F390" s="5" t="s">
        <v>16</v>
      </c>
      <c r="G390" s="5" t="s">
        <v>30</v>
      </c>
      <c r="H390" s="15" t="s">
        <v>465</v>
      </c>
      <c r="I390" s="5" t="s">
        <v>36</v>
      </c>
      <c r="J390" s="16">
        <v>9171.2000000000007</v>
      </c>
      <c r="K390" s="5">
        <v>16711</v>
      </c>
      <c r="N390" s="5">
        <v>2023</v>
      </c>
      <c r="O390" s="5" t="s">
        <v>66</v>
      </c>
      <c r="P390" s="5" t="s">
        <v>447</v>
      </c>
      <c r="Q390" s="5" t="s">
        <v>448</v>
      </c>
      <c r="R390" s="5">
        <v>1370</v>
      </c>
      <c r="S390" s="5">
        <v>764365</v>
      </c>
      <c r="T390" s="5">
        <v>587547</v>
      </c>
      <c r="U390" s="5">
        <v>214894</v>
      </c>
      <c r="V390" s="5" t="s">
        <v>479</v>
      </c>
      <c r="Y390" s="19">
        <v>2025</v>
      </c>
      <c r="Z390" s="21" t="s">
        <v>454</v>
      </c>
      <c r="AA390" s="19">
        <v>19240345.420000002</v>
      </c>
      <c r="AB390" s="19">
        <v>23052873.98</v>
      </c>
    </row>
    <row r="391" spans="1:28" x14ac:dyDescent="0.2">
      <c r="A391" s="6" t="s">
        <v>427</v>
      </c>
      <c r="B391" s="6">
        <v>2025</v>
      </c>
      <c r="C391" s="6" t="s">
        <v>56</v>
      </c>
      <c r="D391" s="5" t="s">
        <v>14</v>
      </c>
      <c r="E391" s="6" t="s">
        <v>25</v>
      </c>
      <c r="F391" s="5" t="s">
        <v>16</v>
      </c>
      <c r="G391" s="5" t="s">
        <v>30</v>
      </c>
      <c r="H391" s="15" t="s">
        <v>467</v>
      </c>
      <c r="I391" s="5" t="s">
        <v>19</v>
      </c>
      <c r="J391" s="16">
        <v>12290.34</v>
      </c>
      <c r="K391" s="5">
        <v>18135</v>
      </c>
      <c r="N391" s="5">
        <v>2023</v>
      </c>
      <c r="O391" s="5" t="s">
        <v>28</v>
      </c>
      <c r="P391" s="5" t="s">
        <v>450</v>
      </c>
      <c r="Q391" s="5" t="s">
        <v>448</v>
      </c>
      <c r="R391" s="5">
        <v>460</v>
      </c>
      <c r="S391" s="5">
        <v>542059</v>
      </c>
      <c r="T391" s="5">
        <v>786913</v>
      </c>
      <c r="U391" s="5">
        <v>76773</v>
      </c>
      <c r="V391" s="5" t="s">
        <v>478</v>
      </c>
      <c r="Y391" s="19">
        <v>2024</v>
      </c>
      <c r="Z391" s="21" t="s">
        <v>453</v>
      </c>
      <c r="AA391" s="19">
        <v>18203373.640000001</v>
      </c>
      <c r="AB391" s="19">
        <v>19315701.289999999</v>
      </c>
    </row>
    <row r="392" spans="1:28" x14ac:dyDescent="0.2">
      <c r="A392" s="6" t="s">
        <v>428</v>
      </c>
      <c r="B392" s="6">
        <v>2025</v>
      </c>
      <c r="C392" s="6" t="s">
        <v>66</v>
      </c>
      <c r="D392" s="5" t="s">
        <v>14</v>
      </c>
      <c r="E392" s="6" t="s">
        <v>29</v>
      </c>
      <c r="F392" s="5" t="s">
        <v>16</v>
      </c>
      <c r="G392" s="5" t="s">
        <v>30</v>
      </c>
      <c r="H392" s="15" t="s">
        <v>466</v>
      </c>
      <c r="I392" s="5" t="s">
        <v>19</v>
      </c>
      <c r="J392" s="16">
        <v>30456.400000000001</v>
      </c>
      <c r="K392" s="5">
        <v>54195</v>
      </c>
      <c r="N392" s="5">
        <v>2023</v>
      </c>
      <c r="O392" s="5" t="s">
        <v>56</v>
      </c>
      <c r="P392" s="5" t="s">
        <v>447</v>
      </c>
      <c r="Q392" s="5" t="s">
        <v>448</v>
      </c>
      <c r="R392" s="5">
        <v>1005</v>
      </c>
      <c r="S392" s="5">
        <v>1908175</v>
      </c>
      <c r="T392" s="5">
        <v>1641380</v>
      </c>
      <c r="U392" s="5">
        <v>605539</v>
      </c>
      <c r="V392" s="5" t="s">
        <v>478</v>
      </c>
      <c r="Y392" s="19">
        <v>2025</v>
      </c>
      <c r="Z392" s="21" t="s">
        <v>456</v>
      </c>
      <c r="AA392" s="19">
        <v>5705610.2999999998</v>
      </c>
      <c r="AB392" s="19">
        <v>6397617.3600000003</v>
      </c>
    </row>
    <row r="393" spans="1:28" x14ac:dyDescent="0.2">
      <c r="A393" s="6" t="s">
        <v>429</v>
      </c>
      <c r="B393" s="6">
        <v>2024</v>
      </c>
      <c r="C393" s="6" t="s">
        <v>38</v>
      </c>
      <c r="D393" s="5" t="s">
        <v>33</v>
      </c>
      <c r="E393" s="6" t="s">
        <v>29</v>
      </c>
      <c r="F393" s="5" t="s">
        <v>16</v>
      </c>
      <c r="G393" s="5" t="s">
        <v>30</v>
      </c>
      <c r="H393" s="15" t="s">
        <v>464</v>
      </c>
      <c r="I393" s="5" t="s">
        <v>19</v>
      </c>
      <c r="J393" s="16">
        <v>46544.959999999999</v>
      </c>
      <c r="K393" s="5">
        <v>48383</v>
      </c>
      <c r="N393" s="5">
        <v>2024</v>
      </c>
      <c r="O393" s="5" t="s">
        <v>24</v>
      </c>
      <c r="P393" s="5" t="s">
        <v>447</v>
      </c>
      <c r="Q393" s="5" t="s">
        <v>448</v>
      </c>
      <c r="R393" s="5">
        <v>634</v>
      </c>
      <c r="S393" s="5">
        <v>1540389</v>
      </c>
      <c r="T393" s="5">
        <v>1349473</v>
      </c>
      <c r="U393" s="5">
        <v>375654</v>
      </c>
      <c r="V393" s="5" t="s">
        <v>478</v>
      </c>
      <c r="Y393" s="19">
        <v>2024</v>
      </c>
      <c r="Z393" s="21" t="s">
        <v>457</v>
      </c>
      <c r="AA393" s="19">
        <v>17665477.07</v>
      </c>
      <c r="AB393" s="19">
        <v>20250756.52</v>
      </c>
    </row>
    <row r="394" spans="1:28" x14ac:dyDescent="0.2">
      <c r="A394" s="6" t="s">
        <v>430</v>
      </c>
      <c r="B394" s="6">
        <v>2024</v>
      </c>
      <c r="C394" s="6" t="s">
        <v>56</v>
      </c>
      <c r="D394" s="5" t="s">
        <v>14</v>
      </c>
      <c r="E394" s="6" t="s">
        <v>15</v>
      </c>
      <c r="F394" s="5" t="s">
        <v>16</v>
      </c>
      <c r="G394" s="5" t="s">
        <v>17</v>
      </c>
      <c r="H394" s="15" t="s">
        <v>466</v>
      </c>
      <c r="I394" s="5" t="s">
        <v>19</v>
      </c>
      <c r="J394" s="16">
        <v>33818.199999999997</v>
      </c>
      <c r="K394" s="5">
        <v>44734</v>
      </c>
      <c r="N394" s="5">
        <v>2025</v>
      </c>
      <c r="O394" s="5" t="s">
        <v>66</v>
      </c>
      <c r="P394" s="5" t="s">
        <v>447</v>
      </c>
      <c r="Q394" s="5" t="s">
        <v>448</v>
      </c>
      <c r="R394" s="5">
        <v>1125</v>
      </c>
      <c r="S394" s="5">
        <v>2110155</v>
      </c>
      <c r="T394" s="5">
        <v>1839872</v>
      </c>
      <c r="U394" s="5">
        <v>527904</v>
      </c>
      <c r="V394" s="5" t="s">
        <v>478</v>
      </c>
      <c r="Y394" s="19">
        <v>2024</v>
      </c>
      <c r="Z394" s="21" t="s">
        <v>453</v>
      </c>
      <c r="AA394" s="19">
        <v>24086766.140000001</v>
      </c>
      <c r="AB394" s="19">
        <v>28282251.640000001</v>
      </c>
    </row>
    <row r="395" spans="1:28" x14ac:dyDescent="0.2">
      <c r="A395" s="6" t="s">
        <v>431</v>
      </c>
      <c r="B395" s="6">
        <v>2025</v>
      </c>
      <c r="C395" s="6" t="s">
        <v>66</v>
      </c>
      <c r="D395" s="5" t="s">
        <v>33</v>
      </c>
      <c r="E395" s="6" t="s">
        <v>15</v>
      </c>
      <c r="F395" s="5" t="s">
        <v>16</v>
      </c>
      <c r="G395" s="5" t="s">
        <v>30</v>
      </c>
      <c r="H395" s="15" t="s">
        <v>465</v>
      </c>
      <c r="I395" s="5" t="s">
        <v>19</v>
      </c>
      <c r="J395" s="16">
        <v>38008.800000000003</v>
      </c>
      <c r="K395" s="5">
        <v>55239</v>
      </c>
      <c r="N395" s="5">
        <v>2024</v>
      </c>
      <c r="O395" s="5" t="s">
        <v>38</v>
      </c>
      <c r="P395" s="5" t="s">
        <v>449</v>
      </c>
      <c r="Q395" s="5" t="s">
        <v>446</v>
      </c>
      <c r="R395" s="5">
        <v>1101</v>
      </c>
      <c r="S395" s="5">
        <v>1908086</v>
      </c>
      <c r="T395" s="5">
        <v>2291610</v>
      </c>
      <c r="U395" s="5">
        <v>304870</v>
      </c>
      <c r="V395" s="5" t="s">
        <v>478</v>
      </c>
      <c r="Y395" s="19">
        <v>2025</v>
      </c>
      <c r="Z395" s="21" t="s">
        <v>454</v>
      </c>
      <c r="AA395" s="19">
        <v>24084461.41</v>
      </c>
      <c r="AB395" s="19">
        <v>28157878.25</v>
      </c>
    </row>
    <row r="396" spans="1:28" x14ac:dyDescent="0.2">
      <c r="A396" s="6" t="s">
        <v>432</v>
      </c>
      <c r="B396" s="6">
        <v>2024</v>
      </c>
      <c r="C396" s="6" t="s">
        <v>21</v>
      </c>
      <c r="D396" s="5" t="s">
        <v>14</v>
      </c>
      <c r="E396" s="6" t="s">
        <v>15</v>
      </c>
      <c r="F396" s="5" t="s">
        <v>16</v>
      </c>
      <c r="G396" s="5" t="s">
        <v>17</v>
      </c>
      <c r="H396" s="15" t="s">
        <v>466</v>
      </c>
      <c r="I396" s="5" t="s">
        <v>19</v>
      </c>
      <c r="J396" s="16">
        <v>8893.9500000000007</v>
      </c>
      <c r="K396" s="5">
        <v>12680</v>
      </c>
      <c r="N396" s="5">
        <v>2025</v>
      </c>
      <c r="O396" s="5" t="s">
        <v>13</v>
      </c>
      <c r="P396" s="5" t="s">
        <v>449</v>
      </c>
      <c r="Q396" s="5" t="s">
        <v>448</v>
      </c>
      <c r="R396" s="5">
        <v>626</v>
      </c>
      <c r="S396" s="5">
        <v>881376</v>
      </c>
      <c r="T396" s="5">
        <v>882082</v>
      </c>
      <c r="U396" s="5">
        <v>148126</v>
      </c>
      <c r="V396" s="5" t="s">
        <v>478</v>
      </c>
      <c r="Y396" s="19">
        <v>2023</v>
      </c>
      <c r="Z396" s="21" t="s">
        <v>456</v>
      </c>
      <c r="AA396" s="19">
        <v>20495195.870000001</v>
      </c>
      <c r="AB396" s="19">
        <v>23773214.190000001</v>
      </c>
    </row>
    <row r="397" spans="1:28" x14ac:dyDescent="0.2">
      <c r="A397" s="6" t="s">
        <v>433</v>
      </c>
      <c r="B397" s="6">
        <v>2025</v>
      </c>
      <c r="C397" s="6" t="s">
        <v>38</v>
      </c>
      <c r="D397" s="5" t="s">
        <v>14</v>
      </c>
      <c r="E397" s="6" t="s">
        <v>40</v>
      </c>
      <c r="F397" s="5" t="s">
        <v>26</v>
      </c>
      <c r="G397" s="5" t="s">
        <v>30</v>
      </c>
      <c r="H397" s="15" t="s">
        <v>466</v>
      </c>
      <c r="I397" s="5" t="s">
        <v>19</v>
      </c>
      <c r="J397" s="16">
        <v>24462.1</v>
      </c>
      <c r="K397" s="5">
        <v>34867</v>
      </c>
      <c r="N397" s="5">
        <v>2024</v>
      </c>
      <c r="O397" s="5" t="s">
        <v>21</v>
      </c>
      <c r="P397" s="5" t="s">
        <v>450</v>
      </c>
      <c r="Q397" s="5" t="s">
        <v>448</v>
      </c>
      <c r="R397" s="5">
        <v>1090</v>
      </c>
      <c r="S397" s="5">
        <v>1915872</v>
      </c>
      <c r="T397" s="5">
        <v>2078198</v>
      </c>
      <c r="U397" s="5">
        <v>482550</v>
      </c>
      <c r="V397" s="5" t="s">
        <v>478</v>
      </c>
      <c r="Y397" s="19">
        <v>2025</v>
      </c>
      <c r="Z397" s="21" t="s">
        <v>453</v>
      </c>
      <c r="AA397" s="19">
        <v>17338253.260000002</v>
      </c>
      <c r="AB397" s="19">
        <v>21194835.030000001</v>
      </c>
    </row>
    <row r="398" spans="1:28" x14ac:dyDescent="0.2">
      <c r="A398" s="6" t="s">
        <v>434</v>
      </c>
      <c r="B398" s="6">
        <v>2025</v>
      </c>
      <c r="C398" s="6" t="s">
        <v>66</v>
      </c>
      <c r="D398" s="5" t="s">
        <v>33</v>
      </c>
      <c r="E398" s="6" t="s">
        <v>25</v>
      </c>
      <c r="F398" s="5" t="s">
        <v>16</v>
      </c>
      <c r="G398" s="5" t="s">
        <v>17</v>
      </c>
      <c r="H398" s="15" t="s">
        <v>467</v>
      </c>
      <c r="I398" s="5" t="s">
        <v>36</v>
      </c>
      <c r="J398" s="16">
        <v>2884.2</v>
      </c>
      <c r="K398" s="5">
        <v>2815</v>
      </c>
      <c r="N398" s="5">
        <v>2024</v>
      </c>
      <c r="O398" s="5" t="s">
        <v>49</v>
      </c>
      <c r="P398" s="5" t="s">
        <v>447</v>
      </c>
      <c r="Q398" s="5" t="s">
        <v>448</v>
      </c>
      <c r="R398" s="5">
        <v>1424</v>
      </c>
      <c r="S398" s="5">
        <v>2439260</v>
      </c>
      <c r="T398" s="5">
        <v>2159429</v>
      </c>
      <c r="U398" s="5">
        <v>736523</v>
      </c>
      <c r="V398" s="5" t="s">
        <v>478</v>
      </c>
      <c r="Y398" s="19">
        <v>2023</v>
      </c>
      <c r="Z398" s="21" t="s">
        <v>454</v>
      </c>
      <c r="AA398" s="19">
        <v>30814687.210000001</v>
      </c>
      <c r="AB398" s="19">
        <v>35017602.109999999</v>
      </c>
    </row>
    <row r="399" spans="1:28" x14ac:dyDescent="0.2">
      <c r="A399" s="6" t="s">
        <v>435</v>
      </c>
      <c r="B399" s="6">
        <v>2024</v>
      </c>
      <c r="C399" s="6" t="s">
        <v>21</v>
      </c>
      <c r="D399" s="5" t="s">
        <v>14</v>
      </c>
      <c r="E399" s="6" t="s">
        <v>15</v>
      </c>
      <c r="F399" s="5" t="s">
        <v>16</v>
      </c>
      <c r="G399" s="5" t="s">
        <v>17</v>
      </c>
      <c r="H399" s="15" t="s">
        <v>467</v>
      </c>
      <c r="I399" s="5" t="s">
        <v>19</v>
      </c>
      <c r="J399" s="16">
        <v>8133.33</v>
      </c>
      <c r="K399" s="5">
        <v>23987</v>
      </c>
      <c r="N399" s="5">
        <v>2024</v>
      </c>
      <c r="O399" s="5" t="s">
        <v>61</v>
      </c>
      <c r="P399" s="5" t="s">
        <v>449</v>
      </c>
      <c r="Q399" s="5" t="s">
        <v>446</v>
      </c>
      <c r="R399" s="5">
        <v>1302</v>
      </c>
      <c r="S399" s="5">
        <v>1156740</v>
      </c>
      <c r="T399" s="5">
        <v>1208554</v>
      </c>
      <c r="U399" s="5">
        <v>366082</v>
      </c>
      <c r="V399" s="5" t="s">
        <v>479</v>
      </c>
      <c r="Y399" s="19">
        <v>2025</v>
      </c>
      <c r="Z399" s="21" t="s">
        <v>454</v>
      </c>
      <c r="AA399" s="19">
        <v>12999200.560000001</v>
      </c>
      <c r="AB399" s="19">
        <v>14527779.18</v>
      </c>
    </row>
    <row r="400" spans="1:28" x14ac:dyDescent="0.2">
      <c r="A400" s="6" t="s">
        <v>436</v>
      </c>
      <c r="B400" s="6">
        <v>2025</v>
      </c>
      <c r="C400" s="6" t="s">
        <v>21</v>
      </c>
      <c r="D400" s="5" t="s">
        <v>14</v>
      </c>
      <c r="E400" s="6" t="s">
        <v>29</v>
      </c>
      <c r="F400" s="5" t="s">
        <v>16</v>
      </c>
      <c r="G400" s="5" t="s">
        <v>17</v>
      </c>
      <c r="H400" s="15" t="s">
        <v>466</v>
      </c>
      <c r="I400" s="5" t="s">
        <v>19</v>
      </c>
      <c r="J400" s="16">
        <v>18242.25</v>
      </c>
      <c r="K400" s="5">
        <v>38296</v>
      </c>
      <c r="N400" s="5">
        <v>2023</v>
      </c>
      <c r="O400" s="5" t="s">
        <v>38</v>
      </c>
      <c r="P400" s="5" t="s">
        <v>450</v>
      </c>
      <c r="Q400" s="5" t="s">
        <v>448</v>
      </c>
      <c r="R400" s="5">
        <v>1038</v>
      </c>
      <c r="S400" s="5">
        <v>1393669</v>
      </c>
      <c r="T400" s="5">
        <v>1470418</v>
      </c>
      <c r="U400" s="5">
        <v>222438</v>
      </c>
      <c r="V400" s="5" t="s">
        <v>478</v>
      </c>
      <c r="Y400" s="19">
        <v>2023</v>
      </c>
      <c r="Z400" s="21" t="s">
        <v>454</v>
      </c>
      <c r="AA400" s="19">
        <v>11266192.35</v>
      </c>
      <c r="AB400" s="19">
        <v>13043658.85</v>
      </c>
    </row>
    <row r="401" spans="1:28" x14ac:dyDescent="0.2">
      <c r="A401" s="6" t="s">
        <v>437</v>
      </c>
      <c r="B401" s="6">
        <v>2025</v>
      </c>
      <c r="C401" s="6" t="s">
        <v>32</v>
      </c>
      <c r="D401" s="5" t="s">
        <v>14</v>
      </c>
      <c r="E401" s="6" t="s">
        <v>40</v>
      </c>
      <c r="F401" s="5" t="s">
        <v>16</v>
      </c>
      <c r="G401" s="5" t="s">
        <v>30</v>
      </c>
      <c r="H401" s="15" t="s">
        <v>18</v>
      </c>
      <c r="I401" s="5" t="s">
        <v>19</v>
      </c>
      <c r="J401" s="15">
        <v>7895</v>
      </c>
      <c r="K401" s="5">
        <v>6746</v>
      </c>
      <c r="N401" s="5">
        <v>2024</v>
      </c>
      <c r="O401" s="5" t="s">
        <v>42</v>
      </c>
      <c r="P401" s="5" t="s">
        <v>450</v>
      </c>
      <c r="Q401" s="5" t="s">
        <v>446</v>
      </c>
      <c r="R401" s="5">
        <v>1283</v>
      </c>
      <c r="S401" s="5">
        <v>2410846</v>
      </c>
      <c r="T401" s="5">
        <v>2461728</v>
      </c>
      <c r="U401" s="5">
        <v>353969</v>
      </c>
      <c r="V401" s="5" t="s">
        <v>479</v>
      </c>
      <c r="Y401" s="19">
        <v>2023</v>
      </c>
      <c r="Z401" s="21" t="s">
        <v>454</v>
      </c>
      <c r="AA401" s="19">
        <v>5998498.8899999997</v>
      </c>
      <c r="AB401" s="19">
        <v>6582063.0499999998</v>
      </c>
    </row>
    <row r="402" spans="1:28" x14ac:dyDescent="0.2">
      <c r="A402" s="8"/>
      <c r="B402" s="8"/>
      <c r="C402" s="8"/>
      <c r="D402" s="9"/>
      <c r="E402" s="8"/>
      <c r="F402" s="9"/>
      <c r="G402" s="9"/>
      <c r="H402" s="9"/>
      <c r="I402" s="9"/>
      <c r="J402" s="17"/>
      <c r="K402" s="9"/>
    </row>
    <row r="403" spans="1:28" x14ac:dyDescent="0.2">
      <c r="A403" s="8"/>
      <c r="B403" s="8"/>
      <c r="C403" s="8"/>
      <c r="D403" s="9"/>
      <c r="E403" s="8"/>
      <c r="F403" s="9"/>
      <c r="G403" s="9"/>
      <c r="H403" s="9"/>
      <c r="I403" s="9"/>
      <c r="J403" s="17"/>
      <c r="K403" s="9"/>
    </row>
    <row r="404" spans="1:28" x14ac:dyDescent="0.2">
      <c r="A404" s="8"/>
      <c r="B404" s="8"/>
      <c r="C404" s="8"/>
      <c r="D404" s="9"/>
      <c r="E404" s="8"/>
      <c r="F404" s="9"/>
      <c r="G404" s="9"/>
      <c r="H404" s="9"/>
      <c r="I404" s="9"/>
      <c r="J404" s="17"/>
      <c r="K404" s="9"/>
    </row>
    <row r="405" spans="1:28" x14ac:dyDescent="0.2">
      <c r="A405" s="8"/>
      <c r="B405" s="8"/>
      <c r="C405" s="8"/>
      <c r="D405" s="9"/>
      <c r="E405" s="8"/>
      <c r="F405" s="9"/>
      <c r="G405" s="9"/>
      <c r="H405" s="9"/>
      <c r="I405" s="9"/>
      <c r="J405" s="17"/>
      <c r="K405" s="9"/>
    </row>
    <row r="406" spans="1:28" x14ac:dyDescent="0.2">
      <c r="A406" s="8"/>
      <c r="B406" s="8"/>
      <c r="C406" s="8"/>
      <c r="D406" s="9"/>
      <c r="E406" s="8"/>
      <c r="F406" s="9"/>
      <c r="G406" s="9"/>
      <c r="H406" s="9"/>
      <c r="I406" s="9"/>
      <c r="J406" s="17"/>
      <c r="K406" s="9"/>
    </row>
    <row r="407" spans="1:28" x14ac:dyDescent="0.2">
      <c r="A407" s="8"/>
      <c r="B407" s="8"/>
      <c r="C407" s="8"/>
      <c r="D407" s="9"/>
      <c r="E407" s="8"/>
      <c r="F407" s="9"/>
      <c r="G407" s="9"/>
      <c r="H407" s="9"/>
      <c r="I407" s="9"/>
      <c r="J407" s="17"/>
      <c r="K407" s="9"/>
    </row>
    <row r="408" spans="1:28" x14ac:dyDescent="0.2">
      <c r="A408" s="8"/>
      <c r="B408" s="8"/>
      <c r="C408" s="8"/>
      <c r="D408" s="9"/>
      <c r="E408" s="8"/>
      <c r="F408" s="9"/>
      <c r="G408" s="9"/>
      <c r="H408" s="9"/>
      <c r="I408" s="9"/>
      <c r="J408" s="17"/>
      <c r="K408" s="9"/>
    </row>
    <row r="409" spans="1:28" x14ac:dyDescent="0.2">
      <c r="A409" s="8"/>
      <c r="B409" s="8"/>
      <c r="C409" s="8"/>
      <c r="D409" s="9"/>
      <c r="E409" s="8"/>
      <c r="F409" s="9"/>
      <c r="G409" s="9"/>
      <c r="H409" s="9"/>
      <c r="I409" s="9"/>
      <c r="J409" s="17"/>
      <c r="K409" s="9"/>
    </row>
    <row r="410" spans="1:28" x14ac:dyDescent="0.2">
      <c r="A410" s="8"/>
      <c r="B410" s="8"/>
      <c r="C410" s="8"/>
      <c r="D410" s="9"/>
      <c r="E410" s="8"/>
      <c r="F410" s="9"/>
      <c r="G410" s="9"/>
      <c r="H410" s="9"/>
      <c r="I410" s="9"/>
      <c r="J410" s="17"/>
      <c r="K410" s="9"/>
    </row>
    <row r="411" spans="1:28" x14ac:dyDescent="0.2">
      <c r="A411" s="8"/>
      <c r="B411" s="8"/>
      <c r="C411" s="8"/>
      <c r="D411" s="9"/>
      <c r="E411" s="8"/>
      <c r="F411" s="9"/>
      <c r="G411" s="9"/>
      <c r="H411" s="9"/>
      <c r="I411" s="9"/>
      <c r="J411" s="17"/>
      <c r="K411" s="9"/>
    </row>
    <row r="412" spans="1:28" x14ac:dyDescent="0.2">
      <c r="A412" s="8"/>
      <c r="B412" s="8"/>
      <c r="C412" s="8"/>
      <c r="D412" s="9"/>
      <c r="E412" s="8"/>
      <c r="F412" s="9"/>
      <c r="G412" s="9"/>
      <c r="H412" s="9"/>
      <c r="I412" s="9"/>
      <c r="J412" s="17"/>
      <c r="K412" s="9"/>
    </row>
    <row r="413" spans="1:28" x14ac:dyDescent="0.2">
      <c r="A413" s="8"/>
      <c r="B413" s="8"/>
      <c r="C413" s="8"/>
      <c r="D413" s="9"/>
      <c r="E413" s="8"/>
      <c r="F413" s="9"/>
      <c r="G413" s="9"/>
      <c r="H413" s="9"/>
      <c r="I413" s="9"/>
      <c r="J413" s="17"/>
      <c r="K413" s="9"/>
    </row>
    <row r="414" spans="1:28" x14ac:dyDescent="0.2">
      <c r="A414" s="8"/>
      <c r="B414" s="8"/>
      <c r="C414" s="8"/>
      <c r="D414" s="9"/>
      <c r="E414" s="8"/>
      <c r="F414" s="9"/>
      <c r="G414" s="9"/>
      <c r="H414" s="9"/>
      <c r="I414" s="9"/>
      <c r="J414" s="17"/>
      <c r="K414" s="9"/>
    </row>
    <row r="415" spans="1:28" x14ac:dyDescent="0.2">
      <c r="A415" s="8"/>
      <c r="B415" s="8"/>
      <c r="C415" s="8"/>
      <c r="D415" s="9"/>
      <c r="E415" s="8"/>
      <c r="F415" s="9"/>
      <c r="G415" s="9"/>
      <c r="H415" s="9"/>
      <c r="I415" s="9"/>
      <c r="J415" s="17"/>
      <c r="K415" s="9"/>
    </row>
    <row r="416" spans="1:28" x14ac:dyDescent="0.2">
      <c r="A416" s="8"/>
      <c r="B416" s="8"/>
      <c r="C416" s="8"/>
      <c r="D416" s="9"/>
      <c r="E416" s="8"/>
      <c r="F416" s="9"/>
      <c r="G416" s="9"/>
      <c r="H416" s="9"/>
      <c r="I416" s="9"/>
      <c r="J416" s="17"/>
      <c r="K416" s="9"/>
    </row>
    <row r="417" spans="1:11" x14ac:dyDescent="0.2">
      <c r="A417" s="8"/>
      <c r="B417" s="8"/>
      <c r="C417" s="8"/>
      <c r="D417" s="9"/>
      <c r="E417" s="8"/>
      <c r="F417" s="9"/>
      <c r="G417" s="9"/>
      <c r="H417" s="9"/>
      <c r="I417" s="9"/>
      <c r="J417" s="17"/>
      <c r="K417" s="9"/>
    </row>
    <row r="418" spans="1:11" x14ac:dyDescent="0.2">
      <c r="A418" s="8"/>
      <c r="B418" s="8"/>
      <c r="C418" s="8"/>
      <c r="D418" s="9"/>
      <c r="E418" s="8"/>
      <c r="F418" s="9"/>
      <c r="G418" s="9"/>
      <c r="H418" s="9"/>
      <c r="I418" s="9"/>
      <c r="J418" s="17"/>
      <c r="K418" s="9"/>
    </row>
    <row r="419" spans="1:11" x14ac:dyDescent="0.2">
      <c r="A419" s="8"/>
      <c r="B419" s="8"/>
      <c r="C419" s="8"/>
      <c r="D419" s="9"/>
      <c r="E419" s="8"/>
      <c r="F419" s="9"/>
      <c r="G419" s="9"/>
      <c r="H419" s="9"/>
      <c r="I419" s="9"/>
      <c r="J419" s="17"/>
      <c r="K419" s="9"/>
    </row>
    <row r="420" spans="1:11" x14ac:dyDescent="0.2">
      <c r="A420" s="8"/>
      <c r="B420" s="8"/>
      <c r="C420" s="8"/>
      <c r="D420" s="9"/>
      <c r="E420" s="8"/>
      <c r="F420" s="9"/>
      <c r="G420" s="9"/>
      <c r="H420" s="9"/>
      <c r="I420" s="9"/>
      <c r="J420" s="17"/>
      <c r="K420" s="9"/>
    </row>
    <row r="421" spans="1:11" x14ac:dyDescent="0.2">
      <c r="A421" s="8"/>
      <c r="B421" s="8"/>
      <c r="C421" s="8"/>
      <c r="D421" s="9"/>
      <c r="E421" s="8"/>
      <c r="F421" s="9"/>
      <c r="G421" s="9"/>
      <c r="H421" s="9"/>
      <c r="I421" s="9"/>
      <c r="J421" s="17"/>
      <c r="K421" s="9"/>
    </row>
    <row r="422" spans="1:11" x14ac:dyDescent="0.2">
      <c r="A422" s="8"/>
      <c r="B422" s="8"/>
      <c r="C422" s="8"/>
      <c r="D422" s="9"/>
      <c r="E422" s="8"/>
      <c r="F422" s="9"/>
      <c r="G422" s="9"/>
      <c r="H422" s="9"/>
      <c r="I422" s="9"/>
      <c r="J422" s="17"/>
      <c r="K422" s="9"/>
    </row>
    <row r="423" spans="1:11" x14ac:dyDescent="0.2">
      <c r="A423" s="8"/>
      <c r="B423" s="8"/>
      <c r="C423" s="8"/>
      <c r="D423" s="9"/>
      <c r="E423" s="8"/>
      <c r="F423" s="9"/>
      <c r="G423" s="9"/>
      <c r="H423" s="9"/>
      <c r="I423" s="9"/>
      <c r="J423" s="17"/>
      <c r="K423" s="9"/>
    </row>
    <row r="424" spans="1:11" x14ac:dyDescent="0.2">
      <c r="A424" s="8"/>
      <c r="B424" s="8"/>
      <c r="C424" s="8"/>
      <c r="D424" s="9"/>
      <c r="E424" s="8"/>
      <c r="F424" s="9"/>
      <c r="G424" s="9"/>
      <c r="H424" s="9"/>
      <c r="I424" s="9"/>
      <c r="J424" s="17"/>
      <c r="K424" s="9"/>
    </row>
    <row r="425" spans="1:11" x14ac:dyDescent="0.2">
      <c r="A425" s="8"/>
      <c r="B425" s="8"/>
      <c r="C425" s="8"/>
      <c r="D425" s="9"/>
      <c r="E425" s="8"/>
      <c r="F425" s="9"/>
      <c r="G425" s="9"/>
      <c r="H425" s="9"/>
      <c r="I425" s="9"/>
      <c r="J425" s="17"/>
      <c r="K425" s="9"/>
    </row>
    <row r="426" spans="1:11" x14ac:dyDescent="0.2">
      <c r="A426" s="8"/>
      <c r="B426" s="8"/>
      <c r="C426" s="8"/>
      <c r="D426" s="9"/>
      <c r="E426" s="8"/>
      <c r="F426" s="9"/>
      <c r="G426" s="9"/>
      <c r="H426" s="9"/>
      <c r="I426" s="9"/>
      <c r="J426" s="17"/>
      <c r="K426" s="9"/>
    </row>
    <row r="427" spans="1:11" x14ac:dyDescent="0.2">
      <c r="A427" s="8"/>
      <c r="B427" s="8"/>
      <c r="C427" s="8"/>
      <c r="D427" s="9"/>
      <c r="E427" s="8"/>
      <c r="F427" s="9"/>
      <c r="G427" s="9"/>
      <c r="H427" s="9"/>
      <c r="I427" s="9"/>
      <c r="J427" s="17"/>
      <c r="K427" s="9"/>
    </row>
    <row r="428" spans="1:11" x14ac:dyDescent="0.2">
      <c r="A428" s="8"/>
      <c r="B428" s="8"/>
      <c r="C428" s="8"/>
      <c r="D428" s="9"/>
      <c r="E428" s="8"/>
      <c r="F428" s="9"/>
      <c r="G428" s="9"/>
      <c r="H428" s="9"/>
      <c r="I428" s="9"/>
      <c r="J428" s="17"/>
      <c r="K428" s="9"/>
    </row>
    <row r="429" spans="1:11" x14ac:dyDescent="0.2">
      <c r="A429" s="8"/>
      <c r="B429" s="8"/>
      <c r="C429" s="8"/>
      <c r="D429" s="9"/>
      <c r="E429" s="8"/>
      <c r="F429" s="9"/>
      <c r="G429" s="9"/>
      <c r="H429" s="9"/>
      <c r="I429" s="9"/>
      <c r="J429" s="17"/>
      <c r="K429" s="9"/>
    </row>
    <row r="430" spans="1:11" x14ac:dyDescent="0.2">
      <c r="A430" s="8"/>
      <c r="B430" s="8"/>
      <c r="C430" s="8"/>
      <c r="D430" s="9"/>
      <c r="E430" s="8"/>
      <c r="F430" s="9"/>
      <c r="G430" s="9"/>
      <c r="H430" s="9"/>
      <c r="I430" s="9"/>
      <c r="J430" s="17"/>
      <c r="K430" s="9"/>
    </row>
    <row r="431" spans="1:11" x14ac:dyDescent="0.2">
      <c r="A431" s="8"/>
      <c r="B431" s="8"/>
      <c r="C431" s="8"/>
      <c r="D431" s="9"/>
      <c r="E431" s="8"/>
      <c r="F431" s="9"/>
      <c r="G431" s="9"/>
      <c r="H431" s="9"/>
      <c r="I431" s="9"/>
      <c r="J431" s="17"/>
      <c r="K431" s="9"/>
    </row>
    <row r="432" spans="1:11" x14ac:dyDescent="0.2">
      <c r="A432" s="8"/>
      <c r="B432" s="8"/>
      <c r="C432" s="8"/>
      <c r="D432" s="9"/>
      <c r="E432" s="8"/>
      <c r="F432" s="9"/>
      <c r="G432" s="9"/>
      <c r="H432" s="9"/>
      <c r="I432" s="9"/>
      <c r="J432" s="17"/>
      <c r="K432" s="9"/>
    </row>
    <row r="433" spans="1:11" x14ac:dyDescent="0.2">
      <c r="A433" s="8"/>
      <c r="B433" s="8"/>
      <c r="C433" s="8"/>
      <c r="D433" s="9"/>
      <c r="E433" s="8"/>
      <c r="F433" s="9"/>
      <c r="G433" s="9"/>
      <c r="H433" s="9"/>
      <c r="I433" s="9"/>
      <c r="J433" s="17"/>
      <c r="K433" s="9"/>
    </row>
    <row r="434" spans="1:11" x14ac:dyDescent="0.2">
      <c r="A434" s="8"/>
      <c r="B434" s="8"/>
      <c r="C434" s="8"/>
      <c r="D434" s="9"/>
      <c r="E434" s="8"/>
      <c r="F434" s="9"/>
      <c r="G434" s="9"/>
      <c r="H434" s="9"/>
      <c r="I434" s="9"/>
      <c r="J434" s="17"/>
      <c r="K434" s="9"/>
    </row>
    <row r="435" spans="1:11" x14ac:dyDescent="0.2">
      <c r="A435" s="8"/>
      <c r="B435" s="8"/>
      <c r="C435" s="8"/>
      <c r="D435" s="9"/>
      <c r="E435" s="8"/>
      <c r="F435" s="9"/>
      <c r="G435" s="9"/>
      <c r="H435" s="9"/>
      <c r="I435" s="9"/>
      <c r="J435" s="17"/>
      <c r="K435" s="9"/>
    </row>
    <row r="436" spans="1:11" x14ac:dyDescent="0.2">
      <c r="A436" s="8"/>
      <c r="B436" s="8"/>
      <c r="C436" s="8"/>
      <c r="D436" s="9"/>
      <c r="E436" s="8"/>
      <c r="F436" s="9"/>
      <c r="G436" s="9"/>
      <c r="H436" s="9"/>
      <c r="I436" s="9"/>
      <c r="J436" s="17"/>
      <c r="K436" s="9"/>
    </row>
    <row r="437" spans="1:11" x14ac:dyDescent="0.2">
      <c r="A437" s="8"/>
      <c r="B437" s="8"/>
      <c r="C437" s="8"/>
      <c r="D437" s="9"/>
      <c r="E437" s="8"/>
      <c r="F437" s="9"/>
      <c r="G437" s="9"/>
      <c r="H437" s="9"/>
      <c r="I437" s="9"/>
      <c r="J437" s="17"/>
      <c r="K437" s="9"/>
    </row>
    <row r="438" spans="1:11" x14ac:dyDescent="0.2">
      <c r="A438" s="8"/>
      <c r="B438" s="8"/>
      <c r="C438" s="8"/>
      <c r="D438" s="9"/>
      <c r="E438" s="8"/>
      <c r="F438" s="9"/>
      <c r="G438" s="9"/>
      <c r="H438" s="9"/>
      <c r="I438" s="9"/>
      <c r="J438" s="17"/>
      <c r="K438" s="9"/>
    </row>
    <row r="439" spans="1:11" x14ac:dyDescent="0.2">
      <c r="A439" s="8"/>
      <c r="B439" s="8"/>
      <c r="C439" s="8"/>
      <c r="D439" s="9"/>
      <c r="E439" s="8"/>
      <c r="F439" s="9"/>
      <c r="G439" s="9"/>
      <c r="H439" s="9"/>
      <c r="I439" s="9"/>
      <c r="J439" s="17"/>
      <c r="K439" s="9"/>
    </row>
    <row r="440" spans="1:11" x14ac:dyDescent="0.2">
      <c r="A440" s="8"/>
      <c r="B440" s="8"/>
      <c r="C440" s="8"/>
      <c r="D440" s="9"/>
      <c r="E440" s="8"/>
      <c r="F440" s="9"/>
      <c r="G440" s="9"/>
      <c r="H440" s="9"/>
      <c r="I440" s="9"/>
      <c r="J440" s="17"/>
      <c r="K440" s="9"/>
    </row>
    <row r="441" spans="1:11" x14ac:dyDescent="0.2">
      <c r="A441" s="8"/>
      <c r="B441" s="8"/>
      <c r="C441" s="8"/>
      <c r="D441" s="9"/>
      <c r="E441" s="8"/>
      <c r="F441" s="9"/>
      <c r="G441" s="9"/>
      <c r="H441" s="9"/>
      <c r="I441" s="9"/>
      <c r="J441" s="17"/>
      <c r="K441" s="9"/>
    </row>
    <row r="442" spans="1:11" x14ac:dyDescent="0.2">
      <c r="A442" s="8"/>
      <c r="B442" s="8"/>
      <c r="C442" s="8"/>
      <c r="D442" s="9"/>
      <c r="E442" s="8"/>
      <c r="F442" s="9"/>
      <c r="G442" s="9"/>
      <c r="H442" s="9"/>
      <c r="I442" s="9"/>
      <c r="J442" s="17"/>
      <c r="K442" s="9"/>
    </row>
    <row r="443" spans="1:11" x14ac:dyDescent="0.2">
      <c r="A443" s="8"/>
      <c r="B443" s="8"/>
      <c r="C443" s="8"/>
      <c r="D443" s="9"/>
      <c r="E443" s="8"/>
      <c r="F443" s="9"/>
      <c r="G443" s="9"/>
      <c r="H443" s="9"/>
      <c r="I443" s="9"/>
      <c r="J443" s="17"/>
      <c r="K443" s="9"/>
    </row>
    <row r="444" spans="1:11" x14ac:dyDescent="0.2">
      <c r="A444" s="8"/>
      <c r="B444" s="8"/>
      <c r="C444" s="8"/>
      <c r="D444" s="9"/>
      <c r="E444" s="8"/>
      <c r="F444" s="9"/>
      <c r="G444" s="9"/>
      <c r="H444" s="9"/>
      <c r="I444" s="9"/>
      <c r="J444" s="17"/>
      <c r="K444" s="9"/>
    </row>
    <row r="445" spans="1:11" x14ac:dyDescent="0.2">
      <c r="A445" s="8"/>
      <c r="B445" s="8"/>
      <c r="C445" s="8"/>
      <c r="D445" s="9"/>
      <c r="E445" s="8"/>
      <c r="F445" s="9"/>
      <c r="G445" s="9"/>
      <c r="H445" s="9"/>
      <c r="I445" s="9"/>
      <c r="J445" s="17"/>
      <c r="K445" s="9"/>
    </row>
    <row r="446" spans="1:11" x14ac:dyDescent="0.2">
      <c r="A446" s="8"/>
      <c r="B446" s="8"/>
      <c r="C446" s="8"/>
      <c r="D446" s="9"/>
      <c r="E446" s="8"/>
      <c r="F446" s="9"/>
      <c r="G446" s="9"/>
      <c r="H446" s="9"/>
      <c r="I446" s="9"/>
      <c r="J446" s="17"/>
      <c r="K446" s="9"/>
    </row>
    <row r="447" spans="1:11" x14ac:dyDescent="0.2">
      <c r="A447" s="8"/>
      <c r="B447" s="8"/>
      <c r="C447" s="8"/>
      <c r="D447" s="9"/>
      <c r="E447" s="8"/>
      <c r="F447" s="9"/>
      <c r="G447" s="9"/>
      <c r="H447" s="9"/>
      <c r="I447" s="9"/>
      <c r="J447" s="17"/>
      <c r="K447" s="9"/>
    </row>
    <row r="448" spans="1:11" x14ac:dyDescent="0.2">
      <c r="A448" s="8"/>
      <c r="B448" s="8"/>
      <c r="C448" s="8"/>
      <c r="D448" s="9"/>
      <c r="E448" s="8"/>
      <c r="F448" s="9"/>
      <c r="G448" s="9"/>
      <c r="H448" s="9"/>
      <c r="I448" s="9"/>
      <c r="J448" s="17"/>
      <c r="K448" s="9"/>
    </row>
    <row r="449" spans="1:11" x14ac:dyDescent="0.2">
      <c r="A449" s="8"/>
      <c r="B449" s="8"/>
      <c r="C449" s="8"/>
      <c r="D449" s="9"/>
      <c r="E449" s="8"/>
      <c r="F449" s="9"/>
      <c r="G449" s="9"/>
      <c r="H449" s="9"/>
      <c r="I449" s="9"/>
      <c r="J449" s="17"/>
      <c r="K449" s="9"/>
    </row>
    <row r="450" spans="1:11" x14ac:dyDescent="0.2">
      <c r="A450" s="8"/>
      <c r="B450" s="8"/>
      <c r="C450" s="8"/>
      <c r="D450" s="9"/>
      <c r="E450" s="8"/>
      <c r="F450" s="9"/>
      <c r="G450" s="9"/>
      <c r="H450" s="9"/>
      <c r="I450" s="9"/>
      <c r="J450" s="17"/>
      <c r="K450" s="9"/>
    </row>
    <row r="451" spans="1:11" x14ac:dyDescent="0.2">
      <c r="A451" s="8"/>
      <c r="B451" s="8"/>
      <c r="C451" s="8"/>
      <c r="D451" s="9"/>
      <c r="E451" s="8"/>
      <c r="F451" s="9"/>
      <c r="G451" s="9"/>
      <c r="H451" s="9"/>
      <c r="I451" s="9"/>
      <c r="J451" s="17"/>
      <c r="K451" s="9"/>
    </row>
    <row r="452" spans="1:11" x14ac:dyDescent="0.2">
      <c r="A452" s="8"/>
      <c r="B452" s="8"/>
      <c r="C452" s="8"/>
      <c r="D452" s="9"/>
      <c r="E452" s="8"/>
      <c r="F452" s="9"/>
      <c r="G452" s="9"/>
      <c r="H452" s="9"/>
      <c r="I452" s="9"/>
      <c r="J452" s="17"/>
      <c r="K452" s="9"/>
    </row>
    <row r="453" spans="1:11" x14ac:dyDescent="0.2">
      <c r="A453" s="8"/>
      <c r="B453" s="8"/>
      <c r="C453" s="8"/>
      <c r="D453" s="9"/>
      <c r="E453" s="8"/>
      <c r="F453" s="9"/>
      <c r="G453" s="9"/>
      <c r="H453" s="9"/>
      <c r="I453" s="9"/>
      <c r="J453" s="17"/>
      <c r="K453" s="9"/>
    </row>
    <row r="454" spans="1:11" x14ac:dyDescent="0.2">
      <c r="A454" s="8"/>
      <c r="B454" s="8"/>
      <c r="C454" s="8"/>
      <c r="D454" s="9"/>
      <c r="E454" s="8"/>
      <c r="F454" s="9"/>
      <c r="G454" s="9"/>
      <c r="H454" s="9"/>
      <c r="I454" s="9"/>
      <c r="J454" s="17"/>
      <c r="K454" s="9"/>
    </row>
    <row r="455" spans="1:11" x14ac:dyDescent="0.2">
      <c r="A455" s="8"/>
      <c r="B455" s="8"/>
      <c r="C455" s="8"/>
      <c r="D455" s="9"/>
      <c r="E455" s="8"/>
      <c r="F455" s="9"/>
      <c r="G455" s="9"/>
      <c r="H455" s="9"/>
      <c r="I455" s="9"/>
      <c r="J455" s="17"/>
      <c r="K455" s="9"/>
    </row>
    <row r="456" spans="1:11" x14ac:dyDescent="0.2">
      <c r="A456" s="8"/>
      <c r="B456" s="8"/>
      <c r="C456" s="8"/>
      <c r="D456" s="9"/>
      <c r="E456" s="8"/>
      <c r="F456" s="9"/>
      <c r="G456" s="9"/>
      <c r="H456" s="9"/>
      <c r="I456" s="9"/>
      <c r="J456" s="17"/>
      <c r="K456" s="9"/>
    </row>
    <row r="457" spans="1:11" x14ac:dyDescent="0.2">
      <c r="A457" s="8"/>
      <c r="B457" s="8"/>
      <c r="C457" s="8"/>
      <c r="D457" s="9"/>
      <c r="E457" s="8"/>
      <c r="F457" s="9"/>
      <c r="G457" s="9"/>
      <c r="H457" s="9"/>
      <c r="I457" s="9"/>
      <c r="J457" s="17"/>
      <c r="K457" s="9"/>
    </row>
    <row r="458" spans="1:11" x14ac:dyDescent="0.2">
      <c r="A458" s="8"/>
      <c r="B458" s="8"/>
      <c r="C458" s="8"/>
      <c r="D458" s="9"/>
      <c r="E458" s="8"/>
      <c r="F458" s="9"/>
      <c r="G458" s="9"/>
      <c r="H458" s="9"/>
      <c r="I458" s="9"/>
      <c r="J458" s="17"/>
      <c r="K458" s="9"/>
    </row>
    <row r="459" spans="1:11" x14ac:dyDescent="0.2">
      <c r="A459" s="8"/>
      <c r="B459" s="8"/>
      <c r="C459" s="8"/>
      <c r="D459" s="9"/>
      <c r="E459" s="8"/>
      <c r="F459" s="9"/>
      <c r="G459" s="9"/>
      <c r="H459" s="9"/>
      <c r="I459" s="9"/>
      <c r="J459" s="17"/>
      <c r="K459" s="9"/>
    </row>
    <row r="460" spans="1:11" x14ac:dyDescent="0.2">
      <c r="A460" s="8"/>
      <c r="B460" s="8"/>
      <c r="C460" s="8"/>
      <c r="D460" s="9"/>
      <c r="E460" s="8"/>
      <c r="F460" s="9"/>
      <c r="G460" s="9"/>
      <c r="H460" s="9"/>
      <c r="I460" s="9"/>
      <c r="J460" s="17"/>
      <c r="K460" s="9"/>
    </row>
    <row r="461" spans="1:11" x14ac:dyDescent="0.2">
      <c r="A461" s="8"/>
      <c r="B461" s="8"/>
      <c r="C461" s="8"/>
      <c r="D461" s="9"/>
      <c r="E461" s="8"/>
      <c r="F461" s="9"/>
      <c r="G461" s="9"/>
      <c r="H461" s="9"/>
      <c r="I461" s="9"/>
      <c r="J461" s="17"/>
      <c r="K461" s="9"/>
    </row>
    <row r="462" spans="1:11" x14ac:dyDescent="0.2">
      <c r="A462" s="8"/>
      <c r="B462" s="8"/>
      <c r="C462" s="8"/>
      <c r="D462" s="9"/>
      <c r="E462" s="8"/>
      <c r="F462" s="9"/>
      <c r="G462" s="9"/>
      <c r="H462" s="9"/>
      <c r="I462" s="9"/>
      <c r="J462" s="17"/>
      <c r="K462" s="9"/>
    </row>
    <row r="463" spans="1:11" x14ac:dyDescent="0.2">
      <c r="A463" s="8"/>
      <c r="B463" s="8"/>
      <c r="C463" s="8"/>
      <c r="D463" s="9"/>
      <c r="E463" s="8"/>
      <c r="F463" s="9"/>
      <c r="G463" s="9"/>
      <c r="H463" s="9"/>
      <c r="I463" s="9"/>
      <c r="J463" s="17"/>
      <c r="K463" s="9"/>
    </row>
    <row r="464" spans="1:11" x14ac:dyDescent="0.2">
      <c r="A464" s="8"/>
      <c r="B464" s="8"/>
      <c r="C464" s="8"/>
      <c r="D464" s="9"/>
      <c r="E464" s="8"/>
      <c r="F464" s="9"/>
      <c r="G464" s="9"/>
      <c r="H464" s="9"/>
      <c r="I464" s="9"/>
      <c r="J464" s="17"/>
      <c r="K464" s="9"/>
    </row>
    <row r="465" spans="1:11" x14ac:dyDescent="0.2">
      <c r="A465" s="8"/>
      <c r="B465" s="8"/>
      <c r="C465" s="8"/>
      <c r="D465" s="9"/>
      <c r="E465" s="8"/>
      <c r="F465" s="9"/>
      <c r="G465" s="9"/>
      <c r="H465" s="9"/>
      <c r="I465" s="9"/>
      <c r="J465" s="17"/>
      <c r="K465" s="9"/>
    </row>
    <row r="466" spans="1:11" x14ac:dyDescent="0.2">
      <c r="A466" s="8"/>
      <c r="B466" s="8"/>
      <c r="C466" s="8"/>
      <c r="D466" s="9"/>
      <c r="E466" s="8"/>
      <c r="F466" s="9"/>
      <c r="G466" s="9"/>
      <c r="H466" s="9"/>
      <c r="I466" s="9"/>
      <c r="J466" s="17"/>
      <c r="K466" s="9"/>
    </row>
    <row r="467" spans="1:11" x14ac:dyDescent="0.2">
      <c r="A467" s="8"/>
      <c r="B467" s="8"/>
      <c r="C467" s="8"/>
      <c r="D467" s="9"/>
      <c r="E467" s="8"/>
      <c r="F467" s="9"/>
      <c r="G467" s="9"/>
      <c r="H467" s="9"/>
      <c r="I467" s="9"/>
      <c r="J467" s="17"/>
      <c r="K467" s="9"/>
    </row>
    <row r="468" spans="1:11" x14ac:dyDescent="0.2">
      <c r="A468" s="8"/>
      <c r="B468" s="8"/>
      <c r="C468" s="8"/>
      <c r="D468" s="9"/>
      <c r="E468" s="8"/>
      <c r="F468" s="9"/>
      <c r="G468" s="9"/>
      <c r="H468" s="9"/>
      <c r="I468" s="9"/>
      <c r="J468" s="17"/>
      <c r="K468" s="9"/>
    </row>
    <row r="469" spans="1:11" x14ac:dyDescent="0.2">
      <c r="A469" s="8"/>
      <c r="B469" s="8"/>
      <c r="C469" s="8"/>
      <c r="D469" s="9"/>
      <c r="E469" s="8"/>
      <c r="F469" s="9"/>
      <c r="G469" s="9"/>
      <c r="H469" s="9"/>
      <c r="I469" s="9"/>
      <c r="J469" s="17"/>
      <c r="K469" s="9"/>
    </row>
    <row r="470" spans="1:11" x14ac:dyDescent="0.2">
      <c r="A470" s="8"/>
      <c r="B470" s="8"/>
      <c r="C470" s="8"/>
      <c r="D470" s="9"/>
      <c r="E470" s="8"/>
      <c r="F470" s="9"/>
      <c r="G470" s="9"/>
      <c r="H470" s="9"/>
      <c r="I470" s="9"/>
      <c r="J470" s="17"/>
      <c r="K470" s="9"/>
    </row>
    <row r="471" spans="1:11" x14ac:dyDescent="0.2">
      <c r="A471" s="8"/>
      <c r="B471" s="8"/>
      <c r="C471" s="8"/>
      <c r="D471" s="9"/>
      <c r="E471" s="8"/>
      <c r="F471" s="9"/>
      <c r="G471" s="9"/>
      <c r="H471" s="9"/>
      <c r="I471" s="9"/>
      <c r="J471" s="17"/>
      <c r="K471" s="9"/>
    </row>
    <row r="472" spans="1:11" x14ac:dyDescent="0.2">
      <c r="A472" s="8"/>
      <c r="B472" s="8"/>
      <c r="C472" s="8"/>
      <c r="D472" s="9"/>
      <c r="E472" s="8"/>
      <c r="F472" s="9"/>
      <c r="G472" s="9"/>
      <c r="H472" s="9"/>
      <c r="I472" s="9"/>
      <c r="J472" s="17"/>
      <c r="K472" s="9"/>
    </row>
    <row r="473" spans="1:11" x14ac:dyDescent="0.2">
      <c r="A473" s="8"/>
      <c r="B473" s="8"/>
      <c r="C473" s="8"/>
      <c r="D473" s="9"/>
      <c r="E473" s="8"/>
      <c r="F473" s="9"/>
      <c r="G473" s="9"/>
      <c r="H473" s="9"/>
      <c r="I473" s="9"/>
      <c r="J473" s="17"/>
      <c r="K473" s="9"/>
    </row>
    <row r="474" spans="1:11" x14ac:dyDescent="0.2">
      <c r="A474" s="8"/>
      <c r="B474" s="8"/>
      <c r="C474" s="8"/>
      <c r="D474" s="9"/>
      <c r="E474" s="8"/>
      <c r="F474" s="9"/>
      <c r="G474" s="9"/>
      <c r="H474" s="9"/>
      <c r="I474" s="9"/>
      <c r="J474" s="17"/>
      <c r="K474" s="9"/>
    </row>
    <row r="475" spans="1:11" x14ac:dyDescent="0.2">
      <c r="A475" s="8"/>
      <c r="B475" s="8"/>
      <c r="C475" s="8"/>
      <c r="D475" s="9"/>
      <c r="E475" s="8"/>
      <c r="F475" s="9"/>
      <c r="G475" s="9"/>
      <c r="H475" s="9"/>
      <c r="I475" s="9"/>
      <c r="J475" s="17"/>
      <c r="K475" s="9"/>
    </row>
    <row r="476" spans="1:11" x14ac:dyDescent="0.2">
      <c r="A476" s="8"/>
      <c r="B476" s="8"/>
      <c r="C476" s="8"/>
      <c r="D476" s="9"/>
      <c r="E476" s="8"/>
      <c r="F476" s="9"/>
      <c r="G476" s="9"/>
      <c r="H476" s="9"/>
      <c r="I476" s="9"/>
      <c r="J476" s="17"/>
      <c r="K476" s="9"/>
    </row>
    <row r="477" spans="1:11" x14ac:dyDescent="0.2">
      <c r="A477" s="8"/>
      <c r="B477" s="8"/>
      <c r="C477" s="8"/>
      <c r="D477" s="9"/>
      <c r="E477" s="8"/>
      <c r="F477" s="9"/>
      <c r="G477" s="9"/>
      <c r="H477" s="9"/>
      <c r="I477" s="9"/>
      <c r="J477" s="17"/>
      <c r="K477" s="9"/>
    </row>
    <row r="478" spans="1:11" x14ac:dyDescent="0.2">
      <c r="A478" s="8"/>
      <c r="B478" s="8"/>
      <c r="C478" s="8"/>
      <c r="D478" s="9"/>
      <c r="E478" s="8"/>
      <c r="F478" s="9"/>
      <c r="G478" s="9"/>
      <c r="H478" s="9"/>
      <c r="I478" s="9"/>
      <c r="J478" s="17"/>
      <c r="K478" s="9"/>
    </row>
    <row r="479" spans="1:11" x14ac:dyDescent="0.2">
      <c r="A479" s="8"/>
      <c r="B479" s="8"/>
      <c r="C479" s="8"/>
      <c r="D479" s="9"/>
      <c r="E479" s="8"/>
      <c r="F479" s="9"/>
      <c r="G479" s="9"/>
      <c r="H479" s="9"/>
      <c r="I479" s="9"/>
      <c r="J479" s="17"/>
      <c r="K479" s="9"/>
    </row>
    <row r="480" spans="1:11" x14ac:dyDescent="0.2">
      <c r="A480" s="8"/>
      <c r="B480" s="8"/>
      <c r="C480" s="8"/>
      <c r="D480" s="9"/>
      <c r="E480" s="8"/>
      <c r="F480" s="9"/>
      <c r="G480" s="9"/>
      <c r="H480" s="9"/>
      <c r="I480" s="9"/>
      <c r="J480" s="17"/>
      <c r="K480" s="9"/>
    </row>
    <row r="481" spans="1:11" x14ac:dyDescent="0.2">
      <c r="A481" s="8"/>
      <c r="B481" s="8"/>
      <c r="C481" s="8"/>
      <c r="D481" s="9"/>
      <c r="E481" s="8"/>
      <c r="F481" s="9"/>
      <c r="G481" s="9"/>
      <c r="H481" s="9"/>
      <c r="I481" s="9"/>
      <c r="J481" s="17"/>
      <c r="K481" s="9"/>
    </row>
    <row r="482" spans="1:11" x14ac:dyDescent="0.2">
      <c r="A482" s="8"/>
      <c r="B482" s="8"/>
      <c r="C482" s="8"/>
      <c r="D482" s="9"/>
      <c r="E482" s="8"/>
      <c r="F482" s="9"/>
      <c r="G482" s="9"/>
      <c r="H482" s="9"/>
      <c r="I482" s="9"/>
      <c r="J482" s="17"/>
      <c r="K482" s="9"/>
    </row>
    <row r="483" spans="1:11" x14ac:dyDescent="0.2">
      <c r="A483" s="8"/>
      <c r="B483" s="8"/>
      <c r="C483" s="8"/>
      <c r="D483" s="9"/>
      <c r="E483" s="8"/>
      <c r="F483" s="9"/>
      <c r="G483" s="9"/>
      <c r="H483" s="9"/>
      <c r="I483" s="9"/>
      <c r="J483" s="17"/>
      <c r="K483" s="9"/>
    </row>
    <row r="484" spans="1:11" x14ac:dyDescent="0.2">
      <c r="A484" s="8"/>
      <c r="B484" s="8"/>
      <c r="C484" s="8"/>
      <c r="D484" s="9"/>
      <c r="E484" s="8"/>
      <c r="F484" s="9"/>
      <c r="G484" s="9"/>
      <c r="H484" s="9"/>
      <c r="I484" s="9"/>
      <c r="J484" s="17"/>
      <c r="K484" s="9"/>
    </row>
    <row r="485" spans="1:11" x14ac:dyDescent="0.2">
      <c r="A485" s="8"/>
      <c r="B485" s="8"/>
      <c r="C485" s="8"/>
      <c r="D485" s="9"/>
      <c r="E485" s="8"/>
      <c r="F485" s="9"/>
      <c r="G485" s="9"/>
      <c r="H485" s="9"/>
      <c r="I485" s="9"/>
      <c r="J485" s="17"/>
      <c r="K485" s="9"/>
    </row>
    <row r="486" spans="1:11" x14ac:dyDescent="0.2">
      <c r="A486" s="8"/>
      <c r="B486" s="8"/>
      <c r="C486" s="8"/>
      <c r="D486" s="9"/>
      <c r="E486" s="8"/>
      <c r="F486" s="9"/>
      <c r="G486" s="9"/>
      <c r="H486" s="9"/>
      <c r="I486" s="9"/>
      <c r="J486" s="17"/>
      <c r="K486" s="9"/>
    </row>
    <row r="487" spans="1:11" x14ac:dyDescent="0.2">
      <c r="A487" s="8"/>
      <c r="B487" s="8"/>
      <c r="C487" s="8"/>
      <c r="D487" s="9"/>
      <c r="E487" s="8"/>
      <c r="F487" s="9"/>
      <c r="G487" s="9"/>
      <c r="H487" s="9"/>
      <c r="I487" s="9"/>
      <c r="J487" s="17"/>
      <c r="K487" s="9"/>
    </row>
    <row r="488" spans="1:11" x14ac:dyDescent="0.2">
      <c r="A488" s="8"/>
      <c r="B488" s="8"/>
      <c r="C488" s="8"/>
      <c r="D488" s="9"/>
      <c r="E488" s="8"/>
      <c r="F488" s="9"/>
      <c r="G488" s="9"/>
      <c r="H488" s="9"/>
      <c r="I488" s="9"/>
      <c r="J488" s="17"/>
      <c r="K488" s="9"/>
    </row>
    <row r="489" spans="1:11" x14ac:dyDescent="0.2">
      <c r="A489" s="8"/>
      <c r="B489" s="8"/>
      <c r="C489" s="8"/>
      <c r="D489" s="9"/>
      <c r="E489" s="8"/>
      <c r="F489" s="9"/>
      <c r="G489" s="9"/>
      <c r="H489" s="9"/>
      <c r="I489" s="9"/>
      <c r="J489" s="17"/>
      <c r="K489" s="9"/>
    </row>
    <row r="490" spans="1:11" x14ac:dyDescent="0.2">
      <c r="A490" s="8"/>
      <c r="B490" s="8"/>
      <c r="C490" s="8"/>
      <c r="D490" s="9"/>
      <c r="E490" s="8"/>
      <c r="F490" s="9"/>
      <c r="G490" s="9"/>
      <c r="H490" s="9"/>
      <c r="I490" s="9"/>
      <c r="J490" s="17"/>
      <c r="K490" s="9"/>
    </row>
    <row r="491" spans="1:11" x14ac:dyDescent="0.2">
      <c r="A491" s="8"/>
      <c r="B491" s="8"/>
      <c r="C491" s="8"/>
      <c r="D491" s="9"/>
      <c r="E491" s="8"/>
      <c r="F491" s="9"/>
      <c r="G491" s="9"/>
      <c r="H491" s="9"/>
      <c r="I491" s="9"/>
      <c r="J491" s="17"/>
      <c r="K491" s="9"/>
    </row>
    <row r="492" spans="1:11" x14ac:dyDescent="0.2">
      <c r="A492" s="8"/>
      <c r="B492" s="8"/>
      <c r="C492" s="8"/>
      <c r="D492" s="9"/>
      <c r="E492" s="8"/>
      <c r="F492" s="9"/>
      <c r="G492" s="9"/>
      <c r="H492" s="9"/>
      <c r="I492" s="9"/>
      <c r="J492" s="17"/>
      <c r="K492" s="9"/>
    </row>
    <row r="493" spans="1:11" x14ac:dyDescent="0.2">
      <c r="A493" s="8"/>
      <c r="B493" s="8"/>
      <c r="C493" s="8"/>
      <c r="D493" s="9"/>
      <c r="E493" s="8"/>
      <c r="F493" s="9"/>
      <c r="G493" s="9"/>
      <c r="H493" s="9"/>
      <c r="I493" s="9"/>
      <c r="J493" s="17"/>
      <c r="K493" s="9"/>
    </row>
    <row r="494" spans="1:11" x14ac:dyDescent="0.2">
      <c r="A494" s="8"/>
      <c r="B494" s="8"/>
      <c r="C494" s="8"/>
      <c r="D494" s="9"/>
      <c r="E494" s="8"/>
      <c r="F494" s="9"/>
      <c r="G494" s="9"/>
      <c r="H494" s="9"/>
      <c r="I494" s="9"/>
      <c r="J494" s="17"/>
      <c r="K494" s="9"/>
    </row>
    <row r="495" spans="1:11" x14ac:dyDescent="0.2">
      <c r="A495" s="8"/>
      <c r="B495" s="8"/>
      <c r="C495" s="8"/>
      <c r="D495" s="9"/>
      <c r="E495" s="8"/>
      <c r="F495" s="9"/>
      <c r="G495" s="9"/>
      <c r="H495" s="9"/>
      <c r="I495" s="9"/>
      <c r="J495" s="17"/>
      <c r="K495" s="9"/>
    </row>
    <row r="496" spans="1:11" x14ac:dyDescent="0.2">
      <c r="A496" s="8"/>
      <c r="B496" s="8"/>
      <c r="C496" s="8"/>
      <c r="D496" s="9"/>
      <c r="E496" s="8"/>
      <c r="F496" s="9"/>
      <c r="G496" s="9"/>
      <c r="H496" s="9"/>
      <c r="I496" s="9"/>
      <c r="J496" s="17"/>
      <c r="K496" s="9"/>
    </row>
    <row r="497" spans="1:11" x14ac:dyDescent="0.2">
      <c r="A497" s="8"/>
      <c r="B497" s="8"/>
      <c r="C497" s="8"/>
      <c r="D497" s="9"/>
      <c r="E497" s="8"/>
      <c r="F497" s="9"/>
      <c r="G497" s="9"/>
      <c r="H497" s="9"/>
      <c r="I497" s="9"/>
      <c r="J497" s="17"/>
      <c r="K497" s="9"/>
    </row>
    <row r="498" spans="1:11" x14ac:dyDescent="0.2">
      <c r="A498" s="8"/>
      <c r="B498" s="8"/>
      <c r="C498" s="8"/>
      <c r="D498" s="9"/>
      <c r="E498" s="8"/>
      <c r="F498" s="9"/>
      <c r="G498" s="9"/>
      <c r="H498" s="9"/>
      <c r="I498" s="9"/>
      <c r="J498" s="17"/>
      <c r="K498" s="9"/>
    </row>
    <row r="499" spans="1:11" x14ac:dyDescent="0.2">
      <c r="A499" s="8"/>
      <c r="B499" s="8"/>
      <c r="C499" s="8"/>
      <c r="D499" s="9"/>
      <c r="E499" s="8"/>
      <c r="F499" s="9"/>
      <c r="G499" s="9"/>
      <c r="H499" s="9"/>
      <c r="I499" s="9"/>
      <c r="J499" s="17"/>
      <c r="K499" s="9"/>
    </row>
    <row r="500" spans="1:11" x14ac:dyDescent="0.2">
      <c r="A500" s="8"/>
      <c r="B500" s="8"/>
      <c r="C500" s="8"/>
      <c r="D500" s="9"/>
      <c r="E500" s="8"/>
      <c r="F500" s="9"/>
      <c r="G500" s="9"/>
      <c r="H500" s="9"/>
      <c r="I500" s="9"/>
      <c r="J500" s="17"/>
      <c r="K500" s="9"/>
    </row>
    <row r="501" spans="1:11" x14ac:dyDescent="0.2">
      <c r="A501" s="8"/>
      <c r="B501" s="8"/>
      <c r="C501" s="8"/>
      <c r="D501" s="9"/>
      <c r="E501" s="8"/>
      <c r="F501" s="9"/>
      <c r="G501" s="9"/>
      <c r="H501" s="9"/>
      <c r="I501" s="9"/>
      <c r="J501" s="17"/>
      <c r="K501" s="9"/>
    </row>
    <row r="502" spans="1:11" x14ac:dyDescent="0.2">
      <c r="A502" s="8"/>
      <c r="B502" s="8"/>
      <c r="C502" s="8"/>
      <c r="D502" s="9"/>
      <c r="E502" s="8"/>
      <c r="F502" s="9"/>
      <c r="G502" s="9"/>
      <c r="H502" s="9"/>
      <c r="I502" s="9"/>
      <c r="J502" s="17"/>
      <c r="K502" s="9"/>
    </row>
    <row r="503" spans="1:11" x14ac:dyDescent="0.2">
      <c r="A503" s="8"/>
      <c r="B503" s="8"/>
      <c r="C503" s="8"/>
      <c r="D503" s="9"/>
      <c r="E503" s="8"/>
      <c r="F503" s="9"/>
      <c r="G503" s="9"/>
      <c r="H503" s="9"/>
      <c r="I503" s="9"/>
      <c r="J503" s="17"/>
      <c r="K503" s="9"/>
    </row>
    <row r="504" spans="1:11" x14ac:dyDescent="0.2">
      <c r="A504" s="8"/>
      <c r="B504" s="8"/>
      <c r="C504" s="8"/>
      <c r="D504" s="9"/>
      <c r="E504" s="8"/>
      <c r="F504" s="9"/>
      <c r="G504" s="9"/>
      <c r="H504" s="9"/>
      <c r="I504" s="9"/>
      <c r="J504" s="17"/>
      <c r="K504" s="9"/>
    </row>
    <row r="505" spans="1:11" x14ac:dyDescent="0.2">
      <c r="A505" s="8"/>
      <c r="B505" s="8"/>
      <c r="C505" s="8"/>
      <c r="D505" s="9"/>
      <c r="E505" s="8"/>
      <c r="F505" s="9"/>
      <c r="G505" s="9"/>
      <c r="H505" s="9"/>
      <c r="I505" s="9"/>
      <c r="J505" s="17"/>
      <c r="K505" s="9"/>
    </row>
    <row r="506" spans="1:11" x14ac:dyDescent="0.2">
      <c r="A506" s="8"/>
      <c r="B506" s="8"/>
      <c r="C506" s="8"/>
      <c r="D506" s="9"/>
      <c r="E506" s="8"/>
      <c r="F506" s="9"/>
      <c r="G506" s="9"/>
      <c r="H506" s="9"/>
      <c r="I506" s="9"/>
      <c r="J506" s="17"/>
      <c r="K506" s="9"/>
    </row>
    <row r="507" spans="1:11" x14ac:dyDescent="0.2">
      <c r="A507" s="8"/>
      <c r="B507" s="8"/>
      <c r="C507" s="8"/>
      <c r="D507" s="9"/>
      <c r="E507" s="8"/>
      <c r="F507" s="9"/>
      <c r="G507" s="9"/>
      <c r="H507" s="9"/>
      <c r="I507" s="9"/>
      <c r="J507" s="17"/>
      <c r="K507" s="9"/>
    </row>
    <row r="508" spans="1:11" x14ac:dyDescent="0.2">
      <c r="A508" s="8"/>
      <c r="B508" s="8"/>
      <c r="C508" s="8"/>
      <c r="D508" s="9"/>
      <c r="E508" s="8"/>
      <c r="F508" s="9"/>
      <c r="G508" s="9"/>
      <c r="H508" s="9"/>
      <c r="I508" s="9"/>
      <c r="J508" s="17"/>
      <c r="K508" s="9"/>
    </row>
    <row r="509" spans="1:11" x14ac:dyDescent="0.2">
      <c r="A509" s="8"/>
      <c r="B509" s="8"/>
      <c r="C509" s="8"/>
      <c r="D509" s="9"/>
      <c r="E509" s="8"/>
      <c r="F509" s="9"/>
      <c r="G509" s="9"/>
      <c r="H509" s="9"/>
      <c r="I509" s="9"/>
      <c r="J509" s="17"/>
      <c r="K509" s="9"/>
    </row>
    <row r="510" spans="1:11" x14ac:dyDescent="0.2">
      <c r="A510" s="8"/>
      <c r="B510" s="8"/>
      <c r="C510" s="8"/>
      <c r="D510" s="9"/>
      <c r="E510" s="8"/>
      <c r="F510" s="9"/>
      <c r="G510" s="9"/>
      <c r="H510" s="9"/>
      <c r="I510" s="9"/>
      <c r="J510" s="17"/>
      <c r="K510" s="9"/>
    </row>
    <row r="511" spans="1:11" x14ac:dyDescent="0.2">
      <c r="A511" s="8"/>
      <c r="B511" s="8"/>
      <c r="C511" s="8"/>
      <c r="D511" s="9"/>
      <c r="E511" s="8"/>
      <c r="F511" s="9"/>
      <c r="G511" s="9"/>
      <c r="H511" s="9"/>
      <c r="I511" s="9"/>
      <c r="J511" s="17"/>
      <c r="K511" s="9"/>
    </row>
    <row r="512" spans="1:11" x14ac:dyDescent="0.2">
      <c r="A512" s="8"/>
      <c r="B512" s="8"/>
      <c r="C512" s="8"/>
      <c r="D512" s="9"/>
      <c r="E512" s="8"/>
      <c r="F512" s="9"/>
      <c r="G512" s="9"/>
      <c r="H512" s="9"/>
      <c r="I512" s="9"/>
      <c r="J512" s="17"/>
      <c r="K512" s="9"/>
    </row>
    <row r="513" spans="1:11" x14ac:dyDescent="0.2">
      <c r="A513" s="8"/>
      <c r="B513" s="8"/>
      <c r="C513" s="8"/>
      <c r="D513" s="9"/>
      <c r="E513" s="8"/>
      <c r="F513" s="9"/>
      <c r="G513" s="9"/>
      <c r="H513" s="9"/>
      <c r="I513" s="9"/>
      <c r="J513" s="17"/>
      <c r="K513" s="9"/>
    </row>
    <row r="514" spans="1:11" x14ac:dyDescent="0.2">
      <c r="A514" s="8"/>
      <c r="B514" s="8"/>
      <c r="C514" s="8"/>
      <c r="D514" s="9"/>
      <c r="E514" s="8"/>
      <c r="F514" s="9"/>
      <c r="G514" s="9"/>
      <c r="H514" s="9"/>
      <c r="I514" s="9"/>
      <c r="J514" s="17"/>
      <c r="K514" s="9"/>
    </row>
    <row r="515" spans="1:11" x14ac:dyDescent="0.2">
      <c r="A515" s="8"/>
      <c r="B515" s="8"/>
      <c r="C515" s="8"/>
      <c r="D515" s="9"/>
      <c r="E515" s="8"/>
      <c r="F515" s="9"/>
      <c r="G515" s="9"/>
      <c r="H515" s="9"/>
      <c r="I515" s="9"/>
      <c r="J515" s="17"/>
      <c r="K515" s="9"/>
    </row>
    <row r="516" spans="1:11" x14ac:dyDescent="0.2">
      <c r="A516" s="8"/>
      <c r="B516" s="8"/>
      <c r="C516" s="8"/>
      <c r="D516" s="9"/>
      <c r="E516" s="8"/>
      <c r="F516" s="9"/>
      <c r="G516" s="9"/>
      <c r="H516" s="9"/>
      <c r="I516" s="9"/>
      <c r="J516" s="17"/>
      <c r="K516" s="9"/>
    </row>
    <row r="517" spans="1:11" x14ac:dyDescent="0.2">
      <c r="A517" s="8"/>
      <c r="B517" s="8"/>
      <c r="C517" s="8"/>
      <c r="D517" s="9"/>
      <c r="E517" s="8"/>
      <c r="F517" s="9"/>
      <c r="G517" s="9"/>
      <c r="H517" s="9"/>
      <c r="I517" s="9"/>
      <c r="J517" s="17"/>
      <c r="K517" s="9"/>
    </row>
    <row r="518" spans="1:11" x14ac:dyDescent="0.2">
      <c r="A518" s="8"/>
      <c r="B518" s="8"/>
      <c r="C518" s="8"/>
      <c r="D518" s="9"/>
      <c r="E518" s="8"/>
      <c r="F518" s="9"/>
      <c r="G518" s="9"/>
      <c r="H518" s="9"/>
      <c r="I518" s="9"/>
      <c r="J518" s="17"/>
      <c r="K518" s="9"/>
    </row>
    <row r="519" spans="1:11" x14ac:dyDescent="0.2">
      <c r="A519" s="8"/>
      <c r="B519" s="8"/>
      <c r="C519" s="8"/>
      <c r="D519" s="9"/>
      <c r="E519" s="8"/>
      <c r="F519" s="9"/>
      <c r="G519" s="9"/>
      <c r="H519" s="9"/>
      <c r="I519" s="9"/>
      <c r="J519" s="17"/>
      <c r="K519" s="9"/>
    </row>
    <row r="520" spans="1:11" x14ac:dyDescent="0.2">
      <c r="A520" s="8"/>
      <c r="B520" s="8"/>
      <c r="C520" s="8"/>
      <c r="D520" s="9"/>
      <c r="E520" s="8"/>
      <c r="F520" s="9"/>
      <c r="G520" s="9"/>
      <c r="H520" s="9"/>
      <c r="I520" s="9"/>
      <c r="J520" s="17"/>
      <c r="K520" s="9"/>
    </row>
    <row r="521" spans="1:11" x14ac:dyDescent="0.2">
      <c r="A521" s="8"/>
      <c r="B521" s="8"/>
      <c r="C521" s="8"/>
      <c r="D521" s="9"/>
      <c r="E521" s="8"/>
      <c r="F521" s="9"/>
      <c r="G521" s="9"/>
      <c r="H521" s="9"/>
      <c r="I521" s="9"/>
      <c r="J521" s="17"/>
      <c r="K521" s="9"/>
    </row>
    <row r="522" spans="1:11" x14ac:dyDescent="0.2">
      <c r="A522" s="8"/>
      <c r="B522" s="8"/>
      <c r="C522" s="8"/>
      <c r="D522" s="9"/>
      <c r="E522" s="8"/>
      <c r="F522" s="9"/>
      <c r="G522" s="9"/>
      <c r="H522" s="9"/>
      <c r="I522" s="9"/>
      <c r="J522" s="17"/>
      <c r="K522" s="9"/>
    </row>
    <row r="523" spans="1:11" x14ac:dyDescent="0.2">
      <c r="A523" s="8"/>
      <c r="B523" s="8"/>
      <c r="C523" s="8"/>
      <c r="D523" s="9"/>
      <c r="E523" s="8"/>
      <c r="F523" s="9"/>
      <c r="G523" s="9"/>
      <c r="H523" s="9"/>
      <c r="I523" s="9"/>
      <c r="J523" s="17"/>
      <c r="K523" s="9"/>
    </row>
    <row r="524" spans="1:11" x14ac:dyDescent="0.2">
      <c r="A524" s="8"/>
      <c r="B524" s="8"/>
      <c r="C524" s="8"/>
      <c r="D524" s="9"/>
      <c r="E524" s="8"/>
      <c r="F524" s="9"/>
      <c r="G524" s="9"/>
      <c r="H524" s="9"/>
      <c r="I524" s="9"/>
      <c r="J524" s="17"/>
      <c r="K524" s="9"/>
    </row>
    <row r="525" spans="1:11" x14ac:dyDescent="0.2">
      <c r="A525" s="8"/>
      <c r="B525" s="8"/>
      <c r="C525" s="8"/>
      <c r="D525" s="9"/>
      <c r="E525" s="8"/>
      <c r="F525" s="9"/>
      <c r="G525" s="9"/>
      <c r="H525" s="9"/>
      <c r="I525" s="9"/>
      <c r="J525" s="17"/>
      <c r="K525" s="9"/>
    </row>
    <row r="526" spans="1:11" x14ac:dyDescent="0.2">
      <c r="A526" s="8"/>
      <c r="B526" s="8"/>
      <c r="C526" s="8"/>
      <c r="D526" s="9"/>
      <c r="E526" s="8"/>
      <c r="F526" s="9"/>
      <c r="G526" s="9"/>
      <c r="H526" s="9"/>
      <c r="I526" s="9"/>
      <c r="J526" s="17"/>
      <c r="K526" s="9"/>
    </row>
    <row r="527" spans="1:11" x14ac:dyDescent="0.2">
      <c r="A527" s="8"/>
      <c r="B527" s="8"/>
      <c r="C527" s="8"/>
      <c r="D527" s="9"/>
      <c r="E527" s="8"/>
      <c r="F527" s="9"/>
      <c r="G527" s="9"/>
      <c r="H527" s="9"/>
      <c r="I527" s="9"/>
      <c r="J527" s="17"/>
      <c r="K527" s="9"/>
    </row>
    <row r="528" spans="1:11" x14ac:dyDescent="0.2">
      <c r="A528" s="8"/>
      <c r="B528" s="8"/>
      <c r="C528" s="8"/>
      <c r="D528" s="9"/>
      <c r="E528" s="8"/>
      <c r="F528" s="9"/>
      <c r="G528" s="9"/>
      <c r="H528" s="9"/>
      <c r="I528" s="9"/>
      <c r="J528" s="17"/>
      <c r="K528" s="9"/>
    </row>
    <row r="529" spans="1:11" x14ac:dyDescent="0.2">
      <c r="A529" s="8"/>
      <c r="B529" s="8"/>
      <c r="C529" s="8"/>
      <c r="D529" s="9"/>
      <c r="E529" s="8"/>
      <c r="F529" s="9"/>
      <c r="G529" s="9"/>
      <c r="H529" s="9"/>
      <c r="I529" s="9"/>
      <c r="J529" s="17"/>
      <c r="K529" s="9"/>
    </row>
    <row r="530" spans="1:11" x14ac:dyDescent="0.2">
      <c r="A530" s="8"/>
      <c r="B530" s="8"/>
      <c r="C530" s="8"/>
      <c r="D530" s="9"/>
      <c r="E530" s="8"/>
      <c r="F530" s="9"/>
      <c r="G530" s="9"/>
      <c r="H530" s="9"/>
      <c r="I530" s="9"/>
      <c r="J530" s="17"/>
      <c r="K530" s="9"/>
    </row>
    <row r="531" spans="1:11" x14ac:dyDescent="0.2">
      <c r="A531" s="8"/>
      <c r="B531" s="8"/>
      <c r="C531" s="8"/>
      <c r="D531" s="9"/>
      <c r="E531" s="8"/>
      <c r="F531" s="9"/>
      <c r="G531" s="9"/>
      <c r="H531" s="9"/>
      <c r="I531" s="9"/>
      <c r="J531" s="17"/>
      <c r="K531" s="9"/>
    </row>
    <row r="532" spans="1:11" x14ac:dyDescent="0.2">
      <c r="A532" s="8"/>
      <c r="B532" s="8"/>
      <c r="C532" s="8"/>
      <c r="D532" s="9"/>
      <c r="E532" s="8"/>
      <c r="F532" s="9"/>
      <c r="G532" s="9"/>
      <c r="H532" s="9"/>
      <c r="I532" s="9"/>
      <c r="J532" s="17"/>
      <c r="K532" s="9"/>
    </row>
    <row r="533" spans="1:11" x14ac:dyDescent="0.2">
      <c r="A533" s="8"/>
      <c r="B533" s="8"/>
      <c r="C533" s="8"/>
      <c r="D533" s="9"/>
      <c r="E533" s="8"/>
      <c r="F533" s="9"/>
      <c r="G533" s="9"/>
      <c r="H533" s="9"/>
      <c r="I533" s="9"/>
      <c r="J533" s="17"/>
      <c r="K533" s="9"/>
    </row>
    <row r="534" spans="1:11" x14ac:dyDescent="0.2">
      <c r="A534" s="8"/>
      <c r="B534" s="8"/>
      <c r="C534" s="8"/>
      <c r="D534" s="9"/>
      <c r="E534" s="8"/>
      <c r="F534" s="9"/>
      <c r="G534" s="9"/>
      <c r="H534" s="9"/>
      <c r="I534" s="9"/>
      <c r="J534" s="17"/>
      <c r="K534" s="9"/>
    </row>
    <row r="535" spans="1:11" x14ac:dyDescent="0.2">
      <c r="A535" s="8"/>
      <c r="B535" s="8"/>
      <c r="C535" s="8"/>
      <c r="D535" s="9"/>
      <c r="E535" s="8"/>
      <c r="F535" s="9"/>
      <c r="G535" s="9"/>
      <c r="H535" s="9"/>
      <c r="I535" s="9"/>
      <c r="J535" s="17"/>
      <c r="K535" s="9"/>
    </row>
    <row r="536" spans="1:11" x14ac:dyDescent="0.2">
      <c r="A536" s="8"/>
      <c r="B536" s="8"/>
      <c r="C536" s="8"/>
      <c r="D536" s="9"/>
      <c r="E536" s="8"/>
      <c r="F536" s="9"/>
      <c r="G536" s="9"/>
      <c r="H536" s="9"/>
      <c r="I536" s="9"/>
      <c r="J536" s="17"/>
      <c r="K536" s="9"/>
    </row>
    <row r="537" spans="1:11" x14ac:dyDescent="0.2">
      <c r="A537" s="8"/>
      <c r="B537" s="8"/>
      <c r="C537" s="8"/>
      <c r="D537" s="9"/>
      <c r="E537" s="8"/>
      <c r="F537" s="9"/>
      <c r="G537" s="9"/>
      <c r="H537" s="9"/>
      <c r="I537" s="9"/>
      <c r="J537" s="17"/>
      <c r="K537" s="9"/>
    </row>
    <row r="538" spans="1:11" x14ac:dyDescent="0.2">
      <c r="A538" s="8"/>
      <c r="B538" s="8"/>
      <c r="C538" s="8"/>
      <c r="D538" s="9"/>
      <c r="E538" s="8"/>
      <c r="F538" s="9"/>
      <c r="G538" s="9"/>
      <c r="H538" s="9"/>
      <c r="I538" s="9"/>
      <c r="J538" s="17"/>
      <c r="K538" s="9"/>
    </row>
    <row r="539" spans="1:11" x14ac:dyDescent="0.2">
      <c r="A539" s="8"/>
      <c r="B539" s="8"/>
      <c r="C539" s="8"/>
      <c r="D539" s="9"/>
      <c r="E539" s="8"/>
      <c r="F539" s="9"/>
      <c r="G539" s="9"/>
      <c r="H539" s="9"/>
      <c r="I539" s="9"/>
      <c r="J539" s="17"/>
      <c r="K539" s="9"/>
    </row>
    <row r="540" spans="1:11" x14ac:dyDescent="0.2">
      <c r="A540" s="8"/>
      <c r="B540" s="8"/>
      <c r="C540" s="8"/>
      <c r="D540" s="9"/>
      <c r="E540" s="8"/>
      <c r="F540" s="9"/>
      <c r="G540" s="9"/>
      <c r="H540" s="9"/>
      <c r="I540" s="9"/>
      <c r="J540" s="17"/>
      <c r="K540" s="9"/>
    </row>
    <row r="541" spans="1:11" x14ac:dyDescent="0.2">
      <c r="A541" s="8"/>
      <c r="B541" s="8"/>
      <c r="C541" s="8"/>
      <c r="D541" s="9"/>
      <c r="E541" s="8"/>
      <c r="F541" s="9"/>
      <c r="G541" s="9"/>
      <c r="H541" s="9"/>
      <c r="I541" s="9"/>
      <c r="J541" s="17"/>
      <c r="K541" s="9"/>
    </row>
    <row r="542" spans="1:11" x14ac:dyDescent="0.2">
      <c r="A542" s="8"/>
      <c r="B542" s="8"/>
      <c r="C542" s="8"/>
      <c r="D542" s="9"/>
      <c r="E542" s="8"/>
      <c r="F542" s="9"/>
      <c r="G542" s="9"/>
      <c r="H542" s="9"/>
      <c r="I542" s="9"/>
      <c r="J542" s="17"/>
      <c r="K542" s="9"/>
    </row>
    <row r="543" spans="1:11" x14ac:dyDescent="0.2">
      <c r="A543" s="8"/>
      <c r="B543" s="8"/>
      <c r="C543" s="8"/>
      <c r="D543" s="9"/>
      <c r="E543" s="8"/>
      <c r="F543" s="9"/>
      <c r="G543" s="9"/>
      <c r="H543" s="9"/>
      <c r="I543" s="9"/>
      <c r="J543" s="17"/>
      <c r="K543" s="9"/>
    </row>
    <row r="544" spans="1:11" x14ac:dyDescent="0.2">
      <c r="A544" s="8"/>
      <c r="B544" s="8"/>
      <c r="C544" s="8"/>
      <c r="D544" s="9"/>
      <c r="E544" s="8"/>
      <c r="F544" s="9"/>
      <c r="G544" s="9"/>
      <c r="H544" s="9"/>
      <c r="I544" s="9"/>
      <c r="J544" s="17"/>
      <c r="K544" s="9"/>
    </row>
    <row r="545" spans="1:11" x14ac:dyDescent="0.2">
      <c r="A545" s="8"/>
      <c r="B545" s="8"/>
      <c r="C545" s="8"/>
      <c r="D545" s="9"/>
      <c r="E545" s="8"/>
      <c r="F545" s="9"/>
      <c r="G545" s="9"/>
      <c r="H545" s="9"/>
      <c r="I545" s="9"/>
      <c r="J545" s="17"/>
      <c r="K545" s="9"/>
    </row>
    <row r="546" spans="1:11" x14ac:dyDescent="0.2">
      <c r="A546" s="8"/>
      <c r="B546" s="8"/>
      <c r="C546" s="8"/>
      <c r="D546" s="9"/>
      <c r="E546" s="8"/>
      <c r="F546" s="9"/>
      <c r="G546" s="9"/>
      <c r="H546" s="9"/>
      <c r="I546" s="9"/>
      <c r="J546" s="17"/>
      <c r="K546" s="9"/>
    </row>
    <row r="547" spans="1:11" x14ac:dyDescent="0.2">
      <c r="A547" s="8"/>
      <c r="B547" s="8"/>
      <c r="C547" s="8"/>
      <c r="D547" s="9"/>
      <c r="E547" s="8"/>
      <c r="F547" s="9"/>
      <c r="G547" s="9"/>
      <c r="H547" s="9"/>
      <c r="I547" s="9"/>
      <c r="J547" s="17"/>
      <c r="K547" s="9"/>
    </row>
    <row r="548" spans="1:11" x14ac:dyDescent="0.2">
      <c r="A548" s="8"/>
      <c r="B548" s="8"/>
      <c r="C548" s="8"/>
      <c r="D548" s="9"/>
      <c r="E548" s="8"/>
      <c r="F548" s="9"/>
      <c r="G548" s="9"/>
      <c r="H548" s="9"/>
      <c r="I548" s="9"/>
      <c r="J548" s="17"/>
      <c r="K548" s="9"/>
    </row>
    <row r="549" spans="1:11" x14ac:dyDescent="0.2">
      <c r="A549" s="8"/>
      <c r="B549" s="8"/>
      <c r="C549" s="8"/>
      <c r="D549" s="9"/>
      <c r="E549" s="8"/>
      <c r="F549" s="9"/>
      <c r="G549" s="9"/>
      <c r="H549" s="9"/>
      <c r="I549" s="9"/>
      <c r="J549" s="17"/>
      <c r="K549" s="9"/>
    </row>
    <row r="550" spans="1:11" x14ac:dyDescent="0.2">
      <c r="A550" s="8"/>
      <c r="B550" s="8"/>
      <c r="C550" s="8"/>
      <c r="D550" s="9"/>
      <c r="E550" s="8"/>
      <c r="F550" s="9"/>
      <c r="G550" s="9"/>
      <c r="H550" s="9"/>
      <c r="I550" s="9"/>
      <c r="J550" s="17"/>
      <c r="K550" s="9"/>
    </row>
    <row r="551" spans="1:11" x14ac:dyDescent="0.2">
      <c r="A551" s="8"/>
      <c r="B551" s="8"/>
      <c r="C551" s="8"/>
      <c r="D551" s="9"/>
      <c r="E551" s="8"/>
      <c r="F551" s="9"/>
      <c r="G551" s="9"/>
      <c r="H551" s="9"/>
      <c r="I551" s="9"/>
      <c r="J551" s="17"/>
      <c r="K551" s="9"/>
    </row>
    <row r="552" spans="1:11" x14ac:dyDescent="0.2">
      <c r="A552" s="8"/>
      <c r="B552" s="8"/>
      <c r="C552" s="8"/>
      <c r="D552" s="9"/>
      <c r="E552" s="8"/>
      <c r="F552" s="9"/>
      <c r="G552" s="9"/>
      <c r="H552" s="9"/>
      <c r="I552" s="9"/>
      <c r="J552" s="17"/>
      <c r="K552" s="9"/>
    </row>
    <row r="553" spans="1:11" x14ac:dyDescent="0.2">
      <c r="A553" s="8"/>
      <c r="B553" s="8"/>
      <c r="C553" s="8"/>
      <c r="D553" s="9"/>
      <c r="E553" s="8"/>
      <c r="F553" s="9"/>
      <c r="G553" s="9"/>
      <c r="H553" s="9"/>
      <c r="I553" s="9"/>
      <c r="J553" s="17"/>
      <c r="K553" s="9"/>
    </row>
    <row r="554" spans="1:11" x14ac:dyDescent="0.2">
      <c r="A554" s="8"/>
      <c r="B554" s="8"/>
      <c r="C554" s="8"/>
      <c r="D554" s="9"/>
      <c r="E554" s="8"/>
      <c r="F554" s="9"/>
      <c r="G554" s="9"/>
      <c r="H554" s="9"/>
      <c r="I554" s="9"/>
      <c r="J554" s="17"/>
      <c r="K554" s="9"/>
    </row>
    <row r="555" spans="1:11" x14ac:dyDescent="0.2">
      <c r="A555" s="8"/>
      <c r="B555" s="8"/>
      <c r="C555" s="8"/>
      <c r="D555" s="9"/>
      <c r="E555" s="8"/>
      <c r="F555" s="9"/>
      <c r="G555" s="9"/>
      <c r="H555" s="9"/>
      <c r="I555" s="9"/>
      <c r="J555" s="17"/>
      <c r="K555" s="9"/>
    </row>
    <row r="556" spans="1:11" x14ac:dyDescent="0.2">
      <c r="A556" s="8"/>
      <c r="B556" s="8"/>
      <c r="C556" s="8"/>
      <c r="D556" s="9"/>
      <c r="E556" s="8"/>
      <c r="F556" s="9"/>
      <c r="G556" s="9"/>
      <c r="H556" s="9"/>
      <c r="I556" s="9"/>
      <c r="J556" s="17"/>
      <c r="K556" s="9"/>
    </row>
    <row r="557" spans="1:11" x14ac:dyDescent="0.2">
      <c r="A557" s="8"/>
      <c r="B557" s="8"/>
      <c r="C557" s="8"/>
      <c r="D557" s="9"/>
      <c r="E557" s="8"/>
      <c r="F557" s="9"/>
      <c r="G557" s="9"/>
      <c r="H557" s="9"/>
      <c r="I557" s="9"/>
      <c r="J557" s="17"/>
      <c r="K557" s="9"/>
    </row>
    <row r="558" spans="1:11" x14ac:dyDescent="0.2">
      <c r="A558" s="8"/>
      <c r="B558" s="8"/>
      <c r="C558" s="8"/>
      <c r="D558" s="9"/>
      <c r="E558" s="8"/>
      <c r="F558" s="9"/>
      <c r="G558" s="9"/>
      <c r="H558" s="9"/>
      <c r="I558" s="9"/>
      <c r="J558" s="17"/>
      <c r="K558" s="9"/>
    </row>
    <row r="559" spans="1:11" x14ac:dyDescent="0.2">
      <c r="A559" s="8"/>
      <c r="B559" s="8"/>
      <c r="C559" s="8"/>
      <c r="D559" s="9"/>
      <c r="E559" s="8"/>
      <c r="F559" s="9"/>
      <c r="G559" s="9"/>
      <c r="H559" s="9"/>
      <c r="I559" s="9"/>
      <c r="J559" s="17"/>
      <c r="K559" s="9"/>
    </row>
    <row r="560" spans="1:11" x14ac:dyDescent="0.2">
      <c r="A560" s="8"/>
      <c r="B560" s="8"/>
      <c r="C560" s="8"/>
      <c r="D560" s="9"/>
      <c r="E560" s="8"/>
      <c r="F560" s="9"/>
      <c r="G560" s="9"/>
      <c r="H560" s="9"/>
      <c r="I560" s="9"/>
      <c r="J560" s="17"/>
      <c r="K560" s="9"/>
    </row>
    <row r="561" spans="1:11" x14ac:dyDescent="0.2">
      <c r="A561" s="8"/>
      <c r="B561" s="8"/>
      <c r="C561" s="8"/>
      <c r="D561" s="9"/>
      <c r="E561" s="8"/>
      <c r="F561" s="9"/>
      <c r="G561" s="9"/>
      <c r="H561" s="9"/>
      <c r="I561" s="9"/>
      <c r="J561" s="17"/>
      <c r="K561" s="9"/>
    </row>
    <row r="562" spans="1:11" x14ac:dyDescent="0.2">
      <c r="A562" s="8"/>
      <c r="B562" s="8"/>
      <c r="C562" s="8"/>
      <c r="D562" s="9"/>
      <c r="E562" s="8"/>
      <c r="F562" s="9"/>
      <c r="G562" s="9"/>
      <c r="H562" s="9"/>
      <c r="I562" s="9"/>
      <c r="J562" s="17"/>
      <c r="K562" s="9"/>
    </row>
    <row r="563" spans="1:11" x14ac:dyDescent="0.2">
      <c r="A563" s="8"/>
      <c r="B563" s="8"/>
      <c r="C563" s="8"/>
      <c r="D563" s="9"/>
      <c r="E563" s="8"/>
      <c r="F563" s="9"/>
      <c r="G563" s="9"/>
      <c r="H563" s="9"/>
      <c r="I563" s="9"/>
      <c r="J563" s="17"/>
      <c r="K563" s="9"/>
    </row>
    <row r="564" spans="1:11" x14ac:dyDescent="0.2">
      <c r="A564" s="8"/>
      <c r="B564" s="8"/>
      <c r="C564" s="8"/>
      <c r="D564" s="9"/>
      <c r="E564" s="8"/>
      <c r="F564" s="9"/>
      <c r="G564" s="9"/>
      <c r="H564" s="9"/>
      <c r="I564" s="9"/>
      <c r="J564" s="17"/>
      <c r="K564" s="9"/>
    </row>
    <row r="565" spans="1:11" x14ac:dyDescent="0.2">
      <c r="A565" s="8"/>
      <c r="B565" s="8"/>
      <c r="C565" s="8"/>
      <c r="D565" s="9"/>
      <c r="E565" s="8"/>
      <c r="F565" s="9"/>
      <c r="G565" s="9"/>
      <c r="H565" s="9"/>
      <c r="I565" s="9"/>
      <c r="J565" s="17"/>
      <c r="K565" s="9"/>
    </row>
    <row r="566" spans="1:11" x14ac:dyDescent="0.2">
      <c r="A566" s="8"/>
      <c r="B566" s="8"/>
      <c r="C566" s="8"/>
      <c r="D566" s="9"/>
      <c r="E566" s="8"/>
      <c r="F566" s="9"/>
      <c r="G566" s="9"/>
      <c r="H566" s="9"/>
      <c r="I566" s="9"/>
      <c r="J566" s="17"/>
      <c r="K566" s="9"/>
    </row>
    <row r="567" spans="1:11" x14ac:dyDescent="0.2">
      <c r="A567" s="8"/>
      <c r="B567" s="8"/>
      <c r="C567" s="8"/>
      <c r="D567" s="9"/>
      <c r="E567" s="8"/>
      <c r="F567" s="9"/>
      <c r="G567" s="9"/>
      <c r="H567" s="9"/>
      <c r="I567" s="9"/>
      <c r="J567" s="17"/>
      <c r="K567" s="9"/>
    </row>
    <row r="568" spans="1:11" x14ac:dyDescent="0.2">
      <c r="A568" s="8"/>
      <c r="B568" s="8"/>
      <c r="C568" s="8"/>
      <c r="D568" s="9"/>
      <c r="E568" s="8"/>
      <c r="F568" s="9"/>
      <c r="G568" s="9"/>
      <c r="H568" s="9"/>
      <c r="I568" s="9"/>
      <c r="J568" s="17"/>
      <c r="K568" s="9"/>
    </row>
    <row r="569" spans="1:11" x14ac:dyDescent="0.2">
      <c r="A569" s="8"/>
      <c r="B569" s="8"/>
      <c r="C569" s="8"/>
      <c r="D569" s="9"/>
      <c r="E569" s="8"/>
      <c r="F569" s="9"/>
      <c r="G569" s="9"/>
      <c r="H569" s="9"/>
      <c r="I569" s="9"/>
      <c r="J569" s="17"/>
      <c r="K569" s="9"/>
    </row>
    <row r="570" spans="1:11" x14ac:dyDescent="0.2">
      <c r="A570" s="8"/>
      <c r="B570" s="8"/>
      <c r="C570" s="8"/>
      <c r="D570" s="9"/>
      <c r="E570" s="8"/>
      <c r="F570" s="9"/>
      <c r="G570" s="9"/>
      <c r="H570" s="9"/>
      <c r="I570" s="9"/>
      <c r="J570" s="17"/>
      <c r="K570" s="9"/>
    </row>
    <row r="571" spans="1:11" x14ac:dyDescent="0.2">
      <c r="A571" s="8"/>
      <c r="B571" s="8"/>
      <c r="C571" s="8"/>
      <c r="D571" s="9"/>
      <c r="E571" s="8"/>
      <c r="F571" s="9"/>
      <c r="G571" s="9"/>
      <c r="H571" s="9"/>
      <c r="I571" s="9"/>
      <c r="J571" s="17"/>
      <c r="K571" s="9"/>
    </row>
    <row r="572" spans="1:11" x14ac:dyDescent="0.2">
      <c r="A572" s="8"/>
      <c r="B572" s="8"/>
      <c r="C572" s="8"/>
      <c r="D572" s="9"/>
      <c r="E572" s="8"/>
      <c r="F572" s="9"/>
      <c r="G572" s="9"/>
      <c r="H572" s="9"/>
      <c r="I572" s="9"/>
      <c r="J572" s="17"/>
      <c r="K572" s="9"/>
    </row>
    <row r="573" spans="1:11" x14ac:dyDescent="0.2">
      <c r="A573" s="8"/>
      <c r="B573" s="8"/>
      <c r="C573" s="8"/>
      <c r="D573" s="9"/>
      <c r="E573" s="8"/>
      <c r="F573" s="9"/>
      <c r="G573" s="9"/>
      <c r="H573" s="9"/>
      <c r="I573" s="9"/>
      <c r="J573" s="17"/>
      <c r="K573" s="9"/>
    </row>
    <row r="574" spans="1:11" x14ac:dyDescent="0.2">
      <c r="A574" s="8"/>
      <c r="B574" s="8"/>
      <c r="C574" s="8"/>
      <c r="D574" s="9"/>
      <c r="E574" s="8"/>
      <c r="F574" s="9"/>
      <c r="G574" s="9"/>
      <c r="H574" s="9"/>
      <c r="I574" s="9"/>
      <c r="J574" s="17"/>
      <c r="K574" s="9"/>
    </row>
    <row r="575" spans="1:11" x14ac:dyDescent="0.2">
      <c r="A575" s="8"/>
      <c r="B575" s="8"/>
      <c r="C575" s="8"/>
      <c r="D575" s="9"/>
      <c r="E575" s="8"/>
      <c r="F575" s="9"/>
      <c r="G575" s="9"/>
      <c r="H575" s="9"/>
      <c r="I575" s="9"/>
      <c r="J575" s="17"/>
      <c r="K575" s="9"/>
    </row>
    <row r="576" spans="1:11" x14ac:dyDescent="0.2">
      <c r="A576" s="8"/>
      <c r="B576" s="8"/>
      <c r="C576" s="8"/>
      <c r="D576" s="9"/>
      <c r="E576" s="8"/>
      <c r="F576" s="9"/>
      <c r="G576" s="9"/>
      <c r="H576" s="9"/>
      <c r="I576" s="9"/>
      <c r="J576" s="17"/>
      <c r="K576" s="9"/>
    </row>
    <row r="577" spans="1:11" x14ac:dyDescent="0.2">
      <c r="A577" s="8"/>
      <c r="B577" s="8"/>
      <c r="C577" s="8"/>
      <c r="D577" s="9"/>
      <c r="E577" s="8"/>
      <c r="F577" s="9"/>
      <c r="G577" s="9"/>
      <c r="H577" s="9"/>
      <c r="I577" s="9"/>
      <c r="J577" s="17"/>
      <c r="K577" s="9"/>
    </row>
    <row r="578" spans="1:11" x14ac:dyDescent="0.2">
      <c r="A578" s="8"/>
      <c r="B578" s="8"/>
      <c r="C578" s="8"/>
      <c r="D578" s="9"/>
      <c r="E578" s="8"/>
      <c r="F578" s="9"/>
      <c r="G578" s="9"/>
      <c r="H578" s="9"/>
      <c r="I578" s="9"/>
      <c r="J578" s="17"/>
      <c r="K578" s="9"/>
    </row>
    <row r="579" spans="1:11" x14ac:dyDescent="0.2">
      <c r="A579" s="8"/>
      <c r="B579" s="8"/>
      <c r="C579" s="8"/>
      <c r="D579" s="9"/>
      <c r="E579" s="8"/>
      <c r="F579" s="9"/>
      <c r="G579" s="9"/>
      <c r="H579" s="9"/>
      <c r="I579" s="9"/>
      <c r="J579" s="17"/>
      <c r="K579" s="9"/>
    </row>
    <row r="580" spans="1:11" x14ac:dyDescent="0.2">
      <c r="A580" s="8"/>
      <c r="B580" s="8"/>
      <c r="C580" s="8"/>
      <c r="D580" s="9"/>
      <c r="E580" s="8"/>
      <c r="F580" s="9"/>
      <c r="G580" s="9"/>
      <c r="H580" s="9"/>
      <c r="I580" s="9"/>
      <c r="J580" s="17"/>
      <c r="K580" s="9"/>
    </row>
    <row r="581" spans="1:11" x14ac:dyDescent="0.2">
      <c r="A581" s="8"/>
      <c r="B581" s="8"/>
      <c r="C581" s="8"/>
      <c r="D581" s="9"/>
      <c r="E581" s="8"/>
      <c r="F581" s="9"/>
      <c r="G581" s="9"/>
      <c r="H581" s="9"/>
      <c r="I581" s="9"/>
      <c r="J581" s="17"/>
      <c r="K581" s="9"/>
    </row>
    <row r="582" spans="1:11" x14ac:dyDescent="0.2">
      <c r="A582" s="8"/>
      <c r="B582" s="8"/>
      <c r="C582" s="8"/>
      <c r="D582" s="9"/>
      <c r="E582" s="8"/>
      <c r="F582" s="9"/>
      <c r="G582" s="9"/>
      <c r="H582" s="9"/>
      <c r="I582" s="9"/>
      <c r="J582" s="17"/>
      <c r="K582" s="9"/>
    </row>
    <row r="583" spans="1:11" x14ac:dyDescent="0.2">
      <c r="A583" s="8"/>
      <c r="B583" s="8"/>
      <c r="C583" s="8"/>
      <c r="D583" s="9"/>
      <c r="E583" s="8"/>
      <c r="F583" s="9"/>
      <c r="G583" s="9"/>
      <c r="H583" s="9"/>
      <c r="I583" s="9"/>
      <c r="J583" s="17"/>
      <c r="K583" s="9"/>
    </row>
    <row r="584" spans="1:11" x14ac:dyDescent="0.2">
      <c r="A584" s="8"/>
      <c r="B584" s="8"/>
      <c r="C584" s="8"/>
      <c r="D584" s="9"/>
      <c r="E584" s="8"/>
      <c r="F584" s="9"/>
      <c r="G584" s="9"/>
      <c r="H584" s="9"/>
      <c r="I584" s="9"/>
      <c r="J584" s="17"/>
      <c r="K584" s="9"/>
    </row>
    <row r="585" spans="1:11" x14ac:dyDescent="0.2">
      <c r="A585" s="8"/>
      <c r="B585" s="8"/>
      <c r="C585" s="8"/>
      <c r="D585" s="9"/>
      <c r="E585" s="8"/>
      <c r="F585" s="9"/>
      <c r="G585" s="9"/>
      <c r="H585" s="9"/>
      <c r="I585" s="9"/>
      <c r="J585" s="17"/>
      <c r="K585" s="9"/>
    </row>
    <row r="586" spans="1:11" x14ac:dyDescent="0.2">
      <c r="A586" s="8"/>
      <c r="B586" s="8"/>
      <c r="C586" s="8"/>
      <c r="D586" s="9"/>
      <c r="E586" s="8"/>
      <c r="F586" s="9"/>
      <c r="G586" s="9"/>
      <c r="H586" s="9"/>
      <c r="I586" s="9"/>
      <c r="J586" s="17"/>
      <c r="K586" s="9"/>
    </row>
    <row r="587" spans="1:11" x14ac:dyDescent="0.2">
      <c r="A587" s="8"/>
      <c r="B587" s="8"/>
      <c r="C587" s="8"/>
      <c r="D587" s="9"/>
      <c r="E587" s="8"/>
      <c r="F587" s="9"/>
      <c r="G587" s="9"/>
      <c r="H587" s="9"/>
      <c r="I587" s="9"/>
      <c r="J587" s="17"/>
      <c r="K587" s="9"/>
    </row>
    <row r="588" spans="1:11" x14ac:dyDescent="0.2">
      <c r="A588" s="8"/>
      <c r="B588" s="8"/>
      <c r="C588" s="8"/>
      <c r="D588" s="9"/>
      <c r="E588" s="8"/>
      <c r="F588" s="9"/>
      <c r="G588" s="9"/>
      <c r="H588" s="9"/>
      <c r="I588" s="9"/>
      <c r="J588" s="17"/>
      <c r="K588" s="9"/>
    </row>
    <row r="589" spans="1:11" x14ac:dyDescent="0.2">
      <c r="A589" s="8"/>
      <c r="B589" s="8"/>
      <c r="C589" s="8"/>
      <c r="D589" s="9"/>
      <c r="E589" s="8"/>
      <c r="F589" s="9"/>
      <c r="G589" s="9"/>
      <c r="H589" s="9"/>
      <c r="I589" s="9"/>
      <c r="J589" s="17"/>
      <c r="K589" s="9"/>
    </row>
    <row r="590" spans="1:11" x14ac:dyDescent="0.2">
      <c r="A590" s="8"/>
      <c r="B590" s="8"/>
      <c r="C590" s="8"/>
      <c r="D590" s="9"/>
      <c r="E590" s="8"/>
      <c r="F590" s="9"/>
      <c r="G590" s="9"/>
      <c r="H590" s="9"/>
      <c r="I590" s="9"/>
      <c r="J590" s="17"/>
      <c r="K590" s="9"/>
    </row>
    <row r="591" spans="1:11" x14ac:dyDescent="0.2">
      <c r="A591" s="8"/>
      <c r="B591" s="8"/>
      <c r="C591" s="8"/>
      <c r="D591" s="9"/>
      <c r="E591" s="8"/>
      <c r="F591" s="9"/>
      <c r="G591" s="9"/>
      <c r="H591" s="9"/>
      <c r="I591" s="9"/>
      <c r="J591" s="17"/>
      <c r="K591" s="9"/>
    </row>
    <row r="592" spans="1:11" x14ac:dyDescent="0.2">
      <c r="A592" s="8"/>
      <c r="B592" s="8"/>
      <c r="C592" s="8"/>
      <c r="D592" s="9"/>
      <c r="E592" s="8"/>
      <c r="F592" s="9"/>
      <c r="G592" s="9"/>
      <c r="H592" s="9"/>
      <c r="I592" s="9"/>
      <c r="J592" s="17"/>
      <c r="K592" s="9"/>
    </row>
    <row r="593" spans="1:11" x14ac:dyDescent="0.2">
      <c r="A593" s="8"/>
      <c r="B593" s="8"/>
      <c r="C593" s="8"/>
      <c r="D593" s="9"/>
      <c r="E593" s="8"/>
      <c r="F593" s="9"/>
      <c r="G593" s="9"/>
      <c r="H593" s="9"/>
      <c r="I593" s="9"/>
      <c r="J593" s="17"/>
      <c r="K593" s="9"/>
    </row>
    <row r="594" spans="1:11" x14ac:dyDescent="0.2">
      <c r="A594" s="8"/>
      <c r="B594" s="8"/>
      <c r="C594" s="8"/>
      <c r="D594" s="9"/>
      <c r="E594" s="8"/>
      <c r="F594" s="9"/>
      <c r="G594" s="9"/>
      <c r="H594" s="9"/>
      <c r="I594" s="9"/>
      <c r="J594" s="17"/>
      <c r="K594" s="9"/>
    </row>
    <row r="595" spans="1:11" x14ac:dyDescent="0.2">
      <c r="A595" s="8"/>
      <c r="B595" s="8"/>
      <c r="C595" s="8"/>
      <c r="D595" s="9"/>
      <c r="E595" s="8"/>
      <c r="F595" s="9"/>
      <c r="G595" s="9"/>
      <c r="H595" s="9"/>
      <c r="I595" s="9"/>
      <c r="J595" s="17"/>
      <c r="K595" s="9"/>
    </row>
    <row r="596" spans="1:11" x14ac:dyDescent="0.2">
      <c r="A596" s="8"/>
      <c r="B596" s="8"/>
      <c r="C596" s="8"/>
      <c r="D596" s="9"/>
      <c r="E596" s="8"/>
      <c r="F596" s="9"/>
      <c r="G596" s="9"/>
      <c r="H596" s="9"/>
      <c r="I596" s="9"/>
      <c r="J596" s="17"/>
      <c r="K596" s="9"/>
    </row>
    <row r="597" spans="1:11" x14ac:dyDescent="0.2">
      <c r="A597" s="8"/>
      <c r="B597" s="8"/>
      <c r="C597" s="8"/>
      <c r="D597" s="9"/>
      <c r="E597" s="8"/>
      <c r="F597" s="9"/>
      <c r="G597" s="9"/>
      <c r="H597" s="9"/>
      <c r="I597" s="9"/>
      <c r="J597" s="17"/>
      <c r="K597" s="9"/>
    </row>
    <row r="598" spans="1:11" x14ac:dyDescent="0.2">
      <c r="A598" s="8"/>
      <c r="B598" s="8"/>
      <c r="C598" s="8"/>
      <c r="D598" s="9"/>
      <c r="E598" s="8"/>
      <c r="F598" s="9"/>
      <c r="G598" s="9"/>
      <c r="H598" s="9"/>
      <c r="I598" s="9"/>
      <c r="J598" s="17"/>
      <c r="K598" s="9"/>
    </row>
    <row r="599" spans="1:11" x14ac:dyDescent="0.2">
      <c r="A599" s="8"/>
      <c r="B599" s="8"/>
      <c r="C599" s="8"/>
      <c r="D599" s="9"/>
      <c r="E599" s="8"/>
      <c r="F599" s="9"/>
      <c r="G599" s="9"/>
      <c r="H599" s="9"/>
      <c r="I599" s="9"/>
      <c r="J599" s="17"/>
      <c r="K599" s="9"/>
    </row>
    <row r="600" spans="1:11" x14ac:dyDescent="0.2">
      <c r="A600" s="8"/>
      <c r="B600" s="8"/>
      <c r="C600" s="8"/>
      <c r="D600" s="9"/>
      <c r="E600" s="8"/>
      <c r="F600" s="9"/>
      <c r="G600" s="9"/>
      <c r="H600" s="9"/>
      <c r="I600" s="9"/>
      <c r="J600" s="17"/>
      <c r="K600" s="9"/>
    </row>
    <row r="601" spans="1:11" x14ac:dyDescent="0.2">
      <c r="A601" s="8"/>
      <c r="B601" s="8"/>
      <c r="C601" s="8"/>
      <c r="D601" s="9"/>
      <c r="E601" s="8"/>
      <c r="F601" s="9"/>
      <c r="G601" s="9"/>
      <c r="H601" s="9"/>
      <c r="I601" s="9"/>
      <c r="J601" s="17"/>
      <c r="K601" s="9"/>
    </row>
  </sheetData>
  <pageMargins left="0.75" right="0.75" top="1" bottom="1" header="0.5" footer="0.5"/>
  <pageSetup paperSize="9" scale="10" fitToWidth="0" fitToHeight="0" orientation="portrait" horizontalDpi="0" verticalDpi="0"/>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354A0-956E-8E4F-B94D-78CE803B37D0}">
  <sheetPr codeName="Sheet2">
    <tabColor rgb="FFEA375D"/>
  </sheetPr>
  <dimension ref="B2:CC23"/>
  <sheetViews>
    <sheetView showGridLines="0" topLeftCell="AY1" zoomScale="150" workbookViewId="0">
      <selection activeCell="BI12" sqref="BI12"/>
    </sheetView>
  </sheetViews>
  <sheetFormatPr baseColWidth="10" defaultRowHeight="14" x14ac:dyDescent="0.15"/>
  <cols>
    <col min="1" max="1" width="10.83203125" style="11"/>
    <col min="2" max="4" width="14.5" style="11" bestFit="1" customWidth="1"/>
    <col min="5" max="5" width="15.5" style="11" bestFit="1" customWidth="1"/>
    <col min="6" max="6" width="10.83203125" style="11"/>
    <col min="7" max="7" width="18.6640625" style="11" customWidth="1"/>
    <col min="8" max="11" width="10.83203125" style="11"/>
    <col min="12" max="12" width="12.1640625" style="11" bestFit="1" customWidth="1"/>
    <col min="13" max="13" width="19.83203125" style="11" customWidth="1"/>
    <col min="14" max="14" width="18.5" style="11" customWidth="1"/>
    <col min="15" max="16" width="10.83203125" style="11"/>
    <col min="17" max="17" width="14.5" style="11" bestFit="1" customWidth="1"/>
    <col min="18" max="18" width="20.83203125" style="11" bestFit="1" customWidth="1"/>
    <col min="19" max="19" width="19" style="11" customWidth="1"/>
    <col min="20" max="20" width="13.83203125" style="11" customWidth="1"/>
    <col min="21" max="21" width="11.6640625" style="11" customWidth="1"/>
    <col min="22" max="23" width="10.83203125" style="11"/>
    <col min="24" max="24" width="13" style="11" bestFit="1" customWidth="1"/>
    <col min="25" max="25" width="14.5" style="11" bestFit="1" customWidth="1"/>
    <col min="26" max="26" width="15.5" style="11" bestFit="1" customWidth="1"/>
    <col min="27" max="27" width="10.83203125" style="11"/>
    <col min="28" max="28" width="25.33203125" style="11" customWidth="1"/>
    <col min="29" max="30" width="10.83203125" style="11"/>
    <col min="31" max="31" width="13" style="11" bestFit="1" customWidth="1"/>
    <col min="32" max="32" width="22.5" style="11" bestFit="1" customWidth="1"/>
    <col min="33" max="33" width="15.5" style="11" bestFit="1" customWidth="1"/>
    <col min="34" max="34" width="15.33203125" style="11" bestFit="1" customWidth="1"/>
    <col min="35" max="36" width="10.83203125" style="11"/>
    <col min="37" max="37" width="14" style="11" bestFit="1" customWidth="1"/>
    <col min="38" max="38" width="14.5" style="11" bestFit="1" customWidth="1"/>
    <col min="39" max="39" width="15.5" style="11" bestFit="1" customWidth="1"/>
    <col min="40" max="40" width="10.83203125" style="11"/>
    <col min="41" max="41" width="26" style="11" customWidth="1"/>
    <col min="42" max="42" width="17.5" style="11" customWidth="1"/>
    <col min="43" max="45" width="10.83203125" style="11"/>
    <col min="46" max="46" width="17.33203125" style="11" bestFit="1" customWidth="1"/>
    <col min="47" max="47" width="14.5" style="11" bestFit="1" customWidth="1"/>
    <col min="48" max="48" width="15.5" style="11" bestFit="1" customWidth="1"/>
    <col min="49" max="49" width="10.83203125" style="11"/>
    <col min="50" max="50" width="14.6640625" style="11" bestFit="1" customWidth="1"/>
    <col min="51" max="51" width="14" style="11" bestFit="1" customWidth="1"/>
    <col min="52" max="52" width="10.83203125" style="11"/>
    <col min="53" max="53" width="17" style="11" customWidth="1"/>
    <col min="54" max="54" width="12.1640625" style="11" bestFit="1" customWidth="1"/>
    <col min="55" max="55" width="13.33203125" style="11" bestFit="1" customWidth="1"/>
    <col min="56" max="56" width="14.33203125" style="11" bestFit="1" customWidth="1"/>
    <col min="57" max="58" width="10.83203125" style="11"/>
    <col min="59" max="59" width="10.33203125" style="11" customWidth="1"/>
    <col min="60" max="60" width="9" style="11" customWidth="1"/>
    <col min="61" max="66" width="10.83203125" style="11"/>
    <col min="67" max="67" width="19.1640625" style="11" customWidth="1"/>
    <col min="68" max="68" width="10.83203125" style="11"/>
    <col min="69" max="69" width="10.1640625" style="11" bestFit="1" customWidth="1"/>
    <col min="70" max="70" width="10.83203125" style="11"/>
    <col min="71" max="71" width="15.83203125" style="11" bestFit="1" customWidth="1"/>
    <col min="72" max="72" width="10.83203125" style="11"/>
    <col min="73" max="73" width="13.33203125" style="11" bestFit="1" customWidth="1"/>
    <col min="74" max="74" width="12" style="11" bestFit="1" customWidth="1"/>
    <col min="75" max="75" width="18.6640625" style="11" customWidth="1"/>
    <col min="76" max="76" width="19.6640625" style="11" customWidth="1"/>
    <col min="77" max="77" width="13.33203125" style="11" customWidth="1"/>
    <col min="78" max="16384" width="10.83203125" style="11"/>
  </cols>
  <sheetData>
    <row r="2" spans="2:81" ht="20" customHeight="1" x14ac:dyDescent="0.15">
      <c r="BA2" s="49" t="s">
        <v>482</v>
      </c>
    </row>
    <row r="4" spans="2:81" ht="15" x14ac:dyDescent="0.2">
      <c r="BB4" s="52" t="s">
        <v>458</v>
      </c>
      <c r="BC4" s="53" t="s">
        <v>480</v>
      </c>
      <c r="BD4" s="53" t="s">
        <v>481</v>
      </c>
      <c r="BG4" s="69" t="s">
        <v>487</v>
      </c>
      <c r="BH4" s="66"/>
      <c r="BI4" s="67" t="s">
        <v>488</v>
      </c>
      <c r="BJ4" s="68"/>
      <c r="BU4" s="53" t="s">
        <v>480</v>
      </c>
      <c r="BV4" t="s">
        <v>484</v>
      </c>
      <c r="BW4"/>
      <c r="BX4" s="50" t="s">
        <v>485</v>
      </c>
      <c r="BY4" s="50" t="s">
        <v>486</v>
      </c>
      <c r="CB4" s="50" t="s">
        <v>463</v>
      </c>
      <c r="CC4" s="50" t="s">
        <v>462</v>
      </c>
    </row>
    <row r="5" spans="2:81" ht="21" thickBot="1" x14ac:dyDescent="0.35">
      <c r="BB5" s="12" t="s">
        <v>457</v>
      </c>
      <c r="BC5" s="23">
        <v>123480772.68000001</v>
      </c>
      <c r="BD5" s="13">
        <v>6.5641589414616813E-2</v>
      </c>
      <c r="BF5" s="63" t="s">
        <v>457</v>
      </c>
      <c r="BG5" s="74" t="str">
        <f>IF(BF5=$BB$5,"◉","")</f>
        <v>◉</v>
      </c>
      <c r="BH5" s="75" t="str">
        <f>IF(BF5=$BB$5,"◉","")</f>
        <v>◉</v>
      </c>
      <c r="BI5" s="76" t="str">
        <f>IF(BF5=$BB$5,"","◉")</f>
        <v/>
      </c>
      <c r="BJ5" s="79" t="str">
        <f>IF(BF5=$BB$5,"","◉")</f>
        <v/>
      </c>
      <c r="BO5" s="50" t="s">
        <v>483</v>
      </c>
      <c r="BQ5" s="57" t="s">
        <v>457</v>
      </c>
      <c r="BR5" s="55">
        <f>IFERROR(VLOOKUP(BQ5,BB:BD,3,0),"")</f>
        <v>6.5641589414616813E-2</v>
      </c>
      <c r="BS5" s="60">
        <f>IFERROR(VLOOKUP(BQ5,BB:BC,2,0),"")</f>
        <v>123480772.68000001</v>
      </c>
      <c r="BU5">
        <v>1881136239.7099996</v>
      </c>
      <c r="BV5">
        <v>2057051238.1699998</v>
      </c>
      <c r="BW5"/>
      <c r="BX5" s="31">
        <f>100%-BY5</f>
        <v>8.551804407968866E-2</v>
      </c>
      <c r="BY5" s="31">
        <f>GETPIVOTDATA("Sum of Amount",$BU$4)/GETPIVOTDATA("Sum of Target",$BU$4)</f>
        <v>0.91448195592031134</v>
      </c>
      <c r="CB5" s="54">
        <v>0</v>
      </c>
      <c r="CC5" s="54">
        <v>1</v>
      </c>
    </row>
    <row r="6" spans="2:81" ht="22" thickTop="1" thickBot="1" x14ac:dyDescent="0.35">
      <c r="Q6" s="11" t="s">
        <v>460</v>
      </c>
      <c r="R6" s="11" t="s">
        <v>471</v>
      </c>
      <c r="S6"/>
      <c r="T6" s="14" t="s">
        <v>441</v>
      </c>
      <c r="U6" s="14" t="s">
        <v>10</v>
      </c>
      <c r="X6" s="32" t="s">
        <v>458</v>
      </c>
      <c r="Y6" s="25" t="s">
        <v>460</v>
      </c>
      <c r="Z6" s="25" t="s">
        <v>461</v>
      </c>
      <c r="AB6" s="14" t="s">
        <v>476</v>
      </c>
      <c r="AE6" s="32" t="s">
        <v>458</v>
      </c>
      <c r="AF6" s="11" t="s">
        <v>477</v>
      </c>
      <c r="AG6"/>
      <c r="AH6" s="14" t="s">
        <v>443</v>
      </c>
      <c r="AK6" s="10" t="s">
        <v>458</v>
      </c>
      <c r="AL6" s="11" t="s">
        <v>460</v>
      </c>
      <c r="AM6" s="11" t="s">
        <v>461</v>
      </c>
      <c r="AT6" s="10" t="s">
        <v>458</v>
      </c>
      <c r="AU6" s="25" t="s">
        <v>460</v>
      </c>
      <c r="AV6" s="25" t="s">
        <v>461</v>
      </c>
      <c r="BB6" s="12" t="s">
        <v>454</v>
      </c>
      <c r="BC6" s="23">
        <v>990897785.73000014</v>
      </c>
      <c r="BD6" s="13">
        <v>0.5267549286503348</v>
      </c>
      <c r="BF6" s="64" t="s">
        <v>454</v>
      </c>
      <c r="BG6" s="70" t="str">
        <f t="shared" ref="BG6:BG9" si="0">IF(BF6=$BB$5,"◉","")</f>
        <v/>
      </c>
      <c r="BH6" s="71" t="str">
        <f t="shared" ref="BH6:BH9" si="1">IF(BF6=$BB$5,"◉","")</f>
        <v/>
      </c>
      <c r="BI6" s="77" t="str">
        <f t="shared" ref="BI6:BI9" si="2">IF(BF6=$BB$5,"","◉")</f>
        <v>◉</v>
      </c>
      <c r="BJ6" s="80" t="str">
        <f t="shared" ref="BJ6:BJ9" si="3">IF(BF6=$BB$5,"","◉")</f>
        <v>◉</v>
      </c>
      <c r="BO6" s="51">
        <f>GETPIVOTDATA("Sum of Amount",$BB$4)</f>
        <v>1881136239.71</v>
      </c>
      <c r="BQ6" s="58" t="s">
        <v>454</v>
      </c>
      <c r="BR6" s="27">
        <f t="shared" ref="BR6:BR9" si="4">IFERROR(VLOOKUP(BQ6,BB:BD,3,0),"")</f>
        <v>0.5267549286503348</v>
      </c>
      <c r="BS6" s="61">
        <f t="shared" ref="BS6:BS9" si="5">IFERROR(VLOOKUP(BQ6,BB:BC,2,0),"")</f>
        <v>990897785.73000014</v>
      </c>
      <c r="BU6"/>
      <c r="BV6"/>
      <c r="BW6"/>
      <c r="CB6" s="11">
        <f>SIN(BX5*2*PI())</f>
        <v>0.51184040105737882</v>
      </c>
      <c r="CC6" s="11">
        <f>COS(BY5*2*PI())</f>
        <v>0.85908055725026233</v>
      </c>
    </row>
    <row r="7" spans="2:81" ht="21" thickTop="1" x14ac:dyDescent="0.3">
      <c r="B7" s="10" t="s">
        <v>458</v>
      </c>
      <c r="C7" s="11" t="s">
        <v>460</v>
      </c>
      <c r="D7" s="11" t="s">
        <v>472</v>
      </c>
      <c r="E7" s="11" t="s">
        <v>473</v>
      </c>
      <c r="H7" s="14" t="s">
        <v>463</v>
      </c>
      <c r="I7" s="14" t="s">
        <v>462</v>
      </c>
      <c r="J7" s="14" t="s">
        <v>9</v>
      </c>
      <c r="K7" s="14" t="s">
        <v>468</v>
      </c>
      <c r="L7" s="14" t="s">
        <v>469</v>
      </c>
      <c r="M7" s="14" t="s">
        <v>474</v>
      </c>
      <c r="N7" s="14" t="s">
        <v>475</v>
      </c>
      <c r="Q7" s="23">
        <v>172268757</v>
      </c>
      <c r="R7" s="23">
        <v>177255352</v>
      </c>
      <c r="S7"/>
      <c r="T7" s="22">
        <f>GETPIVOTDATA("Sum of Income",$Q$6)/GETPIVOTDATA("Sum of Target Income",$Q$6)</f>
        <v>0.9718677323774122</v>
      </c>
      <c r="U7" s="22">
        <f>100%-T7</f>
        <v>2.8132267622587803E-2</v>
      </c>
      <c r="X7" s="12" t="s">
        <v>38</v>
      </c>
      <c r="Y7" s="23">
        <v>22831011</v>
      </c>
      <c r="Z7" s="23">
        <v>22831011</v>
      </c>
      <c r="AB7" s="23">
        <f>IFERROR(AVERAGE(Y7:Y18),"")</f>
        <v>14355729.75</v>
      </c>
      <c r="AE7" s="12" t="s">
        <v>38</v>
      </c>
      <c r="AF7" s="23">
        <v>5244582</v>
      </c>
      <c r="AG7"/>
      <c r="AH7" s="33">
        <f>IFERROR(GETPIVOTDATA("Operating Profit",$AE$6),"")</f>
        <v>38078630</v>
      </c>
      <c r="AK7" s="12" t="s">
        <v>478</v>
      </c>
      <c r="AL7" s="23">
        <v>109585198</v>
      </c>
      <c r="AM7" s="13">
        <v>0.63612926631844213</v>
      </c>
      <c r="AO7" s="14" t="s">
        <v>478</v>
      </c>
      <c r="AP7" s="36">
        <f>AL7</f>
        <v>109585198</v>
      </c>
      <c r="AQ7" s="37">
        <f>AM7</f>
        <v>0.63612926631844213</v>
      </c>
      <c r="AT7" s="12" t="s">
        <v>451</v>
      </c>
      <c r="AU7" s="23">
        <v>31470965</v>
      </c>
      <c r="AV7" s="13">
        <v>0.18268527356936812</v>
      </c>
      <c r="AX7" s="39" t="s">
        <v>451</v>
      </c>
      <c r="AY7" s="40">
        <f>VLOOKUP(AX7,$AT:$AV,2,0)</f>
        <v>31470965</v>
      </c>
      <c r="AZ7" s="41">
        <f>VLOOKUP(AX7,$AT:$AV,3,0)</f>
        <v>0.18268527356936812</v>
      </c>
      <c r="BB7" s="12" t="s">
        <v>456</v>
      </c>
      <c r="BC7" s="23">
        <v>322423275.27000004</v>
      </c>
      <c r="BD7" s="13">
        <v>0.1713981520656396</v>
      </c>
      <c r="BF7" s="64" t="s">
        <v>456</v>
      </c>
      <c r="BG7" s="70" t="str">
        <f t="shared" si="0"/>
        <v/>
      </c>
      <c r="BH7" s="71" t="str">
        <f t="shared" si="1"/>
        <v/>
      </c>
      <c r="BI7" s="77" t="str">
        <f t="shared" si="2"/>
        <v>◉</v>
      </c>
      <c r="BJ7" s="80" t="str">
        <f t="shared" si="3"/>
        <v>◉</v>
      </c>
      <c r="BQ7" s="58" t="s">
        <v>456</v>
      </c>
      <c r="BR7" s="27">
        <f t="shared" si="4"/>
        <v>0.1713981520656396</v>
      </c>
      <c r="BS7" s="61">
        <f t="shared" si="5"/>
        <v>322423275.27000004</v>
      </c>
      <c r="BU7"/>
      <c r="BV7"/>
      <c r="BW7"/>
    </row>
    <row r="8" spans="2:81" ht="20" x14ac:dyDescent="0.3">
      <c r="B8" s="12" t="s">
        <v>451</v>
      </c>
      <c r="C8" s="11">
        <v>31470965</v>
      </c>
      <c r="D8" s="11">
        <v>19534</v>
      </c>
      <c r="E8" s="13">
        <v>0.17891882980087565</v>
      </c>
      <c r="G8" s="12" t="s">
        <v>451</v>
      </c>
      <c r="H8" s="26">
        <v>1</v>
      </c>
      <c r="I8" s="26">
        <v>17</v>
      </c>
      <c r="J8" s="11">
        <f>VLOOKUP(G8,$B$7:$D$13,2,FALSE)</f>
        <v>31470965</v>
      </c>
      <c r="K8" s="11" t="str">
        <f>IF(J8=MAX($J$8:$J$12),J8,"")</f>
        <v/>
      </c>
      <c r="L8" s="11">
        <f>IF(J8=MAX($J$8:$J$12),"",J8)</f>
        <v>31470965</v>
      </c>
      <c r="M8" s="11">
        <f>VLOOKUP(G8,$B$8:$E$12,3,0)</f>
        <v>19534</v>
      </c>
      <c r="N8" s="27">
        <f>VLOOKUP(G8,$B$8:$E$12,4,0)</f>
        <v>0.17891882980087565</v>
      </c>
      <c r="Q8"/>
      <c r="R8"/>
      <c r="S8"/>
      <c r="X8" s="12" t="s">
        <v>21</v>
      </c>
      <c r="Y8" s="23">
        <v>17368496</v>
      </c>
      <c r="Z8" s="23">
        <v>17368496</v>
      </c>
      <c r="AE8" s="12" t="s">
        <v>21</v>
      </c>
      <c r="AF8" s="23">
        <v>3487167</v>
      </c>
      <c r="AG8"/>
      <c r="AK8" s="12" t="s">
        <v>479</v>
      </c>
      <c r="AL8" s="23">
        <v>62683559</v>
      </c>
      <c r="AM8" s="13">
        <v>0.36387073368155781</v>
      </c>
      <c r="AO8" s="14" t="s">
        <v>479</v>
      </c>
      <c r="AP8" s="36">
        <f>AL8</f>
        <v>62683559</v>
      </c>
      <c r="AQ8" s="37">
        <f>AM8</f>
        <v>0.36387073368155781</v>
      </c>
      <c r="AT8" s="38" t="s">
        <v>446</v>
      </c>
      <c r="AU8" s="23">
        <v>5825605</v>
      </c>
      <c r="AV8" s="13">
        <v>3.3816956141385524E-2</v>
      </c>
      <c r="AX8" s="42" t="s">
        <v>446</v>
      </c>
      <c r="AY8" s="43">
        <f t="shared" ref="AY8:AY21" si="6">VLOOKUP(AX8,$AT:$AV,2,0)</f>
        <v>5825605</v>
      </c>
      <c r="AZ8" s="44">
        <f t="shared" ref="AZ8:AZ21" si="7">VLOOKUP(AX8,$AT:$AV,3,0)</f>
        <v>3.3816956141385524E-2</v>
      </c>
      <c r="BB8" s="12" t="s">
        <v>455</v>
      </c>
      <c r="BC8" s="23">
        <v>100056708.91</v>
      </c>
      <c r="BD8" s="13">
        <v>5.3189506851149149E-2</v>
      </c>
      <c r="BF8" s="64" t="s">
        <v>455</v>
      </c>
      <c r="BG8" s="70" t="str">
        <f t="shared" si="0"/>
        <v/>
      </c>
      <c r="BH8" s="71" t="str">
        <f t="shared" si="1"/>
        <v/>
      </c>
      <c r="BI8" s="77" t="str">
        <f t="shared" si="2"/>
        <v>◉</v>
      </c>
      <c r="BJ8" s="80" t="str">
        <f t="shared" si="3"/>
        <v>◉</v>
      </c>
      <c r="BQ8" s="58" t="s">
        <v>455</v>
      </c>
      <c r="BR8" s="27">
        <f t="shared" si="4"/>
        <v>5.3189506851149149E-2</v>
      </c>
      <c r="BS8" s="61">
        <f t="shared" si="5"/>
        <v>100056708.91</v>
      </c>
      <c r="BU8"/>
      <c r="BV8"/>
      <c r="BW8"/>
    </row>
    <row r="9" spans="2:81" ht="20" x14ac:dyDescent="0.3">
      <c r="B9" s="12" t="s">
        <v>450</v>
      </c>
      <c r="C9" s="11">
        <v>34783529</v>
      </c>
      <c r="D9" s="11">
        <v>21380</v>
      </c>
      <c r="E9" s="13">
        <v>0.19582699811317297</v>
      </c>
      <c r="G9" s="12" t="s">
        <v>450</v>
      </c>
      <c r="H9" s="26">
        <v>2</v>
      </c>
      <c r="I9" s="26">
        <v>23</v>
      </c>
      <c r="J9" s="11">
        <f t="shared" ref="J9:J12" si="8">VLOOKUP(G9,$B$7:$D$13,2,FALSE)</f>
        <v>34783529</v>
      </c>
      <c r="K9" s="11" t="str">
        <f t="shared" ref="K9:K12" si="9">IF(J9=MAX($J$8:$J$12),J9,"")</f>
        <v/>
      </c>
      <c r="L9" s="11">
        <f t="shared" ref="L9:L12" si="10">IF(J9=MAX($J$8:$J$12),"",J9)</f>
        <v>34783529</v>
      </c>
      <c r="M9" s="11">
        <f t="shared" ref="M9:M12" si="11">VLOOKUP(G9,$B$8:$E$12,3,0)</f>
        <v>21380</v>
      </c>
      <c r="N9" s="27">
        <f t="shared" ref="N9:N12" si="12">VLOOKUP(G9,$B$8:$E$12,4,0)</f>
        <v>0.19582699811317297</v>
      </c>
      <c r="Q9"/>
      <c r="R9"/>
      <c r="S9"/>
      <c r="X9" s="12" t="s">
        <v>66</v>
      </c>
      <c r="Y9" s="23">
        <v>13442498</v>
      </c>
      <c r="Z9" s="23">
        <v>13442498</v>
      </c>
      <c r="AE9" s="12" t="s">
        <v>66</v>
      </c>
      <c r="AF9" s="23">
        <v>2858687</v>
      </c>
      <c r="AG9"/>
      <c r="AK9" s="12" t="s">
        <v>459</v>
      </c>
      <c r="AL9" s="23">
        <v>172268757</v>
      </c>
      <c r="AM9" s="13">
        <v>1</v>
      </c>
      <c r="AO9" s="35"/>
      <c r="AP9" s="23"/>
      <c r="AQ9" s="34"/>
      <c r="AT9" s="38" t="s">
        <v>448</v>
      </c>
      <c r="AU9" s="23">
        <v>25645360</v>
      </c>
      <c r="AV9" s="13">
        <v>0.14886831742798259</v>
      </c>
      <c r="AX9" s="42" t="s">
        <v>448</v>
      </c>
      <c r="AY9" s="43">
        <f t="shared" si="6"/>
        <v>25645360</v>
      </c>
      <c r="AZ9" s="44">
        <f t="shared" si="7"/>
        <v>0.14886831742798259</v>
      </c>
      <c r="BB9" s="28" t="s">
        <v>453</v>
      </c>
      <c r="BC9" s="82">
        <v>344277697.12</v>
      </c>
      <c r="BD9" s="83">
        <v>0.18301582301825975</v>
      </c>
      <c r="BF9" s="65" t="s">
        <v>453</v>
      </c>
      <c r="BG9" s="72" t="str">
        <f t="shared" si="0"/>
        <v/>
      </c>
      <c r="BH9" s="73" t="str">
        <f t="shared" si="1"/>
        <v/>
      </c>
      <c r="BI9" s="78" t="str">
        <f t="shared" si="2"/>
        <v>◉</v>
      </c>
      <c r="BJ9" s="81" t="str">
        <f t="shared" si="3"/>
        <v>◉</v>
      </c>
      <c r="BQ9" s="59" t="s">
        <v>453</v>
      </c>
      <c r="BR9" s="31">
        <f t="shared" si="4"/>
        <v>0.18301582301825975</v>
      </c>
      <c r="BS9" s="62">
        <f t="shared" si="5"/>
        <v>344277697.12</v>
      </c>
      <c r="BU9"/>
      <c r="BV9"/>
      <c r="BW9"/>
    </row>
    <row r="10" spans="2:81" ht="15" x14ac:dyDescent="0.2">
      <c r="B10" s="12" t="s">
        <v>445</v>
      </c>
      <c r="C10" s="11">
        <v>40406736</v>
      </c>
      <c r="D10" s="11">
        <v>28201</v>
      </c>
      <c r="E10" s="13">
        <v>0.25830295480774518</v>
      </c>
      <c r="G10" s="12" t="s">
        <v>445</v>
      </c>
      <c r="H10" s="26">
        <v>3</v>
      </c>
      <c r="I10" s="26">
        <v>21</v>
      </c>
      <c r="J10" s="11">
        <f t="shared" si="8"/>
        <v>40406736</v>
      </c>
      <c r="K10" s="11">
        <f t="shared" si="9"/>
        <v>40406736</v>
      </c>
      <c r="L10" s="11" t="str">
        <f t="shared" si="10"/>
        <v/>
      </c>
      <c r="M10" s="11">
        <f t="shared" si="11"/>
        <v>28201</v>
      </c>
      <c r="N10" s="27">
        <f t="shared" si="12"/>
        <v>0.25830295480774518</v>
      </c>
      <c r="Q10"/>
      <c r="R10"/>
      <c r="S10"/>
      <c r="X10" s="12" t="s">
        <v>61</v>
      </c>
      <c r="Y10" s="23">
        <v>8147247</v>
      </c>
      <c r="Z10" s="23">
        <v>8147247</v>
      </c>
      <c r="AE10" s="12" t="s">
        <v>61</v>
      </c>
      <c r="AF10" s="23">
        <v>2055950</v>
      </c>
      <c r="AG10"/>
      <c r="AK10"/>
      <c r="AL10"/>
      <c r="AM10"/>
      <c r="AO10" s="35"/>
      <c r="AP10" s="23"/>
      <c r="AQ10" s="34"/>
      <c r="AT10" s="12" t="s">
        <v>450</v>
      </c>
      <c r="AU10" s="23">
        <v>34783529</v>
      </c>
      <c r="AV10" s="13">
        <v>0.20191432042433557</v>
      </c>
      <c r="AX10" s="42" t="s">
        <v>450</v>
      </c>
      <c r="AY10" s="43">
        <f t="shared" si="6"/>
        <v>34783529</v>
      </c>
      <c r="AZ10" s="44">
        <f t="shared" si="7"/>
        <v>0.20191432042433557</v>
      </c>
      <c r="BB10" s="12" t="s">
        <v>459</v>
      </c>
      <c r="BC10" s="11">
        <v>1881136239.71</v>
      </c>
      <c r="BD10" s="13">
        <v>1</v>
      </c>
      <c r="BU10"/>
      <c r="BV10"/>
      <c r="BW10"/>
    </row>
    <row r="11" spans="2:81" ht="15" x14ac:dyDescent="0.2">
      <c r="B11" s="12" t="s">
        <v>449</v>
      </c>
      <c r="C11" s="11">
        <v>32677135</v>
      </c>
      <c r="D11" s="11">
        <v>16548</v>
      </c>
      <c r="E11" s="13">
        <v>0.15156899741706203</v>
      </c>
      <c r="G11" s="12" t="s">
        <v>449</v>
      </c>
      <c r="H11" s="26">
        <v>4</v>
      </c>
      <c r="I11" s="26">
        <v>18</v>
      </c>
      <c r="J11" s="11">
        <f t="shared" si="8"/>
        <v>32677135</v>
      </c>
      <c r="K11" s="11" t="str">
        <f t="shared" si="9"/>
        <v/>
      </c>
      <c r="L11" s="11">
        <f t="shared" si="10"/>
        <v>32677135</v>
      </c>
      <c r="M11" s="11">
        <f t="shared" si="11"/>
        <v>16548</v>
      </c>
      <c r="N11" s="27">
        <f t="shared" si="12"/>
        <v>0.15156899741706203</v>
      </c>
      <c r="Q11"/>
      <c r="R11"/>
      <c r="S11"/>
      <c r="X11" s="12" t="s">
        <v>13</v>
      </c>
      <c r="Y11" s="23">
        <v>15862728</v>
      </c>
      <c r="Z11" s="23">
        <v>15862728</v>
      </c>
      <c r="AE11" s="12" t="s">
        <v>13</v>
      </c>
      <c r="AF11" s="23">
        <v>3616602</v>
      </c>
      <c r="AG11"/>
      <c r="AK11"/>
      <c r="AL11"/>
      <c r="AM11"/>
      <c r="AO11" s="35"/>
      <c r="AP11" s="23"/>
      <c r="AQ11" s="34"/>
      <c r="AT11" s="38" t="s">
        <v>446</v>
      </c>
      <c r="AU11" s="23">
        <v>11069949</v>
      </c>
      <c r="AV11" s="13">
        <v>6.4259760114249859E-2</v>
      </c>
      <c r="AX11" s="42" t="s">
        <v>446</v>
      </c>
      <c r="AY11" s="43">
        <f t="shared" si="6"/>
        <v>5825605</v>
      </c>
      <c r="AZ11" s="44">
        <f t="shared" si="7"/>
        <v>3.3816956141385524E-2</v>
      </c>
    </row>
    <row r="12" spans="2:81" ht="15" x14ac:dyDescent="0.2">
      <c r="B12" s="12" t="s">
        <v>447</v>
      </c>
      <c r="C12" s="11">
        <v>32930392</v>
      </c>
      <c r="D12" s="11">
        <v>23515</v>
      </c>
      <c r="E12" s="13">
        <v>0.2153822198611442</v>
      </c>
      <c r="G12" s="28" t="s">
        <v>447</v>
      </c>
      <c r="H12" s="29">
        <v>5</v>
      </c>
      <c r="I12" s="29">
        <v>21</v>
      </c>
      <c r="J12" s="30">
        <f t="shared" si="8"/>
        <v>32930392</v>
      </c>
      <c r="K12" s="30" t="str">
        <f t="shared" si="9"/>
        <v/>
      </c>
      <c r="L12" s="30">
        <f t="shared" si="10"/>
        <v>32930392</v>
      </c>
      <c r="M12" s="30">
        <f t="shared" si="11"/>
        <v>23515</v>
      </c>
      <c r="N12" s="31">
        <f t="shared" si="12"/>
        <v>0.2153822198611442</v>
      </c>
      <c r="Q12"/>
      <c r="R12"/>
      <c r="S12"/>
      <c r="X12" s="12" t="s">
        <v>32</v>
      </c>
      <c r="Y12" s="23">
        <v>9374676</v>
      </c>
      <c r="Z12" s="23">
        <v>9374676</v>
      </c>
      <c r="AE12" s="12" t="s">
        <v>32</v>
      </c>
      <c r="AF12" s="23">
        <v>1883449</v>
      </c>
      <c r="AG12"/>
      <c r="AK12"/>
      <c r="AL12"/>
      <c r="AM12"/>
      <c r="AO12" s="35"/>
      <c r="AP12" s="23"/>
      <c r="AQ12" s="34"/>
      <c r="AT12" s="38" t="s">
        <v>448</v>
      </c>
      <c r="AU12" s="23">
        <v>23713580</v>
      </c>
      <c r="AV12" s="13">
        <v>0.13765456031008572</v>
      </c>
      <c r="AX12" s="42" t="s">
        <v>448</v>
      </c>
      <c r="AY12" s="43">
        <f t="shared" si="6"/>
        <v>25645360</v>
      </c>
      <c r="AZ12" s="44">
        <f t="shared" si="7"/>
        <v>0.14886831742798259</v>
      </c>
      <c r="BB12"/>
      <c r="BC12"/>
      <c r="BD12"/>
    </row>
    <row r="13" spans="2:81" ht="15" x14ac:dyDescent="0.2">
      <c r="B13" s="12" t="s">
        <v>459</v>
      </c>
      <c r="C13" s="11">
        <v>172268757</v>
      </c>
      <c r="D13" s="11">
        <v>109178</v>
      </c>
      <c r="E13" s="13">
        <v>1</v>
      </c>
      <c r="X13" s="12" t="s">
        <v>73</v>
      </c>
      <c r="Y13" s="23">
        <v>21138705</v>
      </c>
      <c r="Z13" s="23">
        <v>21138705</v>
      </c>
      <c r="AE13" s="12" t="s">
        <v>73</v>
      </c>
      <c r="AF13" s="23">
        <v>4568970</v>
      </c>
      <c r="AG13"/>
      <c r="AK13"/>
      <c r="AL13"/>
      <c r="AM13"/>
      <c r="AT13" s="12" t="s">
        <v>445</v>
      </c>
      <c r="AU13" s="23">
        <v>40406736</v>
      </c>
      <c r="AV13" s="13">
        <v>0.23455637983154426</v>
      </c>
      <c r="AX13" s="42" t="s">
        <v>445</v>
      </c>
      <c r="AY13" s="43">
        <f t="shared" si="6"/>
        <v>40406736</v>
      </c>
      <c r="AZ13" s="44">
        <f t="shared" si="7"/>
        <v>0.23455637983154426</v>
      </c>
      <c r="BB13"/>
      <c r="BC13"/>
      <c r="BD13"/>
    </row>
    <row r="14" spans="2:81" ht="18" x14ac:dyDescent="0.2">
      <c r="X14" s="12" t="s">
        <v>56</v>
      </c>
      <c r="Y14" s="23">
        <v>12708317</v>
      </c>
      <c r="Z14" s="23">
        <v>12708317</v>
      </c>
      <c r="AE14" s="12" t="s">
        <v>56</v>
      </c>
      <c r="AF14" s="23">
        <v>2658628</v>
      </c>
      <c r="AG14"/>
      <c r="AK14"/>
      <c r="AL14"/>
      <c r="AM14"/>
      <c r="AT14" s="38" t="s">
        <v>446</v>
      </c>
      <c r="AU14" s="23">
        <v>20377639</v>
      </c>
      <c r="AV14" s="13">
        <v>0.11828981270236948</v>
      </c>
      <c r="AX14" s="42" t="s">
        <v>446</v>
      </c>
      <c r="AY14" s="43">
        <f t="shared" si="6"/>
        <v>5825605</v>
      </c>
      <c r="AZ14" s="44">
        <f t="shared" si="7"/>
        <v>3.3816956141385524E-2</v>
      </c>
      <c r="BB14"/>
      <c r="BC14"/>
      <c r="BD14"/>
      <c r="BO14" s="56"/>
    </row>
    <row r="15" spans="2:81" ht="15" x14ac:dyDescent="0.2">
      <c r="X15" s="12" t="s">
        <v>42</v>
      </c>
      <c r="Y15" s="23">
        <v>14509265</v>
      </c>
      <c r="Z15" s="23">
        <v>14509265</v>
      </c>
      <c r="AE15" s="12" t="s">
        <v>42</v>
      </c>
      <c r="AF15" s="23">
        <v>3574360</v>
      </c>
      <c r="AG15"/>
      <c r="AK15"/>
      <c r="AL15"/>
      <c r="AM15"/>
      <c r="AT15" s="38" t="s">
        <v>448</v>
      </c>
      <c r="AU15" s="23">
        <v>20029097</v>
      </c>
      <c r="AV15" s="13">
        <v>0.1162665671291748</v>
      </c>
      <c r="AX15" s="42" t="s">
        <v>448</v>
      </c>
      <c r="AY15" s="43">
        <f t="shared" si="6"/>
        <v>25645360</v>
      </c>
      <c r="AZ15" s="44">
        <f t="shared" si="7"/>
        <v>0.14886831742798259</v>
      </c>
      <c r="BB15"/>
      <c r="BC15"/>
      <c r="BD15"/>
    </row>
    <row r="16" spans="2:81" ht="15" x14ac:dyDescent="0.2">
      <c r="X16" s="12" t="s">
        <v>28</v>
      </c>
      <c r="Y16" s="23">
        <v>13725933</v>
      </c>
      <c r="Z16" s="23">
        <v>13725933</v>
      </c>
      <c r="AE16" s="12" t="s">
        <v>28</v>
      </c>
      <c r="AF16" s="23">
        <v>2820115</v>
      </c>
      <c r="AG16"/>
      <c r="AK16"/>
      <c r="AL16"/>
      <c r="AM16"/>
      <c r="AT16" s="12" t="s">
        <v>449</v>
      </c>
      <c r="AU16" s="23">
        <v>32677135</v>
      </c>
      <c r="AV16" s="13">
        <v>0.18968694944493039</v>
      </c>
      <c r="AX16" s="42" t="s">
        <v>449</v>
      </c>
      <c r="AY16" s="43">
        <f t="shared" si="6"/>
        <v>32677135</v>
      </c>
      <c r="AZ16" s="44">
        <f t="shared" si="7"/>
        <v>0.18968694944493039</v>
      </c>
      <c r="BB16"/>
      <c r="BC16"/>
      <c r="BD16"/>
    </row>
    <row r="17" spans="11:56" ht="15" x14ac:dyDescent="0.2">
      <c r="X17" s="12" t="s">
        <v>49</v>
      </c>
      <c r="Y17" s="23">
        <v>17092959</v>
      </c>
      <c r="Z17" s="23">
        <v>17092959</v>
      </c>
      <c r="AE17" s="12" t="s">
        <v>49</v>
      </c>
      <c r="AF17" s="23">
        <v>4054473</v>
      </c>
      <c r="AG17"/>
      <c r="AK17"/>
      <c r="AL17"/>
      <c r="AM17"/>
      <c r="AT17" s="38" t="s">
        <v>446</v>
      </c>
      <c r="AU17" s="23">
        <v>3642710</v>
      </c>
      <c r="AV17" s="13">
        <v>2.1145505798245239E-2</v>
      </c>
      <c r="AX17" s="42" t="s">
        <v>446</v>
      </c>
      <c r="AY17" s="43">
        <f t="shared" si="6"/>
        <v>5825605</v>
      </c>
      <c r="AZ17" s="44">
        <f t="shared" si="7"/>
        <v>3.3816956141385524E-2</v>
      </c>
      <c r="BB17"/>
      <c r="BC17"/>
      <c r="BD17"/>
    </row>
    <row r="18" spans="11:56" ht="15" x14ac:dyDescent="0.2">
      <c r="X18" s="12" t="s">
        <v>24</v>
      </c>
      <c r="Y18" s="23">
        <v>6066922</v>
      </c>
      <c r="Z18" s="23">
        <v>6066922</v>
      </c>
      <c r="AE18" s="12" t="s">
        <v>24</v>
      </c>
      <c r="AF18" s="23">
        <v>1255647</v>
      </c>
      <c r="AG18"/>
      <c r="AK18"/>
      <c r="AL18"/>
      <c r="AM18"/>
      <c r="AT18" s="38" t="s">
        <v>448</v>
      </c>
      <c r="AU18" s="23">
        <v>29034425</v>
      </c>
      <c r="AV18" s="13">
        <v>0.16854144364668516</v>
      </c>
      <c r="AX18" s="42" t="s">
        <v>448</v>
      </c>
      <c r="AY18" s="43">
        <f t="shared" si="6"/>
        <v>25645360</v>
      </c>
      <c r="AZ18" s="44">
        <f t="shared" si="7"/>
        <v>0.14886831742798259</v>
      </c>
      <c r="BB18"/>
      <c r="BC18"/>
      <c r="BD18"/>
    </row>
    <row r="19" spans="11:56" ht="15" x14ac:dyDescent="0.2">
      <c r="X19" s="12" t="s">
        <v>459</v>
      </c>
      <c r="Y19" s="23">
        <v>172268757</v>
      </c>
      <c r="Z19" s="23">
        <v>172268757</v>
      </c>
      <c r="AE19" s="12" t="s">
        <v>459</v>
      </c>
      <c r="AF19" s="23">
        <v>38078630</v>
      </c>
      <c r="AG19"/>
      <c r="AK19"/>
      <c r="AL19"/>
      <c r="AM19"/>
      <c r="AT19" s="12" t="s">
        <v>447</v>
      </c>
      <c r="AU19" s="23">
        <v>32930392</v>
      </c>
      <c r="AV19" s="13">
        <v>0.19115707672982166</v>
      </c>
      <c r="AX19" s="42" t="s">
        <v>447</v>
      </c>
      <c r="AY19" s="43">
        <f t="shared" si="6"/>
        <v>32930392</v>
      </c>
      <c r="AZ19" s="44">
        <f t="shared" si="7"/>
        <v>0.19115707672982166</v>
      </c>
      <c r="BB19"/>
      <c r="BC19"/>
      <c r="BD19"/>
    </row>
    <row r="20" spans="11:56" ht="15" x14ac:dyDescent="0.2">
      <c r="K20" s="11" t="s">
        <v>470</v>
      </c>
      <c r="AK20"/>
      <c r="AL20"/>
      <c r="AM20"/>
      <c r="AT20" s="38" t="s">
        <v>446</v>
      </c>
      <c r="AU20" s="23">
        <v>3485054</v>
      </c>
      <c r="AV20" s="13">
        <v>2.0230331144724056E-2</v>
      </c>
      <c r="AX20" s="42" t="s">
        <v>446</v>
      </c>
      <c r="AY20" s="43">
        <f t="shared" si="6"/>
        <v>5825605</v>
      </c>
      <c r="AZ20" s="44">
        <f t="shared" si="7"/>
        <v>3.3816956141385524E-2</v>
      </c>
      <c r="BB20"/>
      <c r="BC20"/>
      <c r="BD20"/>
    </row>
    <row r="21" spans="11:56" ht="15" x14ac:dyDescent="0.2">
      <c r="AK21"/>
      <c r="AL21"/>
      <c r="AM21"/>
      <c r="AT21" s="38" t="s">
        <v>448</v>
      </c>
      <c r="AU21" s="23">
        <v>29445338</v>
      </c>
      <c r="AV21" s="13">
        <v>0.1709267455850976</v>
      </c>
      <c r="AX21" s="45" t="s">
        <v>448</v>
      </c>
      <c r="AY21" s="46">
        <f t="shared" si="6"/>
        <v>25645360</v>
      </c>
      <c r="AZ21" s="47">
        <f t="shared" si="7"/>
        <v>0.14886831742798259</v>
      </c>
      <c r="BB21"/>
      <c r="BC21"/>
      <c r="BD21"/>
    </row>
    <row r="22" spans="11:56" ht="15" x14ac:dyDescent="0.2">
      <c r="AK22"/>
      <c r="AL22"/>
      <c r="AM22"/>
      <c r="AT22" s="12" t="s">
        <v>459</v>
      </c>
      <c r="AU22" s="23">
        <v>172268757</v>
      </c>
      <c r="AV22" s="13">
        <v>1</v>
      </c>
    </row>
    <row r="23" spans="11:56" ht="15" x14ac:dyDescent="0.2">
      <c r="AK23"/>
      <c r="AL23"/>
      <c r="AM23"/>
      <c r="AT23"/>
      <c r="AU23"/>
      <c r="AV23"/>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BF9CE-4DB8-D04B-B7A7-BCEDD50DBE54}">
  <sheetPr codeName="Sheet3"/>
  <dimension ref="A1:H55"/>
  <sheetViews>
    <sheetView showGridLines="0" showRowColHeaders="0" zoomScale="145" zoomScaleNormal="145" workbookViewId="0">
      <selection activeCell="N6" sqref="N6"/>
    </sheetView>
  </sheetViews>
  <sheetFormatPr baseColWidth="10" defaultRowHeight="15" x14ac:dyDescent="0.2"/>
  <cols>
    <col min="1" max="16384" width="10.83203125" style="7"/>
  </cols>
  <sheetData>
    <row r="1" spans="1:7" x14ac:dyDescent="0.2">
      <c r="A1" s="7" t="e" vm="1">
        <v>#VALUE!</v>
      </c>
    </row>
    <row r="16" spans="1:7" x14ac:dyDescent="0.2">
      <c r="G16" s="24">
        <f>'Pivot tables'!R7</f>
        <v>177255352</v>
      </c>
    </row>
    <row r="55" spans="8:8" x14ac:dyDescent="0.2">
      <c r="H55" s="7" t="s">
        <v>470</v>
      </c>
    </row>
  </sheetData>
  <sheetProtection algorithmName="SHA-512" hashValue="y+dziOxWzPabG1quuya6sWrYwohs+WHVjPapbXb3IXqRGrSRSKv0exA6t8d99QVnwJ+Pai5Cwg8yydZccpK5Og==" saltValue="thrPdaaLoziVQbstvvhrTA==" spinCount="100000" sheet="1" objects="1" scenarios="1"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427E5-7881-954C-BD0C-DE353310B495}">
  <sheetPr codeName="Sheet4"/>
  <dimension ref="D5"/>
  <sheetViews>
    <sheetView showGridLines="0" showRowColHeaders="0" zoomScale="145" zoomScaleNormal="145" workbookViewId="0"/>
  </sheetViews>
  <sheetFormatPr baseColWidth="10" defaultRowHeight="15" x14ac:dyDescent="0.2"/>
  <cols>
    <col min="1" max="16384" width="10.83203125" style="7"/>
  </cols>
  <sheetData>
    <row r="5" spans="4:4" x14ac:dyDescent="0.2">
      <c r="D5" s="7">
        <f>'Pivot tables'!BS5</f>
        <v>123480772.68000001</v>
      </c>
    </row>
  </sheetData>
  <sheetProtection algorithmName="SHA-512" hashValue="7Fn0qDS/kelBFaupJ/lwazAA1s0EVEKEwKwRx8Ik/K7fPELMDlUwGuZHtGu5Em6sMmHaOOXI3FU5QIZLCNJAaw==" saltValue="gjmACZTAyknhSCAnoKVe5w=="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C53B8-26E1-3446-AF2D-F67A32B6F95F}">
  <sheetPr codeName="Sheet5"/>
  <dimension ref="A1"/>
  <sheetViews>
    <sheetView showGridLines="0" showRowColHeaders="0" zoomScale="145" zoomScaleNormal="145" workbookViewId="0"/>
  </sheetViews>
  <sheetFormatPr baseColWidth="10" defaultRowHeight="15" x14ac:dyDescent="0.2"/>
  <cols>
    <col min="1" max="16384" width="10.83203125" style="7"/>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E99D4-A550-4F40-A4FA-8BFA2DDD5A2A}">
  <sheetPr codeName="Sheet6"/>
  <dimension ref="A1"/>
  <sheetViews>
    <sheetView showGridLines="0" showRowColHeaders="0" tabSelected="1" zoomScale="145" zoomScaleNormal="145" workbookViewId="0"/>
  </sheetViews>
  <sheetFormatPr baseColWidth="10" defaultRowHeight="15" x14ac:dyDescent="0.2"/>
  <cols>
    <col min="1" max="16384" width="10.83203125" style="7"/>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Sales_Operations</vt:lpstr>
      <vt:lpstr>Pivot tables</vt:lpstr>
      <vt:lpstr>Income Sources</vt:lpstr>
      <vt:lpstr>Geographically</vt:lpstr>
      <vt:lpstr>Sales Process</vt:lpstr>
      <vt:lpstr>Projects 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Aashish Yadav</cp:lastModifiedBy>
  <dcterms:created xsi:type="dcterms:W3CDTF">2026-01-18T09:29:55Z</dcterms:created>
  <dcterms:modified xsi:type="dcterms:W3CDTF">2026-01-29T08:50:52Z</dcterms:modified>
</cp:coreProperties>
</file>