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codeName="ThisWorkbook"/>
  <mc:AlternateContent xmlns:mc="http://schemas.openxmlformats.org/markup-compatibility/2006">
    <mc:Choice Requires="x15">
      <x15ac:absPath xmlns:x15ac="http://schemas.microsoft.com/office/spreadsheetml/2010/11/ac" url="C:\Users\Anumol\Desktop\New folder (2)\"/>
    </mc:Choice>
  </mc:AlternateContent>
  <xr:revisionPtr revIDLastSave="0" documentId="13_ncr:1_{BC33BCA5-F77F-4163-AB4D-DE600EF128A6}" xr6:coauthVersionLast="31" xr6:coauthVersionMax="31" xr10:uidLastSave="{00000000-0000-0000-0000-000000000000}"/>
  <bookViews>
    <workbookView xWindow="0" yWindow="0" windowWidth="20490" windowHeight="7515" xr2:uid="{00000000-000D-0000-FFFF-FFFF00000000}"/>
  </bookViews>
  <sheets>
    <sheet name="Financial Report" sheetId="3" r:id="rId1"/>
    <sheet name="Financial Data Input" sheetId="1" r:id="rId2"/>
    <sheet name="Key Metric Settings" sheetId="4" r:id="rId3"/>
    <sheet name="Calculations" sheetId="2" state="hidden" r:id="rId4"/>
  </sheets>
  <definedNames>
    <definedName name="lstMetrics">OFFSET('Financial Data Input'!$B$6:$B$30,0,0,COUNTA('Financial Data Input'!$B$6:$B$30))</definedName>
    <definedName name="lstYears">OFFSET('Financial Data Input'!$B$5:$I$5,0,1,1,COUNTA('Financial Data Input'!$B$5:$I$5)-1)</definedName>
    <definedName name="_xlnm.Print_Area" localSheetId="0">'Financial Report'!$A$1:$M$40</definedName>
    <definedName name="SelectedYear">'Financial Report'!$K$2</definedName>
    <definedName name="Years">Calculations!$I$6</definedName>
  </definedNames>
  <calcPr calcId="179017"/>
</workbook>
</file>

<file path=xl/calcChain.xml><?xml version="1.0" encoding="utf-8"?>
<calcChain xmlns="http://schemas.openxmlformats.org/spreadsheetml/2006/main">
  <c r="D5" i="1" l="1"/>
  <c r="C5" i="1" l="1"/>
  <c r="E5" i="1"/>
  <c r="F5" i="1"/>
  <c r="G5" i="1"/>
  <c r="H5" i="1"/>
  <c r="I5" i="1"/>
  <c r="E15" i="3" l="1"/>
  <c r="D15" i="3"/>
  <c r="B39" i="2" l="1"/>
  <c r="A32" i="2"/>
  <c r="A33" i="2"/>
  <c r="A34" i="2"/>
  <c r="A35" i="2"/>
  <c r="A36" i="2"/>
  <c r="A37" i="2"/>
  <c r="A38" i="2"/>
  <c r="A39" i="2"/>
  <c r="B15" i="2"/>
  <c r="B16" i="2"/>
  <c r="B17" i="2"/>
  <c r="B18" i="3" s="1"/>
  <c r="B18" i="2"/>
  <c r="B19" i="2"/>
  <c r="B20" i="2"/>
  <c r="B21" i="2"/>
  <c r="B22" i="2"/>
  <c r="B23" i="2"/>
  <c r="B24" i="2"/>
  <c r="B25" i="2"/>
  <c r="B26" i="3" s="1"/>
  <c r="B26" i="2"/>
  <c r="B27" i="2"/>
  <c r="B28" i="2"/>
  <c r="B29" i="2"/>
  <c r="A29" i="2"/>
  <c r="B9" i="2"/>
  <c r="A9" i="2" s="1"/>
  <c r="B10" i="2"/>
  <c r="A10" i="2" s="1"/>
  <c r="B11" i="2"/>
  <c r="A11" i="2" s="1"/>
  <c r="B12" i="2"/>
  <c r="A12" i="2" s="1"/>
  <c r="B8" i="2"/>
  <c r="A8" i="2" s="1"/>
  <c r="B17" i="3"/>
  <c r="B19" i="3"/>
  <c r="B21" i="3"/>
  <c r="B23" i="3"/>
  <c r="B25" i="3"/>
  <c r="B27" i="3"/>
  <c r="B29" i="3"/>
  <c r="B30" i="2"/>
  <c r="B31" i="3" s="1"/>
  <c r="E31" i="3" s="1"/>
  <c r="B31" i="2"/>
  <c r="B32" i="2"/>
  <c r="B33" i="3" s="1"/>
  <c r="E33" i="3" s="1"/>
  <c r="B33" i="2"/>
  <c r="B34" i="3" s="1"/>
  <c r="E34" i="3" s="1"/>
  <c r="B34" i="2"/>
  <c r="B35" i="2"/>
  <c r="B36" i="2"/>
  <c r="B37" i="3" s="1"/>
  <c r="E37" i="3" s="1"/>
  <c r="B37" i="2"/>
  <c r="B38" i="3" s="1"/>
  <c r="E38" i="3" s="1"/>
  <c r="B38" i="2"/>
  <c r="B39" i="3" s="1"/>
  <c r="E39" i="3" s="1"/>
  <c r="B40" i="3"/>
  <c r="E40" i="3" s="1"/>
  <c r="B16" i="3"/>
  <c r="B36" i="3"/>
  <c r="E36" i="3" s="1"/>
  <c r="B20" i="3"/>
  <c r="B22" i="3"/>
  <c r="B24" i="3"/>
  <c r="B28" i="3"/>
  <c r="B30" i="3"/>
  <c r="E30" i="3" s="1"/>
  <c r="A16" i="2"/>
  <c r="A17" i="2"/>
  <c r="A18" i="2"/>
  <c r="A19" i="2"/>
  <c r="A20" i="2"/>
  <c r="A21" i="2"/>
  <c r="A22" i="2"/>
  <c r="A23" i="2"/>
  <c r="A24" i="2"/>
  <c r="A25" i="2"/>
  <c r="A26" i="2"/>
  <c r="A27" i="2"/>
  <c r="A28" i="2"/>
  <c r="A30" i="2"/>
  <c r="A31" i="2"/>
  <c r="A15" i="2"/>
  <c r="C3" i="2"/>
  <c r="C4" i="2" s="1"/>
  <c r="D4" i="2" s="1"/>
  <c r="D38" i="2"/>
  <c r="E38" i="2"/>
  <c r="B32" i="3"/>
  <c r="E32" i="3" s="1"/>
  <c r="F7" i="3"/>
  <c r="B35" i="3"/>
  <c r="E35" i="3" s="1"/>
  <c r="B7" i="3"/>
  <c r="D6" i="4"/>
  <c r="D7" i="4"/>
  <c r="D8" i="4"/>
  <c r="D9" i="4"/>
  <c r="D5" i="4"/>
  <c r="H7" i="3" l="1"/>
  <c r="D7" i="3"/>
  <c r="J7" i="3"/>
  <c r="D3" i="2"/>
  <c r="G7" i="2"/>
  <c r="F36" i="2"/>
  <c r="G32" i="2"/>
  <c r="D33" i="3" s="1"/>
  <c r="D36" i="2"/>
  <c r="E37" i="2"/>
  <c r="C36" i="2"/>
  <c r="D34" i="2"/>
  <c r="D31" i="2"/>
  <c r="D32" i="2"/>
  <c r="D30" i="2"/>
  <c r="D37" i="2"/>
  <c r="G33" i="2"/>
  <c r="D34" i="3" s="1"/>
  <c r="E36" i="2"/>
  <c r="D33" i="2"/>
  <c r="C30" i="2"/>
  <c r="C32" i="2"/>
  <c r="C33" i="2"/>
  <c r="E30" i="2"/>
  <c r="C34" i="2"/>
  <c r="E34" i="2"/>
  <c r="C35" i="2"/>
  <c r="E32" i="2"/>
  <c r="C38" i="2"/>
  <c r="G30" i="2"/>
  <c r="D31" i="3" s="1"/>
  <c r="F30" i="2"/>
  <c r="G34" i="2"/>
  <c r="D35" i="3" s="1"/>
  <c r="F34" i="2"/>
  <c r="E31" i="2"/>
  <c r="F35" i="2"/>
  <c r="F32" i="2"/>
  <c r="G36" i="2"/>
  <c r="D37" i="3" s="1"/>
  <c r="G37" i="2"/>
  <c r="D38" i="3" s="1"/>
  <c r="G38" i="2"/>
  <c r="D39" i="3" s="1"/>
  <c r="F38" i="2"/>
  <c r="G35" i="2"/>
  <c r="D36" i="3" s="1"/>
  <c r="G31" i="2"/>
  <c r="D32" i="3" s="1"/>
  <c r="F29" i="2"/>
  <c r="E29" i="2"/>
  <c r="G29" i="2"/>
  <c r="D30" i="3" s="1"/>
  <c r="C29" i="2"/>
  <c r="D29" i="2"/>
  <c r="F33" i="2"/>
  <c r="E33" i="2"/>
  <c r="F31" i="2"/>
  <c r="C31" i="2"/>
  <c r="E35" i="2"/>
  <c r="D35" i="2"/>
  <c r="F37" i="2"/>
  <c r="C37" i="2"/>
  <c r="G39" i="2"/>
  <c r="D40" i="3" s="1"/>
  <c r="C39" i="2"/>
  <c r="F39" i="2"/>
  <c r="D39" i="2"/>
  <c r="E39" i="2"/>
  <c r="H33" i="3" l="1"/>
  <c r="G6" i="2"/>
  <c r="F7" i="2"/>
  <c r="H36" i="3"/>
  <c r="H39" i="3"/>
  <c r="H32" i="3"/>
  <c r="H30" i="3"/>
  <c r="H37" i="3"/>
  <c r="H35" i="3"/>
  <c r="H31" i="3"/>
  <c r="H34" i="3"/>
  <c r="H38" i="3"/>
  <c r="H40" i="3"/>
  <c r="F6" i="2" l="1"/>
  <c r="E7" i="2"/>
  <c r="G10" i="2"/>
  <c r="G9" i="2"/>
  <c r="G16" i="2"/>
  <c r="D17" i="3" s="1"/>
  <c r="G17" i="2"/>
  <c r="D18" i="3" s="1"/>
  <c r="G22" i="2"/>
  <c r="D23" i="3" s="1"/>
  <c r="G26" i="2"/>
  <c r="D27" i="3" s="1"/>
  <c r="G23" i="2"/>
  <c r="D24" i="3" s="1"/>
  <c r="G20" i="2"/>
  <c r="D21" i="3" s="1"/>
  <c r="G15" i="2"/>
  <c r="D16" i="3" s="1"/>
  <c r="G12" i="2"/>
  <c r="G11" i="2"/>
  <c r="G8" i="2"/>
  <c r="G25" i="2"/>
  <c r="D26" i="3" s="1"/>
  <c r="G21" i="2"/>
  <c r="D22" i="3" s="1"/>
  <c r="G18" i="2"/>
  <c r="D19" i="3" s="1"/>
  <c r="G27" i="2"/>
  <c r="D28" i="3" s="1"/>
  <c r="G19" i="2"/>
  <c r="D20" i="3" s="1"/>
  <c r="G24" i="2"/>
  <c r="D25" i="3" s="1"/>
  <c r="G28" i="2"/>
  <c r="D29" i="3" s="1"/>
  <c r="B8" i="3" l="1"/>
  <c r="J8" i="3"/>
  <c r="D8" i="3"/>
  <c r="E6" i="2"/>
  <c r="D7" i="2"/>
  <c r="H8" i="3"/>
  <c r="F8" i="3"/>
  <c r="F9" i="2"/>
  <c r="H9" i="2" s="1"/>
  <c r="D9" i="3" s="1"/>
  <c r="F10" i="2"/>
  <c r="H10" i="2" s="1"/>
  <c r="F9" i="3" s="1"/>
  <c r="F15" i="2"/>
  <c r="E16" i="3" s="1"/>
  <c r="H16" i="3" s="1"/>
  <c r="F27" i="2"/>
  <c r="F23" i="2"/>
  <c r="F19" i="2"/>
  <c r="F28" i="2"/>
  <c r="F20" i="2"/>
  <c r="F11" i="2"/>
  <c r="H11" i="2" s="1"/>
  <c r="H9" i="3" s="1"/>
  <c r="F12" i="2"/>
  <c r="H12" i="2" s="1"/>
  <c r="J9" i="3" s="1"/>
  <c r="F8" i="2"/>
  <c r="H8" i="2" s="1"/>
  <c r="B9" i="3" s="1"/>
  <c r="F25" i="2"/>
  <c r="F21" i="2"/>
  <c r="F17" i="2"/>
  <c r="F26" i="2"/>
  <c r="F22" i="2"/>
  <c r="F18" i="2"/>
  <c r="F24" i="2"/>
  <c r="F16" i="2"/>
  <c r="E25" i="3" l="1"/>
  <c r="H25" i="3" s="1"/>
  <c r="E23" i="3"/>
  <c r="H23" i="3" s="1"/>
  <c r="E18" i="3"/>
  <c r="H18" i="3" s="1"/>
  <c r="E26" i="3"/>
  <c r="H26" i="3" s="1"/>
  <c r="E21" i="3"/>
  <c r="H21" i="3" s="1"/>
  <c r="E20" i="3"/>
  <c r="H20" i="3" s="1"/>
  <c r="E28" i="3"/>
  <c r="H28" i="3" s="1"/>
  <c r="E17" i="3"/>
  <c r="H17" i="3" s="1"/>
  <c r="E19" i="3"/>
  <c r="H19" i="3" s="1"/>
  <c r="E27" i="3"/>
  <c r="H27" i="3" s="1"/>
  <c r="E22" i="3"/>
  <c r="H22" i="3" s="1"/>
  <c r="E29" i="3"/>
  <c r="H29" i="3" s="1"/>
  <c r="E24" i="3"/>
  <c r="H24" i="3" s="1"/>
  <c r="D6" i="2"/>
  <c r="C7" i="2"/>
  <c r="C6" i="2" s="1"/>
  <c r="E10" i="2"/>
  <c r="E9" i="2"/>
  <c r="E16" i="2"/>
  <c r="E15" i="2"/>
  <c r="E22" i="2"/>
  <c r="E21" i="2"/>
  <c r="E18" i="2"/>
  <c r="E27" i="2"/>
  <c r="E19" i="2"/>
  <c r="E24" i="2"/>
  <c r="E12" i="2"/>
  <c r="E11" i="2"/>
  <c r="E8" i="2"/>
  <c r="E17" i="2"/>
  <c r="E25" i="2"/>
  <c r="E26" i="2"/>
  <c r="E23" i="2"/>
  <c r="E28" i="2"/>
  <c r="E20" i="2"/>
  <c r="I6" i="2" l="1"/>
  <c r="I15" i="3" s="1"/>
  <c r="C10" i="2"/>
  <c r="C9" i="2"/>
  <c r="C16" i="2"/>
  <c r="C18" i="2"/>
  <c r="C17" i="2"/>
  <c r="C15" i="2"/>
  <c r="C27" i="2"/>
  <c r="C19" i="2"/>
  <c r="C24" i="2"/>
  <c r="C12" i="2"/>
  <c r="C11" i="2"/>
  <c r="C8" i="2"/>
  <c r="C26" i="2"/>
  <c r="C21" i="2"/>
  <c r="C25" i="2"/>
  <c r="C22" i="2"/>
  <c r="C23" i="2"/>
  <c r="C28" i="2"/>
  <c r="C20" i="2"/>
  <c r="D9" i="2"/>
  <c r="D10" i="2"/>
  <c r="D16" i="2"/>
  <c r="D22" i="2"/>
  <c r="D15" i="2"/>
  <c r="D26" i="2"/>
  <c r="D27" i="2"/>
  <c r="D19" i="2"/>
  <c r="D24" i="2"/>
  <c r="D11" i="2"/>
  <c r="D12" i="2"/>
  <c r="D8" i="2"/>
  <c r="D25" i="2"/>
  <c r="D17" i="2"/>
  <c r="D21" i="2"/>
  <c r="D18" i="2"/>
  <c r="D23" i="2"/>
  <c r="D28" i="2"/>
  <c r="D20" i="2"/>
</calcChain>
</file>

<file path=xl/sharedStrings.xml><?xml version="1.0" encoding="utf-8"?>
<sst xmlns="http://schemas.openxmlformats.org/spreadsheetml/2006/main" count="43" uniqueCount="37">
  <si>
    <t>ANNUAL FINANCIAL REPORT</t>
  </si>
  <si>
    <t>YOUR COMPANY NAME</t>
  </si>
  <si>
    <t>KEY METRICS</t>
  </si>
  <si>
    <t>ALL METRICS</t>
  </si>
  <si>
    <t>METRIC</t>
  </si>
  <si>
    <t>% CHANGE</t>
  </si>
  <si>
    <t>INPUT YOUR FINANCIAL DATA</t>
  </si>
  <si>
    <t>METRIC NAME</t>
  </si>
  <si>
    <t>REVENUES</t>
  </si>
  <si>
    <t>OPERATING EXPENSES</t>
  </si>
  <si>
    <t>OPERATING PROFIT</t>
  </si>
  <si>
    <t>DEPRECIATION</t>
  </si>
  <si>
    <t>INTEREST</t>
  </si>
  <si>
    <t>NET PROFIT</t>
  </si>
  <si>
    <t>TAX</t>
  </si>
  <si>
    <t>PROFIT AFTER TAX</t>
  </si>
  <si>
    <t>METRIC 1</t>
  </si>
  <si>
    <t>METRIC 2</t>
  </si>
  <si>
    <t>METRIC 3</t>
  </si>
  <si>
    <t>METRIC 4</t>
  </si>
  <si>
    <t>METRIC 5</t>
  </si>
  <si>
    <t>METRIC 6</t>
  </si>
  <si>
    <t>DEFINE KEY METRICS HERE</t>
  </si>
  <si>
    <t xml:space="preserve"> SELECT UP TO 5 KEY METRICS TO SHOW AT THE TOP OF THE REPORT</t>
  </si>
  <si>
    <t>This worksheet is used for the Financial Report calculations and should remain hidden.</t>
  </si>
  <si>
    <t>Position</t>
  </si>
  <si>
    <t>This year</t>
  </si>
  <si>
    <t>Previous Year</t>
  </si>
  <si>
    <t>Key Metrics</t>
  </si>
  <si>
    <t>All Metrics (works up to 25 metrics)</t>
  </si>
  <si>
    <t xml:space="preserve"> YOU CAN DEFINE UP TO 25 KEY METRICS FOR 7 YEARS</t>
  </si>
  <si>
    <t>To edit data, select the Financial Data Input sheet</t>
  </si>
  <si>
    <t>Select  report year in Cell L2</t>
  </si>
  <si>
    <t>Do not modify the information below. Tap to enter Financial Data</t>
  </si>
  <si>
    <t>Tap to change report Key Metrics</t>
  </si>
  <si>
    <t>Tap to view Financial Report</t>
  </si>
  <si>
    <t xml:space="preserve">  Tap to view Financial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</si>
</sst>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 &quot;₹&quot;\ * #,##0_ ;_ &quot;₹&quot;\ * \-#,##0_ ;_ &quot;₹&quot;\ * &quot;-&quot;_ ;_ @_ "/>
    <numFmt numFmtId="41" formatCode="_ * #,##0_ ;_ * \-#,##0_ ;_ * &quot;-&quot;_ ;_ @_ "/>
    <numFmt numFmtId="44" formatCode="_ &quot;₹&quot;\ * #,##0.00_ ;_ &quot;₹&quot;\ * \-#,##0.00_ ;_ &quot;₹&quot;\ * &quot;-&quot;??_ ;_ @_ "/>
    <numFmt numFmtId="43" formatCode="_ * #,##0.00_ ;_ * \-#,##0.00_ ;_ * &quot;-&quot;??_ ;_ @_ "/>
    <numFmt numFmtId="164" formatCode="&quot;$&quot;#,##0_);\(&quot;$&quot;#,##0\)"/>
    <numFmt numFmtId="165" formatCode="&quot;$&quot;#,##0.00"/>
  </numFmts>
  <fonts count="18" x14ac:knownFonts="1">
    <font>
      <sz val="11"/>
      <color theme="1" tint="0.34998626667073579"/>
      <name val="Trebuchet MS"/>
      <family val="2"/>
      <scheme val="major"/>
    </font>
    <font>
      <b/>
      <sz val="11"/>
      <color theme="1"/>
      <name val="Arial"/>
      <family val="2"/>
      <scheme val="minor"/>
    </font>
    <font>
      <sz val="11"/>
      <color theme="1" tint="0.499984740745262"/>
      <name val="Arial"/>
      <family val="2"/>
      <scheme val="minor"/>
    </font>
    <font>
      <sz val="11"/>
      <color theme="1"/>
      <name val="Arial"/>
      <family val="2"/>
      <scheme val="minor"/>
    </font>
    <font>
      <b/>
      <sz val="11"/>
      <color theme="0"/>
      <name val="Arial"/>
      <family val="2"/>
      <scheme val="minor"/>
    </font>
    <font>
      <sz val="18"/>
      <color theme="1" tint="0.34998626667073579"/>
      <name val="Arial"/>
      <family val="2"/>
      <scheme val="minor"/>
    </font>
    <font>
      <sz val="14"/>
      <color theme="0" tint="-0.34998626667073579"/>
      <name val="Arial"/>
      <family val="2"/>
      <scheme val="minor"/>
    </font>
    <font>
      <sz val="11"/>
      <color theme="4" tint="-0.249977111117893"/>
      <name val="Arial"/>
      <family val="2"/>
      <scheme val="minor"/>
    </font>
    <font>
      <sz val="11"/>
      <color theme="1" tint="0.34998626667073579"/>
      <name val="Trebuchet MS"/>
      <family val="2"/>
      <scheme val="major"/>
    </font>
    <font>
      <sz val="12"/>
      <color theme="1" tint="0.34998626667073579"/>
      <name val="Arial"/>
      <family val="2"/>
      <scheme val="minor"/>
    </font>
    <font>
      <sz val="20"/>
      <color theme="1" tint="0.34998626667073579"/>
      <name val="Arial"/>
      <family val="2"/>
      <scheme val="minor"/>
    </font>
    <font>
      <i/>
      <u/>
      <sz val="11"/>
      <color theme="4" tint="-0.499984740745262"/>
      <name val="Arial"/>
      <family val="2"/>
      <scheme val="minor"/>
    </font>
    <font>
      <i/>
      <sz val="11"/>
      <color theme="4" tint="-0.499984740745262"/>
      <name val="Arial"/>
      <family val="2"/>
      <scheme val="minor"/>
    </font>
    <font>
      <sz val="14"/>
      <color theme="1" tint="0.34998626667073579"/>
      <name val="Trebuchet MS"/>
      <family val="2"/>
      <scheme val="major"/>
    </font>
    <font>
      <sz val="14"/>
      <color theme="3" tint="0.34998626667073579"/>
      <name val="Arial"/>
      <family val="2"/>
      <scheme val="minor"/>
    </font>
    <font>
      <sz val="24"/>
      <color theme="4" tint="-0.499984740745262"/>
      <name val="Trebuchet MS"/>
      <family val="2"/>
      <scheme val="major"/>
    </font>
    <font>
      <sz val="20"/>
      <color theme="1" tint="0.34998626667073579"/>
      <name val="Trebuchet MS"/>
      <family val="2"/>
      <scheme val="major"/>
    </font>
    <font>
      <sz val="11"/>
      <color theme="1" tint="0.34998626667073579"/>
      <name val="Arial"/>
      <family val="2"/>
      <scheme val="minor"/>
    </font>
  </fonts>
  <fills count="4">
    <fill>
      <patternFill patternType="none"/>
    </fill>
    <fill>
      <patternFill patternType="gray125"/>
    </fill>
    <fill>
      <patternFill patternType="solid">
        <fgColor rgb="FFFFFFCC"/>
      </patternFill>
    </fill>
    <fill>
      <patternFill patternType="solid">
        <fgColor theme="4" tint="-0.499984740745262"/>
        <bgColor indexed="64"/>
      </patternFill>
    </fill>
  </fills>
  <borders count="43">
    <border>
      <left/>
      <right/>
      <top/>
      <bottom/>
      <diagonal/>
    </border>
    <border>
      <left style="medium">
        <color theme="1" tint="0.34998626667073579"/>
      </left>
      <right/>
      <top/>
      <bottom/>
      <diagonal/>
    </border>
    <border>
      <left/>
      <right style="medium">
        <color theme="1" tint="0.34998626667073579"/>
      </right>
      <top/>
      <bottom/>
      <diagonal/>
    </border>
    <border>
      <left style="medium">
        <color theme="1" tint="0.34998626667073579"/>
      </left>
      <right/>
      <top/>
      <bottom style="medium">
        <color theme="1" tint="0.34998626667073579"/>
      </bottom>
      <diagonal/>
    </border>
    <border>
      <left/>
      <right style="medium">
        <color theme="1" tint="0.34998626667073579"/>
      </right>
      <top/>
      <bottom style="medium">
        <color theme="1" tint="0.34998626667073579"/>
      </bottom>
      <diagonal/>
    </border>
    <border>
      <left/>
      <right/>
      <top/>
      <bottom style="dashed">
        <color theme="1" tint="0.34998626667073579"/>
      </bottom>
      <diagonal/>
    </border>
    <border>
      <left style="medium">
        <color theme="1" tint="0.34998626667073579"/>
      </left>
      <right style="medium">
        <color theme="1" tint="0.34998626667073579"/>
      </right>
      <top/>
      <bottom/>
      <diagonal/>
    </border>
    <border>
      <left/>
      <right/>
      <top/>
      <bottom style="medium">
        <color theme="1" tint="0.34998626667073579"/>
      </bottom>
      <diagonal/>
    </border>
    <border>
      <left style="medium">
        <color theme="1" tint="0.34998626667073579"/>
      </left>
      <right/>
      <top style="dashed">
        <color theme="1" tint="0.34998626667073579"/>
      </top>
      <bottom/>
      <diagonal/>
    </border>
    <border>
      <left/>
      <right style="medium">
        <color theme="1" tint="0.34998626667073579"/>
      </right>
      <top style="dashed">
        <color theme="1" tint="0.34998626667073579"/>
      </top>
      <bottom/>
      <diagonal/>
    </border>
    <border>
      <left/>
      <right/>
      <top style="dashed">
        <color theme="1" tint="0.34998626667073579"/>
      </top>
      <bottom/>
      <diagonal/>
    </border>
    <border>
      <left/>
      <right/>
      <top style="thin">
        <color theme="0" tint="-0.14993743705557422"/>
      </top>
      <bottom style="thin">
        <color theme="0" tint="-0.14993743705557422"/>
      </bottom>
      <diagonal/>
    </border>
    <border>
      <left/>
      <right/>
      <top style="thin">
        <color theme="0" tint="-0.14996795556505021"/>
      </top>
      <bottom/>
      <diagonal/>
    </border>
    <border>
      <left/>
      <right/>
      <top/>
      <bottom style="thin">
        <color theme="0" tint="-0.14993743705557422"/>
      </bottom>
      <diagonal/>
    </border>
    <border>
      <left/>
      <right/>
      <top style="medium">
        <color theme="0" tint="-0.34998626667073579"/>
      </top>
      <bottom/>
      <diagonal/>
    </border>
    <border>
      <left style="medium">
        <color theme="1" tint="0.34998626667073579"/>
      </left>
      <right style="medium">
        <color theme="1" tint="0.34998626667073579"/>
      </right>
      <top style="dashed">
        <color theme="1" tint="0.34998626667073579"/>
      </top>
      <bottom/>
      <diagonal/>
    </border>
    <border>
      <left style="medium">
        <color theme="1" tint="0.34998626667073579"/>
      </left>
      <right style="medium">
        <color theme="1" tint="0.34998626667073579"/>
      </right>
      <top/>
      <bottom style="medium">
        <color theme="1" tint="0.34998626667073579"/>
      </bottom>
      <diagonal/>
    </border>
    <border>
      <left style="medium">
        <color theme="1" tint="0.34998626667073579"/>
      </left>
      <right style="medium">
        <color theme="1" tint="0.34998626667073579"/>
      </right>
      <top/>
      <bottom style="dashed">
        <color theme="1" tint="0.34998626667073579"/>
      </bottom>
      <diagonal/>
    </border>
    <border>
      <left style="medium">
        <color theme="1" tint="0.34998626667073579"/>
      </left>
      <right/>
      <top/>
      <bottom style="dashed">
        <color theme="1" tint="0.34998626667073579"/>
      </bottom>
      <diagonal/>
    </border>
    <border>
      <left/>
      <right style="medium">
        <color theme="1" tint="0.34998626667073579"/>
      </right>
      <top/>
      <bottom style="dashed">
        <color theme="1" tint="0.34998626667073579"/>
      </bottom>
      <diagonal/>
    </border>
    <border>
      <left style="medium">
        <color theme="1" tint="0.34998626667073579"/>
      </left>
      <right style="medium">
        <color theme="1" tint="0.34998626667073579"/>
      </right>
      <top style="medium">
        <color theme="1" tint="0.34998626667073579"/>
      </top>
      <bottom style="medium">
        <color theme="1" tint="0.34998626667073579"/>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right/>
      <top style="medium">
        <color theme="1" tint="0.34998626667073579"/>
      </top>
      <bottom style="medium">
        <color theme="1" tint="0.34998626667073579"/>
      </bottom>
      <diagonal/>
    </border>
    <border>
      <left/>
      <right/>
      <top style="thin">
        <color theme="4" tint="-0.499984740745262"/>
      </top>
      <bottom style="double">
        <color theme="4" tint="-0.499984740745262"/>
      </bottom>
      <diagonal/>
    </border>
    <border>
      <left style="medium">
        <color theme="4" tint="-0.499984740745262"/>
      </left>
      <right style="medium">
        <color theme="4" tint="-0.499984740745262"/>
      </right>
      <top style="medium">
        <color theme="4" tint="-0.499984740745262"/>
      </top>
      <bottom/>
      <diagonal/>
    </border>
    <border>
      <left style="medium">
        <color theme="4" tint="-0.499984740745262"/>
      </left>
      <right/>
      <top style="medium">
        <color theme="4" tint="-0.499984740745262"/>
      </top>
      <bottom/>
      <diagonal/>
    </border>
    <border>
      <left/>
      <right/>
      <top style="medium">
        <color theme="4" tint="-0.499984740745262"/>
      </top>
      <bottom/>
      <diagonal/>
    </border>
    <border>
      <left/>
      <right style="medium">
        <color theme="4" tint="-0.499984740745262"/>
      </right>
      <top style="medium">
        <color theme="4" tint="-0.499984740745262"/>
      </top>
      <bottom/>
      <diagonal/>
    </border>
    <border>
      <left style="medium">
        <color theme="1" tint="0.34998626667073579"/>
      </left>
      <right style="thin">
        <color theme="1" tint="0.34998626667073579"/>
      </right>
      <top style="medium">
        <color theme="1" tint="0.34998626667073579"/>
      </top>
      <bottom style="thin">
        <color theme="1" tint="0.34998626667073579"/>
      </bottom>
      <diagonal/>
    </border>
    <border>
      <left style="thin">
        <color theme="1" tint="0.34998626667073579"/>
      </left>
      <right style="medium">
        <color theme="1" tint="0.34998626667073579"/>
      </right>
      <top style="medium">
        <color theme="1" tint="0.34998626667073579"/>
      </top>
      <bottom style="thin">
        <color theme="1" tint="0.34998626667073579"/>
      </bottom>
      <diagonal/>
    </border>
    <border>
      <left style="medium">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style="medium">
        <color theme="1" tint="0.34998626667073579"/>
      </right>
      <top style="thin">
        <color theme="1" tint="0.34998626667073579"/>
      </top>
      <bottom style="thin">
        <color theme="1" tint="0.34998626667073579"/>
      </bottom>
      <diagonal/>
    </border>
    <border>
      <left style="medium">
        <color theme="1" tint="0.34998626667073579"/>
      </left>
      <right style="thin">
        <color theme="1" tint="0.34998626667073579"/>
      </right>
      <top style="thin">
        <color theme="1" tint="0.34998626667073579"/>
      </top>
      <bottom style="medium">
        <color theme="1" tint="0.34998626667073579"/>
      </bottom>
      <diagonal/>
    </border>
    <border>
      <left style="thin">
        <color theme="1" tint="0.34998626667073579"/>
      </left>
      <right style="medium">
        <color theme="1" tint="0.34998626667073579"/>
      </right>
      <top style="thin">
        <color theme="1" tint="0.34998626667073579"/>
      </top>
      <bottom style="medium">
        <color theme="1" tint="0.34998626667073579"/>
      </bottom>
      <diagonal/>
    </border>
    <border>
      <left/>
      <right/>
      <top style="thin">
        <color theme="1" tint="0.34998626667073579"/>
      </top>
      <bottom/>
      <diagonal/>
    </border>
    <border>
      <left/>
      <right/>
      <top style="thin">
        <color theme="1" tint="0.34998626667073579"/>
      </top>
      <bottom style="thin">
        <color theme="0" tint="-0.14993743705557422"/>
      </bottom>
      <diagonal/>
    </border>
    <border>
      <left/>
      <right/>
      <top style="thin">
        <color theme="0" tint="-0.14993743705557422"/>
      </top>
      <bottom style="thin">
        <color theme="1" tint="0.34998626667073579"/>
      </bottom>
      <diagonal/>
    </border>
    <border>
      <left/>
      <right/>
      <top style="thin">
        <color theme="0" tint="-0.14996795556505021"/>
      </top>
      <bottom style="thin">
        <color theme="1" tint="0.34998626667073579"/>
      </bottom>
      <diagonal/>
    </border>
    <border>
      <left/>
      <right/>
      <top/>
      <bottom style="thin">
        <color theme="0" tint="-0.14996795556505021"/>
      </bottom>
      <diagonal/>
    </border>
    <border>
      <left/>
      <right/>
      <top/>
      <bottom style="thin">
        <color theme="1" tint="0.34998626667073579"/>
      </bottom>
      <diagonal/>
    </border>
    <border>
      <left/>
      <right/>
      <top style="thin">
        <color theme="0" tint="-0.14996795556505021"/>
      </top>
      <bottom style="thin">
        <color theme="0" tint="-0.14996795556505021"/>
      </bottom>
      <diagonal/>
    </border>
    <border>
      <left/>
      <right/>
      <top style="medium">
        <color theme="1" tint="0.34998626667073579"/>
      </top>
      <bottom style="medium">
        <color theme="4" tint="-0.499984740745262"/>
      </bottom>
      <diagonal/>
    </border>
    <border>
      <left/>
      <right/>
      <top style="medium">
        <color theme="1" tint="0.34998626667073579"/>
      </top>
      <bottom style="thin">
        <color theme="0" tint="-0.14996795556505021"/>
      </bottom>
      <diagonal/>
    </border>
  </borders>
  <cellStyleXfs count="17">
    <xf numFmtId="0" fontId="0" fillId="0" borderId="0" applyFill="0" applyBorder="0">
      <alignment vertical="center" wrapText="1"/>
    </xf>
    <xf numFmtId="9" fontId="3" fillId="0" borderId="0" applyFont="0" applyFill="0" applyBorder="0" applyAlignment="0" applyProtection="0"/>
    <xf numFmtId="0" fontId="15" fillId="0" borderId="0" applyNumberFormat="0" applyFill="0" applyBorder="0" applyAlignment="0" applyProtection="0"/>
    <xf numFmtId="0" fontId="13" fillId="0" borderId="22" applyNumberFormat="0" applyFill="0" applyProtection="0">
      <alignment vertical="center"/>
    </xf>
    <xf numFmtId="0" fontId="5" fillId="0" borderId="0" applyNumberFormat="0" applyFill="0" applyBorder="0" applyAlignment="0" applyProtection="0"/>
    <xf numFmtId="0" fontId="4" fillId="3" borderId="0">
      <alignment horizontal="center" vertical="center"/>
    </xf>
    <xf numFmtId="164" fontId="10" fillId="0" borderId="5">
      <alignment horizontal="center" vertical="center"/>
    </xf>
    <xf numFmtId="9" fontId="9" fillId="0" borderId="0">
      <alignment horizontal="left" vertical="center" indent="1"/>
    </xf>
    <xf numFmtId="0" fontId="14" fillId="0" borderId="0" applyNumberFormat="0" applyFill="0" applyBorder="0" applyAlignment="0" applyProtection="0"/>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43" fontId="8" fillId="0" borderId="0" applyFill="0" applyBorder="0" applyAlignment="0" applyProtection="0"/>
    <xf numFmtId="41" fontId="8" fillId="0" borderId="0" applyFill="0" applyBorder="0" applyAlignment="0" applyProtection="0"/>
    <xf numFmtId="44" fontId="8" fillId="0" borderId="0" applyFill="0" applyBorder="0" applyAlignment="0" applyProtection="0"/>
    <xf numFmtId="42" fontId="8" fillId="0" borderId="0" applyFill="0" applyBorder="0" applyAlignment="0" applyProtection="0"/>
    <xf numFmtId="0" fontId="8" fillId="2" borderId="21" applyNumberFormat="0" applyAlignment="0" applyProtection="0"/>
    <xf numFmtId="0" fontId="1" fillId="0" borderId="23" applyNumberFormat="0" applyFill="0" applyAlignment="0" applyProtection="0"/>
  </cellStyleXfs>
  <cellXfs count="102">
    <xf numFmtId="0" fontId="0" fillId="0" borderId="0" xfId="0">
      <alignment vertical="center" wrapText="1"/>
    </xf>
    <xf numFmtId="0" fontId="0" fillId="0" borderId="0" xfId="0" applyAlignment="1">
      <alignment horizontal="center"/>
    </xf>
    <xf numFmtId="0" fontId="0" fillId="0" borderId="0" xfId="0" applyAlignment="1">
      <alignment horizontal="right"/>
    </xf>
    <xf numFmtId="9" fontId="0" fillId="0" borderId="0" xfId="1" applyFont="1"/>
    <xf numFmtId="0" fontId="0" fillId="0" borderId="0" xfId="0" applyAlignment="1">
      <alignment horizontal="center" vertical="center"/>
    </xf>
    <xf numFmtId="0" fontId="0" fillId="0" borderId="0" xfId="0" applyAlignment="1">
      <alignment horizontal="left" vertical="center" indent="1"/>
    </xf>
    <xf numFmtId="0" fontId="0" fillId="0" borderId="0" xfId="0" applyAlignment="1">
      <alignment horizontal="left" indent="1"/>
    </xf>
    <xf numFmtId="0" fontId="13" fillId="0" borderId="22" xfId="3">
      <alignment vertical="center"/>
    </xf>
    <xf numFmtId="0" fontId="1" fillId="0" borderId="0" xfId="0" applyFont="1" applyAlignment="1"/>
    <xf numFmtId="0" fontId="0" fillId="0" borderId="0" xfId="0" applyBorder="1">
      <alignment vertical="center" wrapText="1"/>
    </xf>
    <xf numFmtId="9" fontId="0" fillId="0" borderId="11" xfId="1" applyFont="1" applyFill="1" applyBorder="1" applyAlignment="1">
      <alignment horizontal="center" vertical="center"/>
    </xf>
    <xf numFmtId="0" fontId="2" fillId="0" borderId="0" xfId="0" applyFont="1" applyAlignment="1">
      <alignment vertical="center"/>
    </xf>
    <xf numFmtId="0" fontId="0" fillId="0" borderId="0" xfId="0" applyAlignment="1">
      <alignment vertical="center"/>
    </xf>
    <xf numFmtId="0" fontId="7" fillId="0" borderId="0" xfId="0" applyFont="1" applyAlignment="1">
      <alignment vertical="center"/>
    </xf>
    <xf numFmtId="0" fontId="13" fillId="0" borderId="22" xfId="3" applyAlignment="1">
      <alignment horizontal="center"/>
    </xf>
    <xf numFmtId="165" fontId="0" fillId="0" borderId="11" xfId="0" applyNumberFormat="1" applyFill="1" applyBorder="1" applyAlignment="1">
      <alignment vertical="center"/>
    </xf>
    <xf numFmtId="0" fontId="0" fillId="0" borderId="0" xfId="0" applyBorder="1" applyAlignment="1" applyProtection="1">
      <alignment horizontal="left" vertical="center" indent="1"/>
      <protection locked="0"/>
    </xf>
    <xf numFmtId="165" fontId="0" fillId="0" borderId="0" xfId="0" applyNumberFormat="1" applyBorder="1" applyAlignment="1" applyProtection="1">
      <alignment horizontal="right" vertical="center"/>
      <protection locked="0"/>
    </xf>
    <xf numFmtId="165" fontId="0" fillId="0" borderId="0" xfId="0" applyNumberFormat="1" applyBorder="1" applyAlignment="1" applyProtection="1">
      <alignment horizontal="right" vertical="center" indent="1"/>
      <protection locked="0"/>
    </xf>
    <xf numFmtId="165" fontId="0" fillId="0" borderId="13" xfId="0" applyNumberFormat="1" applyBorder="1" applyAlignment="1" applyProtection="1">
      <alignment horizontal="right" vertical="center"/>
      <protection locked="0"/>
    </xf>
    <xf numFmtId="165" fontId="0" fillId="0" borderId="13" xfId="0" applyNumberFormat="1" applyBorder="1" applyAlignment="1" applyProtection="1">
      <alignment horizontal="right" vertical="center" indent="1"/>
      <protection locked="0"/>
    </xf>
    <xf numFmtId="0" fontId="0" fillId="0" borderId="0" xfId="0" applyProtection="1">
      <alignment vertical="center" wrapText="1"/>
      <protection locked="0"/>
    </xf>
    <xf numFmtId="0" fontId="13" fillId="0" borderId="14" xfId="3" applyBorder="1" applyProtection="1">
      <alignment vertical="center"/>
      <protection locked="0"/>
    </xf>
    <xf numFmtId="0" fontId="1" fillId="0" borderId="0" xfId="0" applyFont="1" applyAlignment="1" applyProtection="1">
      <protection locked="0"/>
    </xf>
    <xf numFmtId="164" fontId="10" fillId="0" borderId="2" xfId="6" applyBorder="1" applyProtection="1">
      <alignment horizontal="center" vertical="center"/>
      <protection locked="0"/>
    </xf>
    <xf numFmtId="0" fontId="0" fillId="0" borderId="0" xfId="0" applyBorder="1" applyProtection="1">
      <alignment vertical="center" wrapText="1"/>
      <protection locked="0"/>
    </xf>
    <xf numFmtId="9" fontId="6" fillId="0" borderId="0" xfId="1" applyNumberFormat="1" applyFont="1" applyAlignment="1" applyProtection="1">
      <alignment horizontal="left" vertical="center" indent="1"/>
      <protection locked="0"/>
    </xf>
    <xf numFmtId="9" fontId="3" fillId="0" borderId="0" xfId="0" applyNumberFormat="1" applyFont="1" applyAlignment="1" applyProtection="1">
      <alignment horizontal="left" vertical="center" indent="1"/>
      <protection locked="0"/>
    </xf>
    <xf numFmtId="9" fontId="3" fillId="0" borderId="0" xfId="0" applyNumberFormat="1" applyFont="1" applyBorder="1" applyAlignment="1" applyProtection="1">
      <alignment horizontal="left" vertical="center" indent="1"/>
      <protection locked="0"/>
    </xf>
    <xf numFmtId="0" fontId="0" fillId="0" borderId="6" xfId="0" applyBorder="1" applyAlignment="1" applyProtection="1">
      <protection locked="0"/>
    </xf>
    <xf numFmtId="0" fontId="0" fillId="0" borderId="0" xfId="0" applyAlignment="1" applyProtection="1">
      <alignment horizontal="left" indent="1"/>
      <protection locked="0"/>
    </xf>
    <xf numFmtId="0" fontId="0" fillId="0" borderId="6" xfId="0" applyBorder="1" applyAlignment="1" applyProtection="1">
      <alignment horizontal="left" indent="1"/>
      <protection locked="0"/>
    </xf>
    <xf numFmtId="0" fontId="0" fillId="0" borderId="0" xfId="0" applyBorder="1" applyAlignment="1" applyProtection="1">
      <alignment horizontal="left" indent="1"/>
      <protection locked="0"/>
    </xf>
    <xf numFmtId="0" fontId="0" fillId="0" borderId="16" xfId="0" applyBorder="1" applyProtection="1">
      <alignment vertical="center" wrapText="1"/>
      <protection locked="0"/>
    </xf>
    <xf numFmtId="164" fontId="10" fillId="0" borderId="17" xfId="6" applyBorder="1" applyProtection="1">
      <alignment horizontal="center" vertical="center"/>
    </xf>
    <xf numFmtId="164" fontId="10" fillId="0" borderId="17" xfId="6" applyBorder="1" applyAlignment="1" applyProtection="1">
      <alignment horizontal="center" vertical="center"/>
    </xf>
    <xf numFmtId="9" fontId="9" fillId="0" borderId="15" xfId="7" applyBorder="1" applyAlignment="1" applyProtection="1">
      <alignment horizontal="left" vertical="center" indent="2"/>
    </xf>
    <xf numFmtId="9" fontId="9" fillId="0" borderId="15" xfId="1" applyNumberFormat="1" applyFont="1" applyBorder="1" applyAlignment="1" applyProtection="1">
      <alignment horizontal="left" vertical="center" indent="2"/>
    </xf>
    <xf numFmtId="0" fontId="4" fillId="3" borderId="24" xfId="5" applyFont="1" applyBorder="1" applyAlignment="1" applyProtection="1">
      <alignment horizontal="center" vertical="center" wrapText="1"/>
    </xf>
    <xf numFmtId="0" fontId="4" fillId="3" borderId="24" xfId="5" applyBorder="1" applyAlignment="1" applyProtection="1">
      <alignment horizontal="center" vertical="center" wrapText="1"/>
    </xf>
    <xf numFmtId="0" fontId="13" fillId="0" borderId="0" xfId="3" applyBorder="1" applyProtection="1">
      <alignment vertical="center"/>
      <protection locked="0"/>
    </xf>
    <xf numFmtId="0" fontId="0" fillId="0" borderId="29" xfId="0" applyBorder="1" applyAlignment="1" applyProtection="1">
      <alignment horizontal="left" vertical="center"/>
      <protection locked="0"/>
    </xf>
    <xf numFmtId="0" fontId="0" fillId="0" borderId="31" xfId="0" applyBorder="1" applyAlignment="1" applyProtection="1">
      <alignment horizontal="left" vertical="center"/>
      <protection locked="0"/>
    </xf>
    <xf numFmtId="0" fontId="0" fillId="0" borderId="31" xfId="0" applyBorder="1" applyAlignment="1" applyProtection="1">
      <alignment vertical="center"/>
      <protection locked="0"/>
    </xf>
    <xf numFmtId="0" fontId="0" fillId="0" borderId="33" xfId="0" applyBorder="1" applyAlignment="1" applyProtection="1">
      <alignment vertical="center"/>
      <protection locked="0"/>
    </xf>
    <xf numFmtId="0" fontId="4" fillId="3" borderId="12" xfId="0" applyFont="1" applyFill="1" applyBorder="1" applyAlignment="1" applyProtection="1">
      <alignment horizontal="left" vertical="center" indent="1"/>
      <protection locked="0"/>
    </xf>
    <xf numFmtId="0" fontId="4" fillId="3" borderId="12" xfId="0" applyFont="1" applyFill="1" applyBorder="1" applyAlignment="1" applyProtection="1">
      <alignment vertical="center"/>
      <protection locked="0"/>
    </xf>
    <xf numFmtId="0" fontId="4" fillId="3" borderId="12" xfId="0" applyFont="1" applyFill="1" applyBorder="1" applyAlignment="1" applyProtection="1">
      <alignment horizontal="right" vertical="center" indent="1"/>
      <protection locked="0"/>
    </xf>
    <xf numFmtId="0" fontId="0" fillId="0" borderId="34" xfId="0" applyBorder="1" applyAlignment="1" applyProtection="1">
      <alignment horizontal="left" vertical="center" indent="1"/>
      <protection locked="0"/>
    </xf>
    <xf numFmtId="165" fontId="0" fillId="0" borderId="34" xfId="0" applyNumberFormat="1" applyBorder="1" applyAlignment="1" applyProtection="1">
      <alignment horizontal="right" vertical="center"/>
      <protection locked="0"/>
    </xf>
    <xf numFmtId="165" fontId="0" fillId="0" borderId="34" xfId="0" applyNumberFormat="1" applyBorder="1" applyAlignment="1" applyProtection="1">
      <alignment horizontal="right" vertical="center" indent="1"/>
      <protection locked="0"/>
    </xf>
    <xf numFmtId="0" fontId="4" fillId="3" borderId="12" xfId="0" applyFont="1" applyFill="1" applyBorder="1" applyAlignment="1">
      <alignment horizontal="right" vertical="center"/>
    </xf>
    <xf numFmtId="0" fontId="4" fillId="3" borderId="12" xfId="0" applyFont="1" applyFill="1" applyBorder="1" applyAlignment="1">
      <alignment horizontal="center" vertical="center"/>
    </xf>
    <xf numFmtId="165" fontId="0" fillId="0" borderId="35" xfId="0" applyNumberFormat="1" applyFill="1" applyBorder="1" applyAlignment="1">
      <alignment vertical="center"/>
    </xf>
    <xf numFmtId="9" fontId="0" fillId="0" borderId="35" xfId="1" applyFont="1" applyFill="1" applyBorder="1" applyAlignment="1">
      <alignment horizontal="center" vertical="center"/>
    </xf>
    <xf numFmtId="165" fontId="0" fillId="0" borderId="36" xfId="0" applyNumberFormat="1" applyFill="1" applyBorder="1" applyAlignment="1">
      <alignment vertical="center"/>
    </xf>
    <xf numFmtId="9" fontId="0" fillId="0" borderId="36" xfId="1" applyFont="1" applyFill="1" applyBorder="1" applyAlignment="1">
      <alignment horizontal="center" vertical="center"/>
    </xf>
    <xf numFmtId="0" fontId="17" fillId="0" borderId="28" xfId="0" applyFont="1" applyBorder="1" applyAlignment="1">
      <alignment horizontal="center" vertical="center"/>
    </xf>
    <xf numFmtId="0" fontId="17" fillId="0" borderId="30" xfId="0" applyFont="1" applyBorder="1" applyAlignment="1">
      <alignment horizontal="center" vertical="center"/>
    </xf>
    <xf numFmtId="0" fontId="17" fillId="0" borderId="32" xfId="0" applyFont="1" applyBorder="1" applyAlignment="1">
      <alignment horizontal="center" vertical="center"/>
    </xf>
    <xf numFmtId="0" fontId="4" fillId="3" borderId="20" xfId="0" applyFont="1" applyFill="1" applyBorder="1" applyAlignment="1">
      <alignment horizontal="left" vertical="center" wrapText="1" indent="1"/>
    </xf>
    <xf numFmtId="0" fontId="0" fillId="0" borderId="11" xfId="0" applyFill="1" applyBorder="1" applyAlignment="1">
      <alignment vertical="center"/>
    </xf>
    <xf numFmtId="0" fontId="0" fillId="0" borderId="36" xfId="0" applyFill="1" applyBorder="1" applyAlignment="1">
      <alignment vertical="center"/>
    </xf>
    <xf numFmtId="0" fontId="0" fillId="0" borderId="35" xfId="0" applyFill="1" applyBorder="1" applyAlignment="1">
      <alignment vertical="center"/>
    </xf>
    <xf numFmtId="0" fontId="13" fillId="0" borderId="22" xfId="3" applyFill="1" applyProtection="1">
      <alignment vertical="center"/>
      <protection locked="0"/>
    </xf>
    <xf numFmtId="0" fontId="12" fillId="0" borderId="22" xfId="9" applyBorder="1" applyAlignment="1" applyProtection="1">
      <alignment horizontal="left" vertical="center"/>
      <protection locked="0"/>
    </xf>
    <xf numFmtId="0" fontId="15" fillId="0" borderId="0" xfId="2" applyAlignment="1" applyProtection="1">
      <alignment horizontal="left"/>
      <protection locked="0"/>
    </xf>
    <xf numFmtId="0" fontId="5" fillId="0" borderId="0" xfId="4" applyAlignment="1" applyProtection="1">
      <alignment vertical="top"/>
      <protection locked="0"/>
    </xf>
    <xf numFmtId="0" fontId="5" fillId="0" borderId="7" xfId="4" applyBorder="1" applyAlignment="1" applyProtection="1">
      <alignment vertical="top"/>
      <protection locked="0"/>
    </xf>
    <xf numFmtId="0" fontId="16" fillId="0" borderId="22" xfId="3" applyNumberFormat="1" applyFont="1" applyFill="1" applyAlignment="1" applyProtection="1">
      <alignment horizontal="center" vertical="center"/>
      <protection locked="0"/>
    </xf>
    <xf numFmtId="9" fontId="9" fillId="0" borderId="8" xfId="7" applyBorder="1" applyAlignment="1" applyProtection="1">
      <alignment horizontal="left" vertical="center" indent="2"/>
    </xf>
    <xf numFmtId="9" fontId="9" fillId="0" borderId="10" xfId="7" applyBorder="1" applyAlignment="1" applyProtection="1">
      <alignment horizontal="left" vertical="center" indent="2"/>
    </xf>
    <xf numFmtId="9" fontId="9" fillId="0" borderId="9" xfId="7" applyBorder="1" applyAlignment="1" applyProtection="1">
      <alignment horizontal="left" vertical="center" indent="2"/>
    </xf>
    <xf numFmtId="164" fontId="10" fillId="0" borderId="18" xfId="6" applyBorder="1" applyAlignment="1" applyProtection="1">
      <alignment horizontal="center" vertical="center"/>
    </xf>
    <xf numFmtId="164" fontId="10" fillId="0" borderId="5" xfId="6" applyBorder="1" applyAlignment="1" applyProtection="1">
      <alignment horizontal="center" vertical="center"/>
    </xf>
    <xf numFmtId="164" fontId="10" fillId="0" borderId="19" xfId="6" applyBorder="1" applyAlignment="1" applyProtection="1">
      <alignment horizontal="center" vertical="center"/>
    </xf>
    <xf numFmtId="0" fontId="0" fillId="0" borderId="1" xfId="0" applyBorder="1" applyAlignment="1" applyProtection="1">
      <alignment horizontal="left" indent="1"/>
      <protection locked="0"/>
    </xf>
    <xf numFmtId="0" fontId="0" fillId="0" borderId="0" xfId="0" applyBorder="1" applyAlignment="1" applyProtection="1">
      <alignment horizontal="left" indent="1"/>
      <protection locked="0"/>
    </xf>
    <xf numFmtId="0" fontId="0" fillId="0" borderId="2" xfId="0" applyBorder="1" applyAlignment="1" applyProtection="1">
      <alignment horizontal="left" indent="1"/>
      <protection locked="0"/>
    </xf>
    <xf numFmtId="0" fontId="4" fillId="3" borderId="25" xfId="5" applyBorder="1" applyAlignment="1" applyProtection="1">
      <alignment horizontal="center" vertical="center" wrapText="1"/>
    </xf>
    <xf numFmtId="0" fontId="4" fillId="3" borderId="26" xfId="5" applyBorder="1" applyAlignment="1" applyProtection="1">
      <alignment horizontal="center" vertical="center" wrapText="1"/>
    </xf>
    <xf numFmtId="0" fontId="4" fillId="3" borderId="27" xfId="5" applyBorder="1" applyAlignment="1" applyProtection="1">
      <alignment horizontal="center" vertical="center" wrapText="1"/>
    </xf>
    <xf numFmtId="0" fontId="13" fillId="0" borderId="22" xfId="3" applyProtection="1">
      <alignment vertical="center"/>
      <protection locked="0"/>
    </xf>
    <xf numFmtId="0" fontId="4" fillId="3" borderId="37" xfId="0" applyFont="1" applyFill="1" applyBorder="1" applyAlignment="1">
      <alignment horizontal="left" vertical="center" indent="1"/>
    </xf>
    <xf numFmtId="0" fontId="0" fillId="0" borderId="35" xfId="0" applyFill="1" applyBorder="1" applyAlignment="1">
      <alignment horizontal="left" vertical="center" indent="1"/>
    </xf>
    <xf numFmtId="0" fontId="0" fillId="0" borderId="11" xfId="0" applyFill="1" applyBorder="1" applyAlignment="1">
      <alignment horizontal="left" vertical="center" indent="1"/>
    </xf>
    <xf numFmtId="0" fontId="4" fillId="3" borderId="12" xfId="0" applyFont="1" applyFill="1" applyBorder="1" applyAlignment="1">
      <alignment vertical="center"/>
    </xf>
    <xf numFmtId="0" fontId="0" fillId="0" borderId="36" xfId="0" applyFill="1" applyBorder="1" applyAlignment="1">
      <alignment horizontal="left" vertical="center" indent="1"/>
    </xf>
    <xf numFmtId="165" fontId="0" fillId="0" borderId="40" xfId="0" applyNumberFormat="1" applyFill="1" applyBorder="1" applyAlignment="1">
      <alignment horizontal="right" vertical="center" indent="2"/>
    </xf>
    <xf numFmtId="165" fontId="0" fillId="0" borderId="39" xfId="0" applyNumberFormat="1" applyFill="1" applyBorder="1" applyAlignment="1">
      <alignment horizontal="right" vertical="center" indent="2"/>
    </xf>
    <xf numFmtId="0" fontId="4" fillId="3" borderId="37" xfId="0" applyFont="1" applyFill="1" applyBorder="1" applyAlignment="1">
      <alignment horizontal="right" vertical="center" indent="2"/>
    </xf>
    <xf numFmtId="0" fontId="13" fillId="0" borderId="41" xfId="3" applyBorder="1" applyAlignment="1" applyProtection="1">
      <alignment horizontal="center" vertical="center"/>
      <protection locked="0"/>
    </xf>
    <xf numFmtId="0" fontId="0" fillId="0" borderId="3" xfId="0" applyBorder="1" applyProtection="1">
      <alignment vertical="center" wrapText="1"/>
      <protection locked="0"/>
    </xf>
    <xf numFmtId="0" fontId="0" fillId="0" borderId="7" xfId="0" applyBorder="1" applyProtection="1">
      <alignment vertical="center" wrapText="1"/>
      <protection locked="0"/>
    </xf>
    <xf numFmtId="0" fontId="0" fillId="0" borderId="4" xfId="0" applyBorder="1" applyProtection="1">
      <alignment vertical="center" wrapText="1"/>
      <protection locked="0"/>
    </xf>
    <xf numFmtId="0" fontId="0" fillId="0" borderId="42" xfId="0" applyBorder="1">
      <alignment vertical="center" wrapText="1"/>
    </xf>
    <xf numFmtId="165" fontId="0" fillId="0" borderId="34" xfId="0" applyNumberFormat="1" applyFill="1" applyBorder="1" applyAlignment="1">
      <alignment horizontal="right" vertical="center" indent="2"/>
    </xf>
    <xf numFmtId="0" fontId="14" fillId="0" borderId="0" xfId="8" applyAlignment="1">
      <alignment vertical="center"/>
    </xf>
    <xf numFmtId="0" fontId="12" fillId="0" borderId="38" xfId="9" applyBorder="1" applyAlignment="1" applyProtection="1">
      <alignment horizontal="left" vertical="center"/>
      <protection locked="0"/>
    </xf>
    <xf numFmtId="0" fontId="15" fillId="0" borderId="0" xfId="2"/>
    <xf numFmtId="0" fontId="12" fillId="0" borderId="0" xfId="9" applyBorder="1" applyAlignment="1" applyProtection="1">
      <alignment horizontal="left" vertical="center"/>
      <protection locked="0"/>
    </xf>
    <xf numFmtId="0" fontId="14" fillId="0" borderId="0" xfId="8" applyAlignment="1">
      <alignment horizontal="left"/>
    </xf>
  </cellXfs>
  <cellStyles count="17">
    <cellStyle name="Comma" xfId="11" builtinId="3" customBuiltin="1"/>
    <cellStyle name="Comma [0]" xfId="12" builtinId="6" customBuiltin="1"/>
    <cellStyle name="Currency" xfId="13" builtinId="4" customBuiltin="1"/>
    <cellStyle name="Currency [0]" xfId="14" builtinId="7" customBuiltin="1"/>
    <cellStyle name="Followed Hyperlink" xfId="10" builtinId="9" customBuiltin="1"/>
    <cellStyle name="Heading 1" xfId="3" builtinId="16" customBuiltin="1"/>
    <cellStyle name="Heading 2" xfId="4" builtinId="17" customBuiltin="1"/>
    <cellStyle name="Heading 3" xfId="8" builtinId="18" customBuiltin="1"/>
    <cellStyle name="Hyperlink" xfId="9" builtinId="8" customBuiltin="1"/>
    <cellStyle name="Key Metric Header" xfId="5" xr:uid="{00000000-0005-0000-0000-000005000000}"/>
    <cellStyle name="Key Metric Percentage" xfId="7" xr:uid="{00000000-0005-0000-0000-000006000000}"/>
    <cellStyle name="Key Metric Value" xfId="6" xr:uid="{00000000-0005-0000-0000-000007000000}"/>
    <cellStyle name="Normal" xfId="0" builtinId="0" customBuiltin="1"/>
    <cellStyle name="Note" xfId="15" builtinId="10" customBuiltin="1"/>
    <cellStyle name="Percent" xfId="1" builtinId="5"/>
    <cellStyle name="Title" xfId="2" builtinId="15" customBuiltin="1"/>
    <cellStyle name="Total" xfId="16" builtinId="25" customBuiltin="1"/>
  </cellStyles>
  <dxfs count="3">
    <dxf>
      <fill>
        <patternFill>
          <bgColor theme="0" tint="-4.9989318521683403E-2"/>
        </patternFill>
      </fill>
    </dxf>
    <dxf>
      <fill>
        <patternFill>
          <bgColor theme="0" tint="-4.9989318521683403E-2"/>
        </patternFill>
      </fill>
      <border>
        <top style="thin">
          <color theme="0" tint="-0.14996795556505021"/>
        </top>
        <bottom style="thin">
          <color theme="0" tint="-0.14996795556505021"/>
        </bottom>
      </border>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Annual Financial Report">
      <a:dk1>
        <a:sysClr val="windowText" lastClr="000000"/>
      </a:dk1>
      <a:lt1>
        <a:sysClr val="window" lastClr="FFFFFF"/>
      </a:lt1>
      <a:dk2>
        <a:srgbClr val="000000"/>
      </a:dk2>
      <a:lt2>
        <a:srgbClr val="E9EAEA"/>
      </a:lt2>
      <a:accent1>
        <a:srgbClr val="52B86E"/>
      </a:accent1>
      <a:accent2>
        <a:srgbClr val="F7901E"/>
      </a:accent2>
      <a:accent3>
        <a:srgbClr val="308DBB"/>
      </a:accent3>
      <a:accent4>
        <a:srgbClr val="EEB330"/>
      </a:accent4>
      <a:accent5>
        <a:srgbClr val="915B97"/>
      </a:accent5>
      <a:accent6>
        <a:srgbClr val="E35856"/>
      </a:accent6>
      <a:hlink>
        <a:srgbClr val="308DBB"/>
      </a:hlink>
      <a:folHlink>
        <a:srgbClr val="915B97"/>
      </a:folHlink>
    </a:clrScheme>
    <a:fontScheme name="Annual Financial Report">
      <a:majorFont>
        <a:latin typeface="Trebuchet MS"/>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autoPageBreaks="0" fitToPage="1"/>
  </sheetPr>
  <dimension ref="B1:N40"/>
  <sheetViews>
    <sheetView showGridLines="0" tabSelected="1" zoomScaleNormal="100" workbookViewId="0"/>
  </sheetViews>
  <sheetFormatPr defaultRowHeight="30" customHeight="1" x14ac:dyDescent="0.3"/>
  <cols>
    <col min="1" max="1" width="1.625" customWidth="1"/>
    <col min="2" max="2" width="26.375" customWidth="1"/>
    <col min="3" max="3" width="2.625" customWidth="1"/>
    <col min="4" max="4" width="26.375" customWidth="1"/>
    <col min="5" max="5" width="2.625" customWidth="1"/>
    <col min="6" max="6" width="26.375" customWidth="1"/>
    <col min="7" max="7" width="2.625" customWidth="1"/>
    <col min="8" max="8" width="26.375" customWidth="1"/>
    <col min="9" max="9" width="2.625" customWidth="1"/>
    <col min="10" max="10" width="12.25" customWidth="1"/>
    <col min="11" max="11" width="1.75" customWidth="1"/>
    <col min="12" max="12" width="12.25" customWidth="1"/>
    <col min="13" max="13" width="1.625" customWidth="1"/>
    <col min="14" max="14" width="17.75" customWidth="1"/>
    <col min="15" max="15" width="10" customWidth="1"/>
    <col min="16" max="18" width="10"/>
  </cols>
  <sheetData>
    <row r="1" spans="2:14" ht="8.25" customHeight="1" thickBot="1" x14ac:dyDescent="0.35">
      <c r="B1" s="66" t="s">
        <v>0</v>
      </c>
      <c r="C1" s="66"/>
      <c r="D1" s="66"/>
      <c r="E1" s="66"/>
      <c r="F1" s="66"/>
      <c r="G1" s="66"/>
      <c r="H1" s="66"/>
      <c r="I1" s="66"/>
      <c r="J1" s="66"/>
      <c r="K1" s="21"/>
      <c r="L1" s="21"/>
    </row>
    <row r="2" spans="2:14" ht="38.25" customHeight="1" thickBot="1" x14ac:dyDescent="0.35">
      <c r="B2" s="66"/>
      <c r="C2" s="66"/>
      <c r="D2" s="66"/>
      <c r="E2" s="66"/>
      <c r="F2" s="66"/>
      <c r="G2" s="66"/>
      <c r="H2" s="66"/>
      <c r="I2" s="66"/>
      <c r="J2" s="66"/>
      <c r="K2" s="69">
        <v>2018</v>
      </c>
      <c r="L2" s="69"/>
      <c r="N2" s="60" t="s">
        <v>32</v>
      </c>
    </row>
    <row r="3" spans="2:14" ht="63.75" customHeight="1" thickBot="1" x14ac:dyDescent="0.35">
      <c r="B3" s="67" t="s">
        <v>1</v>
      </c>
      <c r="C3" s="67"/>
      <c r="D3" s="67"/>
      <c r="E3" s="67"/>
      <c r="F3" s="67"/>
      <c r="G3" s="67"/>
      <c r="H3" s="67"/>
      <c r="I3" s="67"/>
      <c r="J3" s="67"/>
      <c r="K3" s="67"/>
      <c r="L3" s="67"/>
      <c r="N3" s="60" t="s">
        <v>31</v>
      </c>
    </row>
    <row r="4" spans="2:14" ht="6.75" customHeight="1" thickBot="1" x14ac:dyDescent="0.35">
      <c r="B4" s="68"/>
      <c r="C4" s="68"/>
      <c r="D4" s="68"/>
      <c r="E4" s="68"/>
      <c r="F4" s="68"/>
      <c r="G4" s="68"/>
      <c r="H4" s="68"/>
      <c r="I4" s="68"/>
      <c r="J4" s="68"/>
      <c r="K4" s="68"/>
      <c r="L4" s="68"/>
    </row>
    <row r="5" spans="2:14" ht="24" customHeight="1" thickBot="1" x14ac:dyDescent="0.35">
      <c r="B5" s="82" t="s">
        <v>2</v>
      </c>
      <c r="C5" s="82"/>
      <c r="D5" s="65" t="s">
        <v>34</v>
      </c>
      <c r="E5" s="65"/>
      <c r="F5" s="65"/>
      <c r="G5" s="65"/>
      <c r="H5" s="65"/>
      <c r="I5" s="65"/>
      <c r="J5" s="65"/>
      <c r="K5" s="65"/>
      <c r="L5" s="65"/>
    </row>
    <row r="6" spans="2:14" s="9" customFormat="1" ht="18.75" customHeight="1" thickBot="1" x14ac:dyDescent="0.35">
      <c r="B6" s="22"/>
      <c r="C6" s="22"/>
      <c r="D6" s="40"/>
      <c r="E6" s="22"/>
      <c r="F6" s="22"/>
      <c r="G6" s="22"/>
      <c r="H6" s="22"/>
      <c r="I6" s="22"/>
      <c r="J6" s="91"/>
      <c r="K6" s="91"/>
      <c r="L6" s="91"/>
    </row>
    <row r="7" spans="2:14" ht="22.5" customHeight="1" x14ac:dyDescent="0.25">
      <c r="B7" s="38" t="str">
        <f>Calculations!B8</f>
        <v>REVENUES</v>
      </c>
      <c r="C7" s="23"/>
      <c r="D7" s="39" t="str">
        <f>Calculations!B9</f>
        <v>NET PROFIT</v>
      </c>
      <c r="E7" s="23"/>
      <c r="F7" s="39" t="str">
        <f>Calculations!B10</f>
        <v>INTEREST</v>
      </c>
      <c r="G7" s="23"/>
      <c r="H7" s="39" t="str">
        <f>Calculations!B11</f>
        <v>DEPRECIATION</v>
      </c>
      <c r="I7" s="23"/>
      <c r="J7" s="79" t="str">
        <f>Calculations!B12</f>
        <v>OPERATING PROFIT</v>
      </c>
      <c r="K7" s="80"/>
      <c r="L7" s="81"/>
      <c r="M7" s="8"/>
    </row>
    <row r="8" spans="2:14" ht="42" customHeight="1" x14ac:dyDescent="0.3">
      <c r="B8" s="35">
        <f ca="1">IFERROR(Calculations!G8,"")</f>
        <v>180583.88</v>
      </c>
      <c r="C8" s="24"/>
      <c r="D8" s="35">
        <f ca="1">IFERROR(Calculations!G9,"")</f>
        <v>67474.850000000006</v>
      </c>
      <c r="E8" s="21"/>
      <c r="F8" s="35">
        <f ca="1">IFERROR(Calculations!G10,"")</f>
        <v>3789.47</v>
      </c>
      <c r="G8" s="21"/>
      <c r="H8" s="34">
        <f ca="1">IFERROR(Calculations!G11,"")</f>
        <v>5546.88</v>
      </c>
      <c r="I8" s="25"/>
      <c r="J8" s="73">
        <f ca="1">IFERROR(Calculations!G12,"")</f>
        <v>73425.990000000005</v>
      </c>
      <c r="K8" s="74"/>
      <c r="L8" s="75"/>
    </row>
    <row r="9" spans="2:14" s="4" customFormat="1" ht="18.75" customHeight="1" x14ac:dyDescent="0.3">
      <c r="B9" s="37">
        <f ca="1">Calculations!H8</f>
        <v>3.0953753897409175E-3</v>
      </c>
      <c r="C9" s="26"/>
      <c r="D9" s="36">
        <f ca="1">Calculations!H9</f>
        <v>1.8148662861143583E-2</v>
      </c>
      <c r="E9" s="27"/>
      <c r="F9" s="36">
        <f ca="1">Calculations!H10</f>
        <v>0.13514962705568689</v>
      </c>
      <c r="G9" s="27"/>
      <c r="H9" s="36">
        <f ca="1">Calculations!H11</f>
        <v>9.4400227289766825E-2</v>
      </c>
      <c r="I9" s="28"/>
      <c r="J9" s="70">
        <f ca="1">Calculations!H12</f>
        <v>-5.0335608229046258E-2</v>
      </c>
      <c r="K9" s="71"/>
      <c r="L9" s="72"/>
      <c r="M9" s="5"/>
    </row>
    <row r="10" spans="2:14" ht="18.75" customHeight="1" x14ac:dyDescent="0.3">
      <c r="B10" s="29"/>
      <c r="C10" s="30"/>
      <c r="D10" s="29"/>
      <c r="E10" s="30"/>
      <c r="F10" s="29"/>
      <c r="G10" s="30"/>
      <c r="H10" s="31"/>
      <c r="I10" s="32"/>
      <c r="J10" s="76"/>
      <c r="K10" s="77"/>
      <c r="L10" s="78"/>
      <c r="M10" s="6"/>
    </row>
    <row r="11" spans="2:14" ht="18.75" customHeight="1" thickBot="1" x14ac:dyDescent="0.35">
      <c r="B11" s="33"/>
      <c r="C11" s="21"/>
      <c r="D11" s="33"/>
      <c r="E11" s="21"/>
      <c r="F11" s="33"/>
      <c r="G11" s="21"/>
      <c r="H11" s="33"/>
      <c r="I11" s="21"/>
      <c r="J11" s="92"/>
      <c r="K11" s="93"/>
      <c r="L11" s="94"/>
    </row>
    <row r="12" spans="2:14" ht="18.75" customHeight="1" thickBot="1" x14ac:dyDescent="0.35">
      <c r="B12" s="21"/>
      <c r="C12" s="21"/>
      <c r="D12" s="21"/>
      <c r="E12" s="21"/>
      <c r="F12" s="21"/>
      <c r="G12" s="21"/>
      <c r="H12" s="21"/>
      <c r="I12" s="21"/>
      <c r="J12" s="21"/>
      <c r="K12" s="21"/>
      <c r="L12" s="21"/>
    </row>
    <row r="13" spans="2:14" ht="24" customHeight="1" thickBot="1" x14ac:dyDescent="0.35">
      <c r="B13" s="64" t="s">
        <v>3</v>
      </c>
      <c r="C13" s="64"/>
      <c r="D13" s="65" t="s">
        <v>33</v>
      </c>
      <c r="E13" s="65"/>
      <c r="F13" s="65"/>
      <c r="G13" s="65"/>
      <c r="H13" s="65"/>
      <c r="I13" s="65"/>
      <c r="J13" s="65"/>
      <c r="K13" s="65"/>
      <c r="L13" s="65"/>
    </row>
    <row r="14" spans="2:14" ht="18.75" customHeight="1" x14ac:dyDescent="0.3">
      <c r="B14" s="95"/>
      <c r="C14" s="95"/>
      <c r="D14" s="95"/>
      <c r="E14" s="95"/>
      <c r="F14" s="95"/>
      <c r="G14" s="95"/>
      <c r="H14" s="95"/>
      <c r="I14" s="95"/>
      <c r="J14" s="95"/>
      <c r="K14" s="95"/>
      <c r="L14" s="95"/>
    </row>
    <row r="15" spans="2:14" ht="18.75" customHeight="1" x14ac:dyDescent="0.3">
      <c r="B15" s="83" t="s">
        <v>4</v>
      </c>
      <c r="C15" s="83"/>
      <c r="D15" s="51" t="str">
        <f>"REPORT YEAR ("&amp;SelectedYear&amp;")"</f>
        <v>REPORT YEAR (2018)</v>
      </c>
      <c r="E15" s="90" t="str">
        <f>"PREVIOUS YEAR ("&amp;SelectedYear-1&amp;")"</f>
        <v>PREVIOUS YEAR (2017)</v>
      </c>
      <c r="F15" s="90"/>
      <c r="G15" s="90"/>
      <c r="H15" s="52" t="s">
        <v>5</v>
      </c>
      <c r="I15" s="86" t="str">
        <f ca="1">CONCATENATE(Years," YEAR TREND")</f>
        <v>5 YEAR TREND</v>
      </c>
      <c r="J15" s="86"/>
      <c r="K15" s="86"/>
      <c r="L15" s="86"/>
    </row>
    <row r="16" spans="2:14" ht="30" customHeight="1" x14ac:dyDescent="0.3">
      <c r="B16" s="84" t="str">
        <f>Calculations!B15</f>
        <v>REVENUES</v>
      </c>
      <c r="C16" s="84"/>
      <c r="D16" s="53">
        <f ca="1">IF($B16="","",Calculations!G15)</f>
        <v>180583.88</v>
      </c>
      <c r="E16" s="96">
        <f ca="1">IF($B16="","",Calculations!F15)</f>
        <v>180026.63</v>
      </c>
      <c r="F16" s="96"/>
      <c r="G16" s="96"/>
      <c r="H16" s="54">
        <f t="shared" ref="H16:H40" ca="1" si="0">IFERROR(D16/E16-1,"")</f>
        <v>3.0953753897409175E-3</v>
      </c>
      <c r="I16" s="63"/>
      <c r="J16" s="63"/>
      <c r="K16" s="63"/>
      <c r="L16" s="63"/>
    </row>
    <row r="17" spans="2:12" ht="30" customHeight="1" x14ac:dyDescent="0.3">
      <c r="B17" s="85" t="str">
        <f>Calculations!B16</f>
        <v>OPERATING EXPENSES</v>
      </c>
      <c r="C17" s="85"/>
      <c r="D17" s="15">
        <f ca="1">IF($B17="","",Calculations!G16)</f>
        <v>94419.45</v>
      </c>
      <c r="E17" s="88">
        <f ca="1">IF($B17="","",Calculations!F16)</f>
        <v>80883.33</v>
      </c>
      <c r="F17" s="88"/>
      <c r="G17" s="88"/>
      <c r="H17" s="10">
        <f t="shared" ca="1" si="0"/>
        <v>0.16735364382252804</v>
      </c>
      <c r="I17" s="61"/>
      <c r="J17" s="61"/>
      <c r="K17" s="61"/>
      <c r="L17" s="61"/>
    </row>
    <row r="18" spans="2:12" ht="30" customHeight="1" x14ac:dyDescent="0.3">
      <c r="B18" s="85" t="str">
        <f>Calculations!B17</f>
        <v>OPERATING PROFIT</v>
      </c>
      <c r="C18" s="85"/>
      <c r="D18" s="15">
        <f ca="1">IF($B18="","",Calculations!G17)</f>
        <v>73425.990000000005</v>
      </c>
      <c r="E18" s="88">
        <f ca="1">IF($B18="","",Calculations!F17)</f>
        <v>77317.83</v>
      </c>
      <c r="F18" s="88"/>
      <c r="G18" s="88"/>
      <c r="H18" s="10">
        <f t="shared" ca="1" si="0"/>
        <v>-5.0335608229046258E-2</v>
      </c>
      <c r="I18" s="61"/>
      <c r="J18" s="61"/>
      <c r="K18" s="61"/>
      <c r="L18" s="61"/>
    </row>
    <row r="19" spans="2:12" ht="30" customHeight="1" x14ac:dyDescent="0.3">
      <c r="B19" s="85" t="str">
        <f>Calculations!B18</f>
        <v>DEPRECIATION</v>
      </c>
      <c r="C19" s="85"/>
      <c r="D19" s="15">
        <f ca="1">IF($B19="","",Calculations!G18)</f>
        <v>5546.88</v>
      </c>
      <c r="E19" s="88">
        <f ca="1">IF($B19="","",Calculations!F18)</f>
        <v>5068.42</v>
      </c>
      <c r="F19" s="88"/>
      <c r="G19" s="88"/>
      <c r="H19" s="10">
        <f t="shared" ca="1" si="0"/>
        <v>9.4400227289766825E-2</v>
      </c>
      <c r="I19" s="61"/>
      <c r="J19" s="61"/>
      <c r="K19" s="61"/>
      <c r="L19" s="61"/>
    </row>
    <row r="20" spans="2:12" ht="30" customHeight="1" x14ac:dyDescent="0.3">
      <c r="B20" s="85" t="str">
        <f>Calculations!B19</f>
        <v>INTEREST</v>
      </c>
      <c r="C20" s="85"/>
      <c r="D20" s="15">
        <f ca="1">IF($B20="","",Calculations!G19)</f>
        <v>3789.47</v>
      </c>
      <c r="E20" s="88">
        <f ca="1">IF($B20="","",Calculations!F19)</f>
        <v>3338.3</v>
      </c>
      <c r="F20" s="88"/>
      <c r="G20" s="88"/>
      <c r="H20" s="10">
        <f t="shared" ca="1" si="0"/>
        <v>0.13514962705568689</v>
      </c>
      <c r="I20" s="61"/>
      <c r="J20" s="61"/>
      <c r="K20" s="61"/>
      <c r="L20" s="61"/>
    </row>
    <row r="21" spans="2:12" ht="30" customHeight="1" x14ac:dyDescent="0.3">
      <c r="B21" s="85" t="str">
        <f>Calculations!B20</f>
        <v>NET PROFIT</v>
      </c>
      <c r="C21" s="85"/>
      <c r="D21" s="15">
        <f ca="1">IF($B21="","",Calculations!G20)</f>
        <v>67474.850000000006</v>
      </c>
      <c r="E21" s="88">
        <f ca="1">IF($B21="","",Calculations!F20)</f>
        <v>66272.100000000006</v>
      </c>
      <c r="F21" s="88"/>
      <c r="G21" s="88"/>
      <c r="H21" s="10">
        <f t="shared" ca="1" si="0"/>
        <v>1.8148662861143583E-2</v>
      </c>
      <c r="I21" s="61"/>
      <c r="J21" s="61"/>
      <c r="K21" s="61"/>
      <c r="L21" s="61"/>
    </row>
    <row r="22" spans="2:12" ht="30" customHeight="1" x14ac:dyDescent="0.3">
      <c r="B22" s="85" t="str">
        <f>Calculations!B21</f>
        <v>TAX</v>
      </c>
      <c r="C22" s="85"/>
      <c r="D22" s="15">
        <f ca="1">IF($B22="","",Calculations!G21)</f>
        <v>31408.25</v>
      </c>
      <c r="E22" s="88">
        <f ca="1">IF($B22="","",Calculations!F21)</f>
        <v>29424.53</v>
      </c>
      <c r="F22" s="88"/>
      <c r="G22" s="88"/>
      <c r="H22" s="10">
        <f t="shared" ca="1" si="0"/>
        <v>6.7417219578358667E-2</v>
      </c>
      <c r="I22" s="61"/>
      <c r="J22" s="61"/>
      <c r="K22" s="61"/>
      <c r="L22" s="61"/>
    </row>
    <row r="23" spans="2:12" ht="30" customHeight="1" x14ac:dyDescent="0.3">
      <c r="B23" s="85" t="str">
        <f>Calculations!B22</f>
        <v>PROFIT AFTER TAX</v>
      </c>
      <c r="C23" s="85"/>
      <c r="D23" s="15">
        <f ca="1">IF($B23="","",Calculations!G22)</f>
        <v>50247.68</v>
      </c>
      <c r="E23" s="88">
        <f ca="1">IF($B23="","",Calculations!F22)</f>
        <v>42438.2</v>
      </c>
      <c r="F23" s="88"/>
      <c r="G23" s="88"/>
      <c r="H23" s="10">
        <f t="shared" ca="1" si="0"/>
        <v>0.18402005740111504</v>
      </c>
      <c r="I23" s="61"/>
      <c r="J23" s="61"/>
      <c r="K23" s="61"/>
      <c r="L23" s="61"/>
    </row>
    <row r="24" spans="2:12" ht="30" customHeight="1" x14ac:dyDescent="0.3">
      <c r="B24" s="85" t="str">
        <f>Calculations!B23</f>
        <v>METRIC 1</v>
      </c>
      <c r="C24" s="85"/>
      <c r="D24" s="15">
        <f ca="1">IF($B24="","",Calculations!G23)</f>
        <v>19.96</v>
      </c>
      <c r="E24" s="88">
        <f ca="1">IF($B24="","",Calculations!F23)</f>
        <v>16.78</v>
      </c>
      <c r="F24" s="88"/>
      <c r="G24" s="88"/>
      <c r="H24" s="10">
        <f t="shared" ca="1" si="0"/>
        <v>0.18951132300357565</v>
      </c>
      <c r="I24" s="61"/>
      <c r="J24" s="61"/>
      <c r="K24" s="61"/>
      <c r="L24" s="61"/>
    </row>
    <row r="25" spans="2:12" ht="30" customHeight="1" x14ac:dyDescent="0.3">
      <c r="B25" s="85" t="str">
        <f>Calculations!B24</f>
        <v>METRIC 2</v>
      </c>
      <c r="C25" s="85"/>
      <c r="D25" s="15">
        <f ca="1">IF($B25="","",Calculations!G24)</f>
        <v>26.01</v>
      </c>
      <c r="E25" s="88">
        <f ca="1">IF($B25="","",Calculations!F24)</f>
        <v>21.84</v>
      </c>
      <c r="F25" s="88"/>
      <c r="G25" s="88"/>
      <c r="H25" s="10">
        <f t="shared" ca="1" si="0"/>
        <v>0.19093406593406592</v>
      </c>
      <c r="I25" s="61"/>
      <c r="J25" s="61"/>
      <c r="K25" s="61"/>
      <c r="L25" s="61"/>
    </row>
    <row r="26" spans="2:12" ht="30" customHeight="1" x14ac:dyDescent="0.3">
      <c r="B26" s="85" t="str">
        <f>Calculations!B25</f>
        <v>METRIC 3</v>
      </c>
      <c r="C26" s="85"/>
      <c r="D26" s="15">
        <f ca="1">IF($B26="","",Calculations!G25)</f>
        <v>31.08</v>
      </c>
      <c r="E26" s="88">
        <f ca="1">IF($B26="","",Calculations!F25)</f>
        <v>26.39</v>
      </c>
      <c r="F26" s="88"/>
      <c r="G26" s="88"/>
      <c r="H26" s="10">
        <f t="shared" ca="1" si="0"/>
        <v>0.17771883289124668</v>
      </c>
      <c r="I26" s="61"/>
      <c r="J26" s="61"/>
      <c r="K26" s="61"/>
      <c r="L26" s="61"/>
    </row>
    <row r="27" spans="2:12" ht="30" customHeight="1" x14ac:dyDescent="0.3">
      <c r="B27" s="85" t="str">
        <f>Calculations!B26</f>
        <v>METRIC 4</v>
      </c>
      <c r="C27" s="85"/>
      <c r="D27" s="15">
        <f ca="1">IF($B27="","",Calculations!G26)</f>
        <v>14.92</v>
      </c>
      <c r="E27" s="88">
        <f ca="1">IF($B27="","",Calculations!F26)</f>
        <v>14.59</v>
      </c>
      <c r="F27" s="88"/>
      <c r="G27" s="88"/>
      <c r="H27" s="10">
        <f t="shared" ca="1" si="0"/>
        <v>2.2618231665524346E-2</v>
      </c>
      <c r="I27" s="61"/>
      <c r="J27" s="61"/>
      <c r="K27" s="61"/>
      <c r="L27" s="61"/>
    </row>
    <row r="28" spans="2:12" ht="30" customHeight="1" x14ac:dyDescent="0.3">
      <c r="B28" s="85" t="str">
        <f>Calculations!B27</f>
        <v>METRIC 5</v>
      </c>
      <c r="C28" s="85"/>
      <c r="D28" s="15">
        <f ca="1">IF($B28="","",Calculations!G27)</f>
        <v>1.03</v>
      </c>
      <c r="E28" s="88">
        <f ca="1">IF($B28="","",Calculations!F27)</f>
        <v>1</v>
      </c>
      <c r="F28" s="88"/>
      <c r="G28" s="88"/>
      <c r="H28" s="10">
        <f t="shared" ca="1" si="0"/>
        <v>3.0000000000000027E-2</v>
      </c>
      <c r="I28" s="61"/>
      <c r="J28" s="61"/>
      <c r="K28" s="61"/>
      <c r="L28" s="61"/>
    </row>
    <row r="29" spans="2:12" ht="30" customHeight="1" x14ac:dyDescent="0.3">
      <c r="B29" s="85" t="str">
        <f>Calculations!B28</f>
        <v>METRIC 6</v>
      </c>
      <c r="C29" s="85"/>
      <c r="D29" s="15">
        <f ca="1">IF($B29="","",Calculations!G28)</f>
        <v>0.34</v>
      </c>
      <c r="E29" s="88">
        <f ca="1">IF($B29="","",Calculations!F28)</f>
        <v>0.3</v>
      </c>
      <c r="F29" s="88"/>
      <c r="G29" s="88"/>
      <c r="H29" s="10">
        <f t="shared" ca="1" si="0"/>
        <v>0.13333333333333353</v>
      </c>
      <c r="I29" s="61"/>
      <c r="J29" s="61"/>
      <c r="K29" s="61"/>
      <c r="L29" s="61"/>
    </row>
    <row r="30" spans="2:12" ht="30" customHeight="1" x14ac:dyDescent="0.3">
      <c r="B30" s="85" t="str">
        <f>Calculations!B29</f>
        <v/>
      </c>
      <c r="C30" s="85"/>
      <c r="D30" s="15" t="str">
        <f>IF($B30="","",Calculations!G29)</f>
        <v/>
      </c>
      <c r="E30" s="88" t="str">
        <f>IF($B30="","",Calculations!F29)</f>
        <v/>
      </c>
      <c r="F30" s="88"/>
      <c r="G30" s="88"/>
      <c r="H30" s="10" t="str">
        <f t="shared" si="0"/>
        <v/>
      </c>
      <c r="I30" s="61"/>
      <c r="J30" s="61"/>
      <c r="K30" s="61"/>
      <c r="L30" s="61"/>
    </row>
    <row r="31" spans="2:12" ht="30" customHeight="1" x14ac:dyDescent="0.3">
      <c r="B31" s="85" t="str">
        <f>Calculations!B30</f>
        <v/>
      </c>
      <c r="C31" s="85"/>
      <c r="D31" s="15" t="str">
        <f>IF($B31="","",Calculations!G30)</f>
        <v/>
      </c>
      <c r="E31" s="88" t="str">
        <f>IF($B31="","",Calculations!F30)</f>
        <v/>
      </c>
      <c r="F31" s="88"/>
      <c r="G31" s="88"/>
      <c r="H31" s="10" t="str">
        <f t="shared" si="0"/>
        <v/>
      </c>
      <c r="I31" s="61"/>
      <c r="J31" s="61"/>
      <c r="K31" s="61"/>
      <c r="L31" s="61"/>
    </row>
    <row r="32" spans="2:12" ht="30" customHeight="1" x14ac:dyDescent="0.3">
      <c r="B32" s="85" t="str">
        <f>Calculations!B31</f>
        <v/>
      </c>
      <c r="C32" s="85"/>
      <c r="D32" s="15" t="str">
        <f>IF($B32="","",Calculations!G31)</f>
        <v/>
      </c>
      <c r="E32" s="88" t="str">
        <f>IF($B32="","",Calculations!F31)</f>
        <v/>
      </c>
      <c r="F32" s="88"/>
      <c r="G32" s="88"/>
      <c r="H32" s="10" t="str">
        <f t="shared" si="0"/>
        <v/>
      </c>
      <c r="I32" s="61"/>
      <c r="J32" s="61"/>
      <c r="K32" s="61"/>
      <c r="L32" s="61"/>
    </row>
    <row r="33" spans="2:12" ht="30" customHeight="1" x14ac:dyDescent="0.3">
      <c r="B33" s="85" t="str">
        <f>Calculations!B32</f>
        <v/>
      </c>
      <c r="C33" s="85"/>
      <c r="D33" s="15" t="str">
        <f>IF($B33="","",Calculations!G32)</f>
        <v/>
      </c>
      <c r="E33" s="88" t="str">
        <f>IF($B33="","",Calculations!F32)</f>
        <v/>
      </c>
      <c r="F33" s="88"/>
      <c r="G33" s="88"/>
      <c r="H33" s="10" t="str">
        <f t="shared" si="0"/>
        <v/>
      </c>
      <c r="I33" s="61"/>
      <c r="J33" s="61"/>
      <c r="K33" s="61"/>
      <c r="L33" s="61"/>
    </row>
    <row r="34" spans="2:12" ht="30" customHeight="1" x14ac:dyDescent="0.3">
      <c r="B34" s="85" t="str">
        <f>Calculations!B33</f>
        <v/>
      </c>
      <c r="C34" s="85"/>
      <c r="D34" s="15" t="str">
        <f>IF($B34="","",Calculations!G33)</f>
        <v/>
      </c>
      <c r="E34" s="88" t="str">
        <f>IF($B34="","",Calculations!F33)</f>
        <v/>
      </c>
      <c r="F34" s="88"/>
      <c r="G34" s="88"/>
      <c r="H34" s="10" t="str">
        <f t="shared" si="0"/>
        <v/>
      </c>
      <c r="I34" s="61"/>
      <c r="J34" s="61"/>
      <c r="K34" s="61"/>
      <c r="L34" s="61"/>
    </row>
    <row r="35" spans="2:12" ht="30" customHeight="1" x14ac:dyDescent="0.3">
      <c r="B35" s="85" t="str">
        <f>Calculations!B34</f>
        <v/>
      </c>
      <c r="C35" s="85"/>
      <c r="D35" s="15" t="str">
        <f>IF($B35="","",Calculations!G34)</f>
        <v/>
      </c>
      <c r="E35" s="88" t="str">
        <f>IF($B35="","",Calculations!F34)</f>
        <v/>
      </c>
      <c r="F35" s="88"/>
      <c r="G35" s="88"/>
      <c r="H35" s="10" t="str">
        <f t="shared" si="0"/>
        <v/>
      </c>
      <c r="I35" s="61"/>
      <c r="J35" s="61"/>
      <c r="K35" s="61"/>
      <c r="L35" s="61"/>
    </row>
    <row r="36" spans="2:12" ht="30" customHeight="1" x14ac:dyDescent="0.3">
      <c r="B36" s="85" t="str">
        <f>Calculations!B35</f>
        <v/>
      </c>
      <c r="C36" s="85"/>
      <c r="D36" s="15" t="str">
        <f>IF($B36="","",Calculations!G35)</f>
        <v/>
      </c>
      <c r="E36" s="88" t="str">
        <f>IF($B36="","",Calculations!F35)</f>
        <v/>
      </c>
      <c r="F36" s="88"/>
      <c r="G36" s="88"/>
      <c r="H36" s="10" t="str">
        <f t="shared" si="0"/>
        <v/>
      </c>
      <c r="I36" s="61"/>
      <c r="J36" s="61"/>
      <c r="K36" s="61"/>
      <c r="L36" s="61"/>
    </row>
    <row r="37" spans="2:12" ht="30" customHeight="1" x14ac:dyDescent="0.3">
      <c r="B37" s="85" t="str">
        <f>Calculations!B36</f>
        <v/>
      </c>
      <c r="C37" s="85"/>
      <c r="D37" s="15" t="str">
        <f>IF($B37="","",Calculations!G36)</f>
        <v/>
      </c>
      <c r="E37" s="88" t="str">
        <f>IF($B37="","",Calculations!F36)</f>
        <v/>
      </c>
      <c r="F37" s="88"/>
      <c r="G37" s="88"/>
      <c r="H37" s="10" t="str">
        <f t="shared" si="0"/>
        <v/>
      </c>
      <c r="I37" s="61"/>
      <c r="J37" s="61"/>
      <c r="K37" s="61"/>
      <c r="L37" s="61"/>
    </row>
    <row r="38" spans="2:12" ht="30" customHeight="1" x14ac:dyDescent="0.3">
      <c r="B38" s="85" t="str">
        <f>Calculations!B37</f>
        <v/>
      </c>
      <c r="C38" s="85"/>
      <c r="D38" s="15" t="str">
        <f>IF($B38="","",Calculations!G37)</f>
        <v/>
      </c>
      <c r="E38" s="88" t="str">
        <f>IF($B38="","",Calculations!F37)</f>
        <v/>
      </c>
      <c r="F38" s="88"/>
      <c r="G38" s="88"/>
      <c r="H38" s="10" t="str">
        <f t="shared" si="0"/>
        <v/>
      </c>
      <c r="I38" s="61"/>
      <c r="J38" s="61"/>
      <c r="K38" s="61"/>
      <c r="L38" s="61"/>
    </row>
    <row r="39" spans="2:12" ht="30" customHeight="1" x14ac:dyDescent="0.3">
      <c r="B39" s="85" t="str">
        <f>Calculations!B38</f>
        <v/>
      </c>
      <c r="C39" s="85"/>
      <c r="D39" s="15" t="str">
        <f>IF($B39="","",Calculations!G38)</f>
        <v/>
      </c>
      <c r="E39" s="88" t="str">
        <f>IF($B39="","",Calculations!F38)</f>
        <v/>
      </c>
      <c r="F39" s="88"/>
      <c r="G39" s="88"/>
      <c r="H39" s="10" t="str">
        <f t="shared" si="0"/>
        <v/>
      </c>
      <c r="I39" s="61"/>
      <c r="J39" s="61"/>
      <c r="K39" s="61"/>
      <c r="L39" s="61"/>
    </row>
    <row r="40" spans="2:12" ht="30" customHeight="1" x14ac:dyDescent="0.3">
      <c r="B40" s="87" t="str">
        <f>Calculations!B39</f>
        <v/>
      </c>
      <c r="C40" s="87"/>
      <c r="D40" s="55" t="str">
        <f>IF($B40="","",Calculations!G39)</f>
        <v/>
      </c>
      <c r="E40" s="89" t="str">
        <f>IF($B40="","",Calculations!F39)</f>
        <v/>
      </c>
      <c r="F40" s="89"/>
      <c r="G40" s="89"/>
      <c r="H40" s="56" t="str">
        <f t="shared" si="0"/>
        <v/>
      </c>
      <c r="I40" s="62"/>
      <c r="J40" s="62"/>
      <c r="K40" s="62"/>
      <c r="L40" s="62"/>
    </row>
  </sheetData>
  <sheetProtection selectLockedCells="1"/>
  <mergeCells count="92">
    <mergeCell ref="E40:G40"/>
    <mergeCell ref="E15:G15"/>
    <mergeCell ref="J6:L6"/>
    <mergeCell ref="J11:L11"/>
    <mergeCell ref="B14:L14"/>
    <mergeCell ref="E27:G27"/>
    <mergeCell ref="E28:G28"/>
    <mergeCell ref="E29:G29"/>
    <mergeCell ref="E30:G30"/>
    <mergeCell ref="E31:G31"/>
    <mergeCell ref="E16:G16"/>
    <mergeCell ref="E17:G17"/>
    <mergeCell ref="E18:G18"/>
    <mergeCell ref="E19:G19"/>
    <mergeCell ref="E20:G20"/>
    <mergeCell ref="E21:G21"/>
    <mergeCell ref="E22:G22"/>
    <mergeCell ref="E23:G23"/>
    <mergeCell ref="E24:G24"/>
    <mergeCell ref="E25:G25"/>
    <mergeCell ref="E26:G26"/>
    <mergeCell ref="E34:G34"/>
    <mergeCell ref="E35:G35"/>
    <mergeCell ref="E36:G36"/>
    <mergeCell ref="E37:G37"/>
    <mergeCell ref="E38:G38"/>
    <mergeCell ref="E32:G32"/>
    <mergeCell ref="E33:G33"/>
    <mergeCell ref="B38:C38"/>
    <mergeCell ref="B39:C39"/>
    <mergeCell ref="E39:G39"/>
    <mergeCell ref="B40:C40"/>
    <mergeCell ref="B33:C33"/>
    <mergeCell ref="B34:C34"/>
    <mergeCell ref="B35:C35"/>
    <mergeCell ref="B36:C36"/>
    <mergeCell ref="B37:C37"/>
    <mergeCell ref="B28:C28"/>
    <mergeCell ref="B29:C29"/>
    <mergeCell ref="B30:C30"/>
    <mergeCell ref="B31:C31"/>
    <mergeCell ref="B32:C32"/>
    <mergeCell ref="B23:C23"/>
    <mergeCell ref="B24:C24"/>
    <mergeCell ref="B25:C25"/>
    <mergeCell ref="B26:C26"/>
    <mergeCell ref="B27:C27"/>
    <mergeCell ref="B18:C18"/>
    <mergeCell ref="B19:C19"/>
    <mergeCell ref="B20:C20"/>
    <mergeCell ref="B21:C21"/>
    <mergeCell ref="B22:C22"/>
    <mergeCell ref="B13:C13"/>
    <mergeCell ref="D13:L13"/>
    <mergeCell ref="B1:J2"/>
    <mergeCell ref="B3:L4"/>
    <mergeCell ref="I30:L30"/>
    <mergeCell ref="K2:L2"/>
    <mergeCell ref="J9:L9"/>
    <mergeCell ref="J8:L8"/>
    <mergeCell ref="J10:L10"/>
    <mergeCell ref="J7:L7"/>
    <mergeCell ref="B5:C5"/>
    <mergeCell ref="D5:L5"/>
    <mergeCell ref="B15:C15"/>
    <mergeCell ref="B16:C16"/>
    <mergeCell ref="B17:C17"/>
    <mergeCell ref="I15:L15"/>
    <mergeCell ref="I16:L16"/>
    <mergeCell ref="I17:L17"/>
    <mergeCell ref="I18:L18"/>
    <mergeCell ref="I19:L19"/>
    <mergeCell ref="I34:L34"/>
    <mergeCell ref="I20:L20"/>
    <mergeCell ref="I21:L21"/>
    <mergeCell ref="I27:L27"/>
    <mergeCell ref="I28:L28"/>
    <mergeCell ref="I29:L29"/>
    <mergeCell ref="I22:L22"/>
    <mergeCell ref="I23:L23"/>
    <mergeCell ref="I24:L24"/>
    <mergeCell ref="I25:L25"/>
    <mergeCell ref="I26:L26"/>
    <mergeCell ref="I31:L31"/>
    <mergeCell ref="I32:L32"/>
    <mergeCell ref="I33:L33"/>
    <mergeCell ref="I40:L40"/>
    <mergeCell ref="I35:L35"/>
    <mergeCell ref="I36:L36"/>
    <mergeCell ref="I37:L37"/>
    <mergeCell ref="I38:L38"/>
    <mergeCell ref="I39:L39"/>
  </mergeCells>
  <conditionalFormatting sqref="J9 D9 H9 F9 B9">
    <cfRule type="iconSet" priority="4">
      <iconSet iconSet="3Arrows">
        <cfvo type="percent" val="0"/>
        <cfvo type="num" val="0"/>
        <cfvo type="num" val="0" gte="0"/>
      </iconSet>
    </cfRule>
  </conditionalFormatting>
  <conditionalFormatting sqref="H16:H17">
    <cfRule type="iconSet" priority="9">
      <iconSet iconSet="3Arrows">
        <cfvo type="percent" val="0"/>
        <cfvo type="num" val="0"/>
        <cfvo type="num" val="0" gte="0"/>
      </iconSet>
    </cfRule>
  </conditionalFormatting>
  <conditionalFormatting sqref="H18:H40">
    <cfRule type="iconSet" priority="10">
      <iconSet iconSet="3Arrows">
        <cfvo type="percent" val="0"/>
        <cfvo type="num" val="0"/>
        <cfvo type="num" val="0" gte="0"/>
      </iconSet>
    </cfRule>
  </conditionalFormatting>
  <conditionalFormatting sqref="B16:B40 D16:E40 H16:I40">
    <cfRule type="expression" dxfId="2" priority="1">
      <formula>MOD(ROW(),2)=0</formula>
    </cfRule>
  </conditionalFormatting>
  <dataValidations count="24">
    <dataValidation type="list" errorStyle="warning" allowBlank="1" showInputMessage="1" showErrorMessage="1" error="Select Year from the list. Select CANCEL, press ALT+DOWN ARROW for options, then DOWN ARROW and ENTER to make selection" prompt="Select Year in this cell. Press ALT+DOWN ARROW for options, then DOWN ARROW and ENTER to make selection" sqref="K2:L2" xr:uid="{00000000-0002-0000-0000-000000000000}">
      <formula1>lstYears</formula1>
    </dataValidation>
    <dataValidation allowBlank="1" showInputMessage="1" showErrorMessage="1" prompt="Create Annual Financial Report in this workbook. Select year in cell K2 in this worksheet, D5 to navigate to Key Metric worksheet and D13 to navigate to Financial Data worksheet" sqref="A1" xr:uid="{BAA3C083-F05A-4325-A839-744B0918A964}"/>
    <dataValidation allowBlank="1" showInputMessage="1" showErrorMessage="1" prompt="Title of this worksheet is in this cell. Enter Company Name in cell below and select report year in cell at right. Tip is in cell N2 and N3" sqref="B1:J2" xr:uid="{3E0932BF-5022-4712-B288-71ABC801568A}"/>
    <dataValidation allowBlank="1" showInputMessage="1" showErrorMessage="1" prompt="Enter Company Name in this cell" sqref="B3:L4" xr:uid="{99FE3103-5FFC-4DEB-92D8-A06C955481CA}"/>
    <dataValidation allowBlank="1" showInputMessage="1" showErrorMessage="1" prompt="Select cell at right to navigate to Key Metric Settings worksheet" sqref="B5:C5" xr:uid="{EC0CBC9C-7559-4C7A-BFC9-C6F522BBC6E8}"/>
    <dataValidation allowBlank="1" showInputMessage="1" showErrorMessage="1" prompt="Navigation link to Key Metric Settings worksheet" sqref="M5 D5:L5" xr:uid="{90F5C570-56F7-40B6-80C3-B97F95AFBE07}"/>
    <dataValidation allowBlank="1" showInputMessage="1" showErrorMessage="1" prompt="Revenue, growth percent, and sparklines are automatically updated in cells below" sqref="B7" xr:uid="{CB51BC04-65B0-477C-B994-8E1697EEFF92}"/>
    <dataValidation allowBlank="1" showInputMessage="1" showErrorMessage="1" prompt="Total Revenue is automatically updated in this cell and growth percent in cell below" sqref="B8" xr:uid="{7DC40596-F49D-447D-A1B3-612639CFB2C0}"/>
    <dataValidation allowBlank="1" showInputMessage="1" showErrorMessage="1" prompt="Growth percent is automatically updated in this cell and sparkline in cell below" sqref="B9 D9 F9 H9 J9:L9" xr:uid="{76BA48E2-6877-4C0F-B6CC-2BDD57F8B54C}"/>
    <dataValidation allowBlank="1" showInputMessage="1" showErrorMessage="1" prompt="Net Profit, growth percent, and sparklines are automatically updated in cells below" sqref="D7" xr:uid="{F4B313E3-ABED-4FCB-B468-F13D43CBBD6A}"/>
    <dataValidation allowBlank="1" showInputMessage="1" showErrorMessage="1" prompt="Net Profit is automatically updated in this cell and growth percent in cell below" sqref="D8" xr:uid="{76486E6F-A48A-4BBC-95FF-2EE3818CEF9F}"/>
    <dataValidation allowBlank="1" showInputMessage="1" showErrorMessage="1" prompt="Interest, growth percent, and sparklines are automatically updated in cells below" sqref="F7" xr:uid="{46DA61D4-C66D-4217-B812-3F1CC16BF80D}"/>
    <dataValidation allowBlank="1" showInputMessage="1" showErrorMessage="1" prompt="Interest is automatically updated in this cell and growth percent in cell below" sqref="F8" xr:uid="{1C9C519F-266C-4820-BB00-9C8B318861FC}"/>
    <dataValidation allowBlank="1" showInputMessage="1" showErrorMessage="1" prompt="Depreciation amount, growth percent, and sparklines are automatically updated in cells below" sqref="H7" xr:uid="{C11075C3-D44E-466F-9749-952999023815}"/>
    <dataValidation allowBlank="1" showInputMessage="1" showErrorMessage="1" prompt="Depreciation amount is automatically updated in this cell and growth percent in cell below" sqref="H8" xr:uid="{6374954F-63A1-4892-8CD7-AFBF0FE4009D}"/>
    <dataValidation allowBlank="1" showInputMessage="1" showErrorMessage="1" prompt="Operating Profit, growth percent, and sparklines are automatically updated in cells below" sqref="J7:L7" xr:uid="{E4022BB7-D39B-4E04-B8EC-72C918E43645}"/>
    <dataValidation allowBlank="1" showInputMessage="1" showErrorMessage="1" prompt="Operating Profit is automatically updated in this cell and growth percent in cell below" sqref="J8:L8" xr:uid="{FF3ED992-05A7-40AB-B7B8-036C98000DC0}"/>
    <dataValidation allowBlank="1" showInputMessage="1" showErrorMessage="1" prompt="All Metrics data will automatically be updated in table starting in cell B15" sqref="B13:C13" xr:uid="{035309D5-B164-4688-85D7-7802DD0C0BC7}"/>
    <dataValidation allowBlank="1" showInputMessage="1" showErrorMessage="1" prompt="Metrics are automatically updated in this column under this heading" sqref="B15" xr:uid="{D8C6183E-086F-4015-8FB4-F9D228E5AA1E}"/>
    <dataValidation allowBlank="1" showInputMessage="1" showErrorMessage="1" prompt="Report Year figures are automatically updated in this column under this heading" sqref="D15" xr:uid="{8CFB9C5D-2D50-4986-8843-238E0BF63A59}"/>
    <dataValidation allowBlank="1" showInputMessage="1" showErrorMessage="1" prompt="Previous Year figures are automatically updated in this column under this heading" sqref="E15" xr:uid="{A2448AE2-E841-4F4B-80C1-E1348BE1BB98}"/>
    <dataValidation allowBlank="1" showInputMessage="1" showErrorMessage="1" prompt="Percent Change and icon are automatically updated in this column under this heading" sqref="H15" xr:uid="{A1A1E524-6420-4CC3-B3A4-CBEF9220A86D}"/>
    <dataValidation allowBlank="1" showInputMessage="1" showErrorMessage="1" prompt="5 Year Trend line is automatically updated in this column under this heading" sqref="I15:L15" xr:uid="{52913144-58C2-4D20-A351-F5116CBDFEF5}"/>
    <dataValidation allowBlank="1" showInputMessage="1" showErrorMessage="1" prompt="Navigation link to Financial Data Input worksheet" sqref="D13:L13" xr:uid="{5B48615A-066C-47C0-A3A6-FAE7A891666A}"/>
  </dataValidations>
  <hyperlinks>
    <hyperlink ref="D5" location="'Key Metric Settings'!C5" tooltip="Select to navigate to Key Metrics Settings worksheet" display="Tap to change report Key Metrics" xr:uid="{00000000-0004-0000-0000-000000000000}"/>
    <hyperlink ref="D13:H13" location="'Financial Data Input'!B6" tooltip="Select to navigate to Financial Data Input worksheet" display="Do not modify the information below. Tap to enter Financial Data" xr:uid="{00000000-0004-0000-0000-000001000000}"/>
  </hyperlinks>
  <printOptions horizontalCentered="1"/>
  <pageMargins left="0.7" right="0.7" top="0.75" bottom="0.75" header="0.3" footer="0.3"/>
  <pageSetup scale="65" orientation="portrait" r:id="rId1"/>
  <extLst>
    <ext xmlns:x14="http://schemas.microsoft.com/office/spreadsheetml/2009/9/main" uri="{05C60535-1F16-4fd2-B633-F4F36F0B64E0}">
      <x14:sparklineGroups xmlns:xm="http://schemas.microsoft.com/office/excel/2006/main">
        <x14:sparklineGroup markers="1" xr2:uid="{00000000-0003-0000-0000-000000000000}">
          <x14:colorSeries theme="0" tint="-0.34998626667073579"/>
          <x14:colorNegative theme="5"/>
          <x14:colorAxis rgb="FF000000"/>
          <x14:colorMarkers theme="4" tint="-0.499984740745262"/>
          <x14:colorFirst theme="4" tint="0.39997558519241921"/>
          <x14:colorLast theme="4" tint="0.39997558519241921"/>
          <x14:colorHigh theme="4"/>
          <x14:colorLow theme="4"/>
          <x14:sparklines>
            <x14:sparkline>
              <xm:f>Calculations!C15:G15</xm:f>
              <xm:sqref>I16</xm:sqref>
            </x14:sparkline>
            <x14:sparkline>
              <xm:f>Calculations!C16:G16</xm:f>
              <xm:sqref>I17</xm:sqref>
            </x14:sparkline>
            <x14:sparkline>
              <xm:f>Calculations!C17:G17</xm:f>
              <xm:sqref>I18</xm:sqref>
            </x14:sparkline>
            <x14:sparkline>
              <xm:f>Calculations!C18:G18</xm:f>
              <xm:sqref>I19</xm:sqref>
            </x14:sparkline>
            <x14:sparkline>
              <xm:f>Calculations!C19:G19</xm:f>
              <xm:sqref>I20</xm:sqref>
            </x14:sparkline>
            <x14:sparkline>
              <xm:f>Calculations!C20:G20</xm:f>
              <xm:sqref>I21</xm:sqref>
            </x14:sparkline>
            <x14:sparkline>
              <xm:f>Calculations!C21:G21</xm:f>
              <xm:sqref>I22</xm:sqref>
            </x14:sparkline>
            <x14:sparkline>
              <xm:f>Calculations!C22:G22</xm:f>
              <xm:sqref>I23</xm:sqref>
            </x14:sparkline>
            <x14:sparkline>
              <xm:f>Calculations!C23:G23</xm:f>
              <xm:sqref>I24</xm:sqref>
            </x14:sparkline>
            <x14:sparkline>
              <xm:f>Calculations!C24:G24</xm:f>
              <xm:sqref>I25</xm:sqref>
            </x14:sparkline>
            <x14:sparkline>
              <xm:f>Calculations!C25:G25</xm:f>
              <xm:sqref>I26</xm:sqref>
            </x14:sparkline>
            <x14:sparkline>
              <xm:f>Calculations!C26:G26</xm:f>
              <xm:sqref>I27</xm:sqref>
            </x14:sparkline>
            <x14:sparkline>
              <xm:f>Calculations!C27:G27</xm:f>
              <xm:sqref>I28</xm:sqref>
            </x14:sparkline>
            <x14:sparkline>
              <xm:f>Calculations!C28:G28</xm:f>
              <xm:sqref>I29</xm:sqref>
            </x14:sparkline>
            <x14:sparkline>
              <xm:f>Calculations!C29:G29</xm:f>
              <xm:sqref>I30</xm:sqref>
            </x14:sparkline>
            <x14:sparkline>
              <xm:f>Calculations!C30:G30</xm:f>
              <xm:sqref>I31</xm:sqref>
            </x14:sparkline>
            <x14:sparkline>
              <xm:f>Calculations!C31:G31</xm:f>
              <xm:sqref>I32</xm:sqref>
            </x14:sparkline>
            <x14:sparkline>
              <xm:f>Calculations!C32:G32</xm:f>
              <xm:sqref>I33</xm:sqref>
            </x14:sparkline>
            <x14:sparkline>
              <xm:f>Calculations!C33:G33</xm:f>
              <xm:sqref>I34</xm:sqref>
            </x14:sparkline>
            <x14:sparkline>
              <xm:f>Calculations!C34:G34</xm:f>
              <xm:sqref>I35</xm:sqref>
            </x14:sparkline>
            <x14:sparkline>
              <xm:f>Calculations!C35:G35</xm:f>
              <xm:sqref>I36</xm:sqref>
            </x14:sparkline>
            <x14:sparkline>
              <xm:f>Calculations!C36:G36</xm:f>
              <xm:sqref>I37</xm:sqref>
            </x14:sparkline>
            <x14:sparkline>
              <xm:f>Calculations!C37:G37</xm:f>
              <xm:sqref>I38</xm:sqref>
            </x14:sparkline>
            <x14:sparkline>
              <xm:f>Calculations!C38:G38</xm:f>
              <xm:sqref>I39</xm:sqref>
            </x14:sparkline>
            <x14:sparkline>
              <xm:f>Calculations!C39:G39</xm:f>
              <xm:sqref>I40</xm:sqref>
            </x14:sparkline>
          </x14:sparklines>
        </x14:sparklineGroup>
        <x14:sparklineGroup displayEmptyCellsAs="gap" markers="1" first="1" last="1" xr2:uid="{00000000-0003-0000-0000-000001000000}">
          <x14:colorSeries theme="0" tint="-0.34998626667073579"/>
          <x14:colorNegative theme="5"/>
          <x14:colorAxis rgb="FF000000"/>
          <x14:colorMarkers theme="4" tint="-0.499984740745262"/>
          <x14:colorFirst theme="4" tint="-0.499984740745262"/>
          <x14:colorLast theme="4" tint="-0.499984740745262"/>
          <x14:colorHigh theme="4"/>
          <x14:colorLow theme="4"/>
          <x14:sparklines>
            <x14:sparkline>
              <xm:f>Calculations!C8:G8</xm:f>
              <xm:sqref>B10</xm:sqref>
            </x14:sparkline>
            <x14:sparkline>
              <xm:f>Calculations!C9:G9</xm:f>
              <xm:sqref>D10</xm:sqref>
            </x14:sparkline>
            <x14:sparkline>
              <xm:f>Calculations!C10:G10</xm:f>
              <xm:sqref>F10</xm:sqref>
            </x14:sparkline>
            <x14:sparkline>
              <xm:f>Calculations!C11:G11</xm:f>
              <xm:sqref>H10</xm:sqref>
            </x14:sparkline>
            <x14:sparkline>
              <xm:f>Calculations!C12:G12</xm:f>
              <xm:sqref>J10</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tint="0.39997558519241921"/>
    <pageSetUpPr autoPageBreaks="0" fitToPage="1"/>
  </sheetPr>
  <dimension ref="B1:I30"/>
  <sheetViews>
    <sheetView showGridLines="0" zoomScaleNormal="100" workbookViewId="0">
      <pane ySplit="5" topLeftCell="A6" activePane="bottomLeft" state="frozen"/>
      <selection pane="bottomLeft"/>
    </sheetView>
  </sheetViews>
  <sheetFormatPr defaultRowHeight="30" customHeight="1" x14ac:dyDescent="0.3"/>
  <cols>
    <col min="1" max="1" width="1.625" customWidth="1"/>
    <col min="2" max="2" width="21.375" customWidth="1"/>
    <col min="3" max="9" width="17.25" customWidth="1"/>
    <col min="10" max="10" width="1.625" customWidth="1"/>
  </cols>
  <sheetData>
    <row r="1" spans="2:9" ht="8.25" customHeight="1" x14ac:dyDescent="0.3">
      <c r="B1" s="99" t="s">
        <v>6</v>
      </c>
      <c r="C1" s="99"/>
      <c r="D1" s="99"/>
      <c r="E1" s="99"/>
      <c r="F1" s="99"/>
      <c r="G1" s="99"/>
      <c r="H1" s="99"/>
      <c r="I1" s="99"/>
    </row>
    <row r="2" spans="2:9" ht="38.25" customHeight="1" x14ac:dyDescent="0.3">
      <c r="B2" s="99"/>
      <c r="C2" s="99"/>
      <c r="D2" s="99"/>
      <c r="E2" s="99"/>
      <c r="F2" s="99"/>
      <c r="G2" s="99"/>
      <c r="H2" s="99"/>
      <c r="I2" s="99"/>
    </row>
    <row r="3" spans="2:9" ht="18" x14ac:dyDescent="0.3">
      <c r="B3" s="97" t="s">
        <v>30</v>
      </c>
      <c r="C3" s="97"/>
      <c r="D3" s="97"/>
      <c r="E3" s="97"/>
      <c r="F3" s="97"/>
      <c r="G3" s="97"/>
      <c r="H3" s="97"/>
      <c r="I3" s="97"/>
    </row>
    <row r="4" spans="2:9" ht="25.5" customHeight="1" x14ac:dyDescent="0.3">
      <c r="B4" s="98" t="s">
        <v>35</v>
      </c>
      <c r="C4" s="98"/>
    </row>
    <row r="5" spans="2:9" ht="25.5" customHeight="1" x14ac:dyDescent="0.3">
      <c r="B5" s="45" t="s">
        <v>7</v>
      </c>
      <c r="C5" s="46">
        <f ca="1">YEAR(TODAY())-6</f>
        <v>2012</v>
      </c>
      <c r="D5" s="46">
        <f ca="1">YEAR(TODAY())-5</f>
        <v>2013</v>
      </c>
      <c r="E5" s="46">
        <f ca="1">YEAR(TODAY())-4</f>
        <v>2014</v>
      </c>
      <c r="F5" s="46">
        <f ca="1">YEAR(TODAY())-3</f>
        <v>2015</v>
      </c>
      <c r="G5" s="46">
        <f ca="1">YEAR(TODAY())-2</f>
        <v>2016</v>
      </c>
      <c r="H5" s="46">
        <f ca="1">YEAR(TODAY())-1</f>
        <v>2017</v>
      </c>
      <c r="I5" s="47">
        <f ca="1">YEAR(TODAY())</f>
        <v>2018</v>
      </c>
    </row>
    <row r="6" spans="2:9" s="5" customFormat="1" ht="30" customHeight="1" x14ac:dyDescent="0.3">
      <c r="B6" s="48" t="s">
        <v>8</v>
      </c>
      <c r="C6" s="49">
        <v>125000</v>
      </c>
      <c r="D6" s="49">
        <v>134137.45000000001</v>
      </c>
      <c r="E6" s="49">
        <v>142728.38</v>
      </c>
      <c r="F6" s="49">
        <v>150687.46</v>
      </c>
      <c r="G6" s="49">
        <v>165044.56</v>
      </c>
      <c r="H6" s="49">
        <v>180026.63</v>
      </c>
      <c r="I6" s="50">
        <v>180583.88</v>
      </c>
    </row>
    <row r="7" spans="2:9" s="5" customFormat="1" ht="30" customHeight="1" x14ac:dyDescent="0.3">
      <c r="B7" s="16" t="s">
        <v>9</v>
      </c>
      <c r="C7" s="17">
        <v>65000</v>
      </c>
      <c r="D7" s="17">
        <v>70962.31</v>
      </c>
      <c r="E7" s="17">
        <v>75924.86</v>
      </c>
      <c r="F7" s="17">
        <v>78901.27</v>
      </c>
      <c r="G7" s="17">
        <v>81674.37</v>
      </c>
      <c r="H7" s="17">
        <v>80883.33</v>
      </c>
      <c r="I7" s="18">
        <v>94419.45</v>
      </c>
    </row>
    <row r="8" spans="2:9" s="5" customFormat="1" ht="30" customHeight="1" x14ac:dyDescent="0.3">
      <c r="B8" s="16" t="s">
        <v>10</v>
      </c>
      <c r="C8" s="17">
        <v>60000</v>
      </c>
      <c r="D8" s="17">
        <v>64207.3</v>
      </c>
      <c r="E8" s="17">
        <v>68857.69</v>
      </c>
      <c r="F8" s="17">
        <v>75643.25</v>
      </c>
      <c r="G8" s="17">
        <v>76755.259999999995</v>
      </c>
      <c r="H8" s="17">
        <v>77317.83</v>
      </c>
      <c r="I8" s="18">
        <v>73425.990000000005</v>
      </c>
    </row>
    <row r="9" spans="2:9" s="5" customFormat="1" ht="30" customHeight="1" x14ac:dyDescent="0.3">
      <c r="B9" s="16" t="s">
        <v>11</v>
      </c>
      <c r="C9" s="17">
        <v>4500</v>
      </c>
      <c r="D9" s="17">
        <v>4517.7700000000004</v>
      </c>
      <c r="E9" s="17">
        <v>4656.92</v>
      </c>
      <c r="F9" s="17">
        <v>4974.21</v>
      </c>
      <c r="G9" s="17">
        <v>5024.1099999999997</v>
      </c>
      <c r="H9" s="17">
        <v>5068.42</v>
      </c>
      <c r="I9" s="18">
        <v>5546.88</v>
      </c>
    </row>
    <row r="10" spans="2:9" s="5" customFormat="1" ht="30" customHeight="1" x14ac:dyDescent="0.3">
      <c r="B10" s="16" t="s">
        <v>12</v>
      </c>
      <c r="C10" s="17">
        <v>2500</v>
      </c>
      <c r="D10" s="17">
        <v>2745.82</v>
      </c>
      <c r="E10" s="17">
        <v>2893.11</v>
      </c>
      <c r="F10" s="17">
        <v>3136.12</v>
      </c>
      <c r="G10" s="17">
        <v>3148.53</v>
      </c>
      <c r="H10" s="17">
        <v>3338.3</v>
      </c>
      <c r="I10" s="18">
        <v>3789.47</v>
      </c>
    </row>
    <row r="11" spans="2:9" s="5" customFormat="1" ht="30" customHeight="1" x14ac:dyDescent="0.3">
      <c r="B11" s="16" t="s">
        <v>13</v>
      </c>
      <c r="C11" s="17">
        <v>54000</v>
      </c>
      <c r="D11" s="17">
        <v>54761.074999999997</v>
      </c>
      <c r="E11" s="17">
        <v>55860.81</v>
      </c>
      <c r="F11" s="17">
        <v>59747.95</v>
      </c>
      <c r="G11" s="17">
        <v>61483.59</v>
      </c>
      <c r="H11" s="17">
        <v>66272.100000000006</v>
      </c>
      <c r="I11" s="18">
        <v>67474.850000000006</v>
      </c>
    </row>
    <row r="12" spans="2:9" s="5" customFormat="1" ht="30" customHeight="1" x14ac:dyDescent="0.3">
      <c r="B12" s="16" t="s">
        <v>14</v>
      </c>
      <c r="C12" s="17">
        <v>22000</v>
      </c>
      <c r="D12" s="17">
        <v>23920.54</v>
      </c>
      <c r="E12" s="17">
        <v>25576.74</v>
      </c>
      <c r="F12" s="17">
        <v>27498.86</v>
      </c>
      <c r="G12" s="17">
        <v>28335.67</v>
      </c>
      <c r="H12" s="17">
        <v>29424.53</v>
      </c>
      <c r="I12" s="18">
        <v>31408.25</v>
      </c>
    </row>
    <row r="13" spans="2:9" s="5" customFormat="1" ht="30" customHeight="1" x14ac:dyDescent="0.3">
      <c r="B13" s="16" t="s">
        <v>15</v>
      </c>
      <c r="C13" s="17">
        <v>32000</v>
      </c>
      <c r="D13" s="17">
        <v>34943.49</v>
      </c>
      <c r="E13" s="17">
        <v>38418.53</v>
      </c>
      <c r="F13" s="17">
        <v>39895.050000000003</v>
      </c>
      <c r="G13" s="17">
        <v>40607.730000000003</v>
      </c>
      <c r="H13" s="17">
        <v>42438.2</v>
      </c>
      <c r="I13" s="18">
        <v>50247.68</v>
      </c>
    </row>
    <row r="14" spans="2:9" s="5" customFormat="1" ht="30" customHeight="1" x14ac:dyDescent="0.3">
      <c r="B14" s="16" t="s">
        <v>16</v>
      </c>
      <c r="C14" s="17">
        <v>12.8</v>
      </c>
      <c r="D14" s="17">
        <v>12.81</v>
      </c>
      <c r="E14" s="17">
        <v>13.78</v>
      </c>
      <c r="F14" s="17">
        <v>14.29</v>
      </c>
      <c r="G14" s="17">
        <v>15.57</v>
      </c>
      <c r="H14" s="17">
        <v>16.78</v>
      </c>
      <c r="I14" s="18">
        <v>19.96</v>
      </c>
    </row>
    <row r="15" spans="2:9" s="5" customFormat="1" ht="30" customHeight="1" x14ac:dyDescent="0.3">
      <c r="B15" s="16" t="s">
        <v>17</v>
      </c>
      <c r="C15" s="17">
        <v>18.2</v>
      </c>
      <c r="D15" s="17">
        <v>18.59</v>
      </c>
      <c r="E15" s="17">
        <v>19.22</v>
      </c>
      <c r="F15" s="17">
        <v>20.170000000000002</v>
      </c>
      <c r="G15" s="17">
        <v>20.48</v>
      </c>
      <c r="H15" s="17">
        <v>21.84</v>
      </c>
      <c r="I15" s="18">
        <v>26.01</v>
      </c>
    </row>
    <row r="16" spans="2:9" s="5" customFormat="1" ht="30" customHeight="1" x14ac:dyDescent="0.3">
      <c r="B16" s="16" t="s">
        <v>18</v>
      </c>
      <c r="C16" s="17">
        <v>19.100000000000001</v>
      </c>
      <c r="D16" s="17">
        <v>20.55</v>
      </c>
      <c r="E16" s="17">
        <v>21.87</v>
      </c>
      <c r="F16" s="17">
        <v>23.19</v>
      </c>
      <c r="G16" s="17">
        <v>24.67</v>
      </c>
      <c r="H16" s="17">
        <v>26.39</v>
      </c>
      <c r="I16" s="18">
        <v>31.08</v>
      </c>
    </row>
    <row r="17" spans="2:9" s="5" customFormat="1" ht="30" customHeight="1" x14ac:dyDescent="0.3">
      <c r="B17" s="16" t="s">
        <v>19</v>
      </c>
      <c r="C17" s="17">
        <v>12.1</v>
      </c>
      <c r="D17" s="17">
        <v>12.21</v>
      </c>
      <c r="E17" s="17">
        <v>12.59</v>
      </c>
      <c r="F17" s="17">
        <v>13.7</v>
      </c>
      <c r="G17" s="17">
        <v>13.76</v>
      </c>
      <c r="H17" s="17">
        <v>14.59</v>
      </c>
      <c r="I17" s="18">
        <v>14.92</v>
      </c>
    </row>
    <row r="18" spans="2:9" s="5" customFormat="1" ht="30" customHeight="1" x14ac:dyDescent="0.3">
      <c r="B18" s="16" t="s">
        <v>20</v>
      </c>
      <c r="C18" s="17">
        <v>0.75</v>
      </c>
      <c r="D18" s="17">
        <v>0.79</v>
      </c>
      <c r="E18" s="17">
        <v>0.85</v>
      </c>
      <c r="F18" s="17">
        <v>0.89</v>
      </c>
      <c r="G18" s="17">
        <v>0.91</v>
      </c>
      <c r="H18" s="17">
        <v>1</v>
      </c>
      <c r="I18" s="18">
        <v>1.03</v>
      </c>
    </row>
    <row r="19" spans="2:9" s="5" customFormat="1" ht="30" customHeight="1" x14ac:dyDescent="0.3">
      <c r="B19" s="16" t="s">
        <v>21</v>
      </c>
      <c r="C19" s="17">
        <v>0.23</v>
      </c>
      <c r="D19" s="17">
        <v>0.25</v>
      </c>
      <c r="E19" s="17">
        <v>0.27</v>
      </c>
      <c r="F19" s="17">
        <v>0.28000000000000003</v>
      </c>
      <c r="G19" s="17">
        <v>0.28999999999999998</v>
      </c>
      <c r="H19" s="17">
        <v>0.3</v>
      </c>
      <c r="I19" s="18">
        <v>0.34</v>
      </c>
    </row>
    <row r="20" spans="2:9" s="5" customFormat="1" ht="30" customHeight="1" x14ac:dyDescent="0.3">
      <c r="B20" s="16"/>
      <c r="C20" s="17"/>
      <c r="D20" s="17"/>
      <c r="E20" s="17"/>
      <c r="F20" s="17"/>
      <c r="G20" s="17"/>
      <c r="H20" s="17"/>
      <c r="I20" s="18"/>
    </row>
    <row r="21" spans="2:9" ht="30" customHeight="1" x14ac:dyDescent="0.3">
      <c r="B21" s="16"/>
      <c r="C21" s="17"/>
      <c r="D21" s="17"/>
      <c r="E21" s="17"/>
      <c r="F21" s="17"/>
      <c r="G21" s="17"/>
      <c r="H21" s="17"/>
      <c r="I21" s="18"/>
    </row>
    <row r="22" spans="2:9" ht="30" customHeight="1" x14ac:dyDescent="0.3">
      <c r="B22" s="16"/>
      <c r="C22" s="17"/>
      <c r="D22" s="17"/>
      <c r="E22" s="17"/>
      <c r="F22" s="17"/>
      <c r="G22" s="17"/>
      <c r="H22" s="17"/>
      <c r="I22" s="18"/>
    </row>
    <row r="23" spans="2:9" ht="30" customHeight="1" x14ac:dyDescent="0.3">
      <c r="B23" s="16"/>
      <c r="C23" s="17"/>
      <c r="D23" s="17"/>
      <c r="E23" s="17"/>
      <c r="F23" s="17"/>
      <c r="G23" s="17"/>
      <c r="H23" s="17"/>
      <c r="I23" s="18"/>
    </row>
    <row r="24" spans="2:9" ht="30" customHeight="1" x14ac:dyDescent="0.3">
      <c r="B24" s="16"/>
      <c r="C24" s="17"/>
      <c r="D24" s="17"/>
      <c r="E24" s="17"/>
      <c r="F24" s="17"/>
      <c r="G24" s="17"/>
      <c r="H24" s="17"/>
      <c r="I24" s="18"/>
    </row>
    <row r="25" spans="2:9" ht="30" customHeight="1" x14ac:dyDescent="0.3">
      <c r="B25" s="16"/>
      <c r="C25" s="17"/>
      <c r="D25" s="17"/>
      <c r="E25" s="17"/>
      <c r="F25" s="17"/>
      <c r="G25" s="17"/>
      <c r="H25" s="17"/>
      <c r="I25" s="18"/>
    </row>
    <row r="26" spans="2:9" ht="30" customHeight="1" x14ac:dyDescent="0.3">
      <c r="B26" s="16"/>
      <c r="C26" s="17"/>
      <c r="D26" s="17"/>
      <c r="E26" s="17"/>
      <c r="F26" s="17"/>
      <c r="G26" s="17"/>
      <c r="H26" s="17"/>
      <c r="I26" s="18"/>
    </row>
    <row r="27" spans="2:9" ht="30" customHeight="1" x14ac:dyDescent="0.3">
      <c r="B27" s="16"/>
      <c r="C27" s="17"/>
      <c r="D27" s="17"/>
      <c r="E27" s="17"/>
      <c r="F27" s="17"/>
      <c r="G27" s="17"/>
      <c r="H27" s="17"/>
      <c r="I27" s="18"/>
    </row>
    <row r="28" spans="2:9" ht="30" customHeight="1" x14ac:dyDescent="0.3">
      <c r="B28" s="16"/>
      <c r="C28" s="17"/>
      <c r="D28" s="17"/>
      <c r="E28" s="17"/>
      <c r="F28" s="17"/>
      <c r="G28" s="17"/>
      <c r="H28" s="17"/>
      <c r="I28" s="18"/>
    </row>
    <row r="29" spans="2:9" ht="30" customHeight="1" x14ac:dyDescent="0.3">
      <c r="B29" s="16"/>
      <c r="C29" s="17"/>
      <c r="D29" s="17"/>
      <c r="E29" s="17"/>
      <c r="F29" s="17"/>
      <c r="G29" s="17"/>
      <c r="H29" s="17"/>
      <c r="I29" s="18"/>
    </row>
    <row r="30" spans="2:9" ht="30" customHeight="1" x14ac:dyDescent="0.3">
      <c r="B30" s="16"/>
      <c r="C30" s="19"/>
      <c r="D30" s="19"/>
      <c r="E30" s="19"/>
      <c r="F30" s="19"/>
      <c r="G30" s="19"/>
      <c r="H30" s="19"/>
      <c r="I30" s="20"/>
    </row>
  </sheetData>
  <sheetProtection selectLockedCells="1"/>
  <mergeCells count="3">
    <mergeCell ref="B3:I3"/>
    <mergeCell ref="B4:C4"/>
    <mergeCell ref="B1:I2"/>
  </mergeCells>
  <conditionalFormatting sqref="B6:I30">
    <cfRule type="expression" dxfId="1" priority="8">
      <formula>MOD(ROW(),2)=0</formula>
    </cfRule>
  </conditionalFormatting>
  <dataValidations count="6">
    <dataValidation allowBlank="1" showInputMessage="1" showErrorMessage="1" prompt="Enter financial data of up to 25 key metrics and seven years in table starting in cell B5 in this worksheet. Select cell B4 to navigate to Financial Report worksheet" sqref="A1" xr:uid="{89A1DED3-330C-4075-8A64-D5188E089FAC}"/>
    <dataValidation allowBlank="1" showInputMessage="1" showErrorMessage="1" prompt="Title of this worksheet is in this cell and tip in cell below" sqref="B1:I2" xr:uid="{0989CC05-FC2A-465E-A4AD-447AE2E26718}"/>
    <dataValidation allowBlank="1" showInputMessage="1" showErrorMessage="1" prompt="Navigation link to Financial Report worksheet. Enter details in table below" sqref="B4:C4" xr:uid="{C738AB36-94EB-4939-88A5-B64A0934719F}"/>
    <dataValidation allowBlank="1" showInputMessage="1" showErrorMessage="1" prompt="Tip is in this cell" sqref="B3:I3" xr:uid="{378D6428-44F1-49B2-B439-ECF860E0A4E6}"/>
    <dataValidation allowBlank="1" showInputMessage="1" showErrorMessage="1" prompt="Year is automatically updated in this cell. Enter figures for this year in this column under this heading" sqref="C5 D5:I5" xr:uid="{86C0CAA2-29F9-4389-94D6-213A90EC1FEB}"/>
    <dataValidation allowBlank="1" showInputMessage="1" showErrorMessage="1" prompt="Enter Metric Name in this column under this heading" sqref="B5" xr:uid="{47A306BD-CC53-4E49-8A62-EFC2419DAB62}"/>
  </dataValidations>
  <hyperlinks>
    <hyperlink ref="B4" location="'Financial Report'!A1" tooltip="Select to navigate to Financial Report worksheet " display="Tap to view Financial Report" xr:uid="{00000000-0004-0000-0100-000000000000}"/>
  </hyperlinks>
  <printOptions horizontalCentered="1"/>
  <pageMargins left="0.25" right="0.25" top="0.75" bottom="0.75" header="0.3" footer="0.3"/>
  <pageSetup scale="72" orientation="portrait" r:id="rId1"/>
  <ignoredErrors>
    <ignoredError sqref="C5:I5" unlocked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tint="-0.499984740745262"/>
    <pageSetUpPr autoPageBreaks="0"/>
  </sheetPr>
  <dimension ref="B1:H9"/>
  <sheetViews>
    <sheetView showGridLines="0" zoomScaleNormal="100" workbookViewId="0"/>
  </sheetViews>
  <sheetFormatPr defaultRowHeight="30" customHeight="1" x14ac:dyDescent="0.3"/>
  <cols>
    <col min="1" max="1" width="1.625" customWidth="1"/>
    <col min="2" max="2" width="4.25" customWidth="1"/>
    <col min="3" max="3" width="23.875" customWidth="1"/>
    <col min="4" max="4" width="3.875" customWidth="1"/>
    <col min="5" max="6" width="18" customWidth="1"/>
    <col min="9" max="9" width="1.625" customWidth="1"/>
  </cols>
  <sheetData>
    <row r="1" spans="2:8" ht="8.25" customHeight="1" x14ac:dyDescent="0.3">
      <c r="B1" s="99" t="s">
        <v>22</v>
      </c>
      <c r="C1" s="99"/>
      <c r="D1" s="99"/>
      <c r="E1" s="99"/>
      <c r="F1" s="99"/>
      <c r="G1" s="99"/>
      <c r="H1" s="99"/>
    </row>
    <row r="2" spans="2:8" ht="38.25" customHeight="1" x14ac:dyDescent="0.3">
      <c r="B2" s="99"/>
      <c r="C2" s="99"/>
      <c r="D2" s="99"/>
      <c r="E2" s="99"/>
      <c r="F2" s="99"/>
      <c r="G2" s="99"/>
      <c r="H2" s="99"/>
    </row>
    <row r="3" spans="2:8" ht="25.5" customHeight="1" x14ac:dyDescent="0.25">
      <c r="B3" s="101" t="s">
        <v>23</v>
      </c>
      <c r="C3" s="101"/>
      <c r="D3" s="101"/>
      <c r="E3" s="101"/>
      <c r="F3" s="101"/>
      <c r="G3" s="101"/>
      <c r="H3" s="101"/>
    </row>
    <row r="4" spans="2:8" ht="30" customHeight="1" thickBot="1" x14ac:dyDescent="0.35">
      <c r="B4" s="100" t="s">
        <v>36</v>
      </c>
      <c r="C4" s="100"/>
      <c r="D4" s="100"/>
    </row>
    <row r="5" spans="2:8" s="12" customFormat="1" ht="30" customHeight="1" x14ac:dyDescent="0.3">
      <c r="B5" s="57">
        <v>1</v>
      </c>
      <c r="C5" s="41" t="s">
        <v>8</v>
      </c>
      <c r="D5" s="11" t="str">
        <f>IF(ISBLANK(C5),"← Please select a value from drop-down",IF(COUNTIF($C$5:C5,C5)&gt;1,"You have selected "&amp;C5&amp;" twice.",""))</f>
        <v/>
      </c>
      <c r="G5"/>
    </row>
    <row r="6" spans="2:8" s="12" customFormat="1" ht="30" customHeight="1" x14ac:dyDescent="0.3">
      <c r="B6" s="58">
        <v>2</v>
      </c>
      <c r="C6" s="42" t="s">
        <v>13</v>
      </c>
      <c r="D6" s="11" t="str">
        <f>IF(ISBLANK(C6),"← Please select a value from drop-down",IF(COUNTIF($C$5:C6,C6)&gt;1,"You have selected "&amp;C6&amp;" twice.",""))</f>
        <v/>
      </c>
      <c r="G6"/>
    </row>
    <row r="7" spans="2:8" s="12" customFormat="1" ht="30" customHeight="1" x14ac:dyDescent="0.3">
      <c r="B7" s="58">
        <v>3</v>
      </c>
      <c r="C7" s="43" t="s">
        <v>12</v>
      </c>
      <c r="D7" s="11" t="str">
        <f>IF(ISBLANK(C7),"← Please select a value from drop-down",IF(COUNTIF($C$5:C7,C7)&gt;1,"You have selected "&amp;C7&amp;" twice.",""))</f>
        <v/>
      </c>
      <c r="G7"/>
    </row>
    <row r="8" spans="2:8" s="12" customFormat="1" ht="30" customHeight="1" x14ac:dyDescent="0.3">
      <c r="B8" s="58">
        <v>4</v>
      </c>
      <c r="C8" s="43" t="s">
        <v>11</v>
      </c>
      <c r="D8" s="11" t="str">
        <f>IF(ISBLANK(C8),"← Please select a value from drop-down",IF(COUNTIF($C$5:C8,C8)&gt;1,"You have selected "&amp;C8&amp;" twice.",""))</f>
        <v/>
      </c>
    </row>
    <row r="9" spans="2:8" s="12" customFormat="1" ht="30" customHeight="1" thickBot="1" x14ac:dyDescent="0.35">
      <c r="B9" s="59">
        <v>5</v>
      </c>
      <c r="C9" s="44" t="s">
        <v>10</v>
      </c>
      <c r="D9" s="11" t="str">
        <f>IF(ISBLANK(C9),"← Please select a value from drop-down",IF(COUNTIF($C$5:C9,C9)&gt;1,"You have selected "&amp;C9&amp;" twice.",""))</f>
        <v/>
      </c>
    </row>
  </sheetData>
  <sheetProtection selectLockedCells="1"/>
  <mergeCells count="3">
    <mergeCell ref="B4:D4"/>
    <mergeCell ref="B3:H3"/>
    <mergeCell ref="B1:H2"/>
  </mergeCells>
  <conditionalFormatting sqref="B5:C9">
    <cfRule type="expression" dxfId="0" priority="1">
      <formula>MOD(ROW(),2)</formula>
    </cfRule>
  </conditionalFormatting>
  <dataValidations count="5">
    <dataValidation type="list" errorStyle="warning" allowBlank="1" showInputMessage="1" showErrorMessage="1" error="Select Key Metric from the list. Select CANCEL, press ALT+DOWN ARROW for options, then DOWN ARROW and ENTER to make selection" prompt="Select Key Metric in this cell. Press ALT+DOWN ARROW for options, then DOWN ARROW and ENTER to make selection" sqref="C6:C9" xr:uid="{00000000-0002-0000-0200-000000000000}">
      <formula1>lstMetrics</formula1>
    </dataValidation>
    <dataValidation allowBlank="1" showInputMessage="1" showErrorMessage="1" prompt="Select Key Metrics to be shown at the top of the annual financial report in this worksheet. Select cell B4 to navigate to Financial Report worksheet" sqref="A1" xr:uid="{670E9D39-3BCA-47F0-8A16-CE805F44F015}"/>
    <dataValidation allowBlank="1" showInputMessage="1" showErrorMessage="1" prompt="Title of this worksheet is in this cell and tip in cell below" sqref="B1:H2" xr:uid="{3BDD48A8-416B-4577-BD58-FA22076674ED}"/>
    <dataValidation allowBlank="1" showInputMessage="1" showErrorMessage="1" prompt="Navigation link to Financial Report worksheet. Select Key Metrics in cells below, cells C5 through C9" sqref="B4:D4" xr:uid="{25AB90EA-BA8C-4271-826F-CFBD7E04939A}"/>
    <dataValidation type="list" errorStyle="warning" allowBlank="1" showInputMessage="1" showErrorMessage="1" error="Select Key Metric from the list. Select CANCEL, press ALT+DOWN ARROW for options, then DOWN ARROW and ENTER to make selection" prompt="Select Key Metric in this cell. Press ALT+DOWN ARROW for options, then DOWN ARROW and ENTER to make selection" sqref="C5" xr:uid="{F0DF921D-E95E-433F-AB15-82683D5A0115}">
      <formula1>lstMetrics</formula1>
    </dataValidation>
  </dataValidations>
  <hyperlinks>
    <hyperlink ref="B4:C4" location="'Financial Report'!A1" tooltip="View financial report" display="  Click to view Financial Report" xr:uid="{00000000-0004-0000-0200-000000000000}"/>
    <hyperlink ref="B4:D4" location="'Financial Report'!A1" tooltip="Select to navigate to Financial Report worksheet" display="  Tap to view Financial Report" xr:uid="{523FB454-90B9-44A3-A11B-0C351E5EB1D4}"/>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39"/>
  <sheetViews>
    <sheetView topLeftCell="A10" workbookViewId="0">
      <selection activeCell="C8" sqref="C8"/>
    </sheetView>
  </sheetViews>
  <sheetFormatPr defaultRowHeight="16.5" x14ac:dyDescent="0.3"/>
  <cols>
    <col min="2" max="2" width="32.75" customWidth="1"/>
  </cols>
  <sheetData>
    <row r="1" spans="1:9" s="12" customFormat="1" ht="34.5" customHeight="1" x14ac:dyDescent="0.3">
      <c r="A1" s="13" t="s">
        <v>24</v>
      </c>
    </row>
    <row r="2" spans="1:9" s="12" customFormat="1" x14ac:dyDescent="0.3">
      <c r="D2" s="6" t="s">
        <v>25</v>
      </c>
    </row>
    <row r="3" spans="1:9" ht="19.5" customHeight="1" x14ac:dyDescent="0.3">
      <c r="B3" t="s">
        <v>26</v>
      </c>
      <c r="C3" s="2">
        <f>SelectedYear</f>
        <v>2018</v>
      </c>
      <c r="D3">
        <f ca="1">MATCH(C3,lstYears,0)+1</f>
        <v>8</v>
      </c>
    </row>
    <row r="4" spans="1:9" ht="19.5" customHeight="1" x14ac:dyDescent="0.3">
      <c r="B4" t="s">
        <v>27</v>
      </c>
      <c r="C4" s="2">
        <f>C3-1</f>
        <v>2017</v>
      </c>
      <c r="D4">
        <f ca="1">MATCH(C4,lstYears,0)+1</f>
        <v>7</v>
      </c>
    </row>
    <row r="5" spans="1:9" ht="19.5" customHeight="1" x14ac:dyDescent="0.3"/>
    <row r="6" spans="1:9" ht="19.5" customHeight="1" thickBot="1" x14ac:dyDescent="0.35">
      <c r="B6" t="s">
        <v>25</v>
      </c>
      <c r="C6" s="1">
        <f ca="1">MATCH(C7,lstYears,0)+1</f>
        <v>4</v>
      </c>
      <c r="D6" s="1">
        <f ca="1">MATCH(D7,lstYears,0)+1</f>
        <v>5</v>
      </c>
      <c r="E6" s="1">
        <f ca="1">MATCH(E7,lstYears,0)+1</f>
        <v>6</v>
      </c>
      <c r="F6" s="1">
        <f ca="1">MATCH(F7,lstYears,0)+1</f>
        <v>7</v>
      </c>
      <c r="G6" s="1">
        <f ca="1">MATCH(G7,lstYears,0)+1</f>
        <v>8</v>
      </c>
      <c r="I6">
        <f ca="1">COUNT(C6:G6)</f>
        <v>5</v>
      </c>
    </row>
    <row r="7" spans="1:9" ht="19.5" thickBot="1" x14ac:dyDescent="0.35">
      <c r="B7" s="7" t="s">
        <v>28</v>
      </c>
      <c r="C7" s="14">
        <f>D7-1</f>
        <v>2014</v>
      </c>
      <c r="D7" s="14">
        <f>E7-1</f>
        <v>2015</v>
      </c>
      <c r="E7" s="14">
        <f>F7-1</f>
        <v>2016</v>
      </c>
      <c r="F7" s="14">
        <f>G7-1</f>
        <v>2017</v>
      </c>
      <c r="G7" s="14">
        <f>C3</f>
        <v>2018</v>
      </c>
      <c r="H7" s="7"/>
    </row>
    <row r="8" spans="1:9" ht="19.5" customHeight="1" x14ac:dyDescent="0.3">
      <c r="A8">
        <f>MATCH(B8,'Financial Data Input'!$B$6:$B$30,0)</f>
        <v>1</v>
      </c>
      <c r="B8" t="str">
        <f>IF('Key Metric Settings'!C5="","",'Key Metric Settings'!C5)</f>
        <v>REVENUES</v>
      </c>
      <c r="C8">
        <f ca="1">IFERROR(INDEX('Financial Data Input'!$B$6:$I$30,$A8,C$6),NA())</f>
        <v>142728.38</v>
      </c>
      <c r="D8">
        <f ca="1">IFERROR(INDEX('Financial Data Input'!$B$6:$I$30,$A8,D$6),NA())</f>
        <v>150687.46</v>
      </c>
      <c r="E8">
        <f ca="1">IFERROR(INDEX('Financial Data Input'!$B$6:$I$30,$A8,E$6),NA())</f>
        <v>165044.56</v>
      </c>
      <c r="F8">
        <f ca="1">IFERROR(INDEX('Financial Data Input'!$B$6:$I$30,$A8,F$6),NA())</f>
        <v>180026.63</v>
      </c>
      <c r="G8">
        <f ca="1">IFERROR(INDEX('Financial Data Input'!$B$6:$I$30,$A8,G$6),NA())</f>
        <v>180583.88</v>
      </c>
      <c r="H8" s="3">
        <f ca="1">IFERROR(G8/F8-1,"")</f>
        <v>3.0953753897409175E-3</v>
      </c>
    </row>
    <row r="9" spans="1:9" ht="19.5" customHeight="1" x14ac:dyDescent="0.3">
      <c r="A9">
        <f>MATCH(B9,'Financial Data Input'!$B$6:$B$30,0)</f>
        <v>6</v>
      </c>
      <c r="B9" t="str">
        <f>IF('Key Metric Settings'!C6="","",'Key Metric Settings'!C6)</f>
        <v>NET PROFIT</v>
      </c>
      <c r="C9">
        <f ca="1">IFERROR(INDEX('Financial Data Input'!$B$6:$I$30,$A9,C$6),NA())</f>
        <v>55860.81</v>
      </c>
      <c r="D9">
        <f ca="1">IFERROR(INDEX('Financial Data Input'!$B$6:$I$30,$A9,D$6),NA())</f>
        <v>59747.95</v>
      </c>
      <c r="E9">
        <f ca="1">IFERROR(INDEX('Financial Data Input'!$B$6:$I$30,$A9,E$6),NA())</f>
        <v>61483.59</v>
      </c>
      <c r="F9">
        <f ca="1">IFERROR(INDEX('Financial Data Input'!$B$6:$I$30,$A9,F$6),NA())</f>
        <v>66272.100000000006</v>
      </c>
      <c r="G9">
        <f ca="1">IFERROR(INDEX('Financial Data Input'!$B$6:$I$30,$A9,G$6),NA())</f>
        <v>67474.850000000006</v>
      </c>
      <c r="H9" s="3">
        <f t="shared" ref="H9:H12" ca="1" si="0">IFERROR(G9/F9-1,"")</f>
        <v>1.8148662861143583E-2</v>
      </c>
    </row>
    <row r="10" spans="1:9" ht="19.5" customHeight="1" x14ac:dyDescent="0.3">
      <c r="A10">
        <f>MATCH(B10,'Financial Data Input'!$B$6:$B$30,0)</f>
        <v>5</v>
      </c>
      <c r="B10" t="str">
        <f>IF('Key Metric Settings'!C7="","",'Key Metric Settings'!C7)</f>
        <v>INTEREST</v>
      </c>
      <c r="C10">
        <f ca="1">IFERROR(INDEX('Financial Data Input'!$B$6:$I$30,$A10,C$6),NA())</f>
        <v>2893.11</v>
      </c>
      <c r="D10">
        <f ca="1">IFERROR(INDEX('Financial Data Input'!$B$6:$I$30,$A10,D$6),NA())</f>
        <v>3136.12</v>
      </c>
      <c r="E10">
        <f ca="1">IFERROR(INDEX('Financial Data Input'!$B$6:$I$30,$A10,E$6),NA())</f>
        <v>3148.53</v>
      </c>
      <c r="F10">
        <f ca="1">IFERROR(INDEX('Financial Data Input'!$B$6:$I$30,$A10,F$6),NA())</f>
        <v>3338.3</v>
      </c>
      <c r="G10">
        <f ca="1">IFERROR(INDEX('Financial Data Input'!$B$6:$I$30,$A10,G$6),NA())</f>
        <v>3789.47</v>
      </c>
      <c r="H10" s="3">
        <f t="shared" ca="1" si="0"/>
        <v>0.13514962705568689</v>
      </c>
    </row>
    <row r="11" spans="1:9" ht="19.5" customHeight="1" x14ac:dyDescent="0.3">
      <c r="A11">
        <f>MATCH(B11,'Financial Data Input'!$B$6:$B$30,0)</f>
        <v>4</v>
      </c>
      <c r="B11" t="str">
        <f>IF('Key Metric Settings'!C8="","",'Key Metric Settings'!C8)</f>
        <v>DEPRECIATION</v>
      </c>
      <c r="C11">
        <f ca="1">IFERROR(INDEX('Financial Data Input'!$B$6:$I$30,$A11,C$6),NA())</f>
        <v>4656.92</v>
      </c>
      <c r="D11">
        <f ca="1">IFERROR(INDEX('Financial Data Input'!$B$6:$I$30,$A11,D$6),NA())</f>
        <v>4974.21</v>
      </c>
      <c r="E11">
        <f ca="1">IFERROR(INDEX('Financial Data Input'!$B$6:$I$30,$A11,E$6),NA())</f>
        <v>5024.1099999999997</v>
      </c>
      <c r="F11">
        <f ca="1">IFERROR(INDEX('Financial Data Input'!$B$6:$I$30,$A11,F$6),NA())</f>
        <v>5068.42</v>
      </c>
      <c r="G11">
        <f ca="1">IFERROR(INDEX('Financial Data Input'!$B$6:$I$30,$A11,G$6),NA())</f>
        <v>5546.88</v>
      </c>
      <c r="H11" s="3">
        <f t="shared" ca="1" si="0"/>
        <v>9.4400227289766825E-2</v>
      </c>
    </row>
    <row r="12" spans="1:9" ht="19.5" customHeight="1" x14ac:dyDescent="0.3">
      <c r="A12">
        <f>MATCH(B12,'Financial Data Input'!$B$6:$B$30,0)</f>
        <v>3</v>
      </c>
      <c r="B12" t="str">
        <f>IF('Key Metric Settings'!C9="","",'Key Metric Settings'!C9)</f>
        <v>OPERATING PROFIT</v>
      </c>
      <c r="C12">
        <f ca="1">IFERROR(INDEX('Financial Data Input'!$B$6:$I$30,$A12,C$6),NA())</f>
        <v>68857.69</v>
      </c>
      <c r="D12">
        <f ca="1">IFERROR(INDEX('Financial Data Input'!$B$6:$I$30,$A12,D$6),NA())</f>
        <v>75643.25</v>
      </c>
      <c r="E12">
        <f ca="1">IFERROR(INDEX('Financial Data Input'!$B$6:$I$30,$A12,E$6),NA())</f>
        <v>76755.259999999995</v>
      </c>
      <c r="F12">
        <f ca="1">IFERROR(INDEX('Financial Data Input'!$B$6:$I$30,$A12,F$6),NA())</f>
        <v>77317.83</v>
      </c>
      <c r="G12">
        <f ca="1">IFERROR(INDEX('Financial Data Input'!$B$6:$I$30,$A12,G$6),NA())</f>
        <v>73425.990000000005</v>
      </c>
      <c r="H12" s="3">
        <f t="shared" ca="1" si="0"/>
        <v>-5.0335608229046258E-2</v>
      </c>
    </row>
    <row r="13" spans="1:9" ht="17.25" thickBot="1" x14ac:dyDescent="0.35"/>
    <row r="14" spans="1:9" ht="19.5" thickBot="1" x14ac:dyDescent="0.35">
      <c r="B14" s="7" t="s">
        <v>29</v>
      </c>
      <c r="C14" s="7"/>
      <c r="D14" s="7"/>
      <c r="E14" s="7"/>
      <c r="F14" s="7"/>
      <c r="G14" s="7"/>
      <c r="H14" s="7"/>
    </row>
    <row r="15" spans="1:9" ht="19.5" customHeight="1" x14ac:dyDescent="0.3">
      <c r="A15">
        <f>ROWS($B$15:B15)</f>
        <v>1</v>
      </c>
      <c r="B15" t="str">
        <f>IF('Financial Data Input'!B6=0,"",'Financial Data Input'!B6)</f>
        <v>REVENUES</v>
      </c>
      <c r="C15">
        <f ca="1">IF(B15="",NA(),IFERROR(INDEX('Financial Data Input'!$B$6:$I$30,$A15,C$6),NA()))</f>
        <v>142728.38</v>
      </c>
      <c r="D15">
        <f ca="1">IF(B15="",NA(),IFERROR(INDEX('Financial Data Input'!$B$6:$I$30,$A15,D$6),NA()))</f>
        <v>150687.46</v>
      </c>
      <c r="E15">
        <f ca="1">IF(B15="",NA(),IFERROR(INDEX('Financial Data Input'!$B$6:$I$30,$A15,E$6),NA()))</f>
        <v>165044.56</v>
      </c>
      <c r="F15">
        <f ca="1">IF(B15="",NA(),IFERROR(INDEX('Financial Data Input'!$B$6:$I$30,$A15,F$6),NA()))</f>
        <v>180026.63</v>
      </c>
      <c r="G15">
        <f ca="1">IF(B15="",NA(),IFERROR(INDEX('Financial Data Input'!$B$6:$I$30,$A15,G$6),NA()))</f>
        <v>180583.88</v>
      </c>
    </row>
    <row r="16" spans="1:9" ht="19.5" customHeight="1" x14ac:dyDescent="0.3">
      <c r="A16">
        <f>ROWS($B$15:B16)</f>
        <v>2</v>
      </c>
      <c r="B16" t="str">
        <f>IF('Financial Data Input'!B7=0,"",'Financial Data Input'!B7)</f>
        <v>OPERATING EXPENSES</v>
      </c>
      <c r="C16">
        <f ca="1">IF(B16="",NA(),IFERROR(INDEX('Financial Data Input'!$B$6:$I$30,$A16,C$6),NA()))</f>
        <v>75924.86</v>
      </c>
      <c r="D16">
        <f ca="1">IF(B16="",NA(),IFERROR(INDEX('Financial Data Input'!$B$6:$I$30,$A16,D$6),NA()))</f>
        <v>78901.27</v>
      </c>
      <c r="E16">
        <f ca="1">IF(B16="",NA(),IFERROR(INDEX('Financial Data Input'!$B$6:$I$30,$A16,E$6),NA()))</f>
        <v>81674.37</v>
      </c>
      <c r="F16">
        <f ca="1">IF(B16="",NA(),IFERROR(INDEX('Financial Data Input'!$B$6:$I$30,$A16,F$6),NA()))</f>
        <v>80883.33</v>
      </c>
      <c r="G16">
        <f ca="1">IF(B16="",NA(),IFERROR(INDEX('Financial Data Input'!$B$6:$I$30,$A16,G$6),NA()))</f>
        <v>94419.45</v>
      </c>
    </row>
    <row r="17" spans="1:7" ht="19.5" customHeight="1" x14ac:dyDescent="0.3">
      <c r="A17">
        <f>ROWS($B$15:B17)</f>
        <v>3</v>
      </c>
      <c r="B17" t="str">
        <f>IF('Financial Data Input'!B8=0,"",'Financial Data Input'!B8)</f>
        <v>OPERATING PROFIT</v>
      </c>
      <c r="C17">
        <f ca="1">IF(B17="",NA(),IFERROR(INDEX('Financial Data Input'!$B$6:$I$30,$A17,C$6),NA()))</f>
        <v>68857.69</v>
      </c>
      <c r="D17">
        <f ca="1">IF(B17="",NA(),IFERROR(INDEX('Financial Data Input'!$B$6:$I$30,$A17,D$6),NA()))</f>
        <v>75643.25</v>
      </c>
      <c r="E17">
        <f ca="1">IF(B17="",NA(),IFERROR(INDEX('Financial Data Input'!$B$6:$I$30,$A17,E$6),NA()))</f>
        <v>76755.259999999995</v>
      </c>
      <c r="F17">
        <f ca="1">IF(B17="",NA(),IFERROR(INDEX('Financial Data Input'!$B$6:$I$30,$A17,F$6),NA()))</f>
        <v>77317.83</v>
      </c>
      <c r="G17">
        <f ca="1">IF(B17="",NA(),IFERROR(INDEX('Financial Data Input'!$B$6:$I$30,$A17,G$6),NA()))</f>
        <v>73425.990000000005</v>
      </c>
    </row>
    <row r="18" spans="1:7" ht="19.5" customHeight="1" x14ac:dyDescent="0.3">
      <c r="A18">
        <f>ROWS($B$15:B18)</f>
        <v>4</v>
      </c>
      <c r="B18" t="str">
        <f>IF('Financial Data Input'!B9=0,"",'Financial Data Input'!B9)</f>
        <v>DEPRECIATION</v>
      </c>
      <c r="C18">
        <f ca="1">IF(B18="",NA(),IFERROR(INDEX('Financial Data Input'!$B$6:$I$30,$A18,C$6),NA()))</f>
        <v>4656.92</v>
      </c>
      <c r="D18">
        <f ca="1">IF(B18="",NA(),IFERROR(INDEX('Financial Data Input'!$B$6:$I$30,$A18,D$6),NA()))</f>
        <v>4974.21</v>
      </c>
      <c r="E18">
        <f ca="1">IF(B18="",NA(),IFERROR(INDEX('Financial Data Input'!$B$6:$I$30,$A18,E$6),NA()))</f>
        <v>5024.1099999999997</v>
      </c>
      <c r="F18">
        <f ca="1">IF(B18="",NA(),IFERROR(INDEX('Financial Data Input'!$B$6:$I$30,$A18,F$6),NA()))</f>
        <v>5068.42</v>
      </c>
      <c r="G18">
        <f ca="1">IF(B18="",NA(),IFERROR(INDEX('Financial Data Input'!$B$6:$I$30,$A18,G$6),NA()))</f>
        <v>5546.88</v>
      </c>
    </row>
    <row r="19" spans="1:7" ht="19.5" customHeight="1" x14ac:dyDescent="0.3">
      <c r="A19">
        <f>ROWS($B$15:B19)</f>
        <v>5</v>
      </c>
      <c r="B19" t="str">
        <f>IF('Financial Data Input'!B10=0,"",'Financial Data Input'!B10)</f>
        <v>INTEREST</v>
      </c>
      <c r="C19">
        <f ca="1">IF(B19="",NA(),IFERROR(INDEX('Financial Data Input'!$B$6:$I$30,$A19,C$6),NA()))</f>
        <v>2893.11</v>
      </c>
      <c r="D19">
        <f ca="1">IF(B19="",NA(),IFERROR(INDEX('Financial Data Input'!$B$6:$I$30,$A19,D$6),NA()))</f>
        <v>3136.12</v>
      </c>
      <c r="E19">
        <f ca="1">IF(B19="",NA(),IFERROR(INDEX('Financial Data Input'!$B$6:$I$30,$A19,E$6),NA()))</f>
        <v>3148.53</v>
      </c>
      <c r="F19">
        <f ca="1">IF(B19="",NA(),IFERROR(INDEX('Financial Data Input'!$B$6:$I$30,$A19,F$6),NA()))</f>
        <v>3338.3</v>
      </c>
      <c r="G19">
        <f ca="1">IF(B19="",NA(),IFERROR(INDEX('Financial Data Input'!$B$6:$I$30,$A19,G$6),NA()))</f>
        <v>3789.47</v>
      </c>
    </row>
    <row r="20" spans="1:7" ht="19.5" customHeight="1" x14ac:dyDescent="0.3">
      <c r="A20">
        <f>ROWS($B$15:B20)</f>
        <v>6</v>
      </c>
      <c r="B20" t="str">
        <f>IF('Financial Data Input'!B11=0,"",'Financial Data Input'!B11)</f>
        <v>NET PROFIT</v>
      </c>
      <c r="C20">
        <f ca="1">IF(B20="",NA(),IFERROR(INDEX('Financial Data Input'!$B$6:$I$30,$A20,C$6),NA()))</f>
        <v>55860.81</v>
      </c>
      <c r="D20">
        <f ca="1">IF(B20="",NA(),IFERROR(INDEX('Financial Data Input'!$B$6:$I$30,$A20,D$6),NA()))</f>
        <v>59747.95</v>
      </c>
      <c r="E20">
        <f ca="1">IF(B20="",NA(),IFERROR(INDEX('Financial Data Input'!$B$6:$I$30,$A20,E$6),NA()))</f>
        <v>61483.59</v>
      </c>
      <c r="F20">
        <f ca="1">IF(B20="",NA(),IFERROR(INDEX('Financial Data Input'!$B$6:$I$30,$A20,F$6),NA()))</f>
        <v>66272.100000000006</v>
      </c>
      <c r="G20">
        <f ca="1">IF(B20="",NA(),IFERROR(INDEX('Financial Data Input'!$B$6:$I$30,$A20,G$6),NA()))</f>
        <v>67474.850000000006</v>
      </c>
    </row>
    <row r="21" spans="1:7" ht="19.5" customHeight="1" x14ac:dyDescent="0.3">
      <c r="A21">
        <f>ROWS($B$15:B21)</f>
        <v>7</v>
      </c>
      <c r="B21" t="str">
        <f>IF('Financial Data Input'!B12=0,"",'Financial Data Input'!B12)</f>
        <v>TAX</v>
      </c>
      <c r="C21">
        <f ca="1">IF(B21="",NA(),IFERROR(INDEX('Financial Data Input'!$B$6:$I$30,$A21,C$6),NA()))</f>
        <v>25576.74</v>
      </c>
      <c r="D21">
        <f ca="1">IF(B21="",NA(),IFERROR(INDEX('Financial Data Input'!$B$6:$I$30,$A21,D$6),NA()))</f>
        <v>27498.86</v>
      </c>
      <c r="E21">
        <f ca="1">IF(B21="",NA(),IFERROR(INDEX('Financial Data Input'!$B$6:$I$30,$A21,E$6),NA()))</f>
        <v>28335.67</v>
      </c>
      <c r="F21">
        <f ca="1">IF(B21="",NA(),IFERROR(INDEX('Financial Data Input'!$B$6:$I$30,$A21,F$6),NA()))</f>
        <v>29424.53</v>
      </c>
      <c r="G21">
        <f ca="1">IF(B21="",NA(),IFERROR(INDEX('Financial Data Input'!$B$6:$I$30,$A21,G$6),NA()))</f>
        <v>31408.25</v>
      </c>
    </row>
    <row r="22" spans="1:7" ht="19.5" customHeight="1" x14ac:dyDescent="0.3">
      <c r="A22">
        <f>ROWS($B$15:B22)</f>
        <v>8</v>
      </c>
      <c r="B22" t="str">
        <f>IF('Financial Data Input'!B13=0,"",'Financial Data Input'!B13)</f>
        <v>PROFIT AFTER TAX</v>
      </c>
      <c r="C22">
        <f ca="1">IF(B22="",NA(),IFERROR(INDEX('Financial Data Input'!$B$6:$I$30,$A22,C$6),NA()))</f>
        <v>38418.53</v>
      </c>
      <c r="D22">
        <f ca="1">IF(B22="",NA(),IFERROR(INDEX('Financial Data Input'!$B$6:$I$30,$A22,D$6),NA()))</f>
        <v>39895.050000000003</v>
      </c>
      <c r="E22">
        <f ca="1">IF(B22="",NA(),IFERROR(INDEX('Financial Data Input'!$B$6:$I$30,$A22,E$6),NA()))</f>
        <v>40607.730000000003</v>
      </c>
      <c r="F22">
        <f ca="1">IF(B22="",NA(),IFERROR(INDEX('Financial Data Input'!$B$6:$I$30,$A22,F$6),NA()))</f>
        <v>42438.2</v>
      </c>
      <c r="G22">
        <f ca="1">IF(B22="",NA(),IFERROR(INDEX('Financial Data Input'!$B$6:$I$30,$A22,G$6),NA()))</f>
        <v>50247.68</v>
      </c>
    </row>
    <row r="23" spans="1:7" ht="19.5" customHeight="1" x14ac:dyDescent="0.3">
      <c r="A23">
        <f>ROWS($B$15:B23)</f>
        <v>9</v>
      </c>
      <c r="B23" t="str">
        <f>IF('Financial Data Input'!B14=0,"",'Financial Data Input'!B14)</f>
        <v>METRIC 1</v>
      </c>
      <c r="C23">
        <f ca="1">IF(B23="",NA(),IFERROR(INDEX('Financial Data Input'!$B$6:$I$30,$A23,C$6),NA()))</f>
        <v>13.78</v>
      </c>
      <c r="D23">
        <f ca="1">IF(B23="",NA(),IFERROR(INDEX('Financial Data Input'!$B$6:$I$30,$A23,D$6),NA()))</f>
        <v>14.29</v>
      </c>
      <c r="E23">
        <f ca="1">IF(B23="",NA(),IFERROR(INDEX('Financial Data Input'!$B$6:$I$30,$A23,E$6),NA()))</f>
        <v>15.57</v>
      </c>
      <c r="F23">
        <f ca="1">IF(B23="",NA(),IFERROR(INDEX('Financial Data Input'!$B$6:$I$30,$A23,F$6),NA()))</f>
        <v>16.78</v>
      </c>
      <c r="G23">
        <f ca="1">IF(B23="",NA(),IFERROR(INDEX('Financial Data Input'!$B$6:$I$30,$A23,G$6),NA()))</f>
        <v>19.96</v>
      </c>
    </row>
    <row r="24" spans="1:7" ht="19.5" customHeight="1" x14ac:dyDescent="0.3">
      <c r="A24">
        <f>ROWS($B$15:B24)</f>
        <v>10</v>
      </c>
      <c r="B24" t="str">
        <f>IF('Financial Data Input'!B15=0,"",'Financial Data Input'!B15)</f>
        <v>METRIC 2</v>
      </c>
      <c r="C24">
        <f ca="1">IF(B24="",NA(),IFERROR(INDEX('Financial Data Input'!$B$6:$I$30,$A24,C$6),NA()))</f>
        <v>19.22</v>
      </c>
      <c r="D24">
        <f ca="1">IF(B24="",NA(),IFERROR(INDEX('Financial Data Input'!$B$6:$I$30,$A24,D$6),NA()))</f>
        <v>20.170000000000002</v>
      </c>
      <c r="E24">
        <f ca="1">IF(B24="",NA(),IFERROR(INDEX('Financial Data Input'!$B$6:$I$30,$A24,E$6),NA()))</f>
        <v>20.48</v>
      </c>
      <c r="F24">
        <f ca="1">IF(B24="",NA(),IFERROR(INDEX('Financial Data Input'!$B$6:$I$30,$A24,F$6),NA()))</f>
        <v>21.84</v>
      </c>
      <c r="G24">
        <f ca="1">IF(B24="",NA(),IFERROR(INDEX('Financial Data Input'!$B$6:$I$30,$A24,G$6),NA()))</f>
        <v>26.01</v>
      </c>
    </row>
    <row r="25" spans="1:7" ht="19.5" customHeight="1" x14ac:dyDescent="0.3">
      <c r="A25">
        <f>ROWS($B$15:B25)</f>
        <v>11</v>
      </c>
      <c r="B25" t="str">
        <f>IF('Financial Data Input'!B16=0,"",'Financial Data Input'!B16)</f>
        <v>METRIC 3</v>
      </c>
      <c r="C25">
        <f ca="1">IF(B25="",NA(),IFERROR(INDEX('Financial Data Input'!$B$6:$I$30,$A25,C$6),NA()))</f>
        <v>21.87</v>
      </c>
      <c r="D25">
        <f ca="1">IF(B25="",NA(),IFERROR(INDEX('Financial Data Input'!$B$6:$I$30,$A25,D$6),NA()))</f>
        <v>23.19</v>
      </c>
      <c r="E25">
        <f ca="1">IF(B25="",NA(),IFERROR(INDEX('Financial Data Input'!$B$6:$I$30,$A25,E$6),NA()))</f>
        <v>24.67</v>
      </c>
      <c r="F25">
        <f ca="1">IF(B25="",NA(),IFERROR(INDEX('Financial Data Input'!$B$6:$I$30,$A25,F$6),NA()))</f>
        <v>26.39</v>
      </c>
      <c r="G25">
        <f ca="1">IF(B25="",NA(),IFERROR(INDEX('Financial Data Input'!$B$6:$I$30,$A25,G$6),NA()))</f>
        <v>31.08</v>
      </c>
    </row>
    <row r="26" spans="1:7" ht="19.5" customHeight="1" x14ac:dyDescent="0.3">
      <c r="A26">
        <f>ROWS($B$15:B26)</f>
        <v>12</v>
      </c>
      <c r="B26" t="str">
        <f>IF('Financial Data Input'!B17=0,"",'Financial Data Input'!B17)</f>
        <v>METRIC 4</v>
      </c>
      <c r="C26">
        <f ca="1">IF(B26="",NA(),IFERROR(INDEX('Financial Data Input'!$B$6:$I$30,$A26,C$6),NA()))</f>
        <v>12.59</v>
      </c>
      <c r="D26">
        <f ca="1">IF(B26="",NA(),IFERROR(INDEX('Financial Data Input'!$B$6:$I$30,$A26,D$6),NA()))</f>
        <v>13.7</v>
      </c>
      <c r="E26">
        <f ca="1">IF(B26="",NA(),IFERROR(INDEX('Financial Data Input'!$B$6:$I$30,$A26,E$6),NA()))</f>
        <v>13.76</v>
      </c>
      <c r="F26">
        <f ca="1">IF(B26="",NA(),IFERROR(INDEX('Financial Data Input'!$B$6:$I$30,$A26,F$6),NA()))</f>
        <v>14.59</v>
      </c>
      <c r="G26">
        <f ca="1">IF(B26="",NA(),IFERROR(INDEX('Financial Data Input'!$B$6:$I$30,$A26,G$6),NA()))</f>
        <v>14.92</v>
      </c>
    </row>
    <row r="27" spans="1:7" ht="19.5" customHeight="1" x14ac:dyDescent="0.3">
      <c r="A27">
        <f>ROWS($B$15:B27)</f>
        <v>13</v>
      </c>
      <c r="B27" t="str">
        <f>IF('Financial Data Input'!B18=0,"",'Financial Data Input'!B18)</f>
        <v>METRIC 5</v>
      </c>
      <c r="C27">
        <f ca="1">IF(B27="",NA(),IFERROR(INDEX('Financial Data Input'!$B$6:$I$30,$A27,C$6),NA()))</f>
        <v>0.85</v>
      </c>
      <c r="D27">
        <f ca="1">IF(B27="",NA(),IFERROR(INDEX('Financial Data Input'!$B$6:$I$30,$A27,D$6),NA()))</f>
        <v>0.89</v>
      </c>
      <c r="E27">
        <f ca="1">IF(B27="",NA(),IFERROR(INDEX('Financial Data Input'!$B$6:$I$30,$A27,E$6),NA()))</f>
        <v>0.91</v>
      </c>
      <c r="F27">
        <f ca="1">IF(B27="",NA(),IFERROR(INDEX('Financial Data Input'!$B$6:$I$30,$A27,F$6),NA()))</f>
        <v>1</v>
      </c>
      <c r="G27">
        <f ca="1">IF(B27="",NA(),IFERROR(INDEX('Financial Data Input'!$B$6:$I$30,$A27,G$6),NA()))</f>
        <v>1.03</v>
      </c>
    </row>
    <row r="28" spans="1:7" ht="19.5" customHeight="1" x14ac:dyDescent="0.3">
      <c r="A28">
        <f>ROWS($B$15:B28)</f>
        <v>14</v>
      </c>
      <c r="B28" t="str">
        <f>IF('Financial Data Input'!B19=0,"",'Financial Data Input'!B19)</f>
        <v>METRIC 6</v>
      </c>
      <c r="C28">
        <f ca="1">IF(B28="",NA(),IFERROR(INDEX('Financial Data Input'!$B$6:$I$30,$A28,C$6),NA()))</f>
        <v>0.27</v>
      </c>
      <c r="D28">
        <f ca="1">IF(B28="",NA(),IFERROR(INDEX('Financial Data Input'!$B$6:$I$30,$A28,D$6),NA()))</f>
        <v>0.28000000000000003</v>
      </c>
      <c r="E28">
        <f ca="1">IF(B28="",NA(),IFERROR(INDEX('Financial Data Input'!$B$6:$I$30,$A28,E$6),NA()))</f>
        <v>0.28999999999999998</v>
      </c>
      <c r="F28">
        <f ca="1">IF(B28="",NA(),IFERROR(INDEX('Financial Data Input'!$B$6:$I$30,$A28,F$6),NA()))</f>
        <v>0.3</v>
      </c>
      <c r="G28">
        <f ca="1">IF(B28="",NA(),IFERROR(INDEX('Financial Data Input'!$B$6:$I$30,$A28,G$6),NA()))</f>
        <v>0.34</v>
      </c>
    </row>
    <row r="29" spans="1:7" ht="19.5" customHeight="1" x14ac:dyDescent="0.3">
      <c r="A29">
        <f>ROWS($B$15:B29)</f>
        <v>15</v>
      </c>
      <c r="B29" t="str">
        <f>IF('Financial Data Input'!B20=0,"",'Financial Data Input'!B20)</f>
        <v/>
      </c>
      <c r="C29" t="e">
        <f>IF(B29="",NA(),IFERROR(INDEX('Financial Data Input'!$B$6:$I$30,$A29,C$6),NA()))</f>
        <v>#N/A</v>
      </c>
      <c r="D29" t="e">
        <f>IF(B29="",NA(),IFERROR(INDEX('Financial Data Input'!$B$6:$I$30,$A29,D$6),NA()))</f>
        <v>#N/A</v>
      </c>
      <c r="E29" t="e">
        <f>IF(B29="",NA(),IFERROR(INDEX('Financial Data Input'!$B$6:$I$30,$A29,E$6),NA()))</f>
        <v>#N/A</v>
      </c>
      <c r="F29" t="e">
        <f>IF(B29="",NA(),IFERROR(INDEX('Financial Data Input'!$B$6:$I$30,$A29,F$6),NA()))</f>
        <v>#N/A</v>
      </c>
      <c r="G29" t="e">
        <f>IF(B29="",NA(),IFERROR(INDEX('Financial Data Input'!$B$6:$I$30,$A29,G$6),NA()))</f>
        <v>#N/A</v>
      </c>
    </row>
    <row r="30" spans="1:7" ht="19.5" customHeight="1" x14ac:dyDescent="0.3">
      <c r="A30">
        <f>ROWS($B$15:B30)</f>
        <v>16</v>
      </c>
      <c r="B30" t="str">
        <f>IF('Financial Data Input'!B21=0,"",'Financial Data Input'!B21)</f>
        <v/>
      </c>
      <c r="C30" t="e">
        <f>IF(B30="",NA(),IFERROR(INDEX('Financial Data Input'!$B$6:$I$30,$A30,C$6),NA()))</f>
        <v>#N/A</v>
      </c>
      <c r="D30" t="e">
        <f>IF(B30="",NA(),IFERROR(INDEX('Financial Data Input'!$B$6:$I$30,$A30,D$6),NA()))</f>
        <v>#N/A</v>
      </c>
      <c r="E30" t="e">
        <f>IF(B30="",NA(),IFERROR(INDEX('Financial Data Input'!$B$6:$I$30,$A30,E$6),NA()))</f>
        <v>#N/A</v>
      </c>
      <c r="F30" t="e">
        <f>IF(B30="",NA(),IFERROR(INDEX('Financial Data Input'!$B$6:$I$30,$A30,F$6),NA()))</f>
        <v>#N/A</v>
      </c>
      <c r="G30" t="e">
        <f>IF(B30="",NA(),IFERROR(INDEX('Financial Data Input'!$B$6:$I$30,$A30,G$6),NA()))</f>
        <v>#N/A</v>
      </c>
    </row>
    <row r="31" spans="1:7" ht="19.5" customHeight="1" x14ac:dyDescent="0.3">
      <c r="A31">
        <f>ROWS($B$15:B31)</f>
        <v>17</v>
      </c>
      <c r="B31" t="str">
        <f>IF('Financial Data Input'!B22=0,"",'Financial Data Input'!B22)</f>
        <v/>
      </c>
      <c r="C31" t="e">
        <f>IF(B31="",NA(),IFERROR(INDEX('Financial Data Input'!$B$6:$I$30,$A31,C$6),NA()))</f>
        <v>#N/A</v>
      </c>
      <c r="D31" t="e">
        <f>IF(B31="",NA(),IFERROR(INDEX('Financial Data Input'!$B$6:$I$30,$A31,D$6),NA()))</f>
        <v>#N/A</v>
      </c>
      <c r="E31" t="e">
        <f>IF(B31="",NA(),IFERROR(INDEX('Financial Data Input'!$B$6:$I$30,$A31,E$6),NA()))</f>
        <v>#N/A</v>
      </c>
      <c r="F31" t="e">
        <f>IF(B31="",NA(),IFERROR(INDEX('Financial Data Input'!$B$6:$I$30,$A31,F$6),NA()))</f>
        <v>#N/A</v>
      </c>
      <c r="G31" t="e">
        <f>IF(B31="",NA(),IFERROR(INDEX('Financial Data Input'!$B$6:$I$30,$A31,G$6),NA()))</f>
        <v>#N/A</v>
      </c>
    </row>
    <row r="32" spans="1:7" ht="19.5" customHeight="1" x14ac:dyDescent="0.3">
      <c r="A32">
        <f>ROWS($B$15:B32)</f>
        <v>18</v>
      </c>
      <c r="B32" t="str">
        <f>IF('Financial Data Input'!B23=0,"",'Financial Data Input'!B23)</f>
        <v/>
      </c>
      <c r="C32" t="e">
        <f>IF(B32="",NA(),IFERROR(INDEX('Financial Data Input'!$B$6:$I$30,$A32,C$6),NA()))</f>
        <v>#N/A</v>
      </c>
      <c r="D32" t="e">
        <f>IF(B32="",NA(),IFERROR(INDEX('Financial Data Input'!$B$6:$I$30,$A32,D$6),NA()))</f>
        <v>#N/A</v>
      </c>
      <c r="E32" t="e">
        <f>IF(B32="",NA(),IFERROR(INDEX('Financial Data Input'!$B$6:$I$30,$A32,E$6),NA()))</f>
        <v>#N/A</v>
      </c>
      <c r="F32" t="e">
        <f>IF(B32="",NA(),IFERROR(INDEX('Financial Data Input'!$B$6:$I$30,$A32,F$6),NA()))</f>
        <v>#N/A</v>
      </c>
      <c r="G32" t="e">
        <f>IF(B32="",NA(),IFERROR(INDEX('Financial Data Input'!$B$6:$I$30,$A32,G$6),NA()))</f>
        <v>#N/A</v>
      </c>
    </row>
    <row r="33" spans="1:7" ht="19.5" customHeight="1" x14ac:dyDescent="0.3">
      <c r="A33">
        <f>ROWS($B$15:B33)</f>
        <v>19</v>
      </c>
      <c r="B33" t="str">
        <f>IF('Financial Data Input'!B24=0,"",'Financial Data Input'!B24)</f>
        <v/>
      </c>
      <c r="C33" t="e">
        <f>IF(B33="",NA(),IFERROR(INDEX('Financial Data Input'!$B$6:$I$30,$A33,C$6),NA()))</f>
        <v>#N/A</v>
      </c>
      <c r="D33" t="e">
        <f>IF(B33="",NA(),IFERROR(INDEX('Financial Data Input'!$B$6:$I$30,$A33,D$6),NA()))</f>
        <v>#N/A</v>
      </c>
      <c r="E33" t="e">
        <f>IF(B33="",NA(),IFERROR(INDEX('Financial Data Input'!$B$6:$I$30,$A33,E$6),NA()))</f>
        <v>#N/A</v>
      </c>
      <c r="F33" t="e">
        <f>IF(B33="",NA(),IFERROR(INDEX('Financial Data Input'!$B$6:$I$30,$A33,F$6),NA()))</f>
        <v>#N/A</v>
      </c>
      <c r="G33" t="e">
        <f>IF(B33="",NA(),IFERROR(INDEX('Financial Data Input'!$B$6:$I$30,$A33,G$6),NA()))</f>
        <v>#N/A</v>
      </c>
    </row>
    <row r="34" spans="1:7" ht="19.5" customHeight="1" x14ac:dyDescent="0.3">
      <c r="A34">
        <f>ROWS($B$15:B34)</f>
        <v>20</v>
      </c>
      <c r="B34" t="str">
        <f>IF('Financial Data Input'!B25=0,"",'Financial Data Input'!B25)</f>
        <v/>
      </c>
      <c r="C34" t="e">
        <f>IF(B34="",NA(),IFERROR(INDEX('Financial Data Input'!$B$6:$I$30,$A34,C$6),NA()))</f>
        <v>#N/A</v>
      </c>
      <c r="D34" t="e">
        <f>IF(B34="",NA(),IFERROR(INDEX('Financial Data Input'!$B$6:$I$30,$A34,D$6),NA()))</f>
        <v>#N/A</v>
      </c>
      <c r="E34" t="e">
        <f>IF(B34="",NA(),IFERROR(INDEX('Financial Data Input'!$B$6:$I$30,$A34,E$6),NA()))</f>
        <v>#N/A</v>
      </c>
      <c r="F34" t="e">
        <f>IF(B34="",NA(),IFERROR(INDEX('Financial Data Input'!$B$6:$I$30,$A34,F$6),NA()))</f>
        <v>#N/A</v>
      </c>
      <c r="G34" t="e">
        <f>IF(B34="",NA(),IFERROR(INDEX('Financial Data Input'!$B$6:$I$30,$A34,G$6),NA()))</f>
        <v>#N/A</v>
      </c>
    </row>
    <row r="35" spans="1:7" ht="19.5" customHeight="1" x14ac:dyDescent="0.3">
      <c r="A35">
        <f>ROWS($B$15:B35)</f>
        <v>21</v>
      </c>
      <c r="B35" t="str">
        <f>IF('Financial Data Input'!B26=0,"",'Financial Data Input'!B26)</f>
        <v/>
      </c>
      <c r="C35" t="e">
        <f>IF(B35="",NA(),IFERROR(INDEX('Financial Data Input'!$B$6:$I$30,$A35,C$6),NA()))</f>
        <v>#N/A</v>
      </c>
      <c r="D35" t="e">
        <f>IF(B35="",NA(),IFERROR(INDEX('Financial Data Input'!$B$6:$I$30,$A35,D$6),NA()))</f>
        <v>#N/A</v>
      </c>
      <c r="E35" t="e">
        <f>IF(B35="",NA(),IFERROR(INDEX('Financial Data Input'!$B$6:$I$30,$A35,E$6),NA()))</f>
        <v>#N/A</v>
      </c>
      <c r="F35" t="e">
        <f>IF(B35="",NA(),IFERROR(INDEX('Financial Data Input'!$B$6:$I$30,$A35,F$6),NA()))</f>
        <v>#N/A</v>
      </c>
      <c r="G35" t="e">
        <f>IF(B35="",NA(),IFERROR(INDEX('Financial Data Input'!$B$6:$I$30,$A35,G$6),NA()))</f>
        <v>#N/A</v>
      </c>
    </row>
    <row r="36" spans="1:7" ht="19.5" customHeight="1" x14ac:dyDescent="0.3">
      <c r="A36">
        <f>ROWS($B$15:B36)</f>
        <v>22</v>
      </c>
      <c r="B36" t="str">
        <f>IF('Financial Data Input'!B27=0,"",'Financial Data Input'!B27)</f>
        <v/>
      </c>
      <c r="C36" t="e">
        <f>IF(B36="",NA(),IFERROR(INDEX('Financial Data Input'!$B$6:$I$30,$A36,C$6),NA()))</f>
        <v>#N/A</v>
      </c>
      <c r="D36" t="e">
        <f>IF(B36="",NA(),IFERROR(INDEX('Financial Data Input'!$B$6:$I$30,$A36,D$6),NA()))</f>
        <v>#N/A</v>
      </c>
      <c r="E36" t="e">
        <f>IF(B36="",NA(),IFERROR(INDEX('Financial Data Input'!$B$6:$I$30,$A36,E$6),NA()))</f>
        <v>#N/A</v>
      </c>
      <c r="F36" t="e">
        <f>IF(B36="",NA(),IFERROR(INDEX('Financial Data Input'!$B$6:$I$30,$A36,F$6),NA()))</f>
        <v>#N/A</v>
      </c>
      <c r="G36" t="e">
        <f>IF(B36="",NA(),IFERROR(INDEX('Financial Data Input'!$B$6:$I$30,$A36,G$6),NA()))</f>
        <v>#N/A</v>
      </c>
    </row>
    <row r="37" spans="1:7" ht="19.5" customHeight="1" x14ac:dyDescent="0.3">
      <c r="A37">
        <f>ROWS($B$15:B37)</f>
        <v>23</v>
      </c>
      <c r="B37" t="str">
        <f>IF('Financial Data Input'!B28=0,"",'Financial Data Input'!B28)</f>
        <v/>
      </c>
      <c r="C37" t="e">
        <f>IF(B37="",NA(),IFERROR(INDEX('Financial Data Input'!$B$6:$I$30,$A37,C$6),NA()))</f>
        <v>#N/A</v>
      </c>
      <c r="D37" t="e">
        <f>IF(B37="",NA(),IFERROR(INDEX('Financial Data Input'!$B$6:$I$30,$A37,D$6),NA()))</f>
        <v>#N/A</v>
      </c>
      <c r="E37" t="e">
        <f>IF(B37="",NA(),IFERROR(INDEX('Financial Data Input'!$B$6:$I$30,$A37,E$6),NA()))</f>
        <v>#N/A</v>
      </c>
      <c r="F37" t="e">
        <f>IF(B37="",NA(),IFERROR(INDEX('Financial Data Input'!$B$6:$I$30,$A37,F$6),NA()))</f>
        <v>#N/A</v>
      </c>
      <c r="G37" t="e">
        <f>IF(B37="",NA(),IFERROR(INDEX('Financial Data Input'!$B$6:$I$30,$A37,G$6),NA()))</f>
        <v>#N/A</v>
      </c>
    </row>
    <row r="38" spans="1:7" ht="19.5" customHeight="1" x14ac:dyDescent="0.3">
      <c r="A38">
        <f>ROWS($B$15:B38)</f>
        <v>24</v>
      </c>
      <c r="B38" t="str">
        <f>IF('Financial Data Input'!B29=0,"",'Financial Data Input'!B29)</f>
        <v/>
      </c>
      <c r="C38" t="e">
        <f>IF(B38="",NA(),IFERROR(INDEX('Financial Data Input'!$B$6:$I$30,$A38,C$6),NA()))</f>
        <v>#N/A</v>
      </c>
      <c r="D38" t="e">
        <f>IF(B38="",NA(),IFERROR(INDEX('Financial Data Input'!$B$6:$I$30,$A38,D$6),NA()))</f>
        <v>#N/A</v>
      </c>
      <c r="E38" t="e">
        <f>IF(B38="",NA(),IFERROR(INDEX('Financial Data Input'!$B$6:$I$30,$A38,E$6),NA()))</f>
        <v>#N/A</v>
      </c>
      <c r="F38" t="e">
        <f>IF(B38="",NA(),IFERROR(INDEX('Financial Data Input'!$B$6:$I$30,$A38,F$6),NA()))</f>
        <v>#N/A</v>
      </c>
      <c r="G38" t="e">
        <f>IF(B38="",NA(),IFERROR(INDEX('Financial Data Input'!$B$6:$I$30,$A38,G$6),NA()))</f>
        <v>#N/A</v>
      </c>
    </row>
    <row r="39" spans="1:7" ht="19.5" customHeight="1" x14ac:dyDescent="0.3">
      <c r="A39">
        <f>ROWS($B$15:B39)</f>
        <v>25</v>
      </c>
      <c r="B39" t="str">
        <f>IF('Financial Data Input'!B30=0,"",'Financial Data Input'!B30)</f>
        <v/>
      </c>
      <c r="C39" t="e">
        <f>IF(B39="",NA(),IFERROR(INDEX('Financial Data Input'!$B$6:$I$30,$A39,C$6),NA()))</f>
        <v>#N/A</v>
      </c>
      <c r="D39" t="e">
        <f>IF(B39="",NA(),IFERROR(INDEX('Financial Data Input'!$B$6:$I$30,$A39,D$6),NA()))</f>
        <v>#N/A</v>
      </c>
      <c r="E39" t="e">
        <f>IF(B39="",NA(),IFERROR(INDEX('Financial Data Input'!$B$6:$I$30,$A39,E$6),NA()))</f>
        <v>#N/A</v>
      </c>
      <c r="F39" t="e">
        <f>IF(B39="",NA(),IFERROR(INDEX('Financial Data Input'!$B$6:$I$30,$A39,F$6),NA()))</f>
        <v>#N/A</v>
      </c>
      <c r="G39" t="e">
        <f>IF(B39="",NA(),IFERROR(INDEX('Financial Data Input'!$B$6:$I$30,$A39,G$6),NA()))</f>
        <v>#N/A</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Financial Report</vt:lpstr>
      <vt:lpstr>Financial Data Input</vt:lpstr>
      <vt:lpstr>Key Metric Settings</vt:lpstr>
      <vt:lpstr>Calculations</vt:lpstr>
      <vt:lpstr>'Financial Report'!Print_Area</vt:lpstr>
      <vt:lpstr>SelectedYear</vt:lpstr>
      <vt:lpstr>Years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2018-03-21T12:46:39Z</dcterms:created>
  <dcterms:modified xsi:type="dcterms:W3CDTF">2018-03-21T12:46:49Z</dcterms:modified>
</cp:coreProperties>
</file>