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Gabriel e Deise\Desktop\"/>
    </mc:Choice>
  </mc:AlternateContent>
  <xr:revisionPtr revIDLastSave="0" documentId="13_ncr:1_{F01D778F-5D88-4344-BB29-047E47BC1F99}" xr6:coauthVersionLast="40" xr6:coauthVersionMax="40" xr10:uidLastSave="{00000000-0000-0000-0000-000000000000}"/>
  <bookViews>
    <workbookView xWindow="0" yWindow="0" windowWidth="23040" windowHeight="8988" xr2:uid="{F848A9DE-DA06-46F7-9100-75B24520687A}"/>
  </bookViews>
  <sheets>
    <sheet name="Dashboard" sheetId="3" r:id="rId1"/>
    <sheet name="Banco de Imagem" sheetId="5" r:id="rId2"/>
    <sheet name="Moldes" sheetId="4" r:id="rId3"/>
    <sheet name="ETL" sheetId="2" r:id="rId4"/>
    <sheet name="DataBase" sheetId="1" r:id="rId5"/>
  </sheets>
  <definedNames>
    <definedName name="_xlchart.v1.0" hidden="1">Moldes!$A$20:$A$23</definedName>
    <definedName name="_xlchart.v1.1" hidden="1">Moldes!$B$20:$B$23</definedName>
    <definedName name="_xlchart.v1.2" hidden="1">Moldes!$C$20:$C$23</definedName>
    <definedName name="bidi">INDEX('Banco de Imagem'!$D$3:$D$6,MATCH(Dashboard!$G$10,'Banco de Imagem'!$C$3:$C$6,0),0)</definedName>
    <definedName name="gg">VLOOKUP(Dashboard!XFD1,'Banco de Imagem'!XFA1048572:XFB1048575,2,0)</definedName>
    <definedName name="Marcas">VLOOKUP(ETL!J12,'Banco de Imagem'!$C$3:$D$6,2,0)</definedName>
    <definedName name="Slicer_Cidade">#N/A</definedName>
    <definedName name="Slicer_Estado">#N/A</definedName>
    <definedName name="Slicer_Marca">#N/A</definedName>
    <definedName name="Slicer_Mês">#N/A</definedName>
    <definedName name="Slicer_Nome">#N/A</definedName>
    <definedName name="Slicer_Preço">#N/A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3" l="1"/>
  <c r="Q15" i="2"/>
  <c r="U15" i="2" s="1"/>
  <c r="E133" i="1"/>
  <c r="E134" i="1" s="1"/>
  <c r="F134" i="1" s="1"/>
  <c r="F132" i="1"/>
  <c r="E132" i="1"/>
  <c r="E144" i="1" s="1"/>
  <c r="E129" i="1"/>
  <c r="E130" i="1" s="1"/>
  <c r="F130" i="1" s="1"/>
  <c r="E127" i="1"/>
  <c r="E128" i="1" s="1"/>
  <c r="F128" i="1" s="1"/>
  <c r="F126" i="1"/>
  <c r="E126" i="1"/>
  <c r="E138" i="1" s="1"/>
  <c r="E123" i="1"/>
  <c r="E124" i="1" s="1"/>
  <c r="F124" i="1" s="1"/>
  <c r="E121" i="1"/>
  <c r="E122" i="1" s="1"/>
  <c r="F122" i="1" s="1"/>
  <c r="F120" i="1"/>
  <c r="F119" i="1"/>
  <c r="E119" i="1"/>
  <c r="F118" i="1"/>
  <c r="E118" i="1"/>
  <c r="F117" i="1"/>
  <c r="E116" i="1"/>
  <c r="F116" i="1" s="1"/>
  <c r="F115" i="1"/>
  <c r="E115" i="1"/>
  <c r="F114" i="1"/>
  <c r="F113" i="1"/>
  <c r="E113" i="1"/>
  <c r="F112" i="1"/>
  <c r="E112" i="1"/>
  <c r="F111" i="1"/>
  <c r="E109" i="1"/>
  <c r="E110" i="1" s="1"/>
  <c r="F110" i="1" s="1"/>
  <c r="F108" i="1"/>
  <c r="E108" i="1"/>
  <c r="E105" i="1"/>
  <c r="E106" i="1" s="1"/>
  <c r="F106" i="1" s="1"/>
  <c r="E103" i="1"/>
  <c r="E104" i="1" s="1"/>
  <c r="F104" i="1" s="1"/>
  <c r="F102" i="1"/>
  <c r="E102" i="1"/>
  <c r="E99" i="1"/>
  <c r="E100" i="1" s="1"/>
  <c r="F100" i="1" s="1"/>
  <c r="E97" i="1"/>
  <c r="E98" i="1" s="1"/>
  <c r="F98" i="1" s="1"/>
  <c r="F96" i="1"/>
  <c r="F95" i="1"/>
  <c r="E95" i="1"/>
  <c r="F94" i="1"/>
  <c r="E94" i="1"/>
  <c r="F93" i="1"/>
  <c r="E91" i="1"/>
  <c r="F91" i="1" s="1"/>
  <c r="F90" i="1"/>
  <c r="E89" i="1"/>
  <c r="F89" i="1" s="1"/>
  <c r="E88" i="1"/>
  <c r="F88" i="1" s="1"/>
  <c r="F87" i="1"/>
  <c r="E73" i="1"/>
  <c r="E74" i="1" s="1"/>
  <c r="F74" i="1" s="1"/>
  <c r="E72" i="1"/>
  <c r="F72" i="1" s="1"/>
  <c r="E69" i="1"/>
  <c r="E71" i="1" s="1"/>
  <c r="F71" i="1" s="1"/>
  <c r="E67" i="1"/>
  <c r="E68" i="1" s="1"/>
  <c r="F68" i="1" s="1"/>
  <c r="E66" i="1"/>
  <c r="F66" i="1" s="1"/>
  <c r="E63" i="1"/>
  <c r="E64" i="1" s="1"/>
  <c r="F64" i="1" s="1"/>
  <c r="E61" i="1"/>
  <c r="E62" i="1" s="1"/>
  <c r="F62" i="1" s="1"/>
  <c r="E60" i="1"/>
  <c r="F60" i="1" s="1"/>
  <c r="E57" i="1"/>
  <c r="E58" i="1" s="1"/>
  <c r="F58" i="1" s="1"/>
  <c r="E55" i="1"/>
  <c r="E56" i="1" s="1"/>
  <c r="F56" i="1" s="1"/>
  <c r="E54" i="1"/>
  <c r="F54" i="1" s="1"/>
  <c r="E51" i="1"/>
  <c r="E52" i="1" s="1"/>
  <c r="F52" i="1" s="1"/>
  <c r="E49" i="1"/>
  <c r="E50" i="1" s="1"/>
  <c r="F50" i="1" s="1"/>
  <c r="E48" i="1"/>
  <c r="F48" i="1" s="1"/>
  <c r="E47" i="1"/>
  <c r="F47" i="1" s="1"/>
  <c r="E45" i="1"/>
  <c r="E46" i="1" s="1"/>
  <c r="F46" i="1" s="1"/>
  <c r="E43" i="1"/>
  <c r="E44" i="1" s="1"/>
  <c r="F44" i="1" s="1"/>
  <c r="E42" i="1"/>
  <c r="F42" i="1" s="1"/>
  <c r="E39" i="1"/>
  <c r="E40" i="1" s="1"/>
  <c r="F40" i="1" s="1"/>
  <c r="E37" i="1"/>
  <c r="E38" i="1" s="1"/>
  <c r="F38" i="1" s="1"/>
  <c r="F36" i="1"/>
  <c r="F35" i="1"/>
  <c r="E35" i="1"/>
  <c r="F34" i="1"/>
  <c r="E34" i="1"/>
  <c r="F33" i="1"/>
  <c r="E32" i="1"/>
  <c r="F32" i="1" s="1"/>
  <c r="E31" i="1"/>
  <c r="F31" i="1" s="1"/>
  <c r="F30" i="1"/>
  <c r="F29" i="1"/>
  <c r="E29" i="1"/>
  <c r="F28" i="1"/>
  <c r="E28" i="1"/>
  <c r="F27" i="1"/>
  <c r="E24" i="1"/>
  <c r="E21" i="1"/>
  <c r="E18" i="1"/>
  <c r="E15" i="1"/>
  <c r="E25" i="1"/>
  <c r="E26" i="1" s="1"/>
  <c r="F26" i="1" s="1"/>
  <c r="F24" i="1"/>
  <c r="E23" i="1"/>
  <c r="F23" i="1" s="1"/>
  <c r="E22" i="1"/>
  <c r="F22" i="1" s="1"/>
  <c r="F21" i="1"/>
  <c r="E19" i="1"/>
  <c r="E20" i="1" s="1"/>
  <c r="F20" i="1" s="1"/>
  <c r="F18" i="1"/>
  <c r="F17" i="1"/>
  <c r="E17" i="1"/>
  <c r="E16" i="1"/>
  <c r="F16" i="1" s="1"/>
  <c r="F15" i="1"/>
  <c r="E13" i="1"/>
  <c r="E14" i="1" s="1"/>
  <c r="F14" i="1" s="1"/>
  <c r="F12" i="1"/>
  <c r="E11" i="1"/>
  <c r="F11" i="1" s="1"/>
  <c r="E10" i="1"/>
  <c r="F10" i="1" s="1"/>
  <c r="F9" i="1"/>
  <c r="F6" i="1"/>
  <c r="F7" i="1"/>
  <c r="F8" i="1"/>
  <c r="E8" i="1"/>
  <c r="E7" i="1"/>
  <c r="C21" i="4"/>
  <c r="C22" i="4"/>
  <c r="C23" i="4"/>
  <c r="C20" i="4"/>
  <c r="B21" i="4"/>
  <c r="B22" i="4"/>
  <c r="B23" i="4"/>
  <c r="B20" i="4"/>
  <c r="B11" i="4"/>
  <c r="B15" i="4"/>
  <c r="B12" i="4"/>
  <c r="B16" i="4"/>
  <c r="B14" i="4"/>
  <c r="B13" i="4"/>
  <c r="B10" i="4"/>
  <c r="B4" i="4"/>
  <c r="B5" i="4"/>
  <c r="B6" i="4"/>
  <c r="B3" i="4"/>
  <c r="G10" i="3" l="1"/>
  <c r="E3" i="5" s="1"/>
  <c r="S15" i="2"/>
  <c r="E92" i="1"/>
  <c r="F92" i="1" s="1"/>
  <c r="F138" i="1"/>
  <c r="E150" i="1"/>
  <c r="E139" i="1"/>
  <c r="F144" i="1"/>
  <c r="E156" i="1"/>
  <c r="E145" i="1"/>
  <c r="E107" i="1"/>
  <c r="F107" i="1" s="1"/>
  <c r="E125" i="1"/>
  <c r="F125" i="1" s="1"/>
  <c r="E131" i="1"/>
  <c r="F131" i="1" s="1"/>
  <c r="E135" i="1"/>
  <c r="F97" i="1"/>
  <c r="F99" i="1"/>
  <c r="F103" i="1"/>
  <c r="F105" i="1"/>
  <c r="F109" i="1"/>
  <c r="F121" i="1"/>
  <c r="F123" i="1"/>
  <c r="F127" i="1"/>
  <c r="F129" i="1"/>
  <c r="F133" i="1"/>
  <c r="E101" i="1"/>
  <c r="F101" i="1" s="1"/>
  <c r="E141" i="1"/>
  <c r="E75" i="1"/>
  <c r="E81" i="1"/>
  <c r="F63" i="1"/>
  <c r="F67" i="1"/>
  <c r="F69" i="1"/>
  <c r="F73" i="1"/>
  <c r="E65" i="1"/>
  <c r="F65" i="1" s="1"/>
  <c r="E70" i="1"/>
  <c r="F70" i="1" s="1"/>
  <c r="E78" i="1"/>
  <c r="E84" i="1"/>
  <c r="E59" i="1"/>
  <c r="F59" i="1" s="1"/>
  <c r="F51" i="1"/>
  <c r="F55" i="1"/>
  <c r="F57" i="1"/>
  <c r="F61" i="1"/>
  <c r="E53" i="1"/>
  <c r="F53" i="1" s="1"/>
  <c r="E41" i="1"/>
  <c r="F41" i="1" s="1"/>
  <c r="F37" i="1"/>
  <c r="F39" i="1"/>
  <c r="F43" i="1"/>
  <c r="F45" i="1"/>
  <c r="F49" i="1"/>
  <c r="F19" i="1"/>
  <c r="F25" i="1"/>
  <c r="F13" i="1"/>
  <c r="F4" i="1"/>
  <c r="F5" i="1"/>
  <c r="E5" i="1"/>
  <c r="E4" i="1"/>
  <c r="F3" i="1"/>
  <c r="E140" i="1" l="1"/>
  <c r="F140" i="1" s="1"/>
  <c r="F139" i="1"/>
  <c r="E142" i="1"/>
  <c r="F142" i="1" s="1"/>
  <c r="E153" i="1"/>
  <c r="F141" i="1"/>
  <c r="E143" i="1"/>
  <c r="F143" i="1" s="1"/>
  <c r="E136" i="1"/>
  <c r="F136" i="1" s="1"/>
  <c r="E137" i="1"/>
  <c r="F137" i="1" s="1"/>
  <c r="F135" i="1"/>
  <c r="E147" i="1"/>
  <c r="E146" i="1"/>
  <c r="F146" i="1" s="1"/>
  <c r="F145" i="1"/>
  <c r="F150" i="1"/>
  <c r="E162" i="1"/>
  <c r="E151" i="1"/>
  <c r="F156" i="1"/>
  <c r="E168" i="1"/>
  <c r="E157" i="1"/>
  <c r="E82" i="1"/>
  <c r="F82" i="1" s="1"/>
  <c r="F81" i="1"/>
  <c r="E83" i="1"/>
  <c r="F83" i="1" s="1"/>
  <c r="F84" i="1"/>
  <c r="E85" i="1"/>
  <c r="F78" i="1"/>
  <c r="E79" i="1"/>
  <c r="E76" i="1"/>
  <c r="F76" i="1" s="1"/>
  <c r="F75" i="1"/>
  <c r="E77" i="1"/>
  <c r="F77" i="1" s="1"/>
  <c r="E154" i="1" l="1"/>
  <c r="F154" i="1" s="1"/>
  <c r="E165" i="1"/>
  <c r="F153" i="1"/>
  <c r="E155" i="1"/>
  <c r="F155" i="1" s="1"/>
  <c r="E152" i="1"/>
  <c r="F152" i="1" s="1"/>
  <c r="F151" i="1"/>
  <c r="E158" i="1"/>
  <c r="F158" i="1" s="1"/>
  <c r="F157" i="1"/>
  <c r="F162" i="1"/>
  <c r="E163" i="1"/>
  <c r="E148" i="1"/>
  <c r="F148" i="1" s="1"/>
  <c r="E149" i="1"/>
  <c r="F149" i="1" s="1"/>
  <c r="F147" i="1"/>
  <c r="E159" i="1"/>
  <c r="F168" i="1"/>
  <c r="E169" i="1"/>
  <c r="E80" i="1"/>
  <c r="F80" i="1" s="1"/>
  <c r="F79" i="1"/>
  <c r="E86" i="1"/>
  <c r="F86" i="1" s="1"/>
  <c r="F85" i="1"/>
  <c r="E160" i="1" l="1"/>
  <c r="F160" i="1" s="1"/>
  <c r="E161" i="1"/>
  <c r="F161" i="1" s="1"/>
  <c r="F159" i="1"/>
  <c r="E164" i="1"/>
  <c r="F164" i="1" s="1"/>
  <c r="F163" i="1"/>
  <c r="E166" i="1"/>
  <c r="F166" i="1" s="1"/>
  <c r="E167" i="1"/>
  <c r="F167" i="1" s="1"/>
  <c r="F165" i="1"/>
  <c r="E170" i="1"/>
  <c r="F170" i="1" s="1"/>
  <c r="F169" i="1"/>
</calcChain>
</file>

<file path=xl/sharedStrings.xml><?xml version="1.0" encoding="utf-8"?>
<sst xmlns="http://schemas.openxmlformats.org/spreadsheetml/2006/main" count="2084" uniqueCount="36">
  <si>
    <t>Nome</t>
  </si>
  <si>
    <t>Cidade</t>
  </si>
  <si>
    <t>Estado</t>
  </si>
  <si>
    <t>País</t>
  </si>
  <si>
    <t>Quantidade</t>
  </si>
  <si>
    <t>Valor</t>
  </si>
  <si>
    <t>Marca</t>
  </si>
  <si>
    <t>Deise</t>
  </si>
  <si>
    <t>Mês</t>
  </si>
  <si>
    <t>São Paulo</t>
  </si>
  <si>
    <t>Brasil</t>
  </si>
  <si>
    <t>Preço</t>
  </si>
  <si>
    <t>Toyota</t>
  </si>
  <si>
    <t>Hyunday</t>
  </si>
  <si>
    <t>Honda</t>
  </si>
  <si>
    <t>Jan</t>
  </si>
  <si>
    <t>Gabriel</t>
  </si>
  <si>
    <t>Florianopolis</t>
  </si>
  <si>
    <t>Santa Catarina</t>
  </si>
  <si>
    <t>Curitiba</t>
  </si>
  <si>
    <t>Parana</t>
  </si>
  <si>
    <t>Belo Horizonte</t>
  </si>
  <si>
    <t>Minas Gerais</t>
  </si>
  <si>
    <t>Fev</t>
  </si>
  <si>
    <t>Mar</t>
  </si>
  <si>
    <t>Abr</t>
  </si>
  <si>
    <t>Mai</t>
  </si>
  <si>
    <t>Jun</t>
  </si>
  <si>
    <t>Jul</t>
  </si>
  <si>
    <t>Luna</t>
  </si>
  <si>
    <t>Sol</t>
  </si>
  <si>
    <t>Row Labels</t>
  </si>
  <si>
    <t>Grand Total</t>
  </si>
  <si>
    <t>Sum of Quantidade</t>
  </si>
  <si>
    <t>Sum of Valor</t>
  </si>
  <si>
    <t>HondaHyundayToyota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</si>
</sst>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0.00_-;\-&quot;R$&quot;* #,##0.00_-;_-&quot;R$&quot;* &quot;-&quot;??_-;_-@_-"/>
    <numFmt numFmtId="43" formatCode="_-* #,##0.00_-;\-* #,##0.00_-;_-* &quot;-&quot;??_-;_-@_-"/>
    <numFmt numFmtId="164" formatCode="_-* #,##0_-;\-* #,##0_-;_-* &quot;-&quot;??_-;_-@_-"/>
    <numFmt numFmtId="165" formatCode="_-&quot;R$&quot;* #,##0_-;\-&quot;R$&quot;* #,##0_-;_-&quot;R$&quot;* &quot;-&quot;??_-;_-@_-"/>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gradientFill degree="270">
        <stop position="0">
          <color theme="7" tint="0.40000610370189521"/>
        </stop>
        <stop position="1">
          <color rgb="FFFFC000"/>
        </stop>
      </gradientFill>
    </fill>
    <fill>
      <patternFill patternType="solid">
        <fgColor theme="0"/>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1" applyNumberFormat="1" applyFont="1"/>
    <xf numFmtId="164" fontId="0" fillId="0" borderId="1" xfId="0" pivotButton="1" applyNumberFormat="1" applyBorder="1"/>
    <xf numFmtId="164" fontId="0" fillId="0" borderId="1" xfId="0" applyNumberFormat="1" applyBorder="1"/>
    <xf numFmtId="164" fontId="0" fillId="0" borderId="4" xfId="0" applyNumberFormat="1" applyBorder="1"/>
    <xf numFmtId="164" fontId="0" fillId="0" borderId="2" xfId="0" applyNumberFormat="1" applyBorder="1"/>
    <xf numFmtId="164" fontId="0" fillId="0" borderId="5" xfId="0" applyNumberFormat="1" applyBorder="1"/>
    <xf numFmtId="164" fontId="0" fillId="0" borderId="6" xfId="0" applyNumberFormat="1" applyBorder="1"/>
    <xf numFmtId="164" fontId="0" fillId="0" borderId="3" xfId="0" applyNumberFormat="1" applyBorder="1"/>
    <xf numFmtId="165" fontId="0" fillId="0" borderId="0" xfId="2" applyNumberFormat="1" applyFont="1"/>
    <xf numFmtId="165" fontId="0" fillId="0" borderId="0" xfId="0" applyNumberFormat="1"/>
    <xf numFmtId="0" fontId="0" fillId="0" borderId="0" xfId="0" quotePrefix="1"/>
    <xf numFmtId="0" fontId="0" fillId="4" borderId="0" xfId="0" applyFill="1"/>
    <xf numFmtId="0" fontId="0" fillId="3" borderId="0" xfId="0" applyFill="1" applyAlignment="1">
      <alignment horizontal="center"/>
    </xf>
  </cellXfs>
  <cellStyles count="3">
    <cellStyle name="Comma" xfId="1" builtinId="3"/>
    <cellStyle name="Currency" xfId="2" builtinId="4"/>
    <cellStyle name="Normal" xfId="0" builtinId="0"/>
  </cellStyles>
  <dxfs count="237">
    <dxf>
      <numFmt numFmtId="19" formatCode="dd/mm/yyyy"/>
    </dxf>
    <dxf>
      <numFmt numFmtId="165" formatCode="_-&quot;R$&quot;* #,##0_-;\-&quot;R$&quot;* #,##0_-;_-&quot;R$&quot;* &quot;-&quot;??_-;_-@_-"/>
    </dxf>
    <dxf>
      <numFmt numFmtId="165" formatCode="_-&quot;R$&quot;* #,##0_-;\-&quot;R$&quot;* #,##0_-;_-&quot;R$&quot;*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5" formatCode="_-&quot;R$&quot;* #,##0_-;\-&quot;R$&quot;* #,##0_-;_-&quot;R$&quot;* &quot;-&quot;??_-;_-@_-"/>
    </dxf>
    <dxf>
      <numFmt numFmtId="165" formatCode="_-&quot;R$&quot;* #,##0_-;\-&quot;R$&quot;* #,##0_-;_-&quot;R$&quot;* &quot;-&quot;??_-;_-@_-"/>
    </dxf>
    <dxf>
      <numFmt numFmtId="165" formatCode="_-&quot;R$&quot;* #,##0_-;\-&quot;R$&quot;* #,##0_-;_-&quot;R$&quot;* &quot;-&quot;??_-;_-@_-"/>
    </dxf>
    <dxf>
      <numFmt numFmtId="165" formatCode="_-&quot;R$&quot;* #,##0_-;\-&quot;R$&quot;* #,##0_-;_-&quot;R$&quot;* &quot;-&quot;??_-;_-@_-"/>
    </dxf>
    <dxf>
      <numFmt numFmtId="165" formatCode="_-&quot;R$&quot;* #,##0_-;\-&quot;R$&quot;* #,##0_-;_-&quot;R$&quot;* &quot;-&quot;??_-;_-@_-"/>
    </dxf>
    <dxf>
      <numFmt numFmtId="165" formatCode="_-&quot;R$&quot;* #,##0_-;\-&quot;R$&quot;* #,##0_-;_-&quot;R$&quot;* &quot;-&quot;??_-;_-@_-"/>
    </dxf>
    <dxf>
      <font>
        <color theme="1"/>
      </font>
      <fill>
        <gradientFill degree="90">
          <stop position="0">
            <color theme="1" tint="0.34900967436750391"/>
          </stop>
          <stop position="1">
            <color theme="1" tint="0.25098422193060094"/>
          </stop>
        </gradientFill>
      </fill>
      <border>
        <bottom style="thin">
          <color rgb="FF4F81BD"/>
        </bottom>
        <vertical/>
        <horizontal/>
      </border>
    </dxf>
    <dxf>
      <font>
        <color theme="0"/>
      </font>
      <fill>
        <patternFill patternType="solid">
          <fgColor auto="1"/>
          <bgColor theme="0"/>
        </patternFill>
      </fill>
      <border>
        <left style="thin">
          <color rgb="FF4F81BD"/>
        </left>
        <right style="thin">
          <color rgb="FF4F81BD"/>
        </right>
        <top style="thin">
          <color rgb="FF4F81BD"/>
        </top>
        <bottom style="thin">
          <color rgb="FF4F81BD"/>
        </bottom>
        <vertical/>
        <horizontal/>
      </border>
    </dxf>
  </dxfs>
  <tableStyles count="1" defaultTableStyle="TableStyleMedium2" defaultPivotStyle="PivotStyleLight16">
    <tableStyle name="SlicerStyleOther2 2" pivot="0" table="0" count="10" xr9:uid="{2DAE027F-E84D-45C7-B158-8A2A5F928FF0}">
      <tableStyleElement type="wholeTable" dxfId="236"/>
      <tableStyleElement type="headerRow" dxfId="235"/>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270">
              <stop position="0">
                <color theme="7" tint="0.40000610370189521"/>
              </stop>
              <stop position="1">
                <color theme="7" tint="0.80001220740379042"/>
              </stop>
            </gradientFill>
          </fill>
          <border>
            <left style="thin">
              <color rgb="FFCCCCCC"/>
            </left>
            <right style="thin">
              <color rgb="FFCCCCCC"/>
            </right>
            <top style="thin">
              <color rgb="FFCCCCCC"/>
            </top>
            <bottom style="thin">
              <color rgb="FFCCCCCC"/>
            </bottom>
            <vertical/>
            <horizontal/>
          </border>
        </dxf>
        <dxf>
          <font>
            <color rgb="FF000000"/>
          </font>
          <fill>
            <gradientFill degree="270">
              <stop position="0">
                <color rgb="FFFFC000"/>
              </stop>
              <stop position="1">
                <color theme="7" tint="0.59999389629810485"/>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3.8545600015611257E-3"/>
          <c:y val="3.2407407407407406E-2"/>
          <c:w val="0.99614543999843885"/>
          <c:h val="0.92888637622719317"/>
        </c:manualLayout>
      </c:layout>
      <c:doughnutChart>
        <c:varyColors val="1"/>
        <c:ser>
          <c:idx val="0"/>
          <c:order val="0"/>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1AED-436E-9FAF-F94CE91247ED}"/>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1AED-436E-9FAF-F94CE91247ED}"/>
              </c:ext>
            </c:extLst>
          </c:dPt>
          <c:dPt>
            <c:idx val="2"/>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5-1AED-436E-9FAF-F94CE91247ED}"/>
              </c:ext>
            </c:extLst>
          </c:dPt>
          <c:dPt>
            <c:idx val="3"/>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7-1AED-436E-9FAF-F94CE91247ED}"/>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t-B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Moldes!$A$3:$A$6</c:f>
              <c:strCache>
                <c:ptCount val="4"/>
                <c:pt idx="0">
                  <c:v>Deise</c:v>
                </c:pt>
                <c:pt idx="1">
                  <c:v>Gabriel</c:v>
                </c:pt>
                <c:pt idx="2">
                  <c:v>Luna</c:v>
                </c:pt>
                <c:pt idx="3">
                  <c:v>Sol</c:v>
                </c:pt>
              </c:strCache>
            </c:strRef>
          </c:cat>
          <c:val>
            <c:numRef>
              <c:f>Moldes!$B$3:$B$6</c:f>
              <c:numCache>
                <c:formatCode>_-"R$"* #,##0_-;\-"R$"* #,##0_-;_-"R$"* "-"??_-;_-@_-</c:formatCode>
                <c:ptCount val="4"/>
                <c:pt idx="0">
                  <c:v>13781152.900800003</c:v>
                </c:pt>
                <c:pt idx="1">
                  <c:v>45357718.760351993</c:v>
                </c:pt>
                <c:pt idx="2">
                  <c:v>10339104.250800002</c:v>
                </c:pt>
                <c:pt idx="3">
                  <c:v>45519698.510351993</c:v>
                </c:pt>
              </c:numCache>
            </c:numRef>
          </c:val>
          <c:extLst>
            <c:ext xmlns:c16="http://schemas.microsoft.com/office/drawing/2014/chart" uri="{C3380CC4-5D6E-409C-BE32-E72D297353CC}">
              <c16:uniqueId val="{00000008-1AED-436E-9FAF-F94CE91247E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rgbClr val="FFC00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Moldes!$A$3:$A$6</c:f>
              <c:strCache>
                <c:ptCount val="4"/>
                <c:pt idx="0">
                  <c:v>Deise</c:v>
                </c:pt>
                <c:pt idx="1">
                  <c:v>Gabriel</c:v>
                </c:pt>
                <c:pt idx="2">
                  <c:v>Luna</c:v>
                </c:pt>
                <c:pt idx="3">
                  <c:v>Sol</c:v>
                </c:pt>
              </c:strCache>
            </c:strRef>
          </c:cat>
          <c:val>
            <c:numRef>
              <c:f>Moldes!$B$3:$B$6</c:f>
              <c:numCache>
                <c:formatCode>_-"R$"* #,##0_-;\-"R$"* #,##0_-;_-"R$"* "-"??_-;_-@_-</c:formatCode>
                <c:ptCount val="4"/>
                <c:pt idx="0">
                  <c:v>13781152.900800003</c:v>
                </c:pt>
                <c:pt idx="1">
                  <c:v>45357718.760351993</c:v>
                </c:pt>
                <c:pt idx="2">
                  <c:v>10339104.250800002</c:v>
                </c:pt>
                <c:pt idx="3">
                  <c:v>45519698.510351993</c:v>
                </c:pt>
              </c:numCache>
            </c:numRef>
          </c:val>
          <c:extLst>
            <c:ext xmlns:c16="http://schemas.microsoft.com/office/drawing/2014/chart" uri="{C3380CC4-5D6E-409C-BE32-E72D297353CC}">
              <c16:uniqueId val="{00000000-B9D0-4BA2-BE1E-7B7ACE39600E}"/>
            </c:ext>
          </c:extLst>
        </c:ser>
        <c:dLbls>
          <c:showLegendKey val="0"/>
          <c:showVal val="1"/>
          <c:showCatName val="0"/>
          <c:showSerName val="0"/>
          <c:showPercent val="0"/>
          <c:showBubbleSize val="0"/>
        </c:dLbls>
        <c:gapWidth val="25"/>
        <c:overlap val="-25"/>
        <c:axId val="610426512"/>
        <c:axId val="610426832"/>
      </c:barChart>
      <c:catAx>
        <c:axId val="6104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610426832"/>
        <c:crosses val="autoZero"/>
        <c:auto val="1"/>
        <c:lblAlgn val="ctr"/>
        <c:lblOffset val="100"/>
        <c:noMultiLvlLbl val="0"/>
      </c:catAx>
      <c:valAx>
        <c:axId val="610426832"/>
        <c:scaling>
          <c:orientation val="minMax"/>
        </c:scaling>
        <c:delete val="1"/>
        <c:axPos val="l"/>
        <c:numFmt formatCode="_-&quot;R$&quot;* #,##0_-;\-&quot;R$&quot;* #,##0_-;_-&quot;R$&quot;* &quot;-&quot;??_-;_-@_-" sourceLinked="1"/>
        <c:majorTickMark val="none"/>
        <c:minorTickMark val="none"/>
        <c:tickLblPos val="nextTo"/>
        <c:crossAx val="6104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softEdge rad="0"/>
    </a:effectLst>
  </c:spPr>
  <c:txPr>
    <a:bodyPr/>
    <a:lstStyle/>
    <a:p>
      <a:pPr>
        <a:defRPr b="1"/>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areaChart>
        <c:grouping val="standard"/>
        <c:varyColors val="0"/>
        <c:ser>
          <c:idx val="0"/>
          <c:order val="0"/>
          <c:spPr>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5400000" scaled="1"/>
              <a:tileRect/>
            </a:gradFill>
            <a:ln>
              <a:solidFill>
                <a:schemeClr val="accent4">
                  <a:lumMod val="75000"/>
                </a:schemeClr>
              </a:solidFill>
            </a:ln>
            <a:effectLst/>
          </c:spPr>
          <c:dLbls>
            <c:delete val="1"/>
          </c:dLbls>
          <c:cat>
            <c:strRef>
              <c:f>Moldes!$A$10:$A$16</c:f>
              <c:strCache>
                <c:ptCount val="7"/>
                <c:pt idx="0">
                  <c:v>Jan</c:v>
                </c:pt>
                <c:pt idx="1">
                  <c:v>Fev</c:v>
                </c:pt>
                <c:pt idx="2">
                  <c:v>Mar</c:v>
                </c:pt>
                <c:pt idx="3">
                  <c:v>Abr</c:v>
                </c:pt>
                <c:pt idx="4">
                  <c:v>Mai</c:v>
                </c:pt>
                <c:pt idx="5">
                  <c:v>Jun</c:v>
                </c:pt>
                <c:pt idx="6">
                  <c:v>Jul</c:v>
                </c:pt>
              </c:strCache>
            </c:strRef>
          </c:cat>
          <c:val>
            <c:numRef>
              <c:f>Moldes!$B$10:$B$16</c:f>
              <c:numCache>
                <c:formatCode>_-"R$"* #,##0_-;\-"R$"* #,##0_-;_-"R$"* "-"??_-;_-@_-</c:formatCode>
                <c:ptCount val="7"/>
                <c:pt idx="0">
                  <c:v>12870352.440000001</c:v>
                </c:pt>
                <c:pt idx="1">
                  <c:v>14085599.128</c:v>
                </c:pt>
                <c:pt idx="2">
                  <c:v>14692612.940000001</c:v>
                </c:pt>
                <c:pt idx="3">
                  <c:v>15543407.528000001</c:v>
                </c:pt>
                <c:pt idx="4">
                  <c:v>16981906.6336</c:v>
                </c:pt>
                <c:pt idx="5">
                  <c:v>19042142.040319998</c:v>
                </c:pt>
                <c:pt idx="6">
                  <c:v>21781653.712383993</c:v>
                </c:pt>
              </c:numCache>
            </c:numRef>
          </c:val>
          <c:extLst>
            <c:ext xmlns:c16="http://schemas.microsoft.com/office/drawing/2014/chart" uri="{C3380CC4-5D6E-409C-BE32-E72D297353CC}">
              <c16:uniqueId val="{00000000-FFF7-4DB1-B494-3517AED6A6E1}"/>
            </c:ext>
          </c:extLst>
        </c:ser>
        <c:dLbls>
          <c:showLegendKey val="0"/>
          <c:showVal val="1"/>
          <c:showCatName val="0"/>
          <c:showSerName val="0"/>
          <c:showPercent val="0"/>
          <c:showBubbleSize val="0"/>
        </c:dLbls>
        <c:axId val="564772752"/>
        <c:axId val="564773072"/>
      </c:areaChart>
      <c:catAx>
        <c:axId val="5647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773072"/>
        <c:crosses val="autoZero"/>
        <c:auto val="1"/>
        <c:lblAlgn val="ctr"/>
        <c:lblOffset val="100"/>
        <c:noMultiLvlLbl val="0"/>
      </c:catAx>
      <c:valAx>
        <c:axId val="564773072"/>
        <c:scaling>
          <c:orientation val="minMax"/>
        </c:scaling>
        <c:delete val="1"/>
        <c:axPos val="l"/>
        <c:numFmt formatCode="_-&quot;R$&quot;* #,##0_-;\-&quot;R$&quot;* #,##0_-;_-&quot;R$&quot;* &quot;-&quot;??_-;_-@_-" sourceLinked="1"/>
        <c:majorTickMark val="none"/>
        <c:minorTickMark val="none"/>
        <c:tickLblPos val="nextTo"/>
        <c:crossAx val="56477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_xlchart.v1.2</cx:f>
      </cx:numDim>
    </cx:data>
  </cx:chartData>
  <cx:chart>
    <cx:plotArea>
      <cx:plotAreaRegion>
        <cx:series layoutId="treemap" uniqueId="{53427EDC-8AA6-4AD9-ABED-7858D9725672}" formatIdx="0">
          <cx:dataLabels pos="inEnd">
            <cx:txPr>
              <a:bodyPr spcFirstLastPara="1" vertOverflow="ellipsis" horzOverflow="overflow" wrap="square" lIns="0" tIns="0" rIns="0" bIns="0" anchor="ctr" anchorCtr="1"/>
              <a:lstStyle/>
              <a:p>
                <a:pPr algn="ctr" rtl="0">
                  <a:defRPr sz="1100" b="1">
                    <a:solidFill>
                      <a:schemeClr val="tx1"/>
                    </a:solidFill>
                  </a:defRPr>
                </a:pPr>
                <a:endParaRPr lang="en-US" sz="1100" b="1" i="0" u="none" strike="noStrike" kern="1200" baseline="0">
                  <a:solidFill>
                    <a:schemeClr val="tx1"/>
                  </a:solidFill>
                  <a:latin typeface="Calibri" panose="020F0502020204030204"/>
                </a:endParaRPr>
              </a:p>
            </cx:txPr>
            <cx:visibility seriesName="0" categoryName="1" value="0"/>
          </cx:dataLabels>
          <cx:dataId val="0"/>
          <cx:layoutPr>
            <cx:parentLabelLayout val="banner"/>
          </cx:layoutPr>
        </cx:series>
        <cx:series layoutId="treemap" hidden="1" uniqueId="{748ECB3D-2A77-4FEB-86A7-1065527D9066}" formatIdx="1">
          <cx:dataLabels pos="inEnd">
            <cx:visibility seriesName="0" categoryName="1" value="0"/>
          </cx:dataLabels>
          <cx:dataId val="1"/>
          <cx:layoutPr>
            <cx:parentLabelLayout val="banner"/>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3" Type="http://schemas.microsoft.com/office/2007/relationships/hdphoto" Target="../media/hdphoto1.wdp"/><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3.emf"/><Relationship Id="rId5" Type="http://schemas.openxmlformats.org/officeDocument/2006/relationships/chart" Target="../charts/chart2.xml"/><Relationship Id="rId4" Type="http://schemas.openxmlformats.org/officeDocument/2006/relationships/chart" Target="../charts/chart1.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5</xdr:row>
      <xdr:rowOff>38100</xdr:rowOff>
    </xdr:from>
    <xdr:to>
      <xdr:col>2</xdr:col>
      <xdr:colOff>144780</xdr:colOff>
      <xdr:row>12</xdr:row>
      <xdr:rowOff>38100</xdr:rowOff>
    </xdr:to>
    <mc:AlternateContent xmlns:mc="http://schemas.openxmlformats.org/markup-compatibility/2006" xmlns:a14="http://schemas.microsoft.com/office/drawing/2010/main">
      <mc:Choice Requires="a14">
        <xdr:graphicFrame macro="">
          <xdr:nvGraphicFramePr>
            <xdr:cNvPr id="2" name="Nome">
              <a:extLst>
                <a:ext uri="{FF2B5EF4-FFF2-40B4-BE49-F238E27FC236}">
                  <a16:creationId xmlns:a16="http://schemas.microsoft.com/office/drawing/2014/main" id="{74159D76-0F1A-45DE-BEB6-1A1A5C10E4AE}"/>
                </a:ext>
              </a:extLst>
            </xdr:cNvPr>
            <xdr:cNvGraphicFramePr/>
          </xdr:nvGraphicFramePr>
          <xdr:xfrm>
            <a:off x="0" y="0"/>
            <a:ext cx="0" cy="0"/>
          </xdr:xfrm>
          <a:graphic>
            <a:graphicData uri="http://schemas.microsoft.com/office/drawing/2010/slicer">
              <sle:slicer xmlns:sle="http://schemas.microsoft.com/office/drawing/2010/slicer" name="Nome"/>
            </a:graphicData>
          </a:graphic>
        </xdr:graphicFrame>
      </mc:Choice>
      <mc:Fallback xmlns="">
        <xdr:sp macro="" textlink="">
          <xdr:nvSpPr>
            <xdr:cNvPr id="0" name=""/>
            <xdr:cNvSpPr>
              <a:spLocks noTextEdit="1"/>
            </xdr:cNvSpPr>
          </xdr:nvSpPr>
          <xdr:spPr>
            <a:xfrm>
              <a:off x="15240" y="1051560"/>
              <a:ext cx="1348740" cy="128016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167640</xdr:colOff>
      <xdr:row>5</xdr:row>
      <xdr:rowOff>38100</xdr:rowOff>
    </xdr:from>
    <xdr:to>
      <xdr:col>4</xdr:col>
      <xdr:colOff>297180</xdr:colOff>
      <xdr:row>12</xdr:row>
      <xdr:rowOff>38100</xdr:rowOff>
    </xdr:to>
    <mc:AlternateContent xmlns:mc="http://schemas.openxmlformats.org/markup-compatibility/2006" xmlns:a14="http://schemas.microsoft.com/office/drawing/2010/main">
      <mc:Choice Requires="a14">
        <xdr:graphicFrame macro="">
          <xdr:nvGraphicFramePr>
            <xdr:cNvPr id="3" name="Cidade">
              <a:extLst>
                <a:ext uri="{FF2B5EF4-FFF2-40B4-BE49-F238E27FC236}">
                  <a16:creationId xmlns:a16="http://schemas.microsoft.com/office/drawing/2014/main" id="{5A0E3E49-1686-4716-B562-992BE4B414FE}"/>
                </a:ext>
              </a:extLst>
            </xdr:cNvPr>
            <xdr:cNvGraphicFramePr/>
          </xdr:nvGraphicFramePr>
          <xdr:xfrm>
            <a:off x="0" y="0"/>
            <a:ext cx="0" cy="0"/>
          </xdr:xfrm>
          <a:graphic>
            <a:graphicData uri="http://schemas.microsoft.com/office/drawing/2010/slicer">
              <sle:slicer xmlns:sle="http://schemas.microsoft.com/office/drawing/2010/slicer" name="Cidade"/>
            </a:graphicData>
          </a:graphic>
        </xdr:graphicFrame>
      </mc:Choice>
      <mc:Fallback xmlns="">
        <xdr:sp macro="" textlink="">
          <xdr:nvSpPr>
            <xdr:cNvPr id="0" name=""/>
            <xdr:cNvSpPr>
              <a:spLocks noTextEdit="1"/>
            </xdr:cNvSpPr>
          </xdr:nvSpPr>
          <xdr:spPr>
            <a:xfrm>
              <a:off x="1386840" y="1051560"/>
              <a:ext cx="1348740" cy="128016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160020</xdr:colOff>
      <xdr:row>12</xdr:row>
      <xdr:rowOff>53340</xdr:rowOff>
    </xdr:from>
    <xdr:to>
      <xdr:col>4</xdr:col>
      <xdr:colOff>289560</xdr:colOff>
      <xdr:row>19</xdr:row>
      <xdr:rowOff>53340</xdr:rowOff>
    </xdr:to>
    <mc:AlternateContent xmlns:mc="http://schemas.openxmlformats.org/markup-compatibility/2006" xmlns:a14="http://schemas.microsoft.com/office/drawing/2010/main">
      <mc:Choice Requires="a14">
        <xdr:graphicFrame macro="">
          <xdr:nvGraphicFramePr>
            <xdr:cNvPr id="4" name="Estado">
              <a:extLst>
                <a:ext uri="{FF2B5EF4-FFF2-40B4-BE49-F238E27FC236}">
                  <a16:creationId xmlns:a16="http://schemas.microsoft.com/office/drawing/2014/main" id="{0CBAC785-D999-4059-BA68-797DA2575428}"/>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379220" y="2346960"/>
              <a:ext cx="1348740" cy="128016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53340</xdr:rowOff>
    </xdr:from>
    <xdr:to>
      <xdr:col>2</xdr:col>
      <xdr:colOff>144780</xdr:colOff>
      <xdr:row>19</xdr:row>
      <xdr:rowOff>53340</xdr:rowOff>
    </xdr:to>
    <mc:AlternateContent xmlns:mc="http://schemas.openxmlformats.org/markup-compatibility/2006" xmlns:a14="http://schemas.microsoft.com/office/drawing/2010/main">
      <mc:Choice Requires="a14">
        <xdr:graphicFrame macro="">
          <xdr:nvGraphicFramePr>
            <xdr:cNvPr id="5" name="Marca">
              <a:extLst>
                <a:ext uri="{FF2B5EF4-FFF2-40B4-BE49-F238E27FC236}">
                  <a16:creationId xmlns:a16="http://schemas.microsoft.com/office/drawing/2014/main" id="{2B03DBAA-3F26-4D83-A7AA-06F96845AE50}"/>
                </a:ext>
              </a:extLst>
            </xdr:cNvPr>
            <xdr:cNvGraphicFramePr/>
          </xdr:nvGraphicFramePr>
          <xdr:xfrm>
            <a:off x="0" y="0"/>
            <a:ext cx="0" cy="0"/>
          </xdr:xfrm>
          <a:graphic>
            <a:graphicData uri="http://schemas.microsoft.com/office/drawing/2010/slicer">
              <sle:slicer xmlns:sle="http://schemas.microsoft.com/office/drawing/2010/slicer" name="Marca"/>
            </a:graphicData>
          </a:graphic>
        </xdr:graphicFrame>
      </mc:Choice>
      <mc:Fallback xmlns="">
        <xdr:sp macro="" textlink="">
          <xdr:nvSpPr>
            <xdr:cNvPr id="0" name=""/>
            <xdr:cNvSpPr>
              <a:spLocks noTextEdit="1"/>
            </xdr:cNvSpPr>
          </xdr:nvSpPr>
          <xdr:spPr>
            <a:xfrm>
              <a:off x="15240" y="2346960"/>
              <a:ext cx="1348740" cy="128016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9</xdr:col>
      <xdr:colOff>30480</xdr:colOff>
      <xdr:row>5</xdr:row>
      <xdr:rowOff>15240</xdr:rowOff>
    </xdr:to>
    <mc:AlternateContent xmlns:mc="http://schemas.openxmlformats.org/markup-compatibility/2006" xmlns:a14="http://schemas.microsoft.com/office/drawing/2010/main">
      <mc:Choice Requires="a14">
        <xdr:graphicFrame macro="">
          <xdr:nvGraphicFramePr>
            <xdr:cNvPr id="6" name="Mês">
              <a:extLst>
                <a:ext uri="{FF2B5EF4-FFF2-40B4-BE49-F238E27FC236}">
                  <a16:creationId xmlns:a16="http://schemas.microsoft.com/office/drawing/2014/main" id="{2812D80C-47EA-4F6F-ADBD-63E6AF582058}"/>
                </a:ext>
              </a:extLst>
            </xdr:cNvPr>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0" y="647700"/>
              <a:ext cx="5516880" cy="381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68580</xdr:rowOff>
    </xdr:from>
    <xdr:to>
      <xdr:col>2</xdr:col>
      <xdr:colOff>137160</xdr:colOff>
      <xdr:row>26</xdr:row>
      <xdr:rowOff>68580</xdr:rowOff>
    </xdr:to>
    <mc:AlternateContent xmlns:mc="http://schemas.openxmlformats.org/markup-compatibility/2006" xmlns:a14="http://schemas.microsoft.com/office/drawing/2010/main">
      <mc:Choice Requires="a14">
        <xdr:graphicFrame macro="">
          <xdr:nvGraphicFramePr>
            <xdr:cNvPr id="7" name="Preço">
              <a:extLst>
                <a:ext uri="{FF2B5EF4-FFF2-40B4-BE49-F238E27FC236}">
                  <a16:creationId xmlns:a16="http://schemas.microsoft.com/office/drawing/2014/main" id="{308A7CCE-08E8-4DFA-A754-44B53E082286}"/>
                </a:ext>
              </a:extLst>
            </xdr:cNvPr>
            <xdr:cNvGraphicFramePr/>
          </xdr:nvGraphicFramePr>
          <xdr:xfrm>
            <a:off x="0" y="0"/>
            <a:ext cx="0" cy="0"/>
          </xdr:xfrm>
          <a:graphic>
            <a:graphicData uri="http://schemas.microsoft.com/office/drawing/2010/slicer">
              <sle:slicer xmlns:sle="http://schemas.microsoft.com/office/drawing/2010/slicer" name="Preço"/>
            </a:graphicData>
          </a:graphic>
        </xdr:graphicFrame>
      </mc:Choice>
      <mc:Fallback xmlns="">
        <xdr:sp macro="" textlink="">
          <xdr:nvSpPr>
            <xdr:cNvPr id="0" name=""/>
            <xdr:cNvSpPr>
              <a:spLocks noTextEdit="1"/>
            </xdr:cNvSpPr>
          </xdr:nvSpPr>
          <xdr:spPr>
            <a:xfrm>
              <a:off x="7620" y="3642360"/>
              <a:ext cx="1348740" cy="128016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457249</xdr:colOff>
      <xdr:row>15</xdr:row>
      <xdr:rowOff>68580</xdr:rowOff>
    </xdr:from>
    <xdr:to>
      <xdr:col>8</xdr:col>
      <xdr:colOff>487680</xdr:colOff>
      <xdr:row>28</xdr:row>
      <xdr:rowOff>171546</xdr:rowOff>
    </xdr:to>
    <xdr:pic>
      <xdr:nvPicPr>
        <xdr:cNvPr id="8" name="Picture 7" descr="Resultado de imagem para mapa brasil">
          <a:extLst>
            <a:ext uri="{FF2B5EF4-FFF2-40B4-BE49-F238E27FC236}">
              <a16:creationId xmlns:a16="http://schemas.microsoft.com/office/drawing/2014/main" id="{83AD3424-A175-4B74-908F-364759163797}"/>
            </a:ext>
          </a:extLst>
        </xdr:cNvPr>
        <xdr:cNvPicPr>
          <a:picLocks noChangeAspect="1" noChangeArrowheads="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895649" y="2910840"/>
          <a:ext cx="2468831" cy="2480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480060</xdr:colOff>
      <xdr:row>0</xdr:row>
      <xdr:rowOff>0</xdr:rowOff>
    </xdr:from>
    <xdr:to>
      <xdr:col>18</xdr:col>
      <xdr:colOff>0</xdr:colOff>
      <xdr:row>1</xdr:row>
      <xdr:rowOff>236220</xdr:rowOff>
    </xdr:to>
    <xdr:sp macro="" textlink="">
      <xdr:nvSpPr>
        <xdr:cNvPr id="9" name="TextBox 8">
          <a:extLst>
            <a:ext uri="{FF2B5EF4-FFF2-40B4-BE49-F238E27FC236}">
              <a16:creationId xmlns:a16="http://schemas.microsoft.com/office/drawing/2014/main" id="{1BACECFD-F597-4473-BBFE-680807A787F2}"/>
            </a:ext>
          </a:extLst>
        </xdr:cNvPr>
        <xdr:cNvSpPr txBox="1"/>
      </xdr:nvSpPr>
      <xdr:spPr>
        <a:xfrm>
          <a:off x="2308860" y="0"/>
          <a:ext cx="866394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2800" b="1">
              <a:solidFill>
                <a:schemeClr val="tx1">
                  <a:lumMod val="65000"/>
                  <a:lumOff val="35000"/>
                </a:schemeClr>
              </a:solidFill>
              <a:latin typeface="Century Gothic" panose="020B0502020202020204" pitchFamily="34" charset="0"/>
            </a:rPr>
            <a:t>Painel Estratégico - Monitor de Vendas</a:t>
          </a:r>
        </a:p>
      </xdr:txBody>
    </xdr:sp>
    <xdr:clientData/>
  </xdr:twoCellAnchor>
  <xdr:twoCellAnchor editAs="oneCell">
    <xdr:from>
      <xdr:col>2</xdr:col>
      <xdr:colOff>335280</xdr:colOff>
      <xdr:row>0</xdr:row>
      <xdr:rowOff>0</xdr:rowOff>
    </xdr:from>
    <xdr:to>
      <xdr:col>3</xdr:col>
      <xdr:colOff>259133</xdr:colOff>
      <xdr:row>1</xdr:row>
      <xdr:rowOff>251460</xdr:rowOff>
    </xdr:to>
    <xdr:pic>
      <xdr:nvPicPr>
        <xdr:cNvPr id="10" name="Picture 9">
          <a:extLst>
            <a:ext uri="{FF2B5EF4-FFF2-40B4-BE49-F238E27FC236}">
              <a16:creationId xmlns:a16="http://schemas.microsoft.com/office/drawing/2014/main" id="{A1A9D5DF-9AB0-4C4C-A44A-DB4313F341A0}"/>
            </a:ext>
          </a:extLst>
        </xdr:cNvPr>
        <xdr:cNvPicPr>
          <a:picLocks noChangeAspect="1"/>
        </xdr:cNvPicPr>
      </xdr:nvPicPr>
      <xdr:blipFill>
        <a:blip xmlns:r="http://schemas.openxmlformats.org/officeDocument/2006/relationships" r:embed="rId2">
          <a:duotone>
            <a:schemeClr val="accent3">
              <a:shade val="45000"/>
              <a:satMod val="135000"/>
            </a:schemeClr>
            <a:prstClr val="white"/>
          </a:duotone>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1554480" y="0"/>
          <a:ext cx="533453" cy="541020"/>
        </a:xfrm>
        <a:prstGeom prst="rect">
          <a:avLst/>
        </a:prstGeom>
      </xdr:spPr>
    </xdr:pic>
    <xdr:clientData/>
  </xdr:twoCellAnchor>
  <xdr:twoCellAnchor>
    <xdr:from>
      <xdr:col>9</xdr:col>
      <xdr:colOff>556260</xdr:colOff>
      <xdr:row>5</xdr:row>
      <xdr:rowOff>7620</xdr:rowOff>
    </xdr:from>
    <xdr:to>
      <xdr:col>13</xdr:col>
      <xdr:colOff>419100</xdr:colOff>
      <xdr:row>17</xdr:row>
      <xdr:rowOff>7620</xdr:rowOff>
    </xdr:to>
    <xdr:graphicFrame macro="">
      <xdr:nvGraphicFramePr>
        <xdr:cNvPr id="11" name="Chart 10">
          <a:extLst>
            <a:ext uri="{FF2B5EF4-FFF2-40B4-BE49-F238E27FC236}">
              <a16:creationId xmlns:a16="http://schemas.microsoft.com/office/drawing/2014/main" id="{3D990F00-9125-4C9D-99CF-07EEE7035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381000</xdr:colOff>
      <xdr:row>3</xdr:row>
      <xdr:rowOff>53340</xdr:rowOff>
    </xdr:from>
    <xdr:to>
      <xdr:col>13</xdr:col>
      <xdr:colOff>487680</xdr:colOff>
      <xdr:row>4</xdr:row>
      <xdr:rowOff>160020</xdr:rowOff>
    </xdr:to>
    <xdr:grpSp>
      <xdr:nvGrpSpPr>
        <xdr:cNvPr id="15" name="Group 14">
          <a:extLst>
            <a:ext uri="{FF2B5EF4-FFF2-40B4-BE49-F238E27FC236}">
              <a16:creationId xmlns:a16="http://schemas.microsoft.com/office/drawing/2014/main" id="{D9EE0F36-A918-475D-8CF8-81D0E83BA311}"/>
            </a:ext>
          </a:extLst>
        </xdr:cNvPr>
        <xdr:cNvGrpSpPr/>
      </xdr:nvGrpSpPr>
      <xdr:grpSpPr>
        <a:xfrm>
          <a:off x="5867400" y="701040"/>
          <a:ext cx="2545080" cy="289560"/>
          <a:chOff x="5867400" y="701040"/>
          <a:chExt cx="2545080" cy="289560"/>
        </a:xfrm>
      </xdr:grpSpPr>
      <xdr:sp macro="" textlink="">
        <xdr:nvSpPr>
          <xdr:cNvPr id="12" name="TextBox 11">
            <a:extLst>
              <a:ext uri="{FF2B5EF4-FFF2-40B4-BE49-F238E27FC236}">
                <a16:creationId xmlns:a16="http://schemas.microsoft.com/office/drawing/2014/main" id="{093A866C-8BCD-4B61-928D-B656D2288A47}"/>
              </a:ext>
            </a:extLst>
          </xdr:cNvPr>
          <xdr:cNvSpPr txBox="1"/>
        </xdr:nvSpPr>
        <xdr:spPr>
          <a:xfrm>
            <a:off x="5867400" y="701040"/>
            <a:ext cx="2453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1">
                <a:solidFill>
                  <a:schemeClr val="accent4">
                    <a:lumMod val="75000"/>
                  </a:schemeClr>
                </a:solidFill>
                <a:latin typeface="Century Gothic" panose="020B0502020202020204" pitchFamily="34" charset="0"/>
              </a:rPr>
              <a:t>Distribuição</a:t>
            </a:r>
          </a:p>
        </xdr:txBody>
      </xdr:sp>
      <xdr:cxnSp macro="">
        <xdr:nvCxnSpPr>
          <xdr:cNvPr id="14" name="Straight Connector 13">
            <a:extLst>
              <a:ext uri="{FF2B5EF4-FFF2-40B4-BE49-F238E27FC236}">
                <a16:creationId xmlns:a16="http://schemas.microsoft.com/office/drawing/2014/main" id="{4AAC8A28-B780-4350-B635-4C4D18A6BFB9}"/>
              </a:ext>
            </a:extLst>
          </xdr:cNvPr>
          <xdr:cNvCxnSpPr/>
        </xdr:nvCxnSpPr>
        <xdr:spPr>
          <a:xfrm>
            <a:off x="5966460" y="975360"/>
            <a:ext cx="2446020" cy="0"/>
          </a:xfrm>
          <a:prstGeom prst="line">
            <a:avLst/>
          </a:prstGeom>
          <a:ln w="1270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388620</xdr:colOff>
      <xdr:row>3</xdr:row>
      <xdr:rowOff>60960</xdr:rowOff>
    </xdr:from>
    <xdr:to>
      <xdr:col>20</xdr:col>
      <xdr:colOff>571500</xdr:colOff>
      <xdr:row>4</xdr:row>
      <xdr:rowOff>167640</xdr:rowOff>
    </xdr:to>
    <xdr:grpSp>
      <xdr:nvGrpSpPr>
        <xdr:cNvPr id="16" name="Group 15">
          <a:extLst>
            <a:ext uri="{FF2B5EF4-FFF2-40B4-BE49-F238E27FC236}">
              <a16:creationId xmlns:a16="http://schemas.microsoft.com/office/drawing/2014/main" id="{C6AE6C05-77EF-4E39-A0A8-6A6F7ECBDD25}"/>
            </a:ext>
          </a:extLst>
        </xdr:cNvPr>
        <xdr:cNvGrpSpPr/>
      </xdr:nvGrpSpPr>
      <xdr:grpSpPr>
        <a:xfrm>
          <a:off x="8923020" y="708660"/>
          <a:ext cx="3840480" cy="289560"/>
          <a:chOff x="5867400" y="701040"/>
          <a:chExt cx="2545080" cy="289560"/>
        </a:xfrm>
      </xdr:grpSpPr>
      <xdr:sp macro="" textlink="">
        <xdr:nvSpPr>
          <xdr:cNvPr id="17" name="TextBox 16">
            <a:extLst>
              <a:ext uri="{FF2B5EF4-FFF2-40B4-BE49-F238E27FC236}">
                <a16:creationId xmlns:a16="http://schemas.microsoft.com/office/drawing/2014/main" id="{CCBFDE6E-D357-49E1-9597-002C77CCA680}"/>
              </a:ext>
            </a:extLst>
          </xdr:cNvPr>
          <xdr:cNvSpPr txBox="1"/>
        </xdr:nvSpPr>
        <xdr:spPr>
          <a:xfrm>
            <a:off x="5867400" y="701040"/>
            <a:ext cx="2453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1">
                <a:solidFill>
                  <a:schemeClr val="accent4">
                    <a:lumMod val="75000"/>
                  </a:schemeClr>
                </a:solidFill>
                <a:latin typeface="Century Gothic" panose="020B0502020202020204" pitchFamily="34" charset="0"/>
              </a:rPr>
              <a:t>Vendas</a:t>
            </a:r>
          </a:p>
        </xdr:txBody>
      </xdr:sp>
      <xdr:cxnSp macro="">
        <xdr:nvCxnSpPr>
          <xdr:cNvPr id="18" name="Straight Connector 17">
            <a:extLst>
              <a:ext uri="{FF2B5EF4-FFF2-40B4-BE49-F238E27FC236}">
                <a16:creationId xmlns:a16="http://schemas.microsoft.com/office/drawing/2014/main" id="{7F6074F6-6FEF-4FB4-9249-E7069FC4F8B6}"/>
              </a:ext>
            </a:extLst>
          </xdr:cNvPr>
          <xdr:cNvCxnSpPr/>
        </xdr:nvCxnSpPr>
        <xdr:spPr>
          <a:xfrm>
            <a:off x="5966460" y="975360"/>
            <a:ext cx="2446020" cy="0"/>
          </a:xfrm>
          <a:prstGeom prst="line">
            <a:avLst/>
          </a:prstGeom>
          <a:ln w="1270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541020</xdr:colOff>
      <xdr:row>5</xdr:row>
      <xdr:rowOff>22860</xdr:rowOff>
    </xdr:from>
    <xdr:to>
      <xdr:col>20</xdr:col>
      <xdr:colOff>579120</xdr:colOff>
      <xdr:row>17</xdr:row>
      <xdr:rowOff>83820</xdr:rowOff>
    </xdr:to>
    <xdr:graphicFrame macro="">
      <xdr:nvGraphicFramePr>
        <xdr:cNvPr id="19" name="Chart 18">
          <a:extLst>
            <a:ext uri="{FF2B5EF4-FFF2-40B4-BE49-F238E27FC236}">
              <a16:creationId xmlns:a16="http://schemas.microsoft.com/office/drawing/2014/main" id="{DA9C0E3C-AB8E-46D1-8F69-7484C3C14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289560</xdr:colOff>
      <xdr:row>17</xdr:row>
      <xdr:rowOff>60960</xdr:rowOff>
    </xdr:from>
    <xdr:to>
      <xdr:col>16</xdr:col>
      <xdr:colOff>38100</xdr:colOff>
      <xdr:row>18</xdr:row>
      <xdr:rowOff>167640</xdr:rowOff>
    </xdr:to>
    <xdr:grpSp>
      <xdr:nvGrpSpPr>
        <xdr:cNvPr id="20" name="Group 19">
          <a:extLst>
            <a:ext uri="{FF2B5EF4-FFF2-40B4-BE49-F238E27FC236}">
              <a16:creationId xmlns:a16="http://schemas.microsoft.com/office/drawing/2014/main" id="{13F49987-10A8-4E43-8791-972A99CD782E}"/>
            </a:ext>
          </a:extLst>
        </xdr:cNvPr>
        <xdr:cNvGrpSpPr/>
      </xdr:nvGrpSpPr>
      <xdr:grpSpPr>
        <a:xfrm>
          <a:off x="5775960" y="3268980"/>
          <a:ext cx="4015740" cy="289560"/>
          <a:chOff x="5867400" y="701040"/>
          <a:chExt cx="2545080" cy="289560"/>
        </a:xfrm>
      </xdr:grpSpPr>
      <xdr:sp macro="" textlink="">
        <xdr:nvSpPr>
          <xdr:cNvPr id="21" name="TextBox 20">
            <a:extLst>
              <a:ext uri="{FF2B5EF4-FFF2-40B4-BE49-F238E27FC236}">
                <a16:creationId xmlns:a16="http://schemas.microsoft.com/office/drawing/2014/main" id="{C3F7A865-205E-4192-B701-EF458CE59640}"/>
              </a:ext>
            </a:extLst>
          </xdr:cNvPr>
          <xdr:cNvSpPr txBox="1"/>
        </xdr:nvSpPr>
        <xdr:spPr>
          <a:xfrm>
            <a:off x="5867400" y="701040"/>
            <a:ext cx="2453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1">
                <a:solidFill>
                  <a:schemeClr val="accent4">
                    <a:lumMod val="75000"/>
                  </a:schemeClr>
                </a:solidFill>
                <a:latin typeface="Century Gothic" panose="020B0502020202020204" pitchFamily="34" charset="0"/>
              </a:rPr>
              <a:t>Mensal</a:t>
            </a:r>
          </a:p>
        </xdr:txBody>
      </xdr:sp>
      <xdr:cxnSp macro="">
        <xdr:nvCxnSpPr>
          <xdr:cNvPr id="22" name="Straight Connector 21">
            <a:extLst>
              <a:ext uri="{FF2B5EF4-FFF2-40B4-BE49-F238E27FC236}">
                <a16:creationId xmlns:a16="http://schemas.microsoft.com/office/drawing/2014/main" id="{6E757273-7216-4112-9021-D8AA15BC153D}"/>
              </a:ext>
            </a:extLst>
          </xdr:cNvPr>
          <xdr:cNvCxnSpPr/>
        </xdr:nvCxnSpPr>
        <xdr:spPr>
          <a:xfrm>
            <a:off x="5966460" y="975360"/>
            <a:ext cx="2446020" cy="0"/>
          </a:xfrm>
          <a:prstGeom prst="line">
            <a:avLst/>
          </a:prstGeom>
          <a:ln w="1270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4</xdr:col>
          <xdr:colOff>533400</xdr:colOff>
          <xdr:row>5</xdr:row>
          <xdr:rowOff>30479</xdr:rowOff>
        </xdr:from>
        <xdr:to>
          <xdr:col>8</xdr:col>
          <xdr:colOff>388620</xdr:colOff>
          <xdr:row>14</xdr:row>
          <xdr:rowOff>48374</xdr:rowOff>
        </xdr:to>
        <xdr:pic>
          <xdr:nvPicPr>
            <xdr:cNvPr id="26" name="Picture 25">
              <a:extLst>
                <a:ext uri="{FF2B5EF4-FFF2-40B4-BE49-F238E27FC236}">
                  <a16:creationId xmlns:a16="http://schemas.microsoft.com/office/drawing/2014/main" id="{8CA3362D-5CE7-407B-B878-7AA916ABEDBD}"/>
                </a:ext>
              </a:extLst>
            </xdr:cNvPr>
            <xdr:cNvPicPr>
              <a:picLocks noChangeAspect="1"/>
              <a:extLst>
                <a:ext uri="{84589F7E-364E-4C9E-8A38-B11213B215E9}">
                  <a14:cameraTool cellRange="bidi" spid="_x0000_s3097"/>
                </a:ext>
              </a:extLst>
            </xdr:cNvPicPr>
          </xdr:nvPicPr>
          <xdr:blipFill rotWithShape="1">
            <a:blip xmlns:r="http://schemas.openxmlformats.org/officeDocument/2006/relationships" r:embed="rId6"/>
            <a:srcRect l="7107" t="6311" r="6178" b="7767"/>
            <a:stretch>
              <a:fillRect/>
            </a:stretch>
          </xdr:blipFill>
          <xdr:spPr>
            <a:xfrm>
              <a:off x="2971800" y="1043939"/>
              <a:ext cx="2293620" cy="1663815"/>
            </a:xfrm>
            <a:prstGeom prst="rect">
              <a:avLst/>
            </a:prstGeom>
            <a:effectLst/>
          </xdr:spPr>
        </xdr:pic>
        <xdr:clientData/>
      </xdr:twoCellAnchor>
    </mc:Choice>
    <mc:Fallback/>
  </mc:AlternateContent>
  <xdr:twoCellAnchor>
    <xdr:from>
      <xdr:col>9</xdr:col>
      <xdr:colOff>327660</xdr:colOff>
      <xdr:row>19</xdr:row>
      <xdr:rowOff>0</xdr:rowOff>
    </xdr:from>
    <xdr:to>
      <xdr:col>16</xdr:col>
      <xdr:colOff>7620</xdr:colOff>
      <xdr:row>29</xdr:row>
      <xdr:rowOff>114300</xdr:rowOff>
    </xdr:to>
    <xdr:graphicFrame macro="">
      <xdr:nvGraphicFramePr>
        <xdr:cNvPr id="27" name="Chart 26">
          <a:extLst>
            <a:ext uri="{FF2B5EF4-FFF2-40B4-BE49-F238E27FC236}">
              <a16:creationId xmlns:a16="http://schemas.microsoft.com/office/drawing/2014/main" id="{2D410543-A275-47EE-BC8E-92B6AB751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198120</xdr:colOff>
      <xdr:row>23</xdr:row>
      <xdr:rowOff>69532</xdr:rowOff>
    </xdr:from>
    <xdr:to>
      <xdr:col>5</xdr:col>
      <xdr:colOff>396240</xdr:colOff>
      <xdr:row>30</xdr:row>
      <xdr:rowOff>56197</xdr:rowOff>
    </xdr:to>
    <xdr:pic>
      <xdr:nvPicPr>
        <xdr:cNvPr id="28" name="Picture 27" descr="Resultado de imagem para Toyota corolla">
          <a:extLst>
            <a:ext uri="{FF2B5EF4-FFF2-40B4-BE49-F238E27FC236}">
              <a16:creationId xmlns:a16="http://schemas.microsoft.com/office/drawing/2014/main" id="{DA95C7A6-4296-4B0B-9291-B3544B39641E}"/>
            </a:ext>
          </a:extLst>
        </xdr:cNvPr>
        <xdr:cNvPicPr>
          <a:picLocks noChangeAspect="1" noChangeArrowheads="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417320" y="4374832"/>
          <a:ext cx="202692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144780</xdr:colOff>
      <xdr:row>19</xdr:row>
      <xdr:rowOff>53340</xdr:rowOff>
    </xdr:from>
    <xdr:to>
      <xdr:col>21</xdr:col>
      <xdr:colOff>403860</xdr:colOff>
      <xdr:row>29</xdr:row>
      <xdr:rowOff>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A38569F3-9257-42E1-9B7B-28627E4A2A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898380" y="3627120"/>
              <a:ext cx="3307080" cy="1775460"/>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17</xdr:row>
      <xdr:rowOff>53340</xdr:rowOff>
    </xdr:from>
    <xdr:to>
      <xdr:col>21</xdr:col>
      <xdr:colOff>396240</xdr:colOff>
      <xdr:row>18</xdr:row>
      <xdr:rowOff>160020</xdr:rowOff>
    </xdr:to>
    <xdr:grpSp>
      <xdr:nvGrpSpPr>
        <xdr:cNvPr id="30" name="Group 29">
          <a:extLst>
            <a:ext uri="{FF2B5EF4-FFF2-40B4-BE49-F238E27FC236}">
              <a16:creationId xmlns:a16="http://schemas.microsoft.com/office/drawing/2014/main" id="{1AFBC461-D08A-4D07-920B-A8031B5EC644}"/>
            </a:ext>
          </a:extLst>
        </xdr:cNvPr>
        <xdr:cNvGrpSpPr/>
      </xdr:nvGrpSpPr>
      <xdr:grpSpPr>
        <a:xfrm>
          <a:off x="9753600" y="3261360"/>
          <a:ext cx="3444240" cy="289560"/>
          <a:chOff x="5867400" y="701040"/>
          <a:chExt cx="2545080" cy="289560"/>
        </a:xfrm>
      </xdr:grpSpPr>
      <xdr:sp macro="" textlink="">
        <xdr:nvSpPr>
          <xdr:cNvPr id="31" name="TextBox 30">
            <a:extLst>
              <a:ext uri="{FF2B5EF4-FFF2-40B4-BE49-F238E27FC236}">
                <a16:creationId xmlns:a16="http://schemas.microsoft.com/office/drawing/2014/main" id="{ADE3D698-A409-4BA8-8399-9F8050A7716E}"/>
              </a:ext>
            </a:extLst>
          </xdr:cNvPr>
          <xdr:cNvSpPr txBox="1"/>
        </xdr:nvSpPr>
        <xdr:spPr>
          <a:xfrm>
            <a:off x="5867400" y="701040"/>
            <a:ext cx="2453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1">
                <a:solidFill>
                  <a:schemeClr val="accent4">
                    <a:lumMod val="75000"/>
                  </a:schemeClr>
                </a:solidFill>
                <a:latin typeface="Century Gothic" panose="020B0502020202020204" pitchFamily="34" charset="0"/>
              </a:rPr>
              <a:t>Cidades</a:t>
            </a:r>
          </a:p>
        </xdr:txBody>
      </xdr:sp>
      <xdr:cxnSp macro="">
        <xdr:nvCxnSpPr>
          <xdr:cNvPr id="32" name="Straight Connector 31">
            <a:extLst>
              <a:ext uri="{FF2B5EF4-FFF2-40B4-BE49-F238E27FC236}">
                <a16:creationId xmlns:a16="http://schemas.microsoft.com/office/drawing/2014/main" id="{83D9DE73-07F1-4D85-892D-FA4C9BAD4432}"/>
              </a:ext>
            </a:extLst>
          </xdr:cNvPr>
          <xdr:cNvCxnSpPr/>
        </xdr:nvCxnSpPr>
        <xdr:spPr>
          <a:xfrm>
            <a:off x="5966460" y="975360"/>
            <a:ext cx="2446020" cy="0"/>
          </a:xfrm>
          <a:prstGeom prst="line">
            <a:avLst/>
          </a:prstGeom>
          <a:ln w="1270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373380</xdr:colOff>
      <xdr:row>2</xdr:row>
      <xdr:rowOff>198120</xdr:rowOff>
    </xdr:from>
    <xdr:to>
      <xdr:col>3</xdr:col>
      <xdr:colOff>1723324</xdr:colOff>
      <xdr:row>2</xdr:row>
      <xdr:rowOff>1203960</xdr:rowOff>
    </xdr:to>
    <xdr:pic>
      <xdr:nvPicPr>
        <xdr:cNvPr id="2" name="Picture 1">
          <a:extLst>
            <a:ext uri="{FF2B5EF4-FFF2-40B4-BE49-F238E27FC236}">
              <a16:creationId xmlns:a16="http://schemas.microsoft.com/office/drawing/2014/main" id="{65F74076-E2FE-4941-B859-D9FE6D34EA77}"/>
            </a:ext>
          </a:extLst>
        </xdr:cNvPr>
        <xdr:cNvPicPr>
          <a:picLocks noChangeAspect="1"/>
        </xdr:cNvPicPr>
      </xdr:nvPicPr>
      <xdr:blipFill rotWithShape="1">
        <a:blip xmlns:r="http://schemas.openxmlformats.org/officeDocument/2006/relationships" r:embed="rId1">
          <a:duotone>
            <a:schemeClr val="accent4">
              <a:shade val="45000"/>
              <a:satMod val="135000"/>
            </a:schemeClr>
            <a:prstClr val="white"/>
          </a:duotone>
        </a:blip>
        <a:srcRect r="811"/>
        <a:stretch/>
      </xdr:blipFill>
      <xdr:spPr>
        <a:xfrm>
          <a:off x="2918460" y="563880"/>
          <a:ext cx="1349944" cy="1005840"/>
        </a:xfrm>
        <a:prstGeom prst="rect">
          <a:avLst/>
        </a:prstGeom>
        <a:effectLst/>
      </xdr:spPr>
    </xdr:pic>
    <xdr:clientData/>
  </xdr:twoCellAnchor>
  <xdr:twoCellAnchor editAs="oneCell">
    <xdr:from>
      <xdr:col>3</xdr:col>
      <xdr:colOff>243841</xdr:colOff>
      <xdr:row>3</xdr:row>
      <xdr:rowOff>167640</xdr:rowOff>
    </xdr:from>
    <xdr:to>
      <xdr:col>3</xdr:col>
      <xdr:colOff>1826446</xdr:colOff>
      <xdr:row>3</xdr:row>
      <xdr:rowOff>1204913</xdr:rowOff>
    </xdr:to>
    <xdr:pic>
      <xdr:nvPicPr>
        <xdr:cNvPr id="4" name="Picture 3">
          <a:extLst>
            <a:ext uri="{FF2B5EF4-FFF2-40B4-BE49-F238E27FC236}">
              <a16:creationId xmlns:a16="http://schemas.microsoft.com/office/drawing/2014/main" id="{56B689CF-B3F4-42F1-8FF8-BFB458C2040B}"/>
            </a:ext>
          </a:extLst>
        </xdr:cNvPr>
        <xdr:cNvPicPr>
          <a:picLocks noChangeAspect="1"/>
        </xdr:cNvPicPr>
      </xdr:nvPicPr>
      <xdr:blipFill>
        <a:blip xmlns:r="http://schemas.openxmlformats.org/officeDocument/2006/relationships" r:embed="rId2">
          <a:duotone>
            <a:schemeClr val="accent4">
              <a:shade val="45000"/>
              <a:satMod val="135000"/>
            </a:schemeClr>
            <a:prstClr val="white"/>
          </a:duotone>
        </a:blip>
        <a:stretch>
          <a:fillRect/>
        </a:stretch>
      </xdr:blipFill>
      <xdr:spPr>
        <a:xfrm>
          <a:off x="2788921" y="1988820"/>
          <a:ext cx="1582605" cy="1037273"/>
        </a:xfrm>
        <a:prstGeom prst="rect">
          <a:avLst/>
        </a:prstGeom>
        <a:effectLst/>
      </xdr:spPr>
    </xdr:pic>
    <xdr:clientData/>
  </xdr:twoCellAnchor>
  <xdr:twoCellAnchor editAs="oneCell">
    <xdr:from>
      <xdr:col>3</xdr:col>
      <xdr:colOff>647699</xdr:colOff>
      <xdr:row>5</xdr:row>
      <xdr:rowOff>123688</xdr:rowOff>
    </xdr:from>
    <xdr:to>
      <xdr:col>3</xdr:col>
      <xdr:colOff>1503380</xdr:colOff>
      <xdr:row>5</xdr:row>
      <xdr:rowOff>761254</xdr:rowOff>
    </xdr:to>
    <xdr:pic>
      <xdr:nvPicPr>
        <xdr:cNvPr id="5" name="Picture 4">
          <a:extLst>
            <a:ext uri="{FF2B5EF4-FFF2-40B4-BE49-F238E27FC236}">
              <a16:creationId xmlns:a16="http://schemas.microsoft.com/office/drawing/2014/main" id="{6E69BB22-C123-4911-B32C-6C3BC1AD250D}"/>
            </a:ext>
          </a:extLst>
        </xdr:cNvPr>
        <xdr:cNvPicPr>
          <a:picLocks noChangeAspect="1"/>
        </xdr:cNvPicPr>
      </xdr:nvPicPr>
      <xdr:blipFill rotWithShape="1">
        <a:blip xmlns:r="http://schemas.openxmlformats.org/officeDocument/2006/relationships" r:embed="rId1">
          <a:duotone>
            <a:schemeClr val="accent4">
              <a:shade val="45000"/>
              <a:satMod val="135000"/>
            </a:schemeClr>
            <a:prstClr val="white"/>
          </a:duotone>
        </a:blip>
        <a:srcRect r="811"/>
        <a:stretch/>
      </xdr:blipFill>
      <xdr:spPr>
        <a:xfrm>
          <a:off x="3192779" y="4855708"/>
          <a:ext cx="855681" cy="637566"/>
        </a:xfrm>
        <a:prstGeom prst="rect">
          <a:avLst/>
        </a:prstGeom>
        <a:effectLst/>
      </xdr:spPr>
    </xdr:pic>
    <xdr:clientData/>
  </xdr:twoCellAnchor>
  <xdr:twoCellAnchor editAs="oneCell">
    <xdr:from>
      <xdr:col>3</xdr:col>
      <xdr:colOff>99061</xdr:colOff>
      <xdr:row>5</xdr:row>
      <xdr:rowOff>805185</xdr:rowOff>
    </xdr:from>
    <xdr:to>
      <xdr:col>3</xdr:col>
      <xdr:colOff>893505</xdr:colOff>
      <xdr:row>5</xdr:row>
      <xdr:rowOff>1325880</xdr:rowOff>
    </xdr:to>
    <xdr:pic>
      <xdr:nvPicPr>
        <xdr:cNvPr id="7" name="Picture 6">
          <a:extLst>
            <a:ext uri="{FF2B5EF4-FFF2-40B4-BE49-F238E27FC236}">
              <a16:creationId xmlns:a16="http://schemas.microsoft.com/office/drawing/2014/main" id="{C121747A-ED29-49F2-9151-C5B68DB6EF8E}"/>
            </a:ext>
          </a:extLst>
        </xdr:cNvPr>
        <xdr:cNvPicPr>
          <a:picLocks noChangeAspect="1"/>
        </xdr:cNvPicPr>
      </xdr:nvPicPr>
      <xdr:blipFill>
        <a:blip xmlns:r="http://schemas.openxmlformats.org/officeDocument/2006/relationships" r:embed="rId2">
          <a:duotone>
            <a:schemeClr val="accent4">
              <a:shade val="45000"/>
              <a:satMod val="135000"/>
            </a:schemeClr>
            <a:prstClr val="white"/>
          </a:duotone>
        </a:blip>
        <a:stretch>
          <a:fillRect/>
        </a:stretch>
      </xdr:blipFill>
      <xdr:spPr>
        <a:xfrm>
          <a:off x="2644141" y="5537205"/>
          <a:ext cx="794444" cy="520695"/>
        </a:xfrm>
        <a:prstGeom prst="rect">
          <a:avLst/>
        </a:prstGeom>
        <a:effectLst/>
      </xdr:spPr>
    </xdr:pic>
    <xdr:clientData/>
  </xdr:twoCellAnchor>
  <xdr:twoCellAnchor editAs="oneCell">
    <xdr:from>
      <xdr:col>3</xdr:col>
      <xdr:colOff>205740</xdr:colOff>
      <xdr:row>4</xdr:row>
      <xdr:rowOff>228600</xdr:rowOff>
    </xdr:from>
    <xdr:to>
      <xdr:col>3</xdr:col>
      <xdr:colOff>1829151</xdr:colOff>
      <xdr:row>4</xdr:row>
      <xdr:rowOff>1240727</xdr:rowOff>
    </xdr:to>
    <xdr:pic>
      <xdr:nvPicPr>
        <xdr:cNvPr id="9" name="Picture 8">
          <a:extLst>
            <a:ext uri="{FF2B5EF4-FFF2-40B4-BE49-F238E27FC236}">
              <a16:creationId xmlns:a16="http://schemas.microsoft.com/office/drawing/2014/main" id="{5E419783-0C17-4394-8FF8-900611AD7CEA}"/>
            </a:ext>
          </a:extLst>
        </xdr:cNvPr>
        <xdr:cNvPicPr>
          <a:picLocks noChangeAspect="1"/>
        </xdr:cNvPicPr>
      </xdr:nvPicPr>
      <xdr:blipFill>
        <a:blip xmlns:r="http://schemas.openxmlformats.org/officeDocument/2006/relationships" r:embed="rId3">
          <a:duotone>
            <a:schemeClr val="accent4">
              <a:shade val="45000"/>
              <a:satMod val="135000"/>
            </a:schemeClr>
            <a:prstClr val="white"/>
          </a:duotone>
        </a:blip>
        <a:stretch>
          <a:fillRect/>
        </a:stretch>
      </xdr:blipFill>
      <xdr:spPr>
        <a:xfrm>
          <a:off x="2750820" y="3505200"/>
          <a:ext cx="1623411" cy="1012127"/>
        </a:xfrm>
        <a:prstGeom prst="rect">
          <a:avLst/>
        </a:prstGeom>
        <a:effectLst/>
      </xdr:spPr>
    </xdr:pic>
    <xdr:clientData/>
  </xdr:twoCellAnchor>
  <xdr:twoCellAnchor editAs="oneCell">
    <xdr:from>
      <xdr:col>3</xdr:col>
      <xdr:colOff>1104901</xdr:colOff>
      <xdr:row>5</xdr:row>
      <xdr:rowOff>800100</xdr:rowOff>
    </xdr:from>
    <xdr:to>
      <xdr:col>3</xdr:col>
      <xdr:colOff>1973883</xdr:colOff>
      <xdr:row>5</xdr:row>
      <xdr:rowOff>1341873</xdr:rowOff>
    </xdr:to>
    <xdr:pic>
      <xdr:nvPicPr>
        <xdr:cNvPr id="10" name="Picture 9">
          <a:extLst>
            <a:ext uri="{FF2B5EF4-FFF2-40B4-BE49-F238E27FC236}">
              <a16:creationId xmlns:a16="http://schemas.microsoft.com/office/drawing/2014/main" id="{5BCEE33A-B96E-4FC7-8163-43AB2D32674F}"/>
            </a:ext>
          </a:extLst>
        </xdr:cNvPr>
        <xdr:cNvPicPr>
          <a:picLocks noChangeAspect="1"/>
        </xdr:cNvPicPr>
      </xdr:nvPicPr>
      <xdr:blipFill>
        <a:blip xmlns:r="http://schemas.openxmlformats.org/officeDocument/2006/relationships" r:embed="rId3">
          <a:duotone>
            <a:schemeClr val="accent4">
              <a:shade val="45000"/>
              <a:satMod val="135000"/>
            </a:schemeClr>
            <a:prstClr val="white"/>
          </a:duotone>
        </a:blip>
        <a:stretch>
          <a:fillRect/>
        </a:stretch>
      </xdr:blipFill>
      <xdr:spPr>
        <a:xfrm>
          <a:off x="3649981" y="5532120"/>
          <a:ext cx="868982" cy="541773"/>
        </a:xfrm>
        <a:prstGeom prst="rect">
          <a:avLst/>
        </a:prstGeom>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e Deise" refreshedDate="43491.626715625003" createdVersion="6" refreshedVersion="6" minRefreshableVersion="3" recordCount="168" xr:uid="{F260D788-4E67-43A6-B589-AA6EBA9CF772}">
  <cacheSource type="worksheet">
    <worksheetSource name="table1"/>
  </cacheSource>
  <cacheFields count="9">
    <cacheField name="Nome" numFmtId="0">
      <sharedItems count="4">
        <s v="Deise"/>
        <s v="Gabriel"/>
        <s v="Luna"/>
        <s v="Sol"/>
      </sharedItems>
    </cacheField>
    <cacheField name="Cidade" numFmtId="0">
      <sharedItems count="4">
        <s v="São Paulo"/>
        <s v="Florianopolis"/>
        <s v="Curitiba"/>
        <s v="Belo Horizonte"/>
      </sharedItems>
    </cacheField>
    <cacheField name="Estado" numFmtId="0">
      <sharedItems count="4">
        <s v="São Paulo"/>
        <s v="Santa Catarina"/>
        <s v="Parana"/>
        <s v="Minas Gerais"/>
      </sharedItems>
    </cacheField>
    <cacheField name="País" numFmtId="0">
      <sharedItems count="1">
        <s v="Brasil"/>
      </sharedItems>
    </cacheField>
    <cacheField name="Quantidade" numFmtId="0">
      <sharedItems containsSemiMixedTypes="0" containsString="0" containsNumber="1" minValue="409.6" maxValue="51981.004799999988"/>
    </cacheField>
    <cacheField name="Valor" numFmtId="0">
      <sharedItems containsSemiMixedTypes="0" containsString="0" containsNumber="1" minValue="28667.903999999999" maxValue="5197580.6699519986"/>
    </cacheField>
    <cacheField name="Marca" numFmtId="0">
      <sharedItems count="3">
        <s v="Toyota"/>
        <s v="Hyunday"/>
        <s v="Honda"/>
      </sharedItems>
    </cacheField>
    <cacheField name="Mês" numFmtId="14">
      <sharedItems count="7">
        <s v="Jan"/>
        <s v="Fev"/>
        <s v="Mar"/>
        <s v="Abr"/>
        <s v="Mai"/>
        <s v="Jun"/>
        <s v="Jul"/>
      </sharedItems>
    </cacheField>
    <cacheField name="Preço" numFmtId="0">
      <sharedItems containsSemiMixedTypes="0" containsString="0" containsNumber="1" minValue="59.99" maxValue="99.99" count="3">
        <n v="99.99"/>
        <n v="69.989999999999995"/>
        <n v="59.99"/>
      </sharedItems>
    </cacheField>
  </cacheFields>
  <extLst>
    <ext xmlns:x14="http://schemas.microsoft.com/office/spreadsheetml/2009/9/main" uri="{725AE2AE-9491-48be-B2B4-4EB974FC3084}">
      <x14:pivotCacheDefinition pivotCacheId="1540854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x v="0"/>
    <x v="0"/>
    <n v="10000"/>
    <n v="999900"/>
    <x v="0"/>
    <x v="0"/>
    <x v="0"/>
  </r>
  <r>
    <x v="0"/>
    <x v="0"/>
    <x v="0"/>
    <x v="0"/>
    <n v="8000"/>
    <n v="559920"/>
    <x v="1"/>
    <x v="0"/>
    <x v="1"/>
  </r>
  <r>
    <x v="0"/>
    <x v="0"/>
    <x v="0"/>
    <x v="0"/>
    <n v="11500"/>
    <n v="689885"/>
    <x v="2"/>
    <x v="0"/>
    <x v="2"/>
  </r>
  <r>
    <x v="1"/>
    <x v="1"/>
    <x v="1"/>
    <x v="0"/>
    <n v="2000"/>
    <n v="199980"/>
    <x v="0"/>
    <x v="0"/>
    <x v="0"/>
  </r>
  <r>
    <x v="1"/>
    <x v="1"/>
    <x v="1"/>
    <x v="0"/>
    <n v="1000"/>
    <n v="69990"/>
    <x v="1"/>
    <x v="0"/>
    <x v="1"/>
  </r>
  <r>
    <x v="1"/>
    <x v="1"/>
    <x v="1"/>
    <x v="0"/>
    <n v="1500"/>
    <n v="89985"/>
    <x v="2"/>
    <x v="0"/>
    <x v="2"/>
  </r>
  <r>
    <x v="0"/>
    <x v="2"/>
    <x v="2"/>
    <x v="0"/>
    <n v="1000"/>
    <n v="99990"/>
    <x v="0"/>
    <x v="0"/>
    <x v="0"/>
  </r>
  <r>
    <x v="0"/>
    <x v="2"/>
    <x v="2"/>
    <x v="0"/>
    <n v="800"/>
    <n v="55991.999999999993"/>
    <x v="1"/>
    <x v="0"/>
    <x v="1"/>
  </r>
  <r>
    <x v="0"/>
    <x v="2"/>
    <x v="2"/>
    <x v="0"/>
    <n v="1150"/>
    <n v="68988.5"/>
    <x v="2"/>
    <x v="0"/>
    <x v="2"/>
  </r>
  <r>
    <x v="1"/>
    <x v="3"/>
    <x v="3"/>
    <x v="0"/>
    <n v="25068"/>
    <n v="2506549.3199999998"/>
    <x v="0"/>
    <x v="0"/>
    <x v="0"/>
  </r>
  <r>
    <x v="1"/>
    <x v="3"/>
    <x v="3"/>
    <x v="0"/>
    <n v="12534"/>
    <n v="877254.65999999992"/>
    <x v="1"/>
    <x v="0"/>
    <x v="1"/>
  </r>
  <r>
    <x v="1"/>
    <x v="3"/>
    <x v="3"/>
    <x v="0"/>
    <n v="18801"/>
    <n v="1127871.99"/>
    <x v="2"/>
    <x v="0"/>
    <x v="2"/>
  </r>
  <r>
    <x v="0"/>
    <x v="0"/>
    <x v="0"/>
    <x v="0"/>
    <n v="8000"/>
    <n v="799920"/>
    <x v="0"/>
    <x v="1"/>
    <x v="0"/>
  </r>
  <r>
    <x v="0"/>
    <x v="0"/>
    <x v="0"/>
    <x v="0"/>
    <n v="6400"/>
    <n v="447935.99999999994"/>
    <x v="1"/>
    <x v="1"/>
    <x v="1"/>
  </r>
  <r>
    <x v="0"/>
    <x v="0"/>
    <x v="0"/>
    <x v="0"/>
    <n v="9200"/>
    <n v="551908"/>
    <x v="2"/>
    <x v="1"/>
    <x v="2"/>
  </r>
  <r>
    <x v="1"/>
    <x v="1"/>
    <x v="1"/>
    <x v="0"/>
    <n v="1600"/>
    <n v="159984"/>
    <x v="0"/>
    <x v="1"/>
    <x v="0"/>
  </r>
  <r>
    <x v="1"/>
    <x v="1"/>
    <x v="1"/>
    <x v="0"/>
    <n v="800"/>
    <n v="55991.999999999993"/>
    <x v="1"/>
    <x v="1"/>
    <x v="1"/>
  </r>
  <r>
    <x v="1"/>
    <x v="1"/>
    <x v="1"/>
    <x v="0"/>
    <n v="1200"/>
    <n v="71988"/>
    <x v="2"/>
    <x v="1"/>
    <x v="2"/>
  </r>
  <r>
    <x v="0"/>
    <x v="2"/>
    <x v="2"/>
    <x v="0"/>
    <n v="1200"/>
    <n v="119988"/>
    <x v="0"/>
    <x v="1"/>
    <x v="0"/>
  </r>
  <r>
    <x v="0"/>
    <x v="2"/>
    <x v="2"/>
    <x v="0"/>
    <n v="960"/>
    <n v="67190.399999999994"/>
    <x v="1"/>
    <x v="1"/>
    <x v="1"/>
  </r>
  <r>
    <x v="0"/>
    <x v="2"/>
    <x v="2"/>
    <x v="0"/>
    <n v="1380"/>
    <n v="82786.2"/>
    <x v="2"/>
    <x v="1"/>
    <x v="2"/>
  </r>
  <r>
    <x v="1"/>
    <x v="3"/>
    <x v="3"/>
    <x v="0"/>
    <n v="30081.599999999999"/>
    <n v="3007859.1839999999"/>
    <x v="0"/>
    <x v="1"/>
    <x v="0"/>
  </r>
  <r>
    <x v="1"/>
    <x v="3"/>
    <x v="3"/>
    <x v="0"/>
    <n v="15040.8"/>
    <n v="1052705.5919999999"/>
    <x v="1"/>
    <x v="1"/>
    <x v="1"/>
  </r>
  <r>
    <x v="1"/>
    <x v="3"/>
    <x v="3"/>
    <x v="0"/>
    <n v="22561.199999999997"/>
    <n v="1353446.3879999998"/>
    <x v="2"/>
    <x v="1"/>
    <x v="2"/>
  </r>
  <r>
    <x v="0"/>
    <x v="0"/>
    <x v="0"/>
    <x v="0"/>
    <n v="10000"/>
    <n v="999900"/>
    <x v="0"/>
    <x v="2"/>
    <x v="0"/>
  </r>
  <r>
    <x v="0"/>
    <x v="0"/>
    <x v="0"/>
    <x v="0"/>
    <n v="8000"/>
    <n v="559920"/>
    <x v="1"/>
    <x v="2"/>
    <x v="1"/>
  </r>
  <r>
    <x v="0"/>
    <x v="0"/>
    <x v="0"/>
    <x v="0"/>
    <n v="11500"/>
    <n v="689885"/>
    <x v="2"/>
    <x v="2"/>
    <x v="2"/>
  </r>
  <r>
    <x v="1"/>
    <x v="1"/>
    <x v="1"/>
    <x v="0"/>
    <n v="2000"/>
    <n v="199980"/>
    <x v="0"/>
    <x v="2"/>
    <x v="0"/>
  </r>
  <r>
    <x v="1"/>
    <x v="1"/>
    <x v="1"/>
    <x v="0"/>
    <n v="1000"/>
    <n v="69990"/>
    <x v="1"/>
    <x v="2"/>
    <x v="1"/>
  </r>
  <r>
    <x v="1"/>
    <x v="1"/>
    <x v="1"/>
    <x v="0"/>
    <n v="1500"/>
    <n v="89985"/>
    <x v="2"/>
    <x v="2"/>
    <x v="2"/>
  </r>
  <r>
    <x v="0"/>
    <x v="2"/>
    <x v="2"/>
    <x v="0"/>
    <n v="1000"/>
    <n v="99990"/>
    <x v="0"/>
    <x v="2"/>
    <x v="0"/>
  </r>
  <r>
    <x v="0"/>
    <x v="2"/>
    <x v="2"/>
    <x v="0"/>
    <n v="800"/>
    <n v="55991.999999999993"/>
    <x v="1"/>
    <x v="2"/>
    <x v="1"/>
  </r>
  <r>
    <x v="0"/>
    <x v="2"/>
    <x v="2"/>
    <x v="0"/>
    <n v="1150"/>
    <n v="68988.5"/>
    <x v="2"/>
    <x v="2"/>
    <x v="2"/>
  </r>
  <r>
    <x v="1"/>
    <x v="3"/>
    <x v="3"/>
    <x v="0"/>
    <n v="25068"/>
    <n v="2506549.3199999998"/>
    <x v="0"/>
    <x v="2"/>
    <x v="0"/>
  </r>
  <r>
    <x v="1"/>
    <x v="3"/>
    <x v="3"/>
    <x v="0"/>
    <n v="12534"/>
    <n v="877254.65999999992"/>
    <x v="1"/>
    <x v="2"/>
    <x v="1"/>
  </r>
  <r>
    <x v="1"/>
    <x v="3"/>
    <x v="3"/>
    <x v="0"/>
    <n v="18801"/>
    <n v="1127871.99"/>
    <x v="2"/>
    <x v="2"/>
    <x v="2"/>
  </r>
  <r>
    <x v="0"/>
    <x v="0"/>
    <x v="0"/>
    <x v="0"/>
    <n v="8000"/>
    <n v="799920"/>
    <x v="0"/>
    <x v="3"/>
    <x v="0"/>
  </r>
  <r>
    <x v="0"/>
    <x v="0"/>
    <x v="0"/>
    <x v="0"/>
    <n v="6400"/>
    <n v="447935.99999999994"/>
    <x v="1"/>
    <x v="3"/>
    <x v="1"/>
  </r>
  <r>
    <x v="0"/>
    <x v="0"/>
    <x v="0"/>
    <x v="0"/>
    <n v="9200"/>
    <n v="551908"/>
    <x v="2"/>
    <x v="3"/>
    <x v="2"/>
  </r>
  <r>
    <x v="1"/>
    <x v="1"/>
    <x v="1"/>
    <x v="0"/>
    <n v="1600"/>
    <n v="159984"/>
    <x v="0"/>
    <x v="3"/>
    <x v="0"/>
  </r>
  <r>
    <x v="1"/>
    <x v="1"/>
    <x v="1"/>
    <x v="0"/>
    <n v="800"/>
    <n v="55991.999999999993"/>
    <x v="1"/>
    <x v="3"/>
    <x v="1"/>
  </r>
  <r>
    <x v="1"/>
    <x v="1"/>
    <x v="1"/>
    <x v="0"/>
    <n v="1200"/>
    <n v="71988"/>
    <x v="2"/>
    <x v="3"/>
    <x v="2"/>
  </r>
  <r>
    <x v="0"/>
    <x v="2"/>
    <x v="2"/>
    <x v="0"/>
    <n v="1200"/>
    <n v="119988"/>
    <x v="0"/>
    <x v="3"/>
    <x v="0"/>
  </r>
  <r>
    <x v="0"/>
    <x v="2"/>
    <x v="2"/>
    <x v="0"/>
    <n v="960"/>
    <n v="67190.399999999994"/>
    <x v="1"/>
    <x v="3"/>
    <x v="1"/>
  </r>
  <r>
    <x v="0"/>
    <x v="2"/>
    <x v="2"/>
    <x v="0"/>
    <n v="1380"/>
    <n v="82786.2"/>
    <x v="2"/>
    <x v="3"/>
    <x v="2"/>
  </r>
  <r>
    <x v="1"/>
    <x v="3"/>
    <x v="3"/>
    <x v="0"/>
    <n v="30081.599999999999"/>
    <n v="3007859.1839999999"/>
    <x v="0"/>
    <x v="3"/>
    <x v="0"/>
  </r>
  <r>
    <x v="1"/>
    <x v="3"/>
    <x v="3"/>
    <x v="0"/>
    <n v="15040.8"/>
    <n v="1052705.5919999999"/>
    <x v="1"/>
    <x v="3"/>
    <x v="1"/>
  </r>
  <r>
    <x v="1"/>
    <x v="3"/>
    <x v="3"/>
    <x v="0"/>
    <n v="22561.199999999997"/>
    <n v="1353446.3879999998"/>
    <x v="2"/>
    <x v="3"/>
    <x v="2"/>
  </r>
  <r>
    <x v="0"/>
    <x v="0"/>
    <x v="0"/>
    <x v="0"/>
    <n v="6400"/>
    <n v="639936"/>
    <x v="0"/>
    <x v="4"/>
    <x v="0"/>
  </r>
  <r>
    <x v="0"/>
    <x v="0"/>
    <x v="0"/>
    <x v="0"/>
    <n v="5120"/>
    <n v="358348.79999999999"/>
    <x v="1"/>
    <x v="4"/>
    <x v="1"/>
  </r>
  <r>
    <x v="0"/>
    <x v="0"/>
    <x v="0"/>
    <x v="0"/>
    <n v="7359.9999999999991"/>
    <n v="441526.39999999997"/>
    <x v="2"/>
    <x v="4"/>
    <x v="2"/>
  </r>
  <r>
    <x v="1"/>
    <x v="1"/>
    <x v="1"/>
    <x v="0"/>
    <n v="1280"/>
    <n v="127987.2"/>
    <x v="0"/>
    <x v="4"/>
    <x v="0"/>
  </r>
  <r>
    <x v="1"/>
    <x v="1"/>
    <x v="1"/>
    <x v="0"/>
    <n v="640"/>
    <n v="44793.599999999999"/>
    <x v="1"/>
    <x v="4"/>
    <x v="1"/>
  </r>
  <r>
    <x v="1"/>
    <x v="1"/>
    <x v="1"/>
    <x v="0"/>
    <n v="960"/>
    <n v="57590.400000000001"/>
    <x v="2"/>
    <x v="4"/>
    <x v="2"/>
  </r>
  <r>
    <x v="0"/>
    <x v="2"/>
    <x v="2"/>
    <x v="0"/>
    <n v="1440"/>
    <n v="143985.60000000001"/>
    <x v="0"/>
    <x v="4"/>
    <x v="0"/>
  </r>
  <r>
    <x v="0"/>
    <x v="2"/>
    <x v="2"/>
    <x v="0"/>
    <n v="1152"/>
    <n v="80628.479999999996"/>
    <x v="1"/>
    <x v="4"/>
    <x v="1"/>
  </r>
  <r>
    <x v="0"/>
    <x v="2"/>
    <x v="2"/>
    <x v="0"/>
    <n v="1655.9999999999998"/>
    <n v="99343.439999999988"/>
    <x v="2"/>
    <x v="4"/>
    <x v="2"/>
  </r>
  <r>
    <x v="1"/>
    <x v="3"/>
    <x v="3"/>
    <x v="0"/>
    <n v="36097.919999999998"/>
    <n v="3609431.0207999996"/>
    <x v="0"/>
    <x v="4"/>
    <x v="0"/>
  </r>
  <r>
    <x v="1"/>
    <x v="3"/>
    <x v="3"/>
    <x v="0"/>
    <n v="18048.96"/>
    <n v="1263246.7103999997"/>
    <x v="1"/>
    <x v="4"/>
    <x v="1"/>
  </r>
  <r>
    <x v="1"/>
    <x v="3"/>
    <x v="3"/>
    <x v="0"/>
    <n v="27073.439999999999"/>
    <n v="1624135.6655999999"/>
    <x v="2"/>
    <x v="4"/>
    <x v="2"/>
  </r>
  <r>
    <x v="0"/>
    <x v="0"/>
    <x v="0"/>
    <x v="0"/>
    <n v="5120"/>
    <n v="511948.79999999999"/>
    <x v="0"/>
    <x v="5"/>
    <x v="0"/>
  </r>
  <r>
    <x v="0"/>
    <x v="0"/>
    <x v="0"/>
    <x v="0"/>
    <n v="4096"/>
    <n v="286679.03999999998"/>
    <x v="1"/>
    <x v="5"/>
    <x v="1"/>
  </r>
  <r>
    <x v="0"/>
    <x v="0"/>
    <x v="0"/>
    <x v="0"/>
    <n v="5888"/>
    <n v="353221.12"/>
    <x v="2"/>
    <x v="5"/>
    <x v="2"/>
  </r>
  <r>
    <x v="1"/>
    <x v="1"/>
    <x v="1"/>
    <x v="0"/>
    <n v="1024"/>
    <n v="102389.75999999999"/>
    <x v="0"/>
    <x v="5"/>
    <x v="0"/>
  </r>
  <r>
    <x v="1"/>
    <x v="1"/>
    <x v="1"/>
    <x v="0"/>
    <n v="512"/>
    <n v="35834.879999999997"/>
    <x v="1"/>
    <x v="5"/>
    <x v="1"/>
  </r>
  <r>
    <x v="1"/>
    <x v="1"/>
    <x v="1"/>
    <x v="0"/>
    <n v="768"/>
    <n v="46072.32"/>
    <x v="2"/>
    <x v="5"/>
    <x v="2"/>
  </r>
  <r>
    <x v="0"/>
    <x v="2"/>
    <x v="2"/>
    <x v="0"/>
    <n v="1728"/>
    <n v="172782.72"/>
    <x v="0"/>
    <x v="5"/>
    <x v="0"/>
  </r>
  <r>
    <x v="0"/>
    <x v="2"/>
    <x v="2"/>
    <x v="0"/>
    <n v="1382.4"/>
    <n v="96754.175999999992"/>
    <x v="1"/>
    <x v="5"/>
    <x v="1"/>
  </r>
  <r>
    <x v="0"/>
    <x v="2"/>
    <x v="2"/>
    <x v="0"/>
    <n v="1987.1999999999998"/>
    <n v="119212.128"/>
    <x v="2"/>
    <x v="5"/>
    <x v="2"/>
  </r>
  <r>
    <x v="1"/>
    <x v="3"/>
    <x v="3"/>
    <x v="0"/>
    <n v="43317.503999999994"/>
    <n v="4331317.2249599993"/>
    <x v="0"/>
    <x v="5"/>
    <x v="0"/>
  </r>
  <r>
    <x v="1"/>
    <x v="3"/>
    <x v="3"/>
    <x v="0"/>
    <n v="21658.751999999997"/>
    <n v="1515896.0524799996"/>
    <x v="1"/>
    <x v="5"/>
    <x v="1"/>
  </r>
  <r>
    <x v="1"/>
    <x v="3"/>
    <x v="3"/>
    <x v="0"/>
    <n v="32488.127999999997"/>
    <n v="1948962.7987199998"/>
    <x v="2"/>
    <x v="5"/>
    <x v="2"/>
  </r>
  <r>
    <x v="0"/>
    <x v="0"/>
    <x v="0"/>
    <x v="0"/>
    <n v="4096"/>
    <n v="409559.03999999998"/>
    <x v="0"/>
    <x v="6"/>
    <x v="0"/>
  </r>
  <r>
    <x v="0"/>
    <x v="0"/>
    <x v="0"/>
    <x v="0"/>
    <n v="3276.8"/>
    <n v="229343.23199999999"/>
    <x v="1"/>
    <x v="6"/>
    <x v="1"/>
  </r>
  <r>
    <x v="0"/>
    <x v="0"/>
    <x v="0"/>
    <x v="0"/>
    <n v="4710.3999999999996"/>
    <n v="282576.89600000001"/>
    <x v="2"/>
    <x v="6"/>
    <x v="2"/>
  </r>
  <r>
    <x v="1"/>
    <x v="1"/>
    <x v="1"/>
    <x v="0"/>
    <n v="819.2"/>
    <n v="81911.808000000005"/>
    <x v="0"/>
    <x v="6"/>
    <x v="0"/>
  </r>
  <r>
    <x v="1"/>
    <x v="1"/>
    <x v="1"/>
    <x v="0"/>
    <n v="409.6"/>
    <n v="28667.903999999999"/>
    <x v="1"/>
    <x v="6"/>
    <x v="1"/>
  </r>
  <r>
    <x v="1"/>
    <x v="1"/>
    <x v="1"/>
    <x v="0"/>
    <n v="614.40000000000009"/>
    <n v="36857.856000000007"/>
    <x v="2"/>
    <x v="6"/>
    <x v="2"/>
  </r>
  <r>
    <x v="0"/>
    <x v="2"/>
    <x v="2"/>
    <x v="0"/>
    <n v="2073.6"/>
    <n v="207339.26399999997"/>
    <x v="0"/>
    <x v="6"/>
    <x v="0"/>
  </r>
  <r>
    <x v="0"/>
    <x v="2"/>
    <x v="2"/>
    <x v="0"/>
    <n v="1658.88"/>
    <n v="116105.01119999999"/>
    <x v="1"/>
    <x v="6"/>
    <x v="1"/>
  </r>
  <r>
    <x v="0"/>
    <x v="2"/>
    <x v="2"/>
    <x v="0"/>
    <n v="2384.64"/>
    <n v="143054.55359999998"/>
    <x v="2"/>
    <x v="6"/>
    <x v="2"/>
  </r>
  <r>
    <x v="1"/>
    <x v="3"/>
    <x v="3"/>
    <x v="0"/>
    <n v="51981.004799999988"/>
    <n v="5197580.6699519986"/>
    <x v="0"/>
    <x v="6"/>
    <x v="0"/>
  </r>
  <r>
    <x v="1"/>
    <x v="3"/>
    <x v="3"/>
    <x v="0"/>
    <n v="25990.502399999994"/>
    <n v="1819075.2629759994"/>
    <x v="1"/>
    <x v="6"/>
    <x v="1"/>
  </r>
  <r>
    <x v="1"/>
    <x v="3"/>
    <x v="3"/>
    <x v="0"/>
    <n v="38985.753599999989"/>
    <n v="2338755.3584639993"/>
    <x v="2"/>
    <x v="6"/>
    <x v="2"/>
  </r>
  <r>
    <x v="2"/>
    <x v="0"/>
    <x v="0"/>
    <x v="0"/>
    <n v="1500"/>
    <n v="149985"/>
    <x v="0"/>
    <x v="0"/>
    <x v="0"/>
  </r>
  <r>
    <x v="2"/>
    <x v="0"/>
    <x v="0"/>
    <x v="0"/>
    <n v="1200"/>
    <n v="83988"/>
    <x v="1"/>
    <x v="0"/>
    <x v="1"/>
  </r>
  <r>
    <x v="2"/>
    <x v="0"/>
    <x v="0"/>
    <x v="0"/>
    <n v="1724.9999999999998"/>
    <n v="103482.74999999999"/>
    <x v="2"/>
    <x v="0"/>
    <x v="2"/>
  </r>
  <r>
    <x v="3"/>
    <x v="1"/>
    <x v="1"/>
    <x v="0"/>
    <n v="2500"/>
    <n v="249975"/>
    <x v="0"/>
    <x v="0"/>
    <x v="0"/>
  </r>
  <r>
    <x v="3"/>
    <x v="1"/>
    <x v="1"/>
    <x v="0"/>
    <n v="1250"/>
    <n v="87487.5"/>
    <x v="1"/>
    <x v="0"/>
    <x v="1"/>
  </r>
  <r>
    <x v="3"/>
    <x v="1"/>
    <x v="1"/>
    <x v="0"/>
    <n v="1875"/>
    <n v="112481.25"/>
    <x v="2"/>
    <x v="0"/>
    <x v="2"/>
  </r>
  <r>
    <x v="2"/>
    <x v="2"/>
    <x v="2"/>
    <x v="0"/>
    <n v="1000"/>
    <n v="99990"/>
    <x v="0"/>
    <x v="0"/>
    <x v="0"/>
  </r>
  <r>
    <x v="2"/>
    <x v="2"/>
    <x v="2"/>
    <x v="0"/>
    <n v="800"/>
    <n v="55991.999999999993"/>
    <x v="1"/>
    <x v="0"/>
    <x v="1"/>
  </r>
  <r>
    <x v="2"/>
    <x v="2"/>
    <x v="2"/>
    <x v="0"/>
    <n v="1150"/>
    <n v="68988.5"/>
    <x v="2"/>
    <x v="0"/>
    <x v="2"/>
  </r>
  <r>
    <x v="3"/>
    <x v="3"/>
    <x v="3"/>
    <x v="0"/>
    <n v="25068"/>
    <n v="2506549.3199999998"/>
    <x v="0"/>
    <x v="0"/>
    <x v="0"/>
  </r>
  <r>
    <x v="3"/>
    <x v="3"/>
    <x v="3"/>
    <x v="0"/>
    <n v="12534"/>
    <n v="877254.65999999992"/>
    <x v="1"/>
    <x v="0"/>
    <x v="1"/>
  </r>
  <r>
    <x v="3"/>
    <x v="3"/>
    <x v="3"/>
    <x v="0"/>
    <n v="18801"/>
    <n v="1127871.99"/>
    <x v="2"/>
    <x v="0"/>
    <x v="2"/>
  </r>
  <r>
    <x v="2"/>
    <x v="0"/>
    <x v="0"/>
    <x v="0"/>
    <n v="1200"/>
    <n v="119988"/>
    <x v="0"/>
    <x v="1"/>
    <x v="0"/>
  </r>
  <r>
    <x v="2"/>
    <x v="0"/>
    <x v="0"/>
    <x v="0"/>
    <n v="960"/>
    <n v="67190.399999999994"/>
    <x v="1"/>
    <x v="1"/>
    <x v="1"/>
  </r>
  <r>
    <x v="2"/>
    <x v="0"/>
    <x v="0"/>
    <x v="0"/>
    <n v="1380"/>
    <n v="82786.2"/>
    <x v="2"/>
    <x v="1"/>
    <x v="2"/>
  </r>
  <r>
    <x v="3"/>
    <x v="1"/>
    <x v="1"/>
    <x v="0"/>
    <n v="2000"/>
    <n v="199980"/>
    <x v="0"/>
    <x v="1"/>
    <x v="0"/>
  </r>
  <r>
    <x v="3"/>
    <x v="1"/>
    <x v="1"/>
    <x v="0"/>
    <n v="1000"/>
    <n v="69990"/>
    <x v="1"/>
    <x v="1"/>
    <x v="1"/>
  </r>
  <r>
    <x v="3"/>
    <x v="1"/>
    <x v="1"/>
    <x v="0"/>
    <n v="1500"/>
    <n v="89985"/>
    <x v="2"/>
    <x v="1"/>
    <x v="2"/>
  </r>
  <r>
    <x v="2"/>
    <x v="2"/>
    <x v="2"/>
    <x v="0"/>
    <n v="1200"/>
    <n v="119988"/>
    <x v="0"/>
    <x v="1"/>
    <x v="0"/>
  </r>
  <r>
    <x v="2"/>
    <x v="2"/>
    <x v="2"/>
    <x v="0"/>
    <n v="960"/>
    <n v="67190.399999999994"/>
    <x v="1"/>
    <x v="1"/>
    <x v="1"/>
  </r>
  <r>
    <x v="2"/>
    <x v="2"/>
    <x v="2"/>
    <x v="0"/>
    <n v="1380"/>
    <n v="82786.2"/>
    <x v="2"/>
    <x v="1"/>
    <x v="2"/>
  </r>
  <r>
    <x v="3"/>
    <x v="3"/>
    <x v="3"/>
    <x v="0"/>
    <n v="30081.599999999999"/>
    <n v="3007859.1839999999"/>
    <x v="0"/>
    <x v="1"/>
    <x v="0"/>
  </r>
  <r>
    <x v="3"/>
    <x v="3"/>
    <x v="3"/>
    <x v="0"/>
    <n v="15040.8"/>
    <n v="1052705.5919999999"/>
    <x v="1"/>
    <x v="1"/>
    <x v="1"/>
  </r>
  <r>
    <x v="3"/>
    <x v="3"/>
    <x v="3"/>
    <x v="0"/>
    <n v="22561.199999999997"/>
    <n v="1353446.3879999998"/>
    <x v="2"/>
    <x v="1"/>
    <x v="2"/>
  </r>
  <r>
    <x v="2"/>
    <x v="0"/>
    <x v="0"/>
    <x v="0"/>
    <n v="10000"/>
    <n v="999900"/>
    <x v="0"/>
    <x v="2"/>
    <x v="0"/>
  </r>
  <r>
    <x v="2"/>
    <x v="0"/>
    <x v="0"/>
    <x v="0"/>
    <n v="8000"/>
    <n v="559920"/>
    <x v="1"/>
    <x v="2"/>
    <x v="1"/>
  </r>
  <r>
    <x v="2"/>
    <x v="0"/>
    <x v="0"/>
    <x v="0"/>
    <n v="11500"/>
    <n v="689885"/>
    <x v="2"/>
    <x v="2"/>
    <x v="2"/>
  </r>
  <r>
    <x v="3"/>
    <x v="1"/>
    <x v="1"/>
    <x v="0"/>
    <n v="2000"/>
    <n v="199980"/>
    <x v="0"/>
    <x v="2"/>
    <x v="0"/>
  </r>
  <r>
    <x v="3"/>
    <x v="1"/>
    <x v="1"/>
    <x v="0"/>
    <n v="1000"/>
    <n v="69990"/>
    <x v="1"/>
    <x v="2"/>
    <x v="1"/>
  </r>
  <r>
    <x v="3"/>
    <x v="1"/>
    <x v="1"/>
    <x v="0"/>
    <n v="1500"/>
    <n v="89985"/>
    <x v="2"/>
    <x v="2"/>
    <x v="2"/>
  </r>
  <r>
    <x v="2"/>
    <x v="2"/>
    <x v="2"/>
    <x v="0"/>
    <n v="1000"/>
    <n v="99990"/>
    <x v="0"/>
    <x v="2"/>
    <x v="0"/>
  </r>
  <r>
    <x v="2"/>
    <x v="2"/>
    <x v="2"/>
    <x v="0"/>
    <n v="800"/>
    <n v="55991.999999999993"/>
    <x v="1"/>
    <x v="2"/>
    <x v="1"/>
  </r>
  <r>
    <x v="2"/>
    <x v="2"/>
    <x v="2"/>
    <x v="0"/>
    <n v="1150"/>
    <n v="68988.5"/>
    <x v="2"/>
    <x v="2"/>
    <x v="2"/>
  </r>
  <r>
    <x v="3"/>
    <x v="3"/>
    <x v="3"/>
    <x v="0"/>
    <n v="25068"/>
    <n v="2506549.3199999998"/>
    <x v="0"/>
    <x v="2"/>
    <x v="0"/>
  </r>
  <r>
    <x v="3"/>
    <x v="3"/>
    <x v="3"/>
    <x v="0"/>
    <n v="12534"/>
    <n v="877254.65999999992"/>
    <x v="1"/>
    <x v="2"/>
    <x v="1"/>
  </r>
  <r>
    <x v="3"/>
    <x v="3"/>
    <x v="3"/>
    <x v="0"/>
    <n v="18801"/>
    <n v="1127871.99"/>
    <x v="2"/>
    <x v="2"/>
    <x v="2"/>
  </r>
  <r>
    <x v="2"/>
    <x v="0"/>
    <x v="0"/>
    <x v="0"/>
    <n v="8000"/>
    <n v="799920"/>
    <x v="0"/>
    <x v="3"/>
    <x v="0"/>
  </r>
  <r>
    <x v="2"/>
    <x v="0"/>
    <x v="0"/>
    <x v="0"/>
    <n v="6400"/>
    <n v="447935.99999999994"/>
    <x v="1"/>
    <x v="3"/>
    <x v="1"/>
  </r>
  <r>
    <x v="2"/>
    <x v="0"/>
    <x v="0"/>
    <x v="0"/>
    <n v="9200"/>
    <n v="551908"/>
    <x v="2"/>
    <x v="3"/>
    <x v="2"/>
  </r>
  <r>
    <x v="3"/>
    <x v="1"/>
    <x v="1"/>
    <x v="0"/>
    <n v="1600"/>
    <n v="159984"/>
    <x v="0"/>
    <x v="3"/>
    <x v="0"/>
  </r>
  <r>
    <x v="3"/>
    <x v="1"/>
    <x v="1"/>
    <x v="0"/>
    <n v="800"/>
    <n v="55991.999999999993"/>
    <x v="1"/>
    <x v="3"/>
    <x v="1"/>
  </r>
  <r>
    <x v="3"/>
    <x v="1"/>
    <x v="1"/>
    <x v="0"/>
    <n v="1200"/>
    <n v="71988"/>
    <x v="2"/>
    <x v="3"/>
    <x v="2"/>
  </r>
  <r>
    <x v="2"/>
    <x v="2"/>
    <x v="2"/>
    <x v="0"/>
    <n v="1200"/>
    <n v="119988"/>
    <x v="0"/>
    <x v="3"/>
    <x v="0"/>
  </r>
  <r>
    <x v="2"/>
    <x v="2"/>
    <x v="2"/>
    <x v="0"/>
    <n v="960"/>
    <n v="67190.399999999994"/>
    <x v="1"/>
    <x v="3"/>
    <x v="1"/>
  </r>
  <r>
    <x v="2"/>
    <x v="2"/>
    <x v="2"/>
    <x v="0"/>
    <n v="1380"/>
    <n v="82786.2"/>
    <x v="2"/>
    <x v="3"/>
    <x v="2"/>
  </r>
  <r>
    <x v="3"/>
    <x v="3"/>
    <x v="3"/>
    <x v="0"/>
    <n v="30081.599999999999"/>
    <n v="3007859.1839999999"/>
    <x v="0"/>
    <x v="3"/>
    <x v="0"/>
  </r>
  <r>
    <x v="3"/>
    <x v="3"/>
    <x v="3"/>
    <x v="0"/>
    <n v="15040.8"/>
    <n v="1052705.5919999999"/>
    <x v="1"/>
    <x v="3"/>
    <x v="1"/>
  </r>
  <r>
    <x v="3"/>
    <x v="3"/>
    <x v="3"/>
    <x v="0"/>
    <n v="22561.199999999997"/>
    <n v="1353446.3879999998"/>
    <x v="2"/>
    <x v="3"/>
    <x v="2"/>
  </r>
  <r>
    <x v="2"/>
    <x v="0"/>
    <x v="0"/>
    <x v="0"/>
    <n v="6400"/>
    <n v="639936"/>
    <x v="0"/>
    <x v="4"/>
    <x v="0"/>
  </r>
  <r>
    <x v="2"/>
    <x v="0"/>
    <x v="0"/>
    <x v="0"/>
    <n v="5120"/>
    <n v="358348.79999999999"/>
    <x v="1"/>
    <x v="4"/>
    <x v="1"/>
  </r>
  <r>
    <x v="2"/>
    <x v="0"/>
    <x v="0"/>
    <x v="0"/>
    <n v="7359.9999999999991"/>
    <n v="441526.39999999997"/>
    <x v="2"/>
    <x v="4"/>
    <x v="2"/>
  </r>
  <r>
    <x v="3"/>
    <x v="1"/>
    <x v="1"/>
    <x v="0"/>
    <n v="1280"/>
    <n v="127987.2"/>
    <x v="0"/>
    <x v="4"/>
    <x v="0"/>
  </r>
  <r>
    <x v="3"/>
    <x v="1"/>
    <x v="1"/>
    <x v="0"/>
    <n v="640"/>
    <n v="44793.599999999999"/>
    <x v="1"/>
    <x v="4"/>
    <x v="1"/>
  </r>
  <r>
    <x v="3"/>
    <x v="1"/>
    <x v="1"/>
    <x v="0"/>
    <n v="960"/>
    <n v="57590.400000000001"/>
    <x v="2"/>
    <x v="4"/>
    <x v="2"/>
  </r>
  <r>
    <x v="2"/>
    <x v="2"/>
    <x v="2"/>
    <x v="0"/>
    <n v="1440"/>
    <n v="143985.60000000001"/>
    <x v="0"/>
    <x v="4"/>
    <x v="0"/>
  </r>
  <r>
    <x v="2"/>
    <x v="2"/>
    <x v="2"/>
    <x v="0"/>
    <n v="1152"/>
    <n v="80628.479999999996"/>
    <x v="1"/>
    <x v="4"/>
    <x v="1"/>
  </r>
  <r>
    <x v="2"/>
    <x v="2"/>
    <x v="2"/>
    <x v="0"/>
    <n v="1655.9999999999998"/>
    <n v="99343.439999999988"/>
    <x v="2"/>
    <x v="4"/>
    <x v="2"/>
  </r>
  <r>
    <x v="3"/>
    <x v="3"/>
    <x v="3"/>
    <x v="0"/>
    <n v="36097.919999999998"/>
    <n v="3609431.0207999996"/>
    <x v="0"/>
    <x v="4"/>
    <x v="0"/>
  </r>
  <r>
    <x v="3"/>
    <x v="3"/>
    <x v="3"/>
    <x v="0"/>
    <n v="18048.96"/>
    <n v="1263246.7103999997"/>
    <x v="1"/>
    <x v="4"/>
    <x v="1"/>
  </r>
  <r>
    <x v="3"/>
    <x v="3"/>
    <x v="3"/>
    <x v="0"/>
    <n v="27073.439999999999"/>
    <n v="1624135.6655999999"/>
    <x v="2"/>
    <x v="4"/>
    <x v="2"/>
  </r>
  <r>
    <x v="2"/>
    <x v="0"/>
    <x v="0"/>
    <x v="0"/>
    <n v="5120"/>
    <n v="511948.79999999999"/>
    <x v="0"/>
    <x v="5"/>
    <x v="0"/>
  </r>
  <r>
    <x v="2"/>
    <x v="0"/>
    <x v="0"/>
    <x v="0"/>
    <n v="4096"/>
    <n v="286679.03999999998"/>
    <x v="1"/>
    <x v="5"/>
    <x v="1"/>
  </r>
  <r>
    <x v="2"/>
    <x v="0"/>
    <x v="0"/>
    <x v="0"/>
    <n v="5888"/>
    <n v="353221.12"/>
    <x v="2"/>
    <x v="5"/>
    <x v="2"/>
  </r>
  <r>
    <x v="3"/>
    <x v="1"/>
    <x v="1"/>
    <x v="0"/>
    <n v="1024"/>
    <n v="102389.75999999999"/>
    <x v="0"/>
    <x v="5"/>
    <x v="0"/>
  </r>
  <r>
    <x v="3"/>
    <x v="1"/>
    <x v="1"/>
    <x v="0"/>
    <n v="512"/>
    <n v="35834.879999999997"/>
    <x v="1"/>
    <x v="5"/>
    <x v="1"/>
  </r>
  <r>
    <x v="3"/>
    <x v="1"/>
    <x v="1"/>
    <x v="0"/>
    <n v="768"/>
    <n v="46072.32"/>
    <x v="2"/>
    <x v="5"/>
    <x v="2"/>
  </r>
  <r>
    <x v="2"/>
    <x v="2"/>
    <x v="2"/>
    <x v="0"/>
    <n v="1728"/>
    <n v="172782.72"/>
    <x v="0"/>
    <x v="5"/>
    <x v="0"/>
  </r>
  <r>
    <x v="2"/>
    <x v="2"/>
    <x v="2"/>
    <x v="0"/>
    <n v="1382.4"/>
    <n v="96754.175999999992"/>
    <x v="1"/>
    <x v="5"/>
    <x v="1"/>
  </r>
  <r>
    <x v="2"/>
    <x v="2"/>
    <x v="2"/>
    <x v="0"/>
    <n v="1987.1999999999998"/>
    <n v="119212.128"/>
    <x v="2"/>
    <x v="5"/>
    <x v="2"/>
  </r>
  <r>
    <x v="3"/>
    <x v="3"/>
    <x v="3"/>
    <x v="0"/>
    <n v="43317.503999999994"/>
    <n v="4331317.2249599993"/>
    <x v="0"/>
    <x v="5"/>
    <x v="0"/>
  </r>
  <r>
    <x v="3"/>
    <x v="3"/>
    <x v="3"/>
    <x v="0"/>
    <n v="21658.751999999997"/>
    <n v="1515896.0524799996"/>
    <x v="1"/>
    <x v="5"/>
    <x v="1"/>
  </r>
  <r>
    <x v="3"/>
    <x v="3"/>
    <x v="3"/>
    <x v="0"/>
    <n v="32488.127999999997"/>
    <n v="1948962.7987199998"/>
    <x v="2"/>
    <x v="5"/>
    <x v="2"/>
  </r>
  <r>
    <x v="2"/>
    <x v="0"/>
    <x v="0"/>
    <x v="0"/>
    <n v="4096"/>
    <n v="409559.03999999998"/>
    <x v="0"/>
    <x v="6"/>
    <x v="0"/>
  </r>
  <r>
    <x v="2"/>
    <x v="0"/>
    <x v="0"/>
    <x v="0"/>
    <n v="3276.8"/>
    <n v="229343.23199999999"/>
    <x v="1"/>
    <x v="6"/>
    <x v="1"/>
  </r>
  <r>
    <x v="2"/>
    <x v="0"/>
    <x v="0"/>
    <x v="0"/>
    <n v="4710.3999999999996"/>
    <n v="282576.89600000001"/>
    <x v="2"/>
    <x v="6"/>
    <x v="2"/>
  </r>
  <r>
    <x v="3"/>
    <x v="1"/>
    <x v="1"/>
    <x v="0"/>
    <n v="819.2"/>
    <n v="81911.808000000005"/>
    <x v="0"/>
    <x v="6"/>
    <x v="0"/>
  </r>
  <r>
    <x v="3"/>
    <x v="1"/>
    <x v="1"/>
    <x v="0"/>
    <n v="409.6"/>
    <n v="28667.903999999999"/>
    <x v="1"/>
    <x v="6"/>
    <x v="1"/>
  </r>
  <r>
    <x v="3"/>
    <x v="1"/>
    <x v="1"/>
    <x v="0"/>
    <n v="614.40000000000009"/>
    <n v="36857.856000000007"/>
    <x v="2"/>
    <x v="6"/>
    <x v="2"/>
  </r>
  <r>
    <x v="2"/>
    <x v="2"/>
    <x v="2"/>
    <x v="0"/>
    <n v="2073.6"/>
    <n v="207339.26399999997"/>
    <x v="0"/>
    <x v="6"/>
    <x v="0"/>
  </r>
  <r>
    <x v="2"/>
    <x v="2"/>
    <x v="2"/>
    <x v="0"/>
    <n v="1658.88"/>
    <n v="116105.01119999999"/>
    <x v="1"/>
    <x v="6"/>
    <x v="1"/>
  </r>
  <r>
    <x v="2"/>
    <x v="2"/>
    <x v="2"/>
    <x v="0"/>
    <n v="2384.64"/>
    <n v="143054.55359999998"/>
    <x v="2"/>
    <x v="6"/>
    <x v="2"/>
  </r>
  <r>
    <x v="3"/>
    <x v="3"/>
    <x v="3"/>
    <x v="0"/>
    <n v="51981.004799999988"/>
    <n v="5197580.6699519986"/>
    <x v="0"/>
    <x v="6"/>
    <x v="0"/>
  </r>
  <r>
    <x v="3"/>
    <x v="3"/>
    <x v="3"/>
    <x v="0"/>
    <n v="25990.502399999994"/>
    <n v="1819075.2629759994"/>
    <x v="1"/>
    <x v="6"/>
    <x v="1"/>
  </r>
  <r>
    <x v="3"/>
    <x v="3"/>
    <x v="3"/>
    <x v="0"/>
    <n v="38985.753599999989"/>
    <n v="2338755.3584639993"/>
    <x v="2"/>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19BC3C-BB82-4F29-BDFA-15B2D1DC949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O8" firstHeaderRow="1" firstDataRow="1" firstDataCol="1"/>
  <pivotFields count="9">
    <pivotField axis="axisRow" showAll="0">
      <items count="5">
        <item x="0"/>
        <item x="1"/>
        <item x="2"/>
        <item x="3"/>
        <item t="default"/>
      </items>
    </pivotField>
    <pivotField showAll="0">
      <items count="5">
        <item x="3"/>
        <item x="2"/>
        <item x="1"/>
        <item x="0"/>
        <item t="default"/>
      </items>
    </pivotField>
    <pivotField showAll="0">
      <items count="5">
        <item x="3"/>
        <item x="2"/>
        <item x="1"/>
        <item x="0"/>
        <item t="default"/>
      </items>
    </pivotField>
    <pivotField showAll="0"/>
    <pivotField showAll="0"/>
    <pivotField dataField="1" showAll="0"/>
    <pivotField showAll="0">
      <items count="4">
        <item x="2"/>
        <item x="1"/>
        <item x="0"/>
        <item t="default"/>
      </items>
    </pivotField>
    <pivotField showAll="0">
      <items count="8">
        <item x="0"/>
        <item x="1"/>
        <item x="2"/>
        <item x="3"/>
        <item x="4"/>
        <item x="5"/>
        <item x="6"/>
        <item t="default"/>
      </items>
    </pivotField>
    <pivotField showAll="0">
      <items count="4">
        <item x="2"/>
        <item x="1"/>
        <item x="0"/>
        <item t="default"/>
      </items>
    </pivotField>
  </pivotFields>
  <rowFields count="1">
    <field x="0"/>
  </rowFields>
  <rowItems count="5">
    <i>
      <x/>
    </i>
    <i>
      <x v="1"/>
    </i>
    <i>
      <x v="2"/>
    </i>
    <i>
      <x v="3"/>
    </i>
    <i t="grand">
      <x/>
    </i>
  </rowItems>
  <colItems count="1">
    <i/>
  </colItems>
  <dataFields count="1">
    <dataField name="Sum of Valor" fld="5" baseField="0" baseItem="0" numFmtId="165"/>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87D75-E0DC-42A0-93E6-2A76A4BFA75C}"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I171" firstHeaderRow="0" firstDataRow="1" firstDataCol="7"/>
  <pivotFields count="9">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4">
        <item x="3"/>
        <item x="2"/>
        <item x="1"/>
        <item x="0"/>
      </items>
      <extLst>
        <ext xmlns:x14="http://schemas.microsoft.com/office/spreadsheetml/2009/9/main" uri="{2946ED86-A175-432a-8AC1-64E0C546D7DE}">
          <x14:pivotField fillDownLabels="1"/>
        </ext>
      </extLst>
    </pivotField>
    <pivotField axis="axisRow" compact="0" outline="0" showAll="0" defaultSubtotal="0">
      <items count="4">
        <item x="3"/>
        <item x="2"/>
        <item x="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axis="axisRow"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s>
  <rowFields count="7">
    <field x="0"/>
    <field x="1"/>
    <field x="2"/>
    <field x="3"/>
    <field x="6"/>
    <field x="7"/>
    <field x="8"/>
  </rowFields>
  <rowItems count="168">
    <i>
      <x/>
      <x v="1"/>
      <x v="1"/>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r="1">
      <x v="3"/>
      <x v="3"/>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x v="1"/>
      <x/>
      <x/>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r="1">
      <x v="2"/>
      <x v="2"/>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x v="2"/>
      <x v="1"/>
      <x v="1"/>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r="1">
      <x v="3"/>
      <x v="3"/>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x v="3"/>
      <x/>
      <x/>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i r="1">
      <x v="2"/>
      <x v="2"/>
      <x/>
      <x/>
      <x/>
      <x/>
    </i>
    <i r="5">
      <x v="1"/>
      <x/>
    </i>
    <i r="5">
      <x v="2"/>
      <x/>
    </i>
    <i r="5">
      <x v="3"/>
      <x/>
    </i>
    <i r="5">
      <x v="4"/>
      <x/>
    </i>
    <i r="5">
      <x v="5"/>
      <x/>
    </i>
    <i r="5">
      <x v="6"/>
      <x/>
    </i>
    <i r="4">
      <x v="1"/>
      <x/>
      <x v="1"/>
    </i>
    <i r="5">
      <x v="1"/>
      <x v="1"/>
    </i>
    <i r="5">
      <x v="2"/>
      <x v="1"/>
    </i>
    <i r="5">
      <x v="3"/>
      <x v="1"/>
    </i>
    <i r="5">
      <x v="4"/>
      <x v="1"/>
    </i>
    <i r="5">
      <x v="5"/>
      <x v="1"/>
    </i>
    <i r="5">
      <x v="6"/>
      <x v="1"/>
    </i>
    <i r="4">
      <x v="2"/>
      <x/>
      <x v="2"/>
    </i>
    <i r="5">
      <x v="1"/>
      <x v="2"/>
    </i>
    <i r="5">
      <x v="2"/>
      <x v="2"/>
    </i>
    <i r="5">
      <x v="3"/>
      <x v="2"/>
    </i>
    <i r="5">
      <x v="4"/>
      <x v="2"/>
    </i>
    <i r="5">
      <x v="5"/>
      <x v="2"/>
    </i>
    <i r="5">
      <x v="6"/>
      <x v="2"/>
    </i>
  </rowItems>
  <colFields count="1">
    <field x="-2"/>
  </colFields>
  <colItems count="2">
    <i>
      <x/>
    </i>
    <i i="1">
      <x v="1"/>
    </i>
  </colItems>
  <dataFields count="2">
    <dataField name="Sum of Quantidade" fld="4" baseField="0" baseItem="0"/>
    <dataField name="Sum of Valor" fld="5" baseField="0" baseItem="0"/>
  </dataFields>
  <formats count="226">
    <format dxfId="228">
      <pivotArea type="all" dataOnly="0" outline="0" fieldPosition="0"/>
    </format>
    <format dxfId="227">
      <pivotArea outline="0" collapsedLevelsAreSubtotals="1" fieldPosition="0"/>
    </format>
    <format dxfId="226">
      <pivotArea field="0" type="button" dataOnly="0" labelOnly="1" outline="0" axis="axisRow" fieldPosition="0"/>
    </format>
    <format dxfId="225">
      <pivotArea dataOnly="0" labelOnly="1" fieldPosition="0">
        <references count="1">
          <reference field="0" count="0"/>
        </references>
      </pivotArea>
    </format>
    <format dxfId="224">
      <pivotArea dataOnly="0" labelOnly="1" grandRow="1" outline="0" fieldPosition="0"/>
    </format>
    <format dxfId="223">
      <pivotArea dataOnly="0" labelOnly="1" fieldPosition="0">
        <references count="2">
          <reference field="0" count="1" selected="0">
            <x v="0"/>
          </reference>
          <reference field="1" count="2">
            <x v="1"/>
            <x v="3"/>
          </reference>
        </references>
      </pivotArea>
    </format>
    <format dxfId="222">
      <pivotArea dataOnly="0" labelOnly="1" fieldPosition="0">
        <references count="2">
          <reference field="0" count="1" selected="0">
            <x v="1"/>
          </reference>
          <reference field="1" count="2">
            <x v="0"/>
            <x v="2"/>
          </reference>
        </references>
      </pivotArea>
    </format>
    <format dxfId="221">
      <pivotArea dataOnly="0" labelOnly="1" fieldPosition="0">
        <references count="2">
          <reference field="0" count="1" selected="0">
            <x v="2"/>
          </reference>
          <reference field="1" count="2">
            <x v="1"/>
            <x v="3"/>
          </reference>
        </references>
      </pivotArea>
    </format>
    <format dxfId="220">
      <pivotArea dataOnly="0" labelOnly="1" fieldPosition="0">
        <references count="2">
          <reference field="0" count="1" selected="0">
            <x v="3"/>
          </reference>
          <reference field="1" count="2">
            <x v="0"/>
            <x v="2"/>
          </reference>
        </references>
      </pivotArea>
    </format>
    <format dxfId="219">
      <pivotArea dataOnly="0" labelOnly="1" fieldPosition="0">
        <references count="3">
          <reference field="0" count="1" selected="0">
            <x v="0"/>
          </reference>
          <reference field="1" count="1" selected="0">
            <x v="1"/>
          </reference>
          <reference field="2" count="1">
            <x v="1"/>
          </reference>
        </references>
      </pivotArea>
    </format>
    <format dxfId="218">
      <pivotArea dataOnly="0" labelOnly="1" fieldPosition="0">
        <references count="3">
          <reference field="0" count="1" selected="0">
            <x v="0"/>
          </reference>
          <reference field="1" count="1" selected="0">
            <x v="3"/>
          </reference>
          <reference field="2" count="1">
            <x v="3"/>
          </reference>
        </references>
      </pivotArea>
    </format>
    <format dxfId="217">
      <pivotArea dataOnly="0" labelOnly="1" fieldPosition="0">
        <references count="3">
          <reference field="0" count="1" selected="0">
            <x v="1"/>
          </reference>
          <reference field="1" count="1" selected="0">
            <x v="0"/>
          </reference>
          <reference field="2" count="1">
            <x v="0"/>
          </reference>
        </references>
      </pivotArea>
    </format>
    <format dxfId="216">
      <pivotArea dataOnly="0" labelOnly="1" fieldPosition="0">
        <references count="3">
          <reference field="0" count="1" selected="0">
            <x v="1"/>
          </reference>
          <reference field="1" count="1" selected="0">
            <x v="2"/>
          </reference>
          <reference field="2" count="1">
            <x v="2"/>
          </reference>
        </references>
      </pivotArea>
    </format>
    <format dxfId="215">
      <pivotArea dataOnly="0" labelOnly="1" fieldPosition="0">
        <references count="3">
          <reference field="0" count="1" selected="0">
            <x v="2"/>
          </reference>
          <reference field="1" count="1" selected="0">
            <x v="1"/>
          </reference>
          <reference field="2" count="1">
            <x v="1"/>
          </reference>
        </references>
      </pivotArea>
    </format>
    <format dxfId="214">
      <pivotArea dataOnly="0" labelOnly="1" fieldPosition="0">
        <references count="3">
          <reference field="0" count="1" selected="0">
            <x v="2"/>
          </reference>
          <reference field="1" count="1" selected="0">
            <x v="3"/>
          </reference>
          <reference field="2" count="1">
            <x v="3"/>
          </reference>
        </references>
      </pivotArea>
    </format>
    <format dxfId="213">
      <pivotArea dataOnly="0" labelOnly="1" fieldPosition="0">
        <references count="3">
          <reference field="0" count="1" selected="0">
            <x v="3"/>
          </reference>
          <reference field="1" count="1" selected="0">
            <x v="0"/>
          </reference>
          <reference field="2" count="1">
            <x v="0"/>
          </reference>
        </references>
      </pivotArea>
    </format>
    <format dxfId="212">
      <pivotArea dataOnly="0" labelOnly="1" fieldPosition="0">
        <references count="3">
          <reference field="0" count="1" selected="0">
            <x v="3"/>
          </reference>
          <reference field="1" count="1" selected="0">
            <x v="2"/>
          </reference>
          <reference field="2" count="1">
            <x v="2"/>
          </reference>
        </references>
      </pivotArea>
    </format>
    <format dxfId="211">
      <pivotArea dataOnly="0" labelOnly="1" fieldPosition="0">
        <references count="4">
          <reference field="0" count="1" selected="0">
            <x v="0"/>
          </reference>
          <reference field="1" count="1" selected="0">
            <x v="1"/>
          </reference>
          <reference field="2" count="1" selected="0">
            <x v="1"/>
          </reference>
          <reference field="3" count="0"/>
        </references>
      </pivotArea>
    </format>
    <format dxfId="210">
      <pivotArea dataOnly="0" labelOnly="1" fieldPosition="0">
        <references count="4">
          <reference field="0" count="1" selected="0">
            <x v="0"/>
          </reference>
          <reference field="1" count="1" selected="0">
            <x v="3"/>
          </reference>
          <reference field="2" count="1" selected="0">
            <x v="3"/>
          </reference>
          <reference field="3" count="0"/>
        </references>
      </pivotArea>
    </format>
    <format dxfId="209">
      <pivotArea dataOnly="0" labelOnly="1" fieldPosition="0">
        <references count="4">
          <reference field="0" count="1" selected="0">
            <x v="1"/>
          </reference>
          <reference field="1" count="1" selected="0">
            <x v="0"/>
          </reference>
          <reference field="2" count="1" selected="0">
            <x v="0"/>
          </reference>
          <reference field="3" count="0"/>
        </references>
      </pivotArea>
    </format>
    <format dxfId="208">
      <pivotArea dataOnly="0" labelOnly="1" fieldPosition="0">
        <references count="4">
          <reference field="0" count="1" selected="0">
            <x v="1"/>
          </reference>
          <reference field="1" count="1" selected="0">
            <x v="2"/>
          </reference>
          <reference field="2" count="1" selected="0">
            <x v="2"/>
          </reference>
          <reference field="3" count="0"/>
        </references>
      </pivotArea>
    </format>
    <format dxfId="207">
      <pivotArea dataOnly="0" labelOnly="1" fieldPosition="0">
        <references count="4">
          <reference field="0" count="1" selected="0">
            <x v="2"/>
          </reference>
          <reference field="1" count="1" selected="0">
            <x v="1"/>
          </reference>
          <reference field="2" count="1" selected="0">
            <x v="1"/>
          </reference>
          <reference field="3" count="0"/>
        </references>
      </pivotArea>
    </format>
    <format dxfId="206">
      <pivotArea dataOnly="0" labelOnly="1" fieldPosition="0">
        <references count="4">
          <reference field="0" count="1" selected="0">
            <x v="2"/>
          </reference>
          <reference field="1" count="1" selected="0">
            <x v="3"/>
          </reference>
          <reference field="2" count="1" selected="0">
            <x v="3"/>
          </reference>
          <reference field="3" count="0"/>
        </references>
      </pivotArea>
    </format>
    <format dxfId="205">
      <pivotArea dataOnly="0" labelOnly="1" fieldPosition="0">
        <references count="4">
          <reference field="0" count="1" selected="0">
            <x v="3"/>
          </reference>
          <reference field="1" count="1" selected="0">
            <x v="0"/>
          </reference>
          <reference field="2" count="1" selected="0">
            <x v="0"/>
          </reference>
          <reference field="3" count="0"/>
        </references>
      </pivotArea>
    </format>
    <format dxfId="204">
      <pivotArea dataOnly="0" labelOnly="1" fieldPosition="0">
        <references count="4">
          <reference field="0" count="1" selected="0">
            <x v="3"/>
          </reference>
          <reference field="1" count="1" selected="0">
            <x v="2"/>
          </reference>
          <reference field="2" count="1" selected="0">
            <x v="2"/>
          </reference>
          <reference field="3" count="0"/>
        </references>
      </pivotArea>
    </format>
    <format dxfId="203">
      <pivotArea dataOnly="0" labelOnly="1" fieldPosition="0">
        <references count="5">
          <reference field="0" count="1" selected="0">
            <x v="0"/>
          </reference>
          <reference field="1" count="1" selected="0">
            <x v="1"/>
          </reference>
          <reference field="2" count="1" selected="0">
            <x v="1"/>
          </reference>
          <reference field="3" count="0" selected="0"/>
          <reference field="6" count="0"/>
        </references>
      </pivotArea>
    </format>
    <format dxfId="202">
      <pivotArea dataOnly="0" labelOnly="1" fieldPosition="0">
        <references count="5">
          <reference field="0" count="1" selected="0">
            <x v="0"/>
          </reference>
          <reference field="1" count="1" selected="0">
            <x v="3"/>
          </reference>
          <reference field="2" count="1" selected="0">
            <x v="3"/>
          </reference>
          <reference field="3" count="0" selected="0"/>
          <reference field="6" count="0"/>
        </references>
      </pivotArea>
    </format>
    <format dxfId="201">
      <pivotArea dataOnly="0" labelOnly="1" fieldPosition="0">
        <references count="5">
          <reference field="0" count="1" selected="0">
            <x v="1"/>
          </reference>
          <reference field="1" count="1" selected="0">
            <x v="0"/>
          </reference>
          <reference field="2" count="1" selected="0">
            <x v="0"/>
          </reference>
          <reference field="3" count="0" selected="0"/>
          <reference field="6" count="0"/>
        </references>
      </pivotArea>
    </format>
    <format dxfId="200">
      <pivotArea dataOnly="0" labelOnly="1" fieldPosition="0">
        <references count="5">
          <reference field="0" count="1" selected="0">
            <x v="1"/>
          </reference>
          <reference field="1" count="1" selected="0">
            <x v="2"/>
          </reference>
          <reference field="2" count="1" selected="0">
            <x v="2"/>
          </reference>
          <reference field="3" count="0" selected="0"/>
          <reference field="6" count="0"/>
        </references>
      </pivotArea>
    </format>
    <format dxfId="199">
      <pivotArea dataOnly="0" labelOnly="1" fieldPosition="0">
        <references count="5">
          <reference field="0" count="1" selected="0">
            <x v="2"/>
          </reference>
          <reference field="1" count="1" selected="0">
            <x v="1"/>
          </reference>
          <reference field="2" count="1" selected="0">
            <x v="1"/>
          </reference>
          <reference field="3" count="0" selected="0"/>
          <reference field="6" count="0"/>
        </references>
      </pivotArea>
    </format>
    <format dxfId="198">
      <pivotArea dataOnly="0" labelOnly="1" fieldPosition="0">
        <references count="5">
          <reference field="0" count="1" selected="0">
            <x v="2"/>
          </reference>
          <reference field="1" count="1" selected="0">
            <x v="3"/>
          </reference>
          <reference field="2" count="1" selected="0">
            <x v="3"/>
          </reference>
          <reference field="3" count="0" selected="0"/>
          <reference field="6" count="0"/>
        </references>
      </pivotArea>
    </format>
    <format dxfId="197">
      <pivotArea dataOnly="0" labelOnly="1" fieldPosition="0">
        <references count="5">
          <reference field="0" count="1" selected="0">
            <x v="3"/>
          </reference>
          <reference field="1" count="1" selected="0">
            <x v="0"/>
          </reference>
          <reference field="2" count="1" selected="0">
            <x v="0"/>
          </reference>
          <reference field="3" count="0" selected="0"/>
          <reference field="6" count="0"/>
        </references>
      </pivotArea>
    </format>
    <format dxfId="196">
      <pivotArea dataOnly="0" labelOnly="1" fieldPosition="0">
        <references count="5">
          <reference field="0" count="1" selected="0">
            <x v="3"/>
          </reference>
          <reference field="1" count="1" selected="0">
            <x v="2"/>
          </reference>
          <reference field="2" count="1" selected="0">
            <x v="2"/>
          </reference>
          <reference field="3" count="0" selected="0"/>
          <reference field="6" count="0"/>
        </references>
      </pivotArea>
    </format>
    <format dxfId="195">
      <pivotArea dataOnly="0" labelOnly="1" fieldPosition="0">
        <references count="6">
          <reference field="0" count="1" selected="0">
            <x v="0"/>
          </reference>
          <reference field="1" count="1" selected="0">
            <x v="1"/>
          </reference>
          <reference field="2" count="1" selected="0">
            <x v="1"/>
          </reference>
          <reference field="3" count="0" selected="0"/>
          <reference field="6" count="1" selected="0">
            <x v="0"/>
          </reference>
          <reference field="7" count="0"/>
        </references>
      </pivotArea>
    </format>
    <format dxfId="194">
      <pivotArea dataOnly="0" labelOnly="1" fieldPosition="0">
        <references count="6">
          <reference field="0" count="1" selected="0">
            <x v="0"/>
          </reference>
          <reference field="1" count="1" selected="0">
            <x v="1"/>
          </reference>
          <reference field="2" count="1" selected="0">
            <x v="1"/>
          </reference>
          <reference field="3" count="0" selected="0"/>
          <reference field="6" count="1" selected="0">
            <x v="1"/>
          </reference>
          <reference field="7" count="0"/>
        </references>
      </pivotArea>
    </format>
    <format dxfId="193">
      <pivotArea dataOnly="0" labelOnly="1" fieldPosition="0">
        <references count="6">
          <reference field="0" count="1" selected="0">
            <x v="0"/>
          </reference>
          <reference field="1" count="1" selected="0">
            <x v="1"/>
          </reference>
          <reference field="2" count="1" selected="0">
            <x v="1"/>
          </reference>
          <reference field="3" count="0" selected="0"/>
          <reference field="6" count="1" selected="0">
            <x v="2"/>
          </reference>
          <reference field="7" count="0"/>
        </references>
      </pivotArea>
    </format>
    <format dxfId="192">
      <pivotArea dataOnly="0" labelOnly="1" fieldPosition="0">
        <references count="6">
          <reference field="0" count="1" selected="0">
            <x v="0"/>
          </reference>
          <reference field="1" count="1" selected="0">
            <x v="3"/>
          </reference>
          <reference field="2" count="1" selected="0">
            <x v="3"/>
          </reference>
          <reference field="3" count="0" selected="0"/>
          <reference field="6" count="1" selected="0">
            <x v="0"/>
          </reference>
          <reference field="7" count="0"/>
        </references>
      </pivotArea>
    </format>
    <format dxfId="191">
      <pivotArea dataOnly="0" labelOnly="1" fieldPosition="0">
        <references count="6">
          <reference field="0" count="1" selected="0">
            <x v="0"/>
          </reference>
          <reference field="1" count="1" selected="0">
            <x v="3"/>
          </reference>
          <reference field="2" count="1" selected="0">
            <x v="3"/>
          </reference>
          <reference field="3" count="0" selected="0"/>
          <reference field="6" count="1" selected="0">
            <x v="1"/>
          </reference>
          <reference field="7" count="0"/>
        </references>
      </pivotArea>
    </format>
    <format dxfId="190">
      <pivotArea dataOnly="0" labelOnly="1" fieldPosition="0">
        <references count="6">
          <reference field="0" count="1" selected="0">
            <x v="0"/>
          </reference>
          <reference field="1" count="1" selected="0">
            <x v="3"/>
          </reference>
          <reference field="2" count="1" selected="0">
            <x v="3"/>
          </reference>
          <reference field="3" count="0" selected="0"/>
          <reference field="6" count="1" selected="0">
            <x v="2"/>
          </reference>
          <reference field="7" count="0"/>
        </references>
      </pivotArea>
    </format>
    <format dxfId="189">
      <pivotArea dataOnly="0" labelOnly="1" fieldPosition="0">
        <references count="6">
          <reference field="0" count="1" selected="0">
            <x v="1"/>
          </reference>
          <reference field="1" count="1" selected="0">
            <x v="0"/>
          </reference>
          <reference field="2" count="1" selected="0">
            <x v="0"/>
          </reference>
          <reference field="3" count="0" selected="0"/>
          <reference field="6" count="1" selected="0">
            <x v="0"/>
          </reference>
          <reference field="7" count="0"/>
        </references>
      </pivotArea>
    </format>
    <format dxfId="188">
      <pivotArea dataOnly="0" labelOnly="1" fieldPosition="0">
        <references count="6">
          <reference field="0" count="1" selected="0">
            <x v="1"/>
          </reference>
          <reference field="1" count="1" selected="0">
            <x v="0"/>
          </reference>
          <reference field="2" count="1" selected="0">
            <x v="0"/>
          </reference>
          <reference field="3" count="0" selected="0"/>
          <reference field="6" count="1" selected="0">
            <x v="1"/>
          </reference>
          <reference field="7" count="0"/>
        </references>
      </pivotArea>
    </format>
    <format dxfId="187">
      <pivotArea dataOnly="0" labelOnly="1" fieldPosition="0">
        <references count="6">
          <reference field="0" count="1" selected="0">
            <x v="1"/>
          </reference>
          <reference field="1" count="1" selected="0">
            <x v="0"/>
          </reference>
          <reference field="2" count="1" selected="0">
            <x v="0"/>
          </reference>
          <reference field="3" count="0" selected="0"/>
          <reference field="6" count="1" selected="0">
            <x v="2"/>
          </reference>
          <reference field="7" count="0"/>
        </references>
      </pivotArea>
    </format>
    <format dxfId="186">
      <pivotArea dataOnly="0" labelOnly="1" fieldPosition="0">
        <references count="6">
          <reference field="0" count="1" selected="0">
            <x v="1"/>
          </reference>
          <reference field="1" count="1" selected="0">
            <x v="2"/>
          </reference>
          <reference field="2" count="1" selected="0">
            <x v="2"/>
          </reference>
          <reference field="3" count="0" selected="0"/>
          <reference field="6" count="1" selected="0">
            <x v="0"/>
          </reference>
          <reference field="7" count="0"/>
        </references>
      </pivotArea>
    </format>
    <format dxfId="185">
      <pivotArea dataOnly="0" labelOnly="1" fieldPosition="0">
        <references count="6">
          <reference field="0" count="1" selected="0">
            <x v="1"/>
          </reference>
          <reference field="1" count="1" selected="0">
            <x v="2"/>
          </reference>
          <reference field="2" count="1" selected="0">
            <x v="2"/>
          </reference>
          <reference field="3" count="0" selected="0"/>
          <reference field="6" count="1" selected="0">
            <x v="1"/>
          </reference>
          <reference field="7" count="0"/>
        </references>
      </pivotArea>
    </format>
    <format dxfId="184">
      <pivotArea dataOnly="0" labelOnly="1" fieldPosition="0">
        <references count="6">
          <reference field="0" count="1" selected="0">
            <x v="1"/>
          </reference>
          <reference field="1" count="1" selected="0">
            <x v="2"/>
          </reference>
          <reference field="2" count="1" selected="0">
            <x v="2"/>
          </reference>
          <reference field="3" count="0" selected="0"/>
          <reference field="6" count="1" selected="0">
            <x v="2"/>
          </reference>
          <reference field="7" count="0"/>
        </references>
      </pivotArea>
    </format>
    <format dxfId="183">
      <pivotArea dataOnly="0" labelOnly="1" fieldPosition="0">
        <references count="6">
          <reference field="0" count="1" selected="0">
            <x v="2"/>
          </reference>
          <reference field="1" count="1" selected="0">
            <x v="1"/>
          </reference>
          <reference field="2" count="1" selected="0">
            <x v="1"/>
          </reference>
          <reference field="3" count="0" selected="0"/>
          <reference field="6" count="1" selected="0">
            <x v="0"/>
          </reference>
          <reference field="7" count="0"/>
        </references>
      </pivotArea>
    </format>
    <format dxfId="182">
      <pivotArea dataOnly="0" labelOnly="1" fieldPosition="0">
        <references count="6">
          <reference field="0" count="1" selected="0">
            <x v="2"/>
          </reference>
          <reference field="1" count="1" selected="0">
            <x v="1"/>
          </reference>
          <reference field="2" count="1" selected="0">
            <x v="1"/>
          </reference>
          <reference field="3" count="0" selected="0"/>
          <reference field="6" count="1" selected="0">
            <x v="1"/>
          </reference>
          <reference field="7" count="0"/>
        </references>
      </pivotArea>
    </format>
    <format dxfId="181">
      <pivotArea dataOnly="0" labelOnly="1" fieldPosition="0">
        <references count="6">
          <reference field="0" count="1" selected="0">
            <x v="2"/>
          </reference>
          <reference field="1" count="1" selected="0">
            <x v="1"/>
          </reference>
          <reference field="2" count="1" selected="0">
            <x v="1"/>
          </reference>
          <reference field="3" count="0" selected="0"/>
          <reference field="6" count="1" selected="0">
            <x v="2"/>
          </reference>
          <reference field="7" count="0"/>
        </references>
      </pivotArea>
    </format>
    <format dxfId="180">
      <pivotArea dataOnly="0" labelOnly="1" fieldPosition="0">
        <references count="6">
          <reference field="0" count="1" selected="0">
            <x v="2"/>
          </reference>
          <reference field="1" count="1" selected="0">
            <x v="3"/>
          </reference>
          <reference field="2" count="1" selected="0">
            <x v="3"/>
          </reference>
          <reference field="3" count="0" selected="0"/>
          <reference field="6" count="1" selected="0">
            <x v="0"/>
          </reference>
          <reference field="7" count="0"/>
        </references>
      </pivotArea>
    </format>
    <format dxfId="179">
      <pivotArea dataOnly="0" labelOnly="1" fieldPosition="0">
        <references count="6">
          <reference field="0" count="1" selected="0">
            <x v="2"/>
          </reference>
          <reference field="1" count="1" selected="0">
            <x v="3"/>
          </reference>
          <reference field="2" count="1" selected="0">
            <x v="3"/>
          </reference>
          <reference field="3" count="0" selected="0"/>
          <reference field="6" count="1" selected="0">
            <x v="1"/>
          </reference>
          <reference field="7" count="0"/>
        </references>
      </pivotArea>
    </format>
    <format dxfId="178">
      <pivotArea dataOnly="0" labelOnly="1" fieldPosition="0">
        <references count="6">
          <reference field="0" count="1" selected="0">
            <x v="2"/>
          </reference>
          <reference field="1" count="1" selected="0">
            <x v="3"/>
          </reference>
          <reference field="2" count="1" selected="0">
            <x v="3"/>
          </reference>
          <reference field="3" count="0" selected="0"/>
          <reference field="6" count="1" selected="0">
            <x v="2"/>
          </reference>
          <reference field="7" count="0"/>
        </references>
      </pivotArea>
    </format>
    <format dxfId="177">
      <pivotArea dataOnly="0" labelOnly="1" fieldPosition="0">
        <references count="6">
          <reference field="0" count="1" selected="0">
            <x v="3"/>
          </reference>
          <reference field="1" count="1" selected="0">
            <x v="0"/>
          </reference>
          <reference field="2" count="1" selected="0">
            <x v="0"/>
          </reference>
          <reference field="3" count="0" selected="0"/>
          <reference field="6" count="1" selected="0">
            <x v="0"/>
          </reference>
          <reference field="7" count="0"/>
        </references>
      </pivotArea>
    </format>
    <format dxfId="176">
      <pivotArea dataOnly="0" labelOnly="1" fieldPosition="0">
        <references count="6">
          <reference field="0" count="1" selected="0">
            <x v="3"/>
          </reference>
          <reference field="1" count="1" selected="0">
            <x v="0"/>
          </reference>
          <reference field="2" count="1" selected="0">
            <x v="0"/>
          </reference>
          <reference field="3" count="0" selected="0"/>
          <reference field="6" count="1" selected="0">
            <x v="1"/>
          </reference>
          <reference field="7" count="0"/>
        </references>
      </pivotArea>
    </format>
    <format dxfId="175">
      <pivotArea dataOnly="0" labelOnly="1" fieldPosition="0">
        <references count="6">
          <reference field="0" count="1" selected="0">
            <x v="3"/>
          </reference>
          <reference field="1" count="1" selected="0">
            <x v="0"/>
          </reference>
          <reference field="2" count="1" selected="0">
            <x v="0"/>
          </reference>
          <reference field="3" count="0" selected="0"/>
          <reference field="6" count="1" selected="0">
            <x v="2"/>
          </reference>
          <reference field="7" count="0"/>
        </references>
      </pivotArea>
    </format>
    <format dxfId="174">
      <pivotArea dataOnly="0" labelOnly="1" fieldPosition="0">
        <references count="6">
          <reference field="0" count="1" selected="0">
            <x v="3"/>
          </reference>
          <reference field="1" count="1" selected="0">
            <x v="2"/>
          </reference>
          <reference field="2" count="1" selected="0">
            <x v="2"/>
          </reference>
          <reference field="3" count="0" selected="0"/>
          <reference field="6" count="1" selected="0">
            <x v="0"/>
          </reference>
          <reference field="7" count="0"/>
        </references>
      </pivotArea>
    </format>
    <format dxfId="173">
      <pivotArea dataOnly="0" labelOnly="1" fieldPosition="0">
        <references count="6">
          <reference field="0" count="1" selected="0">
            <x v="3"/>
          </reference>
          <reference field="1" count="1" selected="0">
            <x v="2"/>
          </reference>
          <reference field="2" count="1" selected="0">
            <x v="2"/>
          </reference>
          <reference field="3" count="0" selected="0"/>
          <reference field="6" count="1" selected="0">
            <x v="1"/>
          </reference>
          <reference field="7" count="0"/>
        </references>
      </pivotArea>
    </format>
    <format dxfId="172">
      <pivotArea dataOnly="0" labelOnly="1" fieldPosition="0">
        <references count="6">
          <reference field="0" count="1" selected="0">
            <x v="3"/>
          </reference>
          <reference field="1" count="1" selected="0">
            <x v="2"/>
          </reference>
          <reference field="2" count="1" selected="0">
            <x v="2"/>
          </reference>
          <reference field="3" count="0" selected="0"/>
          <reference field="6" count="1" selected="0">
            <x v="2"/>
          </reference>
          <reference field="7" count="0"/>
        </references>
      </pivotArea>
    </format>
    <format dxfId="171">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0"/>
          </reference>
          <reference field="8" count="1">
            <x v="0"/>
          </reference>
        </references>
      </pivotArea>
    </format>
    <format dxfId="170">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1"/>
          </reference>
          <reference field="8" count="1">
            <x v="0"/>
          </reference>
        </references>
      </pivotArea>
    </format>
    <format dxfId="169">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2"/>
          </reference>
          <reference field="8" count="1">
            <x v="0"/>
          </reference>
        </references>
      </pivotArea>
    </format>
    <format dxfId="168">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3"/>
          </reference>
          <reference field="8" count="1">
            <x v="0"/>
          </reference>
        </references>
      </pivotArea>
    </format>
    <format dxfId="167">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4"/>
          </reference>
          <reference field="8" count="1">
            <x v="0"/>
          </reference>
        </references>
      </pivotArea>
    </format>
    <format dxfId="166">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5"/>
          </reference>
          <reference field="8" count="1">
            <x v="0"/>
          </reference>
        </references>
      </pivotArea>
    </format>
    <format dxfId="165">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0"/>
          </reference>
          <reference field="7" count="1" selected="0">
            <x v="6"/>
          </reference>
          <reference field="8" count="1">
            <x v="0"/>
          </reference>
        </references>
      </pivotArea>
    </format>
    <format dxfId="164">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0"/>
          </reference>
          <reference field="8" count="1">
            <x v="1"/>
          </reference>
        </references>
      </pivotArea>
    </format>
    <format dxfId="163">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1"/>
          </reference>
          <reference field="8" count="1">
            <x v="1"/>
          </reference>
        </references>
      </pivotArea>
    </format>
    <format dxfId="162">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2"/>
          </reference>
          <reference field="8" count="1">
            <x v="1"/>
          </reference>
        </references>
      </pivotArea>
    </format>
    <format dxfId="161">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3"/>
          </reference>
          <reference field="8" count="1">
            <x v="1"/>
          </reference>
        </references>
      </pivotArea>
    </format>
    <format dxfId="160">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4"/>
          </reference>
          <reference field="8" count="1">
            <x v="1"/>
          </reference>
        </references>
      </pivotArea>
    </format>
    <format dxfId="159">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5"/>
          </reference>
          <reference field="8" count="1">
            <x v="1"/>
          </reference>
        </references>
      </pivotArea>
    </format>
    <format dxfId="158">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1"/>
          </reference>
          <reference field="7" count="1" selected="0">
            <x v="6"/>
          </reference>
          <reference field="8" count="1">
            <x v="1"/>
          </reference>
        </references>
      </pivotArea>
    </format>
    <format dxfId="157">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0"/>
          </reference>
          <reference field="8" count="1">
            <x v="2"/>
          </reference>
        </references>
      </pivotArea>
    </format>
    <format dxfId="156">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1"/>
          </reference>
          <reference field="8" count="1">
            <x v="2"/>
          </reference>
        </references>
      </pivotArea>
    </format>
    <format dxfId="155">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2"/>
          </reference>
          <reference field="8" count="1">
            <x v="2"/>
          </reference>
        </references>
      </pivotArea>
    </format>
    <format dxfId="154">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3"/>
          </reference>
          <reference field="8" count="1">
            <x v="2"/>
          </reference>
        </references>
      </pivotArea>
    </format>
    <format dxfId="153">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4"/>
          </reference>
          <reference field="8" count="1">
            <x v="2"/>
          </reference>
        </references>
      </pivotArea>
    </format>
    <format dxfId="152">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5"/>
          </reference>
          <reference field="8" count="1">
            <x v="2"/>
          </reference>
        </references>
      </pivotArea>
    </format>
    <format dxfId="151">
      <pivotArea dataOnly="0" labelOnly="1" fieldPosition="0">
        <references count="7">
          <reference field="0" count="1" selected="0">
            <x v="0"/>
          </reference>
          <reference field="1" count="1" selected="0">
            <x v="1"/>
          </reference>
          <reference field="2" count="1" selected="0">
            <x v="1"/>
          </reference>
          <reference field="3" count="0" selected="0"/>
          <reference field="6" count="1" selected="0">
            <x v="2"/>
          </reference>
          <reference field="7" count="1" selected="0">
            <x v="6"/>
          </reference>
          <reference field="8" count="1">
            <x v="2"/>
          </reference>
        </references>
      </pivotArea>
    </format>
    <format dxfId="150">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0"/>
          </reference>
          <reference field="8" count="1">
            <x v="0"/>
          </reference>
        </references>
      </pivotArea>
    </format>
    <format dxfId="149">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1"/>
          </reference>
          <reference field="8" count="1">
            <x v="0"/>
          </reference>
        </references>
      </pivotArea>
    </format>
    <format dxfId="148">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2"/>
          </reference>
          <reference field="8" count="1">
            <x v="0"/>
          </reference>
        </references>
      </pivotArea>
    </format>
    <format dxfId="147">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3"/>
          </reference>
          <reference field="8" count="1">
            <x v="0"/>
          </reference>
        </references>
      </pivotArea>
    </format>
    <format dxfId="146">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4"/>
          </reference>
          <reference field="8" count="1">
            <x v="0"/>
          </reference>
        </references>
      </pivotArea>
    </format>
    <format dxfId="145">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5"/>
          </reference>
          <reference field="8" count="1">
            <x v="0"/>
          </reference>
        </references>
      </pivotArea>
    </format>
    <format dxfId="144">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0"/>
          </reference>
          <reference field="7" count="1" selected="0">
            <x v="6"/>
          </reference>
          <reference field="8" count="1">
            <x v="0"/>
          </reference>
        </references>
      </pivotArea>
    </format>
    <format dxfId="143">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0"/>
          </reference>
          <reference field="8" count="1">
            <x v="1"/>
          </reference>
        </references>
      </pivotArea>
    </format>
    <format dxfId="142">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1"/>
          </reference>
          <reference field="8" count="1">
            <x v="1"/>
          </reference>
        </references>
      </pivotArea>
    </format>
    <format dxfId="141">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2"/>
          </reference>
          <reference field="8" count="1">
            <x v="1"/>
          </reference>
        </references>
      </pivotArea>
    </format>
    <format dxfId="140">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3"/>
          </reference>
          <reference field="8" count="1">
            <x v="1"/>
          </reference>
        </references>
      </pivotArea>
    </format>
    <format dxfId="139">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4"/>
          </reference>
          <reference field="8" count="1">
            <x v="1"/>
          </reference>
        </references>
      </pivotArea>
    </format>
    <format dxfId="138">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5"/>
          </reference>
          <reference field="8" count="1">
            <x v="1"/>
          </reference>
        </references>
      </pivotArea>
    </format>
    <format dxfId="137">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1"/>
          </reference>
          <reference field="7" count="1" selected="0">
            <x v="6"/>
          </reference>
          <reference field="8" count="1">
            <x v="1"/>
          </reference>
        </references>
      </pivotArea>
    </format>
    <format dxfId="136">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0"/>
          </reference>
          <reference field="8" count="1">
            <x v="2"/>
          </reference>
        </references>
      </pivotArea>
    </format>
    <format dxfId="135">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1"/>
          </reference>
          <reference field="8" count="1">
            <x v="2"/>
          </reference>
        </references>
      </pivotArea>
    </format>
    <format dxfId="134">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2"/>
          </reference>
          <reference field="8" count="1">
            <x v="2"/>
          </reference>
        </references>
      </pivotArea>
    </format>
    <format dxfId="133">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3"/>
          </reference>
          <reference field="8" count="1">
            <x v="2"/>
          </reference>
        </references>
      </pivotArea>
    </format>
    <format dxfId="132">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4"/>
          </reference>
          <reference field="8" count="1">
            <x v="2"/>
          </reference>
        </references>
      </pivotArea>
    </format>
    <format dxfId="131">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5"/>
          </reference>
          <reference field="8" count="1">
            <x v="2"/>
          </reference>
        </references>
      </pivotArea>
    </format>
    <format dxfId="130">
      <pivotArea dataOnly="0" labelOnly="1" fieldPosition="0">
        <references count="7">
          <reference field="0" count="1" selected="0">
            <x v="0"/>
          </reference>
          <reference field="1" count="1" selected="0">
            <x v="3"/>
          </reference>
          <reference field="2" count="1" selected="0">
            <x v="3"/>
          </reference>
          <reference field="3" count="0" selected="0"/>
          <reference field="6" count="1" selected="0">
            <x v="2"/>
          </reference>
          <reference field="7" count="1" selected="0">
            <x v="6"/>
          </reference>
          <reference field="8" count="1">
            <x v="2"/>
          </reference>
        </references>
      </pivotArea>
    </format>
    <format dxfId="129">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0"/>
          </reference>
          <reference field="8" count="1">
            <x v="0"/>
          </reference>
        </references>
      </pivotArea>
    </format>
    <format dxfId="128">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1"/>
          </reference>
          <reference field="8" count="1">
            <x v="0"/>
          </reference>
        </references>
      </pivotArea>
    </format>
    <format dxfId="127">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2"/>
          </reference>
          <reference field="8" count="1">
            <x v="0"/>
          </reference>
        </references>
      </pivotArea>
    </format>
    <format dxfId="126">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3"/>
          </reference>
          <reference field="8" count="1">
            <x v="0"/>
          </reference>
        </references>
      </pivotArea>
    </format>
    <format dxfId="125">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4"/>
          </reference>
          <reference field="8" count="1">
            <x v="0"/>
          </reference>
        </references>
      </pivotArea>
    </format>
    <format dxfId="124">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5"/>
          </reference>
          <reference field="8" count="1">
            <x v="0"/>
          </reference>
        </references>
      </pivotArea>
    </format>
    <format dxfId="123">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0"/>
          </reference>
          <reference field="7" count="1" selected="0">
            <x v="6"/>
          </reference>
          <reference field="8" count="1">
            <x v="0"/>
          </reference>
        </references>
      </pivotArea>
    </format>
    <format dxfId="122">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0"/>
          </reference>
          <reference field="8" count="1">
            <x v="1"/>
          </reference>
        </references>
      </pivotArea>
    </format>
    <format dxfId="121">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1"/>
          </reference>
          <reference field="8" count="1">
            <x v="1"/>
          </reference>
        </references>
      </pivotArea>
    </format>
    <format dxfId="120">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2"/>
          </reference>
          <reference field="8" count="1">
            <x v="1"/>
          </reference>
        </references>
      </pivotArea>
    </format>
    <format dxfId="119">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3"/>
          </reference>
          <reference field="8" count="1">
            <x v="1"/>
          </reference>
        </references>
      </pivotArea>
    </format>
    <format dxfId="118">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4"/>
          </reference>
          <reference field="8" count="1">
            <x v="1"/>
          </reference>
        </references>
      </pivotArea>
    </format>
    <format dxfId="117">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5"/>
          </reference>
          <reference field="8" count="1">
            <x v="1"/>
          </reference>
        </references>
      </pivotArea>
    </format>
    <format dxfId="116">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1"/>
          </reference>
          <reference field="7" count="1" selected="0">
            <x v="6"/>
          </reference>
          <reference field="8" count="1">
            <x v="1"/>
          </reference>
        </references>
      </pivotArea>
    </format>
    <format dxfId="115">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0"/>
          </reference>
          <reference field="8" count="1">
            <x v="2"/>
          </reference>
        </references>
      </pivotArea>
    </format>
    <format dxfId="114">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1"/>
          </reference>
          <reference field="8" count="1">
            <x v="2"/>
          </reference>
        </references>
      </pivotArea>
    </format>
    <format dxfId="113">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2"/>
          </reference>
          <reference field="8" count="1">
            <x v="2"/>
          </reference>
        </references>
      </pivotArea>
    </format>
    <format dxfId="112">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3"/>
          </reference>
          <reference field="8" count="1">
            <x v="2"/>
          </reference>
        </references>
      </pivotArea>
    </format>
    <format dxfId="111">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4"/>
          </reference>
          <reference field="8" count="1">
            <x v="2"/>
          </reference>
        </references>
      </pivotArea>
    </format>
    <format dxfId="110">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5"/>
          </reference>
          <reference field="8" count="1">
            <x v="2"/>
          </reference>
        </references>
      </pivotArea>
    </format>
    <format dxfId="109">
      <pivotArea dataOnly="0" labelOnly="1" fieldPosition="0">
        <references count="7">
          <reference field="0" count="1" selected="0">
            <x v="1"/>
          </reference>
          <reference field="1" count="1" selected="0">
            <x v="0"/>
          </reference>
          <reference field="2" count="1" selected="0">
            <x v="0"/>
          </reference>
          <reference field="3" count="0" selected="0"/>
          <reference field="6" count="1" selected="0">
            <x v="2"/>
          </reference>
          <reference field="7" count="1" selected="0">
            <x v="6"/>
          </reference>
          <reference field="8" count="1">
            <x v="2"/>
          </reference>
        </references>
      </pivotArea>
    </format>
    <format dxfId="108">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0"/>
          </reference>
          <reference field="8" count="1">
            <x v="0"/>
          </reference>
        </references>
      </pivotArea>
    </format>
    <format dxfId="107">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1"/>
          </reference>
          <reference field="8" count="1">
            <x v="0"/>
          </reference>
        </references>
      </pivotArea>
    </format>
    <format dxfId="106">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2"/>
          </reference>
          <reference field="8" count="1">
            <x v="0"/>
          </reference>
        </references>
      </pivotArea>
    </format>
    <format dxfId="105">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3"/>
          </reference>
          <reference field="8" count="1">
            <x v="0"/>
          </reference>
        </references>
      </pivotArea>
    </format>
    <format dxfId="104">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4"/>
          </reference>
          <reference field="8" count="1">
            <x v="0"/>
          </reference>
        </references>
      </pivotArea>
    </format>
    <format dxfId="103">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5"/>
          </reference>
          <reference field="8" count="1">
            <x v="0"/>
          </reference>
        </references>
      </pivotArea>
    </format>
    <format dxfId="102">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0"/>
          </reference>
          <reference field="7" count="1" selected="0">
            <x v="6"/>
          </reference>
          <reference field="8" count="1">
            <x v="0"/>
          </reference>
        </references>
      </pivotArea>
    </format>
    <format dxfId="101">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0"/>
          </reference>
          <reference field="8" count="1">
            <x v="1"/>
          </reference>
        </references>
      </pivotArea>
    </format>
    <format dxfId="100">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1"/>
          </reference>
          <reference field="8" count="1">
            <x v="1"/>
          </reference>
        </references>
      </pivotArea>
    </format>
    <format dxfId="99">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2"/>
          </reference>
          <reference field="8" count="1">
            <x v="1"/>
          </reference>
        </references>
      </pivotArea>
    </format>
    <format dxfId="98">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3"/>
          </reference>
          <reference field="8" count="1">
            <x v="1"/>
          </reference>
        </references>
      </pivotArea>
    </format>
    <format dxfId="97">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4"/>
          </reference>
          <reference field="8" count="1">
            <x v="1"/>
          </reference>
        </references>
      </pivotArea>
    </format>
    <format dxfId="96">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5"/>
          </reference>
          <reference field="8" count="1">
            <x v="1"/>
          </reference>
        </references>
      </pivotArea>
    </format>
    <format dxfId="95">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1"/>
          </reference>
          <reference field="7" count="1" selected="0">
            <x v="6"/>
          </reference>
          <reference field="8" count="1">
            <x v="1"/>
          </reference>
        </references>
      </pivotArea>
    </format>
    <format dxfId="94">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0"/>
          </reference>
          <reference field="8" count="1">
            <x v="2"/>
          </reference>
        </references>
      </pivotArea>
    </format>
    <format dxfId="93">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1"/>
          </reference>
          <reference field="8" count="1">
            <x v="2"/>
          </reference>
        </references>
      </pivotArea>
    </format>
    <format dxfId="92">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2"/>
          </reference>
          <reference field="8" count="1">
            <x v="2"/>
          </reference>
        </references>
      </pivotArea>
    </format>
    <format dxfId="91">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3"/>
          </reference>
          <reference field="8" count="1">
            <x v="2"/>
          </reference>
        </references>
      </pivotArea>
    </format>
    <format dxfId="90">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4"/>
          </reference>
          <reference field="8" count="1">
            <x v="2"/>
          </reference>
        </references>
      </pivotArea>
    </format>
    <format dxfId="89">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5"/>
          </reference>
          <reference field="8" count="1">
            <x v="2"/>
          </reference>
        </references>
      </pivotArea>
    </format>
    <format dxfId="88">
      <pivotArea dataOnly="0" labelOnly="1" fieldPosition="0">
        <references count="7">
          <reference field="0" count="1" selected="0">
            <x v="1"/>
          </reference>
          <reference field="1" count="1" selected="0">
            <x v="2"/>
          </reference>
          <reference field="2" count="1" selected="0">
            <x v="2"/>
          </reference>
          <reference field="3" count="0" selected="0"/>
          <reference field="6" count="1" selected="0">
            <x v="2"/>
          </reference>
          <reference field="7" count="1" selected="0">
            <x v="6"/>
          </reference>
          <reference field="8" count="1">
            <x v="2"/>
          </reference>
        </references>
      </pivotArea>
    </format>
    <format dxfId="87">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0"/>
          </reference>
          <reference field="8" count="1">
            <x v="0"/>
          </reference>
        </references>
      </pivotArea>
    </format>
    <format dxfId="86">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1"/>
          </reference>
          <reference field="8" count="1">
            <x v="0"/>
          </reference>
        </references>
      </pivotArea>
    </format>
    <format dxfId="85">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2"/>
          </reference>
          <reference field="8" count="1">
            <x v="0"/>
          </reference>
        </references>
      </pivotArea>
    </format>
    <format dxfId="84">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3"/>
          </reference>
          <reference field="8" count="1">
            <x v="0"/>
          </reference>
        </references>
      </pivotArea>
    </format>
    <format dxfId="83">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4"/>
          </reference>
          <reference field="8" count="1">
            <x v="0"/>
          </reference>
        </references>
      </pivotArea>
    </format>
    <format dxfId="82">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5"/>
          </reference>
          <reference field="8" count="1">
            <x v="0"/>
          </reference>
        </references>
      </pivotArea>
    </format>
    <format dxfId="81">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0"/>
          </reference>
          <reference field="7" count="1" selected="0">
            <x v="6"/>
          </reference>
          <reference field="8" count="1">
            <x v="0"/>
          </reference>
        </references>
      </pivotArea>
    </format>
    <format dxfId="80">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0"/>
          </reference>
          <reference field="8" count="1">
            <x v="1"/>
          </reference>
        </references>
      </pivotArea>
    </format>
    <format dxfId="79">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1"/>
          </reference>
          <reference field="8" count="1">
            <x v="1"/>
          </reference>
        </references>
      </pivotArea>
    </format>
    <format dxfId="78">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2"/>
          </reference>
          <reference field="8" count="1">
            <x v="1"/>
          </reference>
        </references>
      </pivotArea>
    </format>
    <format dxfId="77">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3"/>
          </reference>
          <reference field="8" count="1">
            <x v="1"/>
          </reference>
        </references>
      </pivotArea>
    </format>
    <format dxfId="76">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4"/>
          </reference>
          <reference field="8" count="1">
            <x v="1"/>
          </reference>
        </references>
      </pivotArea>
    </format>
    <format dxfId="75">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5"/>
          </reference>
          <reference field="8" count="1">
            <x v="1"/>
          </reference>
        </references>
      </pivotArea>
    </format>
    <format dxfId="74">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1"/>
          </reference>
          <reference field="7" count="1" selected="0">
            <x v="6"/>
          </reference>
          <reference field="8" count="1">
            <x v="1"/>
          </reference>
        </references>
      </pivotArea>
    </format>
    <format dxfId="73">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0"/>
          </reference>
          <reference field="8" count="1">
            <x v="2"/>
          </reference>
        </references>
      </pivotArea>
    </format>
    <format dxfId="72">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1"/>
          </reference>
          <reference field="8" count="1">
            <x v="2"/>
          </reference>
        </references>
      </pivotArea>
    </format>
    <format dxfId="71">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2"/>
          </reference>
          <reference field="8" count="1">
            <x v="2"/>
          </reference>
        </references>
      </pivotArea>
    </format>
    <format dxfId="70">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3"/>
          </reference>
          <reference field="8" count="1">
            <x v="2"/>
          </reference>
        </references>
      </pivotArea>
    </format>
    <format dxfId="69">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4"/>
          </reference>
          <reference field="8" count="1">
            <x v="2"/>
          </reference>
        </references>
      </pivotArea>
    </format>
    <format dxfId="68">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5"/>
          </reference>
          <reference field="8" count="1">
            <x v="2"/>
          </reference>
        </references>
      </pivotArea>
    </format>
    <format dxfId="67">
      <pivotArea dataOnly="0" labelOnly="1" fieldPosition="0">
        <references count="7">
          <reference field="0" count="1" selected="0">
            <x v="2"/>
          </reference>
          <reference field="1" count="1" selected="0">
            <x v="1"/>
          </reference>
          <reference field="2" count="1" selected="0">
            <x v="1"/>
          </reference>
          <reference field="3" count="0" selected="0"/>
          <reference field="6" count="1" selected="0">
            <x v="2"/>
          </reference>
          <reference field="7" count="1" selected="0">
            <x v="6"/>
          </reference>
          <reference field="8" count="1">
            <x v="2"/>
          </reference>
        </references>
      </pivotArea>
    </format>
    <format dxfId="66">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0"/>
          </reference>
          <reference field="8" count="1">
            <x v="0"/>
          </reference>
        </references>
      </pivotArea>
    </format>
    <format dxfId="65">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1"/>
          </reference>
          <reference field="8" count="1">
            <x v="0"/>
          </reference>
        </references>
      </pivotArea>
    </format>
    <format dxfId="64">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2"/>
          </reference>
          <reference field="8" count="1">
            <x v="0"/>
          </reference>
        </references>
      </pivotArea>
    </format>
    <format dxfId="63">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3"/>
          </reference>
          <reference field="8" count="1">
            <x v="0"/>
          </reference>
        </references>
      </pivotArea>
    </format>
    <format dxfId="62">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4"/>
          </reference>
          <reference field="8" count="1">
            <x v="0"/>
          </reference>
        </references>
      </pivotArea>
    </format>
    <format dxfId="61">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5"/>
          </reference>
          <reference field="8" count="1">
            <x v="0"/>
          </reference>
        </references>
      </pivotArea>
    </format>
    <format dxfId="60">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0"/>
          </reference>
          <reference field="7" count="1" selected="0">
            <x v="6"/>
          </reference>
          <reference field="8" count="1">
            <x v="0"/>
          </reference>
        </references>
      </pivotArea>
    </format>
    <format dxfId="59">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0"/>
          </reference>
          <reference field="8" count="1">
            <x v="1"/>
          </reference>
        </references>
      </pivotArea>
    </format>
    <format dxfId="58">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1"/>
          </reference>
          <reference field="8" count="1">
            <x v="1"/>
          </reference>
        </references>
      </pivotArea>
    </format>
    <format dxfId="57">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2"/>
          </reference>
          <reference field="8" count="1">
            <x v="1"/>
          </reference>
        </references>
      </pivotArea>
    </format>
    <format dxfId="56">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3"/>
          </reference>
          <reference field="8" count="1">
            <x v="1"/>
          </reference>
        </references>
      </pivotArea>
    </format>
    <format dxfId="55">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4"/>
          </reference>
          <reference field="8" count="1">
            <x v="1"/>
          </reference>
        </references>
      </pivotArea>
    </format>
    <format dxfId="54">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5"/>
          </reference>
          <reference field="8" count="1">
            <x v="1"/>
          </reference>
        </references>
      </pivotArea>
    </format>
    <format dxfId="53">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1"/>
          </reference>
          <reference field="7" count="1" selected="0">
            <x v="6"/>
          </reference>
          <reference field="8" count="1">
            <x v="1"/>
          </reference>
        </references>
      </pivotArea>
    </format>
    <format dxfId="52">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0"/>
          </reference>
          <reference field="8" count="1">
            <x v="2"/>
          </reference>
        </references>
      </pivotArea>
    </format>
    <format dxfId="51">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1"/>
          </reference>
          <reference field="8" count="1">
            <x v="2"/>
          </reference>
        </references>
      </pivotArea>
    </format>
    <format dxfId="50">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2"/>
          </reference>
          <reference field="8" count="1">
            <x v="2"/>
          </reference>
        </references>
      </pivotArea>
    </format>
    <format dxfId="49">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3"/>
          </reference>
          <reference field="8" count="1">
            <x v="2"/>
          </reference>
        </references>
      </pivotArea>
    </format>
    <format dxfId="48">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4"/>
          </reference>
          <reference field="8" count="1">
            <x v="2"/>
          </reference>
        </references>
      </pivotArea>
    </format>
    <format dxfId="47">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5"/>
          </reference>
          <reference field="8" count="1">
            <x v="2"/>
          </reference>
        </references>
      </pivotArea>
    </format>
    <format dxfId="46">
      <pivotArea dataOnly="0" labelOnly="1" fieldPosition="0">
        <references count="7">
          <reference field="0" count="1" selected="0">
            <x v="2"/>
          </reference>
          <reference field="1" count="1" selected="0">
            <x v="3"/>
          </reference>
          <reference field="2" count="1" selected="0">
            <x v="3"/>
          </reference>
          <reference field="3" count="0" selected="0"/>
          <reference field="6" count="1" selected="0">
            <x v="2"/>
          </reference>
          <reference field="7" count="1" selected="0">
            <x v="6"/>
          </reference>
          <reference field="8" count="1">
            <x v="2"/>
          </reference>
        </references>
      </pivotArea>
    </format>
    <format dxfId="45">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0"/>
          </reference>
          <reference field="8" count="1">
            <x v="0"/>
          </reference>
        </references>
      </pivotArea>
    </format>
    <format dxfId="44">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1"/>
          </reference>
          <reference field="8" count="1">
            <x v="0"/>
          </reference>
        </references>
      </pivotArea>
    </format>
    <format dxfId="43">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2"/>
          </reference>
          <reference field="8" count="1">
            <x v="0"/>
          </reference>
        </references>
      </pivotArea>
    </format>
    <format dxfId="42">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3"/>
          </reference>
          <reference field="8" count="1">
            <x v="0"/>
          </reference>
        </references>
      </pivotArea>
    </format>
    <format dxfId="41">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4"/>
          </reference>
          <reference field="8" count="1">
            <x v="0"/>
          </reference>
        </references>
      </pivotArea>
    </format>
    <format dxfId="40">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5"/>
          </reference>
          <reference field="8" count="1">
            <x v="0"/>
          </reference>
        </references>
      </pivotArea>
    </format>
    <format dxfId="39">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0"/>
          </reference>
          <reference field="7" count="1" selected="0">
            <x v="6"/>
          </reference>
          <reference field="8" count="1">
            <x v="0"/>
          </reference>
        </references>
      </pivotArea>
    </format>
    <format dxfId="38">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0"/>
          </reference>
          <reference field="8" count="1">
            <x v="1"/>
          </reference>
        </references>
      </pivotArea>
    </format>
    <format dxfId="37">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1"/>
          </reference>
          <reference field="8" count="1">
            <x v="1"/>
          </reference>
        </references>
      </pivotArea>
    </format>
    <format dxfId="36">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2"/>
          </reference>
          <reference field="8" count="1">
            <x v="1"/>
          </reference>
        </references>
      </pivotArea>
    </format>
    <format dxfId="35">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3"/>
          </reference>
          <reference field="8" count="1">
            <x v="1"/>
          </reference>
        </references>
      </pivotArea>
    </format>
    <format dxfId="34">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4"/>
          </reference>
          <reference field="8" count="1">
            <x v="1"/>
          </reference>
        </references>
      </pivotArea>
    </format>
    <format dxfId="33">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5"/>
          </reference>
          <reference field="8" count="1">
            <x v="1"/>
          </reference>
        </references>
      </pivotArea>
    </format>
    <format dxfId="32">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1"/>
          </reference>
          <reference field="7" count="1" selected="0">
            <x v="6"/>
          </reference>
          <reference field="8" count="1">
            <x v="1"/>
          </reference>
        </references>
      </pivotArea>
    </format>
    <format dxfId="31">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0"/>
          </reference>
          <reference field="8" count="1">
            <x v="2"/>
          </reference>
        </references>
      </pivotArea>
    </format>
    <format dxfId="30">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1"/>
          </reference>
          <reference field="8" count="1">
            <x v="2"/>
          </reference>
        </references>
      </pivotArea>
    </format>
    <format dxfId="29">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2"/>
          </reference>
          <reference field="8" count="1">
            <x v="2"/>
          </reference>
        </references>
      </pivotArea>
    </format>
    <format dxfId="28">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3"/>
          </reference>
          <reference field="8" count="1">
            <x v="2"/>
          </reference>
        </references>
      </pivotArea>
    </format>
    <format dxfId="27">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4"/>
          </reference>
          <reference field="8" count="1">
            <x v="2"/>
          </reference>
        </references>
      </pivotArea>
    </format>
    <format dxfId="26">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5"/>
          </reference>
          <reference field="8" count="1">
            <x v="2"/>
          </reference>
        </references>
      </pivotArea>
    </format>
    <format dxfId="25">
      <pivotArea dataOnly="0" labelOnly="1" fieldPosition="0">
        <references count="7">
          <reference field="0" count="1" selected="0">
            <x v="3"/>
          </reference>
          <reference field="1" count="1" selected="0">
            <x v="0"/>
          </reference>
          <reference field="2" count="1" selected="0">
            <x v="0"/>
          </reference>
          <reference field="3" count="0" selected="0"/>
          <reference field="6" count="1" selected="0">
            <x v="2"/>
          </reference>
          <reference field="7" count="1" selected="0">
            <x v="6"/>
          </reference>
          <reference field="8" count="1">
            <x v="2"/>
          </reference>
        </references>
      </pivotArea>
    </format>
    <format dxfId="24">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0"/>
          </reference>
          <reference field="8" count="1">
            <x v="0"/>
          </reference>
        </references>
      </pivotArea>
    </format>
    <format dxfId="23">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1"/>
          </reference>
          <reference field="8" count="1">
            <x v="0"/>
          </reference>
        </references>
      </pivotArea>
    </format>
    <format dxfId="22">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2"/>
          </reference>
          <reference field="8" count="1">
            <x v="0"/>
          </reference>
        </references>
      </pivotArea>
    </format>
    <format dxfId="21">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3"/>
          </reference>
          <reference field="8" count="1">
            <x v="0"/>
          </reference>
        </references>
      </pivotArea>
    </format>
    <format dxfId="20">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4"/>
          </reference>
          <reference field="8" count="1">
            <x v="0"/>
          </reference>
        </references>
      </pivotArea>
    </format>
    <format dxfId="19">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5"/>
          </reference>
          <reference field="8" count="1">
            <x v="0"/>
          </reference>
        </references>
      </pivotArea>
    </format>
    <format dxfId="18">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0"/>
          </reference>
          <reference field="7" count="1" selected="0">
            <x v="6"/>
          </reference>
          <reference field="8" count="1">
            <x v="0"/>
          </reference>
        </references>
      </pivotArea>
    </format>
    <format dxfId="17">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0"/>
          </reference>
          <reference field="8" count="1">
            <x v="1"/>
          </reference>
        </references>
      </pivotArea>
    </format>
    <format dxfId="16">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1"/>
          </reference>
          <reference field="8" count="1">
            <x v="1"/>
          </reference>
        </references>
      </pivotArea>
    </format>
    <format dxfId="15">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2"/>
          </reference>
          <reference field="8" count="1">
            <x v="1"/>
          </reference>
        </references>
      </pivotArea>
    </format>
    <format dxfId="14">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3"/>
          </reference>
          <reference field="8" count="1">
            <x v="1"/>
          </reference>
        </references>
      </pivotArea>
    </format>
    <format dxfId="13">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4"/>
          </reference>
          <reference field="8" count="1">
            <x v="1"/>
          </reference>
        </references>
      </pivotArea>
    </format>
    <format dxfId="12">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5"/>
          </reference>
          <reference field="8" count="1">
            <x v="1"/>
          </reference>
        </references>
      </pivotArea>
    </format>
    <format dxfId="11">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1"/>
          </reference>
          <reference field="7" count="1" selected="0">
            <x v="6"/>
          </reference>
          <reference field="8" count="1">
            <x v="1"/>
          </reference>
        </references>
      </pivotArea>
    </format>
    <format dxfId="10">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0"/>
          </reference>
          <reference field="8" count="1">
            <x v="2"/>
          </reference>
        </references>
      </pivotArea>
    </format>
    <format dxfId="9">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1"/>
          </reference>
          <reference field="8" count="1">
            <x v="2"/>
          </reference>
        </references>
      </pivotArea>
    </format>
    <format dxfId="8">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2"/>
          </reference>
          <reference field="8" count="1">
            <x v="2"/>
          </reference>
        </references>
      </pivotArea>
    </format>
    <format dxfId="7">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3"/>
          </reference>
          <reference field="8" count="1">
            <x v="2"/>
          </reference>
        </references>
      </pivotArea>
    </format>
    <format dxfId="6">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4"/>
          </reference>
          <reference field="8" count="1">
            <x v="2"/>
          </reference>
        </references>
      </pivotArea>
    </format>
    <format dxfId="5">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5"/>
          </reference>
          <reference field="8" count="1">
            <x v="2"/>
          </reference>
        </references>
      </pivotArea>
    </format>
    <format dxfId="4">
      <pivotArea dataOnly="0" labelOnly="1" fieldPosition="0">
        <references count="7">
          <reference field="0" count="1" selected="0">
            <x v="3"/>
          </reference>
          <reference field="1" count="1" selected="0">
            <x v="2"/>
          </reference>
          <reference field="2" count="1" selected="0">
            <x v="2"/>
          </reference>
          <reference field="3" count="0" selected="0"/>
          <reference field="6" count="1" selected="0">
            <x v="2"/>
          </reference>
          <reference field="7" count="1" selected="0">
            <x v="6"/>
          </reference>
          <reference field="8" count="1">
            <x v="2"/>
          </reference>
        </references>
      </pivotArea>
    </format>
    <format dxfId="3">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F0A4F-A1C9-4027-8127-0577A6E6CE9B}"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N32:P36" firstHeaderRow="0" firstDataRow="1" firstDataCol="1"/>
  <pivotFields count="9">
    <pivotField showAll="0" defaultSubtotal="0">
      <items count="4">
        <item x="0"/>
        <item x="1"/>
        <item x="2"/>
        <item x="3"/>
      </items>
    </pivotField>
    <pivotField axis="axisRow" showAll="0" defaultSubtotal="0">
      <items count="4">
        <item x="3"/>
        <item x="2"/>
        <item x="1"/>
        <item x="0"/>
      </items>
    </pivotField>
    <pivotField showAll="0" defaultSubtotal="0">
      <items count="4">
        <item x="3"/>
        <item x="2"/>
        <item x="1"/>
        <item x="0"/>
      </items>
    </pivotField>
    <pivotField showAll="0" defaultSubtotal="0"/>
    <pivotField dataField="1" showAll="0" defaultSubtotal="0"/>
    <pivotField dataField="1" showAll="0" defaultSubtotal="0"/>
    <pivotField showAll="0" defaultSubtotal="0">
      <items count="3">
        <item x="2"/>
        <item x="1"/>
        <item x="0"/>
      </items>
    </pivotField>
    <pivotField showAll="0" defaultSubtotal="0">
      <items count="7">
        <item x="0"/>
        <item x="1"/>
        <item x="2"/>
        <item x="3"/>
        <item x="4"/>
        <item x="5"/>
        <item x="6"/>
      </items>
    </pivotField>
    <pivotField showAll="0" defaultSubtotal="0">
      <items count="3">
        <item x="2"/>
        <item x="1"/>
        <item x="0"/>
      </items>
    </pivotField>
  </pivotFields>
  <rowFields count="1">
    <field x="1"/>
  </rowFields>
  <rowItems count="4">
    <i>
      <x/>
    </i>
    <i>
      <x v="1"/>
    </i>
    <i>
      <x v="2"/>
    </i>
    <i>
      <x v="3"/>
    </i>
  </rowItems>
  <colFields count="1">
    <field x="-2"/>
  </colFields>
  <colItems count="2">
    <i>
      <x/>
    </i>
    <i i="1">
      <x v="1"/>
    </i>
  </colItems>
  <dataFields count="2">
    <dataField name="Sum of Valor" fld="5" baseField="0" baseItem="0" numFmtId="165"/>
    <dataField name="Sum of Quantidade" fld="4" baseField="0" baseItem="0"/>
  </dataFields>
  <formats count="2">
    <format dxfId="230">
      <pivotArea outline="0" collapsedLevelsAreSubtotals="1" fieldPosition="0"/>
    </format>
    <format dxfId="2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702969-7802-4E35-A14E-645AA971B481}"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N22:O29" firstHeaderRow="1" firstDataRow="1" firstDataCol="1"/>
  <pivotFields count="9">
    <pivotField showAll="0" defaultSubtotal="0">
      <items count="4">
        <item x="0"/>
        <item x="1"/>
        <item x="2"/>
        <item x="3"/>
      </items>
    </pivotField>
    <pivotField showAll="0" defaultSubtotal="0">
      <items count="4">
        <item x="3"/>
        <item x="2"/>
        <item x="1"/>
        <item x="0"/>
      </items>
    </pivotField>
    <pivotField showAll="0" defaultSubtotal="0">
      <items count="4">
        <item x="3"/>
        <item x="2"/>
        <item x="1"/>
        <item x="0"/>
      </items>
    </pivotField>
    <pivotField showAll="0" defaultSubtotal="0"/>
    <pivotField showAll="0" defaultSubtotal="0"/>
    <pivotField dataField="1" showAll="0" defaultSubtotal="0"/>
    <pivotField showAll="0" defaultSubtotal="0">
      <items count="3">
        <item x="2"/>
        <item x="1"/>
        <item x="0"/>
      </items>
    </pivotField>
    <pivotField axis="axisRow" showAll="0" defaultSubtotal="0">
      <items count="7">
        <item x="0"/>
        <item x="1"/>
        <item x="2"/>
        <item x="3"/>
        <item x="4"/>
        <item x="5"/>
        <item x="6"/>
      </items>
    </pivotField>
    <pivotField showAll="0" defaultSubtotal="0">
      <items count="3">
        <item x="2"/>
        <item x="1"/>
        <item x="0"/>
      </items>
    </pivotField>
  </pivotFields>
  <rowFields count="1">
    <field x="7"/>
  </rowFields>
  <rowItems count="7">
    <i>
      <x/>
    </i>
    <i>
      <x v="1"/>
    </i>
    <i>
      <x v="2"/>
    </i>
    <i>
      <x v="3"/>
    </i>
    <i>
      <x v="4"/>
    </i>
    <i>
      <x v="5"/>
    </i>
    <i>
      <x v="6"/>
    </i>
  </rowItems>
  <colItems count="1">
    <i/>
  </colItems>
  <dataFields count="1">
    <dataField name="Sum of Valor" fld="5" baseField="0" baseItem="0" numFmtId="165"/>
  </dataFields>
  <formats count="2">
    <format dxfId="232">
      <pivotArea outline="0" collapsedLevelsAreSubtotals="1" fieldPosition="0"/>
    </format>
    <format dxfId="2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E8FE45-6E95-4572-95F8-5778BD73FE59}"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N14:O17" firstHeaderRow="1" firstDataRow="1" firstDataCol="1"/>
  <pivotFields count="9">
    <pivotField showAll="0" defaultSubtotal="0">
      <items count="4">
        <item x="0"/>
        <item x="1"/>
        <item x="2"/>
        <item x="3"/>
      </items>
    </pivotField>
    <pivotField showAll="0" defaultSubtotal="0">
      <items count="4">
        <item x="3"/>
        <item x="2"/>
        <item x="1"/>
        <item x="0"/>
      </items>
    </pivotField>
    <pivotField showAll="0" defaultSubtotal="0">
      <items count="4">
        <item x="3"/>
        <item x="2"/>
        <item x="1"/>
        <item x="0"/>
      </items>
    </pivotField>
    <pivotField showAll="0" defaultSubtotal="0"/>
    <pivotField showAll="0" defaultSubtotal="0"/>
    <pivotField dataField="1" showAll="0" defaultSubtotal="0"/>
    <pivotField axis="axisRow" showAll="0" defaultSubtotal="0">
      <items count="3">
        <item x="2"/>
        <item x="1"/>
        <item x="0"/>
      </items>
    </pivotField>
    <pivotField showAll="0" defaultSubtotal="0">
      <items count="7">
        <item x="0"/>
        <item x="1"/>
        <item x="2"/>
        <item x="3"/>
        <item x="4"/>
        <item x="5"/>
        <item x="6"/>
      </items>
    </pivotField>
    <pivotField showAll="0" defaultSubtotal="0">
      <items count="3">
        <item x="2"/>
        <item x="1"/>
        <item x="0"/>
      </items>
    </pivotField>
  </pivotFields>
  <rowFields count="1">
    <field x="6"/>
  </rowFields>
  <rowItems count="3">
    <i>
      <x/>
    </i>
    <i>
      <x v="1"/>
    </i>
    <i>
      <x v="2"/>
    </i>
  </rowItems>
  <colItems count="1">
    <i/>
  </colItems>
  <dataFields count="1">
    <dataField name="Sum of Valor" fld="5" baseField="0" baseItem="0" numFmtId="165"/>
  </dataFields>
  <formats count="2">
    <format dxfId="234">
      <pivotArea outline="0" collapsedLevelsAreSubtotals="1" fieldPosition="0"/>
    </format>
    <format dxfId="2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e" xr10:uid="{C354D1BE-DF0F-4289-BA4B-4E025386F461}" sourceName="Nome">
  <pivotTables>
    <pivotTable tabId="2" name="PivotTable1"/>
    <pivotTable tabId="2" name="PivotTable2"/>
    <pivotTable tabId="2" name="PivotTable3"/>
    <pivotTable tabId="2" name="PivotTable4"/>
    <pivotTable tabId="2" name="PivotTable5"/>
  </pivotTables>
  <data>
    <tabular pivotCacheId="154085412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dade" xr10:uid="{45D6DB8C-D8C2-456B-8926-802CFC5B7A3F}" sourceName="Cidade">
  <pivotTables>
    <pivotTable tabId="2" name="PivotTable1"/>
    <pivotTable tabId="2" name="PivotTable2"/>
    <pivotTable tabId="2" name="PivotTable3"/>
    <pivotTable tabId="2" name="PivotTable4"/>
    <pivotTable tabId="2" name="PivotTable5"/>
  </pivotTables>
  <data>
    <tabular pivotCacheId="1540854120">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 xr10:uid="{CA15D80B-8440-4B7C-832F-D6028AA906AB}" sourceName="Estado">
  <pivotTables>
    <pivotTable tabId="2" name="PivotTable1"/>
    <pivotTable tabId="2" name="PivotTable2"/>
    <pivotTable tabId="2" name="PivotTable3"/>
    <pivotTable tabId="2" name="PivotTable4"/>
    <pivotTable tabId="2" name="PivotTable5"/>
  </pivotTables>
  <data>
    <tabular pivotCacheId="1540854120">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ca" xr10:uid="{E76BBD8A-EDEC-4B7B-8851-2C1ECCCD5981}" sourceName="Marca">
  <pivotTables>
    <pivotTable tabId="2" name="PivotTable1"/>
    <pivotTable tabId="2" name="PivotTable2"/>
    <pivotTable tabId="2" name="PivotTable3"/>
    <pivotTable tabId="2" name="PivotTable4"/>
    <pivotTable tabId="2" name="PivotTable5"/>
  </pivotTables>
  <data>
    <tabular pivotCacheId="1540854120">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ês" xr10:uid="{80949C49-4BAA-4F8F-A4D4-E88F9C78F4A4}" sourceName="Mês">
  <pivotTables>
    <pivotTable tabId="2" name="PivotTable1"/>
    <pivotTable tabId="2" name="PivotTable2"/>
    <pivotTable tabId="2" name="PivotTable3"/>
    <pivotTable tabId="2" name="PivotTable4"/>
    <pivotTable tabId="2" name="PivotTable5"/>
  </pivotTables>
  <data>
    <tabular pivotCacheId="1540854120">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ço" xr10:uid="{F85AD82B-1DB7-4525-B82D-E708A0DA4ED2}" sourceName="Preço">
  <pivotTables>
    <pivotTable tabId="2" name="PivotTable1"/>
    <pivotTable tabId="2" name="PivotTable2"/>
    <pivotTable tabId="2" name="PivotTable3"/>
    <pivotTable tabId="2" name="PivotTable4"/>
    <pivotTable tabId="2" name="PivotTable5"/>
  </pivotTables>
  <data>
    <tabular pivotCacheId="15408541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xr10:uid="{65CC45EB-6860-4A94-B8AC-738844CD47AF}" cache="Slicer_Nome" caption="Nome" style="SlicerStyleOther2 2" rowHeight="180000"/>
  <slicer name="Cidade" xr10:uid="{9095BCCD-7874-48C7-A0BD-5D430D948CD7}" cache="Slicer_Cidade" caption="Cidade" style="SlicerStyleOther2 2" rowHeight="180000"/>
  <slicer name="Estado" xr10:uid="{30A0ACCB-A3AE-4C1F-BEF1-A27874D04B03}" cache="Slicer_Estado" caption="Estado" style="SlicerStyleOther2 2" rowHeight="180000"/>
  <slicer name="Marca" xr10:uid="{106A533A-8991-4353-A6EA-F238103EBCF2}" cache="Slicer_Marca" caption="Marca" style="SlicerStyleOther2 2" rowHeight="180000"/>
  <slicer name="Mês" xr10:uid="{9932948E-59C6-49C8-8704-F58DEE7222F4}" cache="Slicer_Mês" caption="Mês" columnCount="7" showCaption="0" style="SlicerStyleOther2 2" rowHeight="180000"/>
  <slicer name="Preço" xr10:uid="{05CCED8D-E233-4270-B2B6-565E5E8B4310}" cache="Slicer_Preço" caption="Preço" style="SlicerStyleOther2 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75375A-F0C2-4A9A-99E3-15250F9C63B6}" name="Table1" displayName="Table1" ref="A2:I170" totalsRowShown="0">
  <autoFilter ref="A2:I170" xr:uid="{E997B41D-4F89-4165-A48A-D89F921F947F}"/>
  <tableColumns count="9">
    <tableColumn id="1" xr3:uid="{B3E0821B-EAAB-4480-97BF-0EB490C3934E}" name="Nome"/>
    <tableColumn id="2" xr3:uid="{156CFAD8-717B-43EE-BE55-A3D3094C36E2}" name="Cidade"/>
    <tableColumn id="3" xr3:uid="{80F97730-C133-45F6-91B3-8F00F6DADD9C}" name="Estado"/>
    <tableColumn id="4" xr3:uid="{D359E51A-BC6B-4FF4-8567-F71FDE70B73E}" name="País"/>
    <tableColumn id="5" xr3:uid="{2EA69FD2-396E-4E82-B583-161605F631D8}" name="Quantidade"/>
    <tableColumn id="6" xr3:uid="{847ECCCA-5140-4FC9-955E-2BC0572AE039}" name="Valor">
      <calculatedColumnFormula>E3*I3</calculatedColumnFormula>
    </tableColumn>
    <tableColumn id="7" xr3:uid="{54832024-BCB7-4DD7-B2CD-210164EC0124}" name="Marca"/>
    <tableColumn id="8" xr3:uid="{E0F16D78-5AFB-4F4F-8528-695E7D945F62}" name="Mês" dataDxfId="0"/>
    <tableColumn id="9" xr3:uid="{99ECA0D8-54FD-44B9-980C-DFEFE0E08E4A}" name="Preço"/>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336CC-A95F-4CA1-A2E9-63B9C9765D67}">
  <dimension ref="A1:V10"/>
  <sheetViews>
    <sheetView showGridLines="0" tabSelected="1" workbookViewId="0">
      <selection activeCell="W14" sqref="W14"/>
    </sheetView>
  </sheetViews>
  <sheetFormatPr defaultRowHeight="14.4" x14ac:dyDescent="0.3"/>
  <sheetData>
    <row r="1" spans="1:22" ht="22.8" customHeight="1" x14ac:dyDescent="0.3">
      <c r="A1" s="17"/>
      <c r="B1" s="17"/>
      <c r="C1" s="17"/>
      <c r="D1" s="17"/>
      <c r="E1" s="17"/>
      <c r="F1" s="17"/>
      <c r="G1" s="17"/>
      <c r="H1" s="17"/>
      <c r="I1" s="17"/>
      <c r="J1" s="17"/>
      <c r="K1" s="17"/>
      <c r="L1" s="17"/>
      <c r="M1" s="17"/>
      <c r="N1" s="17"/>
      <c r="O1" s="17"/>
      <c r="P1" s="17"/>
      <c r="Q1" s="17"/>
      <c r="R1" s="17"/>
      <c r="S1" s="17"/>
      <c r="T1" s="17"/>
      <c r="U1" s="17"/>
      <c r="V1" s="17"/>
    </row>
    <row r="2" spans="1:22" ht="22.8" customHeight="1" x14ac:dyDescent="0.3">
      <c r="A2" s="17"/>
      <c r="B2" s="17"/>
      <c r="C2" s="17"/>
      <c r="D2" s="17"/>
      <c r="E2" s="17"/>
      <c r="F2" s="17"/>
      <c r="G2" s="17"/>
      <c r="H2" s="17"/>
      <c r="I2" s="17"/>
      <c r="J2" s="17"/>
      <c r="K2" s="17"/>
      <c r="L2" s="17"/>
      <c r="M2" s="17"/>
      <c r="N2" s="17"/>
      <c r="O2" s="17"/>
      <c r="P2" s="17"/>
      <c r="Q2" s="17"/>
      <c r="R2" s="17"/>
      <c r="S2" s="17"/>
      <c r="T2" s="17"/>
      <c r="U2" s="17"/>
      <c r="V2" s="17"/>
    </row>
    <row r="3" spans="1:22" ht="5.4" customHeight="1" x14ac:dyDescent="0.3"/>
    <row r="8" spans="1:22" x14ac:dyDescent="0.3">
      <c r="F8" t="s">
        <v>35</v>
      </c>
      <c r="G8">
        <f>VLOOKUP(F8,'Banco de Imagem'!C3:D6,2,0)</f>
        <v>0</v>
      </c>
    </row>
    <row r="10" spans="1:22" x14ac:dyDescent="0.3">
      <c r="G10" t="str">
        <f>ETL!Q15</f>
        <v>HondaHyundayToyota</v>
      </c>
    </row>
  </sheetData>
  <mergeCells count="1">
    <mergeCell ref="A1:V2"/>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8D63414-95C3-4868-AAEB-85935220052D}">
          <x14:formula1>
            <xm:f>'Banco de Imagem'!$C$3:$C$6</xm:f>
          </x14:formula1>
          <xm:sqref>W2</xm:sqref>
        </x14:dataValidation>
      </x14:dataValidation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CDC61-6A9B-474B-AD7F-FFEA3DAACCCA}">
  <dimension ref="C3:E7"/>
  <sheetViews>
    <sheetView showGridLines="0" workbookViewId="0">
      <selection activeCell="E4" sqref="E4"/>
    </sheetView>
  </sheetViews>
  <sheetFormatPr defaultRowHeight="14.4" x14ac:dyDescent="0.3"/>
  <cols>
    <col min="3" max="3" width="19.33203125" bestFit="1" customWidth="1"/>
    <col min="4" max="4" width="33.44140625" customWidth="1"/>
    <col min="5" max="5" width="19.33203125" customWidth="1"/>
  </cols>
  <sheetData>
    <row r="3" spans="3:5" ht="114.6" customHeight="1" x14ac:dyDescent="0.3">
      <c r="C3" t="s">
        <v>12</v>
      </c>
      <c r="D3" s="16"/>
      <c r="E3" s="15">
        <f>INDEX($D$3:$D$6,MATCH(Dashboard!$G$10,'Banco de Imagem'!$C$3:$C$6,0),0)</f>
        <v>0</v>
      </c>
    </row>
    <row r="4" spans="3:5" ht="114.6" customHeight="1" x14ac:dyDescent="0.3">
      <c r="C4" t="s">
        <v>14</v>
      </c>
      <c r="D4" s="16"/>
    </row>
    <row r="5" spans="3:5" ht="114.6" customHeight="1" x14ac:dyDescent="0.3">
      <c r="C5" t="s">
        <v>13</v>
      </c>
    </row>
    <row r="6" spans="3:5" ht="114.6" customHeight="1" x14ac:dyDescent="0.3">
      <c r="C6" t="s">
        <v>35</v>
      </c>
      <c r="D6" s="16"/>
    </row>
    <row r="7" spans="3:5" ht="55.8" customHeight="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6AA6-6F28-4318-A5C8-3F3E789D8D2D}">
  <dimension ref="A3:C23"/>
  <sheetViews>
    <sheetView workbookViewId="0">
      <selection activeCell="H30" sqref="H30"/>
    </sheetView>
  </sheetViews>
  <sheetFormatPr defaultRowHeight="14.4" x14ac:dyDescent="0.3"/>
  <cols>
    <col min="2" max="2" width="16.109375" bestFit="1" customWidth="1"/>
    <col min="3" max="3" width="12.88671875" bestFit="1" customWidth="1"/>
  </cols>
  <sheetData>
    <row r="3" spans="1:2" x14ac:dyDescent="0.3">
      <c r="A3" t="s">
        <v>7</v>
      </c>
      <c r="B3" s="13">
        <f>GETPIVOTDATA("Valor",ETL!$N$3,"Nome",A3)</f>
        <v>13781152.900800003</v>
      </c>
    </row>
    <row r="4" spans="1:2" x14ac:dyDescent="0.3">
      <c r="A4" t="s">
        <v>16</v>
      </c>
      <c r="B4" s="13">
        <f>GETPIVOTDATA("Valor",ETL!$N$3,"Nome",A4)</f>
        <v>45357718.760351993</v>
      </c>
    </row>
    <row r="5" spans="1:2" x14ac:dyDescent="0.3">
      <c r="A5" t="s">
        <v>29</v>
      </c>
      <c r="B5" s="13">
        <f>GETPIVOTDATA("Valor",ETL!$N$3,"Nome",A5)</f>
        <v>10339104.250800002</v>
      </c>
    </row>
    <row r="6" spans="1:2" x14ac:dyDescent="0.3">
      <c r="A6" t="s">
        <v>30</v>
      </c>
      <c r="B6" s="13">
        <f>GETPIVOTDATA("Valor",ETL!$N$3,"Nome",A6)</f>
        <v>45519698.510351993</v>
      </c>
    </row>
    <row r="9" spans="1:2" x14ac:dyDescent="0.3">
      <c r="A9" t="s">
        <v>31</v>
      </c>
      <c r="B9" t="s">
        <v>34</v>
      </c>
    </row>
    <row r="10" spans="1:2" x14ac:dyDescent="0.3">
      <c r="A10" t="s">
        <v>15</v>
      </c>
      <c r="B10" s="13">
        <f>GETPIVOTDATA("Valor",ETL!$N$22,"Mês",Moldes!A10)</f>
        <v>12870352.440000001</v>
      </c>
    </row>
    <row r="11" spans="1:2" x14ac:dyDescent="0.3">
      <c r="A11" t="s">
        <v>23</v>
      </c>
      <c r="B11" s="13">
        <f>GETPIVOTDATA("Valor",ETL!$N$22,"Mês",Moldes!A11)</f>
        <v>14085599.128</v>
      </c>
    </row>
    <row r="12" spans="1:2" x14ac:dyDescent="0.3">
      <c r="A12" t="s">
        <v>24</v>
      </c>
      <c r="B12" s="13">
        <f>GETPIVOTDATA("Valor",ETL!$N$22,"Mês",Moldes!A12)</f>
        <v>14692612.940000001</v>
      </c>
    </row>
    <row r="13" spans="1:2" x14ac:dyDescent="0.3">
      <c r="A13" t="s">
        <v>25</v>
      </c>
      <c r="B13" s="13">
        <f>GETPIVOTDATA("Valor",ETL!$N$22,"Mês",Moldes!A13)</f>
        <v>15543407.528000001</v>
      </c>
    </row>
    <row r="14" spans="1:2" x14ac:dyDescent="0.3">
      <c r="A14" t="s">
        <v>26</v>
      </c>
      <c r="B14" s="13">
        <f>GETPIVOTDATA("Valor",ETL!$N$22,"Mês",Moldes!A14)</f>
        <v>16981906.6336</v>
      </c>
    </row>
    <row r="15" spans="1:2" x14ac:dyDescent="0.3">
      <c r="A15" t="s">
        <v>27</v>
      </c>
      <c r="B15" s="13">
        <f>GETPIVOTDATA("Valor",ETL!$N$22,"Mês",Moldes!A15)</f>
        <v>19042142.040319998</v>
      </c>
    </row>
    <row r="16" spans="1:2" x14ac:dyDescent="0.3">
      <c r="A16" t="s">
        <v>28</v>
      </c>
      <c r="B16" s="13">
        <f>GETPIVOTDATA("Valor",ETL!$N$22,"Mês",Moldes!A16)</f>
        <v>21781653.712383993</v>
      </c>
    </row>
    <row r="20" spans="1:3" x14ac:dyDescent="0.3">
      <c r="A20" t="s">
        <v>21</v>
      </c>
      <c r="B20" s="13">
        <f>GETPIVOTDATA("Valor",ETL!$N$32,"Cidade",A20)</f>
        <v>86999550.064704001</v>
      </c>
      <c r="C20" s="5">
        <f>GETPIVOTDATA("Sum of Quantidade",ETL!$N$32,"Cidade",A20)</f>
        <v>1087630.3295999996</v>
      </c>
    </row>
    <row r="21" spans="1:3" x14ac:dyDescent="0.3">
      <c r="A21" t="s">
        <v>19</v>
      </c>
      <c r="B21" s="13">
        <f>GETPIVOTDATA("Valor",ETL!$N$32,"Cidade",A21)</f>
        <v>4338151.1456000004</v>
      </c>
      <c r="C21" s="5">
        <f>GETPIVOTDATA("Sum of Quantidade",ETL!$N$32,"Cidade",A21)</f>
        <v>56885.439999999995</v>
      </c>
    </row>
    <row r="22" spans="1:3" x14ac:dyDescent="0.3">
      <c r="A22" t="s">
        <v>17</v>
      </c>
      <c r="B22" s="13">
        <f>GETPIVOTDATA("Valor",ETL!$N$32,"Cidade",A22)</f>
        <v>3877867.2060000002</v>
      </c>
      <c r="C22" s="5">
        <f>GETPIVOTDATA("Sum of Quantidade",ETL!$N$32,"Cidade",A22)</f>
        <v>48479.399999999994</v>
      </c>
    </row>
    <row r="23" spans="1:3" x14ac:dyDescent="0.3">
      <c r="A23" t="s">
        <v>9</v>
      </c>
      <c r="B23" s="13">
        <f>GETPIVOTDATA("Valor",ETL!$N$32,"Cidade",A23)</f>
        <v>19782106.006000001</v>
      </c>
      <c r="C23" s="5">
        <f>GETPIVOTDATA("Sum of Quantidade",ETL!$N$32,"Cidade",A23)</f>
        <v>259399.39999999997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E05DC-8C44-499F-B333-C55E511BE843}">
  <dimension ref="A3:U392"/>
  <sheetViews>
    <sheetView showGridLines="0" topLeftCell="H1" workbookViewId="0">
      <selection activeCell="P33" sqref="P33:P36"/>
    </sheetView>
  </sheetViews>
  <sheetFormatPr defaultRowHeight="14.4" x14ac:dyDescent="0.3"/>
  <cols>
    <col min="1" max="1" width="20.88671875" style="5" bestFit="1" customWidth="1"/>
    <col min="2" max="2" width="17.6640625" style="5" bestFit="1" customWidth="1"/>
    <col min="3" max="3" width="15.109375" style="5" bestFit="1" customWidth="1"/>
    <col min="4" max="4" width="12.21875" bestFit="1" customWidth="1"/>
    <col min="7" max="7" width="9.21875" bestFit="1" customWidth="1"/>
    <col min="8" max="8" width="18.109375" bestFit="1" customWidth="1"/>
    <col min="9" max="9" width="12.77734375" bestFit="1" customWidth="1"/>
    <col min="14" max="14" width="13.21875" bestFit="1" customWidth="1"/>
    <col min="15" max="15" width="13.6640625" style="13" bestFit="1" customWidth="1"/>
    <col min="16" max="16" width="17.5546875" bestFit="1" customWidth="1"/>
  </cols>
  <sheetData>
    <row r="3" spans="1:21" x14ac:dyDescent="0.3">
      <c r="A3" s="6" t="s">
        <v>0</v>
      </c>
      <c r="B3" s="6" t="s">
        <v>1</v>
      </c>
      <c r="C3" s="6" t="s">
        <v>2</v>
      </c>
      <c r="D3" s="6" t="s">
        <v>3</v>
      </c>
      <c r="E3" s="6" t="s">
        <v>6</v>
      </c>
      <c r="F3" s="6" t="s">
        <v>8</v>
      </c>
      <c r="G3" s="6" t="s">
        <v>11</v>
      </c>
      <c r="H3" s="7" t="s">
        <v>33</v>
      </c>
      <c r="I3" s="8" t="s">
        <v>34</v>
      </c>
      <c r="N3" s="3" t="s">
        <v>31</v>
      </c>
      <c r="O3" s="14" t="s">
        <v>34</v>
      </c>
    </row>
    <row r="4" spans="1:21" x14ac:dyDescent="0.3">
      <c r="A4" s="7" t="s">
        <v>7</v>
      </c>
      <c r="B4" s="7" t="s">
        <v>19</v>
      </c>
      <c r="C4" s="7" t="s">
        <v>20</v>
      </c>
      <c r="D4" s="7" t="s">
        <v>10</v>
      </c>
      <c r="E4" s="7" t="s">
        <v>14</v>
      </c>
      <c r="F4" s="7" t="s">
        <v>15</v>
      </c>
      <c r="G4" s="7">
        <v>59.99</v>
      </c>
      <c r="H4" s="7">
        <v>1150</v>
      </c>
      <c r="I4" s="8">
        <v>68988.5</v>
      </c>
      <c r="N4" s="4" t="s">
        <v>7</v>
      </c>
      <c r="O4" s="14">
        <v>13781152.900800003</v>
      </c>
    </row>
    <row r="5" spans="1:21" x14ac:dyDescent="0.3">
      <c r="A5" s="9" t="s">
        <v>7</v>
      </c>
      <c r="B5" s="9" t="s">
        <v>19</v>
      </c>
      <c r="C5" s="9" t="s">
        <v>20</v>
      </c>
      <c r="D5" s="9" t="s">
        <v>10</v>
      </c>
      <c r="E5" s="9" t="s">
        <v>14</v>
      </c>
      <c r="F5" s="7" t="s">
        <v>23</v>
      </c>
      <c r="G5" s="7">
        <v>59.99</v>
      </c>
      <c r="H5" s="7">
        <v>1380</v>
      </c>
      <c r="I5" s="8">
        <v>82786.2</v>
      </c>
      <c r="N5" s="4" t="s">
        <v>16</v>
      </c>
      <c r="O5" s="14">
        <v>45357718.760351993</v>
      </c>
    </row>
    <row r="6" spans="1:21" x14ac:dyDescent="0.3">
      <c r="A6" s="9" t="s">
        <v>7</v>
      </c>
      <c r="B6" s="9" t="s">
        <v>19</v>
      </c>
      <c r="C6" s="9" t="s">
        <v>20</v>
      </c>
      <c r="D6" s="9" t="s">
        <v>10</v>
      </c>
      <c r="E6" s="9" t="s">
        <v>14</v>
      </c>
      <c r="F6" s="7" t="s">
        <v>24</v>
      </c>
      <c r="G6" s="7">
        <v>59.99</v>
      </c>
      <c r="H6" s="7">
        <v>1150</v>
      </c>
      <c r="I6" s="8">
        <v>68988.5</v>
      </c>
      <c r="N6" s="4" t="s">
        <v>29</v>
      </c>
      <c r="O6" s="14">
        <v>10339104.250800002</v>
      </c>
    </row>
    <row r="7" spans="1:21" x14ac:dyDescent="0.3">
      <c r="A7" s="9" t="s">
        <v>7</v>
      </c>
      <c r="B7" s="9" t="s">
        <v>19</v>
      </c>
      <c r="C7" s="9" t="s">
        <v>20</v>
      </c>
      <c r="D7" s="9" t="s">
        <v>10</v>
      </c>
      <c r="E7" s="9" t="s">
        <v>14</v>
      </c>
      <c r="F7" s="7" t="s">
        <v>25</v>
      </c>
      <c r="G7" s="7">
        <v>59.99</v>
      </c>
      <c r="H7" s="7">
        <v>1380</v>
      </c>
      <c r="I7" s="8">
        <v>82786.2</v>
      </c>
      <c r="N7" s="4" t="s">
        <v>30</v>
      </c>
      <c r="O7" s="14">
        <v>45519698.510351993</v>
      </c>
    </row>
    <row r="8" spans="1:21" x14ac:dyDescent="0.3">
      <c r="A8" s="9" t="s">
        <v>7</v>
      </c>
      <c r="B8" s="9" t="s">
        <v>19</v>
      </c>
      <c r="C8" s="9" t="s">
        <v>20</v>
      </c>
      <c r="D8" s="9" t="s">
        <v>10</v>
      </c>
      <c r="E8" s="9" t="s">
        <v>14</v>
      </c>
      <c r="F8" s="7" t="s">
        <v>26</v>
      </c>
      <c r="G8" s="7">
        <v>59.99</v>
      </c>
      <c r="H8" s="7">
        <v>1655.9999999999998</v>
      </c>
      <c r="I8" s="8">
        <v>99343.439999999988</v>
      </c>
      <c r="N8" s="4" t="s">
        <v>32</v>
      </c>
      <c r="O8" s="14">
        <v>114997674.422304</v>
      </c>
    </row>
    <row r="9" spans="1:21" x14ac:dyDescent="0.3">
      <c r="A9" s="9" t="s">
        <v>7</v>
      </c>
      <c r="B9" s="9" t="s">
        <v>19</v>
      </c>
      <c r="C9" s="9" t="s">
        <v>20</v>
      </c>
      <c r="D9" s="9" t="s">
        <v>10</v>
      </c>
      <c r="E9" s="9" t="s">
        <v>14</v>
      </c>
      <c r="F9" s="7" t="s">
        <v>27</v>
      </c>
      <c r="G9" s="7">
        <v>59.99</v>
      </c>
      <c r="H9" s="7">
        <v>1987.1999999999998</v>
      </c>
      <c r="I9" s="8">
        <v>119212.128</v>
      </c>
    </row>
    <row r="10" spans="1:21" x14ac:dyDescent="0.3">
      <c r="A10" s="9" t="s">
        <v>7</v>
      </c>
      <c r="B10" s="9" t="s">
        <v>19</v>
      </c>
      <c r="C10" s="9" t="s">
        <v>20</v>
      </c>
      <c r="D10" s="9" t="s">
        <v>10</v>
      </c>
      <c r="E10" s="9" t="s">
        <v>14</v>
      </c>
      <c r="F10" s="7" t="s">
        <v>28</v>
      </c>
      <c r="G10" s="7">
        <v>59.99</v>
      </c>
      <c r="H10" s="7">
        <v>2384.64</v>
      </c>
      <c r="I10" s="8">
        <v>143054.55359999998</v>
      </c>
    </row>
    <row r="11" spans="1:21" x14ac:dyDescent="0.3">
      <c r="A11" s="9" t="s">
        <v>7</v>
      </c>
      <c r="B11" s="9" t="s">
        <v>19</v>
      </c>
      <c r="C11" s="9" t="s">
        <v>20</v>
      </c>
      <c r="D11" s="9" t="s">
        <v>10</v>
      </c>
      <c r="E11" s="7" t="s">
        <v>13</v>
      </c>
      <c r="F11" s="7" t="s">
        <v>15</v>
      </c>
      <c r="G11" s="7">
        <v>69.989999999999995</v>
      </c>
      <c r="H11" s="7">
        <v>800</v>
      </c>
      <c r="I11" s="8">
        <v>55991.999999999993</v>
      </c>
    </row>
    <row r="12" spans="1:21" x14ac:dyDescent="0.3">
      <c r="A12" s="9" t="s">
        <v>7</v>
      </c>
      <c r="B12" s="9" t="s">
        <v>19</v>
      </c>
      <c r="C12" s="9" t="s">
        <v>20</v>
      </c>
      <c r="D12" s="9" t="s">
        <v>10</v>
      </c>
      <c r="E12" s="9" t="s">
        <v>13</v>
      </c>
      <c r="F12" s="7" t="s">
        <v>23</v>
      </c>
      <c r="G12" s="7">
        <v>69.989999999999995</v>
      </c>
      <c r="H12" s="7">
        <v>960</v>
      </c>
      <c r="I12" s="8">
        <v>67190.399999999994</v>
      </c>
    </row>
    <row r="13" spans="1:21" x14ac:dyDescent="0.3">
      <c r="A13" s="9" t="s">
        <v>7</v>
      </c>
      <c r="B13" s="9" t="s">
        <v>19</v>
      </c>
      <c r="C13" s="9" t="s">
        <v>20</v>
      </c>
      <c r="D13" s="9" t="s">
        <v>10</v>
      </c>
      <c r="E13" s="9" t="s">
        <v>13</v>
      </c>
      <c r="F13" s="7" t="s">
        <v>24</v>
      </c>
      <c r="G13" s="7">
        <v>69.989999999999995</v>
      </c>
      <c r="H13" s="7">
        <v>800</v>
      </c>
      <c r="I13" s="8">
        <v>55991.999999999993</v>
      </c>
    </row>
    <row r="14" spans="1:21" x14ac:dyDescent="0.3">
      <c r="A14" s="9" t="s">
        <v>7</v>
      </c>
      <c r="B14" s="9" t="s">
        <v>19</v>
      </c>
      <c r="C14" s="9" t="s">
        <v>20</v>
      </c>
      <c r="D14" s="9" t="s">
        <v>10</v>
      </c>
      <c r="E14" s="9" t="s">
        <v>13</v>
      </c>
      <c r="F14" s="7" t="s">
        <v>25</v>
      </c>
      <c r="G14" s="7">
        <v>69.989999999999995</v>
      </c>
      <c r="H14" s="7">
        <v>960</v>
      </c>
      <c r="I14" s="8">
        <v>67190.399999999994</v>
      </c>
      <c r="N14" s="3" t="s">
        <v>31</v>
      </c>
      <c r="O14" s="14" t="s">
        <v>34</v>
      </c>
    </row>
    <row r="15" spans="1:21" x14ac:dyDescent="0.3">
      <c r="A15" s="9" t="s">
        <v>7</v>
      </c>
      <c r="B15" s="9" t="s">
        <v>19</v>
      </c>
      <c r="C15" s="9" t="s">
        <v>20</v>
      </c>
      <c r="D15" s="9" t="s">
        <v>10</v>
      </c>
      <c r="E15" s="9" t="s">
        <v>13</v>
      </c>
      <c r="F15" s="7" t="s">
        <v>26</v>
      </c>
      <c r="G15" s="7">
        <v>69.989999999999995</v>
      </c>
      <c r="H15" s="7">
        <v>1152</v>
      </c>
      <c r="I15" s="8">
        <v>80628.479999999996</v>
      </c>
      <c r="N15" s="4" t="s">
        <v>14</v>
      </c>
      <c r="O15" s="14">
        <v>30115023.384767987</v>
      </c>
      <c r="Q15" t="str">
        <f>N15&amp;N16&amp;N17</f>
        <v>HondaHyundayToyota</v>
      </c>
      <c r="S15">
        <f>IFERROR(_xlfn.IFS(Q15=Honda,1,Q15=Hyunday,2,Q15=Toyota,3),4)</f>
        <v>4</v>
      </c>
      <c r="U15">
        <f>VLOOKUP(Q15,'Banco de Imagem'!$C$3:$D$6,2,0)</f>
        <v>0</v>
      </c>
    </row>
    <row r="16" spans="1:21" x14ac:dyDescent="0.3">
      <c r="A16" s="9" t="s">
        <v>7</v>
      </c>
      <c r="B16" s="9" t="s">
        <v>19</v>
      </c>
      <c r="C16" s="9" t="s">
        <v>20</v>
      </c>
      <c r="D16" s="9" t="s">
        <v>10</v>
      </c>
      <c r="E16" s="9" t="s">
        <v>13</v>
      </c>
      <c r="F16" s="7" t="s">
        <v>27</v>
      </c>
      <c r="G16" s="7">
        <v>69.989999999999995</v>
      </c>
      <c r="H16" s="7">
        <v>1382.4</v>
      </c>
      <c r="I16" s="8">
        <v>96754.175999999992</v>
      </c>
      <c r="N16" s="4" t="s">
        <v>13</v>
      </c>
      <c r="O16" s="14">
        <v>23673486.806111999</v>
      </c>
    </row>
    <row r="17" spans="1:16" x14ac:dyDescent="0.3">
      <c r="A17" s="9" t="s">
        <v>7</v>
      </c>
      <c r="B17" s="9" t="s">
        <v>19</v>
      </c>
      <c r="C17" s="9" t="s">
        <v>20</v>
      </c>
      <c r="D17" s="9" t="s">
        <v>10</v>
      </c>
      <c r="E17" s="9" t="s">
        <v>13</v>
      </c>
      <c r="F17" s="7" t="s">
        <v>28</v>
      </c>
      <c r="G17" s="7">
        <v>69.989999999999995</v>
      </c>
      <c r="H17" s="7">
        <v>1658.88</v>
      </c>
      <c r="I17" s="8">
        <v>116105.01119999999</v>
      </c>
      <c r="N17" s="4" t="s">
        <v>12</v>
      </c>
      <c r="O17" s="14">
        <v>61209164.231423989</v>
      </c>
    </row>
    <row r="18" spans="1:16" x14ac:dyDescent="0.3">
      <c r="A18" s="9" t="s">
        <v>7</v>
      </c>
      <c r="B18" s="9" t="s">
        <v>19</v>
      </c>
      <c r="C18" s="9" t="s">
        <v>20</v>
      </c>
      <c r="D18" s="9" t="s">
        <v>10</v>
      </c>
      <c r="E18" s="7" t="s">
        <v>12</v>
      </c>
      <c r="F18" s="7" t="s">
        <v>15</v>
      </c>
      <c r="G18" s="7">
        <v>99.99</v>
      </c>
      <c r="H18" s="7">
        <v>1000</v>
      </c>
      <c r="I18" s="8">
        <v>99990</v>
      </c>
      <c r="O18"/>
    </row>
    <row r="19" spans="1:16" x14ac:dyDescent="0.3">
      <c r="A19" s="9" t="s">
        <v>7</v>
      </c>
      <c r="B19" s="9" t="s">
        <v>19</v>
      </c>
      <c r="C19" s="9" t="s">
        <v>20</v>
      </c>
      <c r="D19" s="9" t="s">
        <v>10</v>
      </c>
      <c r="E19" s="9" t="s">
        <v>12</v>
      </c>
      <c r="F19" s="7" t="s">
        <v>23</v>
      </c>
      <c r="G19" s="7">
        <v>99.99</v>
      </c>
      <c r="H19" s="7">
        <v>1200</v>
      </c>
      <c r="I19" s="8">
        <v>119988</v>
      </c>
      <c r="O19"/>
    </row>
    <row r="20" spans="1:16" x14ac:dyDescent="0.3">
      <c r="A20" s="9" t="s">
        <v>7</v>
      </c>
      <c r="B20" s="9" t="s">
        <v>19</v>
      </c>
      <c r="C20" s="9" t="s">
        <v>20</v>
      </c>
      <c r="D20" s="9" t="s">
        <v>10</v>
      </c>
      <c r="E20" s="9" t="s">
        <v>12</v>
      </c>
      <c r="F20" s="7" t="s">
        <v>24</v>
      </c>
      <c r="G20" s="7">
        <v>99.99</v>
      </c>
      <c r="H20" s="7">
        <v>1000</v>
      </c>
      <c r="I20" s="8">
        <v>99990</v>
      </c>
    </row>
    <row r="21" spans="1:16" x14ac:dyDescent="0.3">
      <c r="A21" s="9" t="s">
        <v>7</v>
      </c>
      <c r="B21" s="9" t="s">
        <v>19</v>
      </c>
      <c r="C21" s="9" t="s">
        <v>20</v>
      </c>
      <c r="D21" s="9" t="s">
        <v>10</v>
      </c>
      <c r="E21" s="9" t="s">
        <v>12</v>
      </c>
      <c r="F21" s="7" t="s">
        <v>25</v>
      </c>
      <c r="G21" s="7">
        <v>99.99</v>
      </c>
      <c r="H21" s="7">
        <v>1200</v>
      </c>
      <c r="I21" s="8">
        <v>119988</v>
      </c>
    </row>
    <row r="22" spans="1:16" x14ac:dyDescent="0.3">
      <c r="A22" s="9" t="s">
        <v>7</v>
      </c>
      <c r="B22" s="9" t="s">
        <v>19</v>
      </c>
      <c r="C22" s="9" t="s">
        <v>20</v>
      </c>
      <c r="D22" s="9" t="s">
        <v>10</v>
      </c>
      <c r="E22" s="9" t="s">
        <v>12</v>
      </c>
      <c r="F22" s="7" t="s">
        <v>26</v>
      </c>
      <c r="G22" s="7">
        <v>99.99</v>
      </c>
      <c r="H22" s="7">
        <v>1440</v>
      </c>
      <c r="I22" s="8">
        <v>143985.60000000001</v>
      </c>
      <c r="N22" s="3" t="s">
        <v>31</v>
      </c>
      <c r="O22" s="14" t="s">
        <v>34</v>
      </c>
    </row>
    <row r="23" spans="1:16" x14ac:dyDescent="0.3">
      <c r="A23" s="9" t="s">
        <v>7</v>
      </c>
      <c r="B23" s="9" t="s">
        <v>19</v>
      </c>
      <c r="C23" s="9" t="s">
        <v>20</v>
      </c>
      <c r="D23" s="9" t="s">
        <v>10</v>
      </c>
      <c r="E23" s="9" t="s">
        <v>12</v>
      </c>
      <c r="F23" s="7" t="s">
        <v>27</v>
      </c>
      <c r="G23" s="7">
        <v>99.99</v>
      </c>
      <c r="H23" s="7">
        <v>1728</v>
      </c>
      <c r="I23" s="8">
        <v>172782.72</v>
      </c>
      <c r="N23" s="4" t="s">
        <v>15</v>
      </c>
      <c r="O23" s="14">
        <v>12870352.440000001</v>
      </c>
    </row>
    <row r="24" spans="1:16" x14ac:dyDescent="0.3">
      <c r="A24" s="9" t="s">
        <v>7</v>
      </c>
      <c r="B24" s="9" t="s">
        <v>19</v>
      </c>
      <c r="C24" s="9" t="s">
        <v>20</v>
      </c>
      <c r="D24" s="9" t="s">
        <v>10</v>
      </c>
      <c r="E24" s="9" t="s">
        <v>12</v>
      </c>
      <c r="F24" s="7" t="s">
        <v>28</v>
      </c>
      <c r="G24" s="7">
        <v>99.99</v>
      </c>
      <c r="H24" s="7">
        <v>2073.6</v>
      </c>
      <c r="I24" s="8">
        <v>207339.26399999997</v>
      </c>
      <c r="N24" s="4" t="s">
        <v>23</v>
      </c>
      <c r="O24" s="14">
        <v>14085599.128</v>
      </c>
    </row>
    <row r="25" spans="1:16" x14ac:dyDescent="0.3">
      <c r="A25" s="9" t="s">
        <v>7</v>
      </c>
      <c r="B25" s="7" t="s">
        <v>9</v>
      </c>
      <c r="C25" s="7" t="s">
        <v>9</v>
      </c>
      <c r="D25" s="7" t="s">
        <v>10</v>
      </c>
      <c r="E25" s="7" t="s">
        <v>14</v>
      </c>
      <c r="F25" s="7" t="s">
        <v>15</v>
      </c>
      <c r="G25" s="7">
        <v>59.99</v>
      </c>
      <c r="H25" s="7">
        <v>11500</v>
      </c>
      <c r="I25" s="8">
        <v>689885</v>
      </c>
      <c r="N25" s="4" t="s">
        <v>24</v>
      </c>
      <c r="O25" s="14">
        <v>14692612.940000001</v>
      </c>
    </row>
    <row r="26" spans="1:16" x14ac:dyDescent="0.3">
      <c r="A26" s="9" t="s">
        <v>7</v>
      </c>
      <c r="B26" s="9" t="s">
        <v>9</v>
      </c>
      <c r="C26" s="9" t="s">
        <v>9</v>
      </c>
      <c r="D26" s="9" t="s">
        <v>10</v>
      </c>
      <c r="E26" s="9" t="s">
        <v>14</v>
      </c>
      <c r="F26" s="7" t="s">
        <v>23</v>
      </c>
      <c r="G26" s="7">
        <v>59.99</v>
      </c>
      <c r="H26" s="7">
        <v>9200</v>
      </c>
      <c r="I26" s="8">
        <v>551908</v>
      </c>
      <c r="N26" s="4" t="s">
        <v>25</v>
      </c>
      <c r="O26" s="14">
        <v>15543407.528000001</v>
      </c>
    </row>
    <row r="27" spans="1:16" x14ac:dyDescent="0.3">
      <c r="A27" s="9" t="s">
        <v>7</v>
      </c>
      <c r="B27" s="9" t="s">
        <v>9</v>
      </c>
      <c r="C27" s="9" t="s">
        <v>9</v>
      </c>
      <c r="D27" s="9" t="s">
        <v>10</v>
      </c>
      <c r="E27" s="9" t="s">
        <v>14</v>
      </c>
      <c r="F27" s="7" t="s">
        <v>24</v>
      </c>
      <c r="G27" s="7">
        <v>59.99</v>
      </c>
      <c r="H27" s="7">
        <v>11500</v>
      </c>
      <c r="I27" s="8">
        <v>689885</v>
      </c>
      <c r="N27" s="4" t="s">
        <v>26</v>
      </c>
      <c r="O27" s="14">
        <v>16981906.6336</v>
      </c>
    </row>
    <row r="28" spans="1:16" x14ac:dyDescent="0.3">
      <c r="A28" s="9" t="s">
        <v>7</v>
      </c>
      <c r="B28" s="9" t="s">
        <v>9</v>
      </c>
      <c r="C28" s="9" t="s">
        <v>9</v>
      </c>
      <c r="D28" s="9" t="s">
        <v>10</v>
      </c>
      <c r="E28" s="9" t="s">
        <v>14</v>
      </c>
      <c r="F28" s="7" t="s">
        <v>25</v>
      </c>
      <c r="G28" s="7">
        <v>59.99</v>
      </c>
      <c r="H28" s="7">
        <v>9200</v>
      </c>
      <c r="I28" s="8">
        <v>551908</v>
      </c>
      <c r="N28" s="4" t="s">
        <v>27</v>
      </c>
      <c r="O28" s="14">
        <v>19042142.040319998</v>
      </c>
    </row>
    <row r="29" spans="1:16" x14ac:dyDescent="0.3">
      <c r="A29" s="9" t="s">
        <v>7</v>
      </c>
      <c r="B29" s="9" t="s">
        <v>9</v>
      </c>
      <c r="C29" s="9" t="s">
        <v>9</v>
      </c>
      <c r="D29" s="9" t="s">
        <v>10</v>
      </c>
      <c r="E29" s="9" t="s">
        <v>14</v>
      </c>
      <c r="F29" s="7" t="s">
        <v>26</v>
      </c>
      <c r="G29" s="7">
        <v>59.99</v>
      </c>
      <c r="H29" s="7">
        <v>7359.9999999999991</v>
      </c>
      <c r="I29" s="8">
        <v>441526.39999999997</v>
      </c>
      <c r="N29" s="4" t="s">
        <v>28</v>
      </c>
      <c r="O29" s="14">
        <v>21781653.712383993</v>
      </c>
    </row>
    <row r="30" spans="1:16" x14ac:dyDescent="0.3">
      <c r="A30" s="9" t="s">
        <v>7</v>
      </c>
      <c r="B30" s="9" t="s">
        <v>9</v>
      </c>
      <c r="C30" s="9" t="s">
        <v>9</v>
      </c>
      <c r="D30" s="9" t="s">
        <v>10</v>
      </c>
      <c r="E30" s="9" t="s">
        <v>14</v>
      </c>
      <c r="F30" s="7" t="s">
        <v>27</v>
      </c>
      <c r="G30" s="7">
        <v>59.99</v>
      </c>
      <c r="H30" s="7">
        <v>5888</v>
      </c>
      <c r="I30" s="8">
        <v>353221.12</v>
      </c>
    </row>
    <row r="31" spans="1:16" x14ac:dyDescent="0.3">
      <c r="A31" s="9" t="s">
        <v>7</v>
      </c>
      <c r="B31" s="9" t="s">
        <v>9</v>
      </c>
      <c r="C31" s="9" t="s">
        <v>9</v>
      </c>
      <c r="D31" s="9" t="s">
        <v>10</v>
      </c>
      <c r="E31" s="9" t="s">
        <v>14</v>
      </c>
      <c r="F31" s="7" t="s">
        <v>28</v>
      </c>
      <c r="G31" s="7">
        <v>59.99</v>
      </c>
      <c r="H31" s="7">
        <v>4710.3999999999996</v>
      </c>
      <c r="I31" s="8">
        <v>282576.89600000001</v>
      </c>
    </row>
    <row r="32" spans="1:16" x14ac:dyDescent="0.3">
      <c r="A32" s="9" t="s">
        <v>7</v>
      </c>
      <c r="B32" s="9" t="s">
        <v>9</v>
      </c>
      <c r="C32" s="9" t="s">
        <v>9</v>
      </c>
      <c r="D32" s="9" t="s">
        <v>10</v>
      </c>
      <c r="E32" s="7" t="s">
        <v>13</v>
      </c>
      <c r="F32" s="7" t="s">
        <v>15</v>
      </c>
      <c r="G32" s="7">
        <v>69.989999999999995</v>
      </c>
      <c r="H32" s="7">
        <v>8000</v>
      </c>
      <c r="I32" s="8">
        <v>559920</v>
      </c>
      <c r="N32" s="3" t="s">
        <v>31</v>
      </c>
      <c r="O32" t="s">
        <v>34</v>
      </c>
      <c r="P32" t="s">
        <v>33</v>
      </c>
    </row>
    <row r="33" spans="1:16" x14ac:dyDescent="0.3">
      <c r="A33" s="9" t="s">
        <v>7</v>
      </c>
      <c r="B33" s="9" t="s">
        <v>9</v>
      </c>
      <c r="C33" s="9" t="s">
        <v>9</v>
      </c>
      <c r="D33" s="9" t="s">
        <v>10</v>
      </c>
      <c r="E33" s="9" t="s">
        <v>13</v>
      </c>
      <c r="F33" s="7" t="s">
        <v>23</v>
      </c>
      <c r="G33" s="7">
        <v>69.989999999999995</v>
      </c>
      <c r="H33" s="7">
        <v>6400</v>
      </c>
      <c r="I33" s="8">
        <v>447935.99999999994</v>
      </c>
      <c r="N33" s="4" t="s">
        <v>21</v>
      </c>
      <c r="O33" s="14">
        <v>86999550.064704001</v>
      </c>
      <c r="P33" s="14">
        <v>1087630.3295999996</v>
      </c>
    </row>
    <row r="34" spans="1:16" x14ac:dyDescent="0.3">
      <c r="A34" s="9" t="s">
        <v>7</v>
      </c>
      <c r="B34" s="9" t="s">
        <v>9</v>
      </c>
      <c r="C34" s="9" t="s">
        <v>9</v>
      </c>
      <c r="D34" s="9" t="s">
        <v>10</v>
      </c>
      <c r="E34" s="9" t="s">
        <v>13</v>
      </c>
      <c r="F34" s="7" t="s">
        <v>24</v>
      </c>
      <c r="G34" s="7">
        <v>69.989999999999995</v>
      </c>
      <c r="H34" s="7">
        <v>8000</v>
      </c>
      <c r="I34" s="8">
        <v>559920</v>
      </c>
      <c r="N34" s="4" t="s">
        <v>19</v>
      </c>
      <c r="O34" s="14">
        <v>4338151.1456000004</v>
      </c>
      <c r="P34" s="14">
        <v>56885.439999999995</v>
      </c>
    </row>
    <row r="35" spans="1:16" x14ac:dyDescent="0.3">
      <c r="A35" s="9" t="s">
        <v>7</v>
      </c>
      <c r="B35" s="9" t="s">
        <v>9</v>
      </c>
      <c r="C35" s="9" t="s">
        <v>9</v>
      </c>
      <c r="D35" s="9" t="s">
        <v>10</v>
      </c>
      <c r="E35" s="9" t="s">
        <v>13</v>
      </c>
      <c r="F35" s="7" t="s">
        <v>25</v>
      </c>
      <c r="G35" s="7">
        <v>69.989999999999995</v>
      </c>
      <c r="H35" s="7">
        <v>6400</v>
      </c>
      <c r="I35" s="8">
        <v>447935.99999999994</v>
      </c>
      <c r="N35" s="4" t="s">
        <v>17</v>
      </c>
      <c r="O35" s="14">
        <v>3877867.2060000002</v>
      </c>
      <c r="P35" s="14">
        <v>48479.399999999994</v>
      </c>
    </row>
    <row r="36" spans="1:16" x14ac:dyDescent="0.3">
      <c r="A36" s="9" t="s">
        <v>7</v>
      </c>
      <c r="B36" s="9" t="s">
        <v>9</v>
      </c>
      <c r="C36" s="9" t="s">
        <v>9</v>
      </c>
      <c r="D36" s="9" t="s">
        <v>10</v>
      </c>
      <c r="E36" s="9" t="s">
        <v>13</v>
      </c>
      <c r="F36" s="7" t="s">
        <v>26</v>
      </c>
      <c r="G36" s="7">
        <v>69.989999999999995</v>
      </c>
      <c r="H36" s="7">
        <v>5120</v>
      </c>
      <c r="I36" s="8">
        <v>358348.79999999999</v>
      </c>
      <c r="N36" s="4" t="s">
        <v>9</v>
      </c>
      <c r="O36" s="14">
        <v>19782106.006000001</v>
      </c>
      <c r="P36" s="14">
        <v>259399.39999999997</v>
      </c>
    </row>
    <row r="37" spans="1:16" x14ac:dyDescent="0.3">
      <c r="A37" s="9" t="s">
        <v>7</v>
      </c>
      <c r="B37" s="9" t="s">
        <v>9</v>
      </c>
      <c r="C37" s="9" t="s">
        <v>9</v>
      </c>
      <c r="D37" s="9" t="s">
        <v>10</v>
      </c>
      <c r="E37" s="9" t="s">
        <v>13</v>
      </c>
      <c r="F37" s="7" t="s">
        <v>27</v>
      </c>
      <c r="G37" s="7">
        <v>69.989999999999995</v>
      </c>
      <c r="H37" s="7">
        <v>4096</v>
      </c>
      <c r="I37" s="8">
        <v>286679.03999999998</v>
      </c>
      <c r="O37"/>
    </row>
    <row r="38" spans="1:16" x14ac:dyDescent="0.3">
      <c r="A38" s="9" t="s">
        <v>7</v>
      </c>
      <c r="B38" s="9" t="s">
        <v>9</v>
      </c>
      <c r="C38" s="9" t="s">
        <v>9</v>
      </c>
      <c r="D38" s="9" t="s">
        <v>10</v>
      </c>
      <c r="E38" s="9" t="s">
        <v>13</v>
      </c>
      <c r="F38" s="7" t="s">
        <v>28</v>
      </c>
      <c r="G38" s="7">
        <v>69.989999999999995</v>
      </c>
      <c r="H38" s="7">
        <v>3276.8</v>
      </c>
      <c r="I38" s="8">
        <v>229343.23199999999</v>
      </c>
      <c r="O38"/>
    </row>
    <row r="39" spans="1:16" x14ac:dyDescent="0.3">
      <c r="A39" s="9" t="s">
        <v>7</v>
      </c>
      <c r="B39" s="9" t="s">
        <v>9</v>
      </c>
      <c r="C39" s="9" t="s">
        <v>9</v>
      </c>
      <c r="D39" s="9" t="s">
        <v>10</v>
      </c>
      <c r="E39" s="7" t="s">
        <v>12</v>
      </c>
      <c r="F39" s="7" t="s">
        <v>15</v>
      </c>
      <c r="G39" s="7">
        <v>99.99</v>
      </c>
      <c r="H39" s="7">
        <v>10000</v>
      </c>
      <c r="I39" s="8">
        <v>999900</v>
      </c>
      <c r="O39"/>
    </row>
    <row r="40" spans="1:16" x14ac:dyDescent="0.3">
      <c r="A40" s="9" t="s">
        <v>7</v>
      </c>
      <c r="B40" s="9" t="s">
        <v>9</v>
      </c>
      <c r="C40" s="9" t="s">
        <v>9</v>
      </c>
      <c r="D40" s="9" t="s">
        <v>10</v>
      </c>
      <c r="E40" s="9" t="s">
        <v>12</v>
      </c>
      <c r="F40" s="7" t="s">
        <v>23</v>
      </c>
      <c r="G40" s="7">
        <v>99.99</v>
      </c>
      <c r="H40" s="7">
        <v>8000</v>
      </c>
      <c r="I40" s="8">
        <v>799920</v>
      </c>
    </row>
    <row r="41" spans="1:16" x14ac:dyDescent="0.3">
      <c r="A41" s="9" t="s">
        <v>7</v>
      </c>
      <c r="B41" s="9" t="s">
        <v>9</v>
      </c>
      <c r="C41" s="9" t="s">
        <v>9</v>
      </c>
      <c r="D41" s="9" t="s">
        <v>10</v>
      </c>
      <c r="E41" s="9" t="s">
        <v>12</v>
      </c>
      <c r="F41" s="7" t="s">
        <v>24</v>
      </c>
      <c r="G41" s="7">
        <v>99.99</v>
      </c>
      <c r="H41" s="7">
        <v>10000</v>
      </c>
      <c r="I41" s="8">
        <v>999900</v>
      </c>
    </row>
    <row r="42" spans="1:16" x14ac:dyDescent="0.3">
      <c r="A42" s="9" t="s">
        <v>7</v>
      </c>
      <c r="B42" s="9" t="s">
        <v>9</v>
      </c>
      <c r="C42" s="9" t="s">
        <v>9</v>
      </c>
      <c r="D42" s="9" t="s">
        <v>10</v>
      </c>
      <c r="E42" s="9" t="s">
        <v>12</v>
      </c>
      <c r="F42" s="7" t="s">
        <v>25</v>
      </c>
      <c r="G42" s="7">
        <v>99.99</v>
      </c>
      <c r="H42" s="7">
        <v>8000</v>
      </c>
      <c r="I42" s="8">
        <v>799920</v>
      </c>
    </row>
    <row r="43" spans="1:16" x14ac:dyDescent="0.3">
      <c r="A43" s="9" t="s">
        <v>7</v>
      </c>
      <c r="B43" s="9" t="s">
        <v>9</v>
      </c>
      <c r="C43" s="9" t="s">
        <v>9</v>
      </c>
      <c r="D43" s="9" t="s">
        <v>10</v>
      </c>
      <c r="E43" s="9" t="s">
        <v>12</v>
      </c>
      <c r="F43" s="7" t="s">
        <v>26</v>
      </c>
      <c r="G43" s="7">
        <v>99.99</v>
      </c>
      <c r="H43" s="7">
        <v>6400</v>
      </c>
      <c r="I43" s="8">
        <v>639936</v>
      </c>
    </row>
    <row r="44" spans="1:16" x14ac:dyDescent="0.3">
      <c r="A44" s="9" t="s">
        <v>7</v>
      </c>
      <c r="B44" s="9" t="s">
        <v>9</v>
      </c>
      <c r="C44" s="9" t="s">
        <v>9</v>
      </c>
      <c r="D44" s="9" t="s">
        <v>10</v>
      </c>
      <c r="E44" s="9" t="s">
        <v>12</v>
      </c>
      <c r="F44" s="7" t="s">
        <v>27</v>
      </c>
      <c r="G44" s="7">
        <v>99.99</v>
      </c>
      <c r="H44" s="7">
        <v>5120</v>
      </c>
      <c r="I44" s="8">
        <v>511948.79999999999</v>
      </c>
    </row>
    <row r="45" spans="1:16" x14ac:dyDescent="0.3">
      <c r="A45" s="9" t="s">
        <v>7</v>
      </c>
      <c r="B45" s="9" t="s">
        <v>9</v>
      </c>
      <c r="C45" s="9" t="s">
        <v>9</v>
      </c>
      <c r="D45" s="9" t="s">
        <v>10</v>
      </c>
      <c r="E45" s="9" t="s">
        <v>12</v>
      </c>
      <c r="F45" s="7" t="s">
        <v>28</v>
      </c>
      <c r="G45" s="7">
        <v>99.99</v>
      </c>
      <c r="H45" s="7">
        <v>4096</v>
      </c>
      <c r="I45" s="8">
        <v>409559.03999999998</v>
      </c>
    </row>
    <row r="46" spans="1:16" x14ac:dyDescent="0.3">
      <c r="A46" s="7" t="s">
        <v>16</v>
      </c>
      <c r="B46" s="7" t="s">
        <v>21</v>
      </c>
      <c r="C46" s="7" t="s">
        <v>22</v>
      </c>
      <c r="D46" s="7" t="s">
        <v>10</v>
      </c>
      <c r="E46" s="7" t="s">
        <v>14</v>
      </c>
      <c r="F46" s="7" t="s">
        <v>15</v>
      </c>
      <c r="G46" s="7">
        <v>59.99</v>
      </c>
      <c r="H46" s="7">
        <v>18801</v>
      </c>
      <c r="I46" s="8">
        <v>1127871.99</v>
      </c>
    </row>
    <row r="47" spans="1:16" x14ac:dyDescent="0.3">
      <c r="A47" s="9" t="s">
        <v>16</v>
      </c>
      <c r="B47" s="9" t="s">
        <v>21</v>
      </c>
      <c r="C47" s="9" t="s">
        <v>22</v>
      </c>
      <c r="D47" s="9" t="s">
        <v>10</v>
      </c>
      <c r="E47" s="9" t="s">
        <v>14</v>
      </c>
      <c r="F47" s="7" t="s">
        <v>23</v>
      </c>
      <c r="G47" s="7">
        <v>59.99</v>
      </c>
      <c r="H47" s="7">
        <v>22561.199999999997</v>
      </c>
      <c r="I47" s="8">
        <v>1353446.3879999998</v>
      </c>
    </row>
    <row r="48" spans="1:16" x14ac:dyDescent="0.3">
      <c r="A48" s="9" t="s">
        <v>16</v>
      </c>
      <c r="B48" s="9" t="s">
        <v>21</v>
      </c>
      <c r="C48" s="9" t="s">
        <v>22</v>
      </c>
      <c r="D48" s="9" t="s">
        <v>10</v>
      </c>
      <c r="E48" s="9" t="s">
        <v>14</v>
      </c>
      <c r="F48" s="7" t="s">
        <v>24</v>
      </c>
      <c r="G48" s="7">
        <v>59.99</v>
      </c>
      <c r="H48" s="7">
        <v>18801</v>
      </c>
      <c r="I48" s="8">
        <v>1127871.99</v>
      </c>
    </row>
    <row r="49" spans="1:9" x14ac:dyDescent="0.3">
      <c r="A49" s="9" t="s">
        <v>16</v>
      </c>
      <c r="B49" s="9" t="s">
        <v>21</v>
      </c>
      <c r="C49" s="9" t="s">
        <v>22</v>
      </c>
      <c r="D49" s="9" t="s">
        <v>10</v>
      </c>
      <c r="E49" s="9" t="s">
        <v>14</v>
      </c>
      <c r="F49" s="7" t="s">
        <v>25</v>
      </c>
      <c r="G49" s="7">
        <v>59.99</v>
      </c>
      <c r="H49" s="7">
        <v>22561.199999999997</v>
      </c>
      <c r="I49" s="8">
        <v>1353446.3879999998</v>
      </c>
    </row>
    <row r="50" spans="1:9" x14ac:dyDescent="0.3">
      <c r="A50" s="9" t="s">
        <v>16</v>
      </c>
      <c r="B50" s="9" t="s">
        <v>21</v>
      </c>
      <c r="C50" s="9" t="s">
        <v>22</v>
      </c>
      <c r="D50" s="9" t="s">
        <v>10</v>
      </c>
      <c r="E50" s="9" t="s">
        <v>14</v>
      </c>
      <c r="F50" s="7" t="s">
        <v>26</v>
      </c>
      <c r="G50" s="7">
        <v>59.99</v>
      </c>
      <c r="H50" s="7">
        <v>27073.439999999999</v>
      </c>
      <c r="I50" s="8">
        <v>1624135.6655999999</v>
      </c>
    </row>
    <row r="51" spans="1:9" x14ac:dyDescent="0.3">
      <c r="A51" s="9" t="s">
        <v>16</v>
      </c>
      <c r="B51" s="9" t="s">
        <v>21</v>
      </c>
      <c r="C51" s="9" t="s">
        <v>22</v>
      </c>
      <c r="D51" s="9" t="s">
        <v>10</v>
      </c>
      <c r="E51" s="9" t="s">
        <v>14</v>
      </c>
      <c r="F51" s="7" t="s">
        <v>27</v>
      </c>
      <c r="G51" s="7">
        <v>59.99</v>
      </c>
      <c r="H51" s="7">
        <v>32488.127999999997</v>
      </c>
      <c r="I51" s="8">
        <v>1948962.7987199998</v>
      </c>
    </row>
    <row r="52" spans="1:9" x14ac:dyDescent="0.3">
      <c r="A52" s="9" t="s">
        <v>16</v>
      </c>
      <c r="B52" s="9" t="s">
        <v>21</v>
      </c>
      <c r="C52" s="9" t="s">
        <v>22</v>
      </c>
      <c r="D52" s="9" t="s">
        <v>10</v>
      </c>
      <c r="E52" s="9" t="s">
        <v>14</v>
      </c>
      <c r="F52" s="7" t="s">
        <v>28</v>
      </c>
      <c r="G52" s="7">
        <v>59.99</v>
      </c>
      <c r="H52" s="7">
        <v>38985.753599999989</v>
      </c>
      <c r="I52" s="8">
        <v>2338755.3584639993</v>
      </c>
    </row>
    <row r="53" spans="1:9" x14ac:dyDescent="0.3">
      <c r="A53" s="9" t="s">
        <v>16</v>
      </c>
      <c r="B53" s="9" t="s">
        <v>21</v>
      </c>
      <c r="C53" s="9" t="s">
        <v>22</v>
      </c>
      <c r="D53" s="9" t="s">
        <v>10</v>
      </c>
      <c r="E53" s="7" t="s">
        <v>13</v>
      </c>
      <c r="F53" s="7" t="s">
        <v>15</v>
      </c>
      <c r="G53" s="7">
        <v>69.989999999999995</v>
      </c>
      <c r="H53" s="7">
        <v>12534</v>
      </c>
      <c r="I53" s="8">
        <v>877254.65999999992</v>
      </c>
    </row>
    <row r="54" spans="1:9" x14ac:dyDescent="0.3">
      <c r="A54" s="9" t="s">
        <v>16</v>
      </c>
      <c r="B54" s="9" t="s">
        <v>21</v>
      </c>
      <c r="C54" s="9" t="s">
        <v>22</v>
      </c>
      <c r="D54" s="9" t="s">
        <v>10</v>
      </c>
      <c r="E54" s="9" t="s">
        <v>13</v>
      </c>
      <c r="F54" s="7" t="s">
        <v>23</v>
      </c>
      <c r="G54" s="7">
        <v>69.989999999999995</v>
      </c>
      <c r="H54" s="7">
        <v>15040.8</v>
      </c>
      <c r="I54" s="8">
        <v>1052705.5919999999</v>
      </c>
    </row>
    <row r="55" spans="1:9" x14ac:dyDescent="0.3">
      <c r="A55" s="9" t="s">
        <v>16</v>
      </c>
      <c r="B55" s="9" t="s">
        <v>21</v>
      </c>
      <c r="C55" s="9" t="s">
        <v>22</v>
      </c>
      <c r="D55" s="9" t="s">
        <v>10</v>
      </c>
      <c r="E55" s="9" t="s">
        <v>13</v>
      </c>
      <c r="F55" s="7" t="s">
        <v>24</v>
      </c>
      <c r="G55" s="7">
        <v>69.989999999999995</v>
      </c>
      <c r="H55" s="7">
        <v>12534</v>
      </c>
      <c r="I55" s="8">
        <v>877254.65999999992</v>
      </c>
    </row>
    <row r="56" spans="1:9" x14ac:dyDescent="0.3">
      <c r="A56" s="9" t="s">
        <v>16</v>
      </c>
      <c r="B56" s="9" t="s">
        <v>21</v>
      </c>
      <c r="C56" s="9" t="s">
        <v>22</v>
      </c>
      <c r="D56" s="9" t="s">
        <v>10</v>
      </c>
      <c r="E56" s="9" t="s">
        <v>13</v>
      </c>
      <c r="F56" s="7" t="s">
        <v>25</v>
      </c>
      <c r="G56" s="7">
        <v>69.989999999999995</v>
      </c>
      <c r="H56" s="7">
        <v>15040.8</v>
      </c>
      <c r="I56" s="8">
        <v>1052705.5919999999</v>
      </c>
    </row>
    <row r="57" spans="1:9" x14ac:dyDescent="0.3">
      <c r="A57" s="9" t="s">
        <v>16</v>
      </c>
      <c r="B57" s="9" t="s">
        <v>21</v>
      </c>
      <c r="C57" s="9" t="s">
        <v>22</v>
      </c>
      <c r="D57" s="9" t="s">
        <v>10</v>
      </c>
      <c r="E57" s="9" t="s">
        <v>13</v>
      </c>
      <c r="F57" s="7" t="s">
        <v>26</v>
      </c>
      <c r="G57" s="7">
        <v>69.989999999999995</v>
      </c>
      <c r="H57" s="7">
        <v>18048.96</v>
      </c>
      <c r="I57" s="8">
        <v>1263246.7103999997</v>
      </c>
    </row>
    <row r="58" spans="1:9" x14ac:dyDescent="0.3">
      <c r="A58" s="9" t="s">
        <v>16</v>
      </c>
      <c r="B58" s="9" t="s">
        <v>21</v>
      </c>
      <c r="C58" s="9" t="s">
        <v>22</v>
      </c>
      <c r="D58" s="9" t="s">
        <v>10</v>
      </c>
      <c r="E58" s="9" t="s">
        <v>13</v>
      </c>
      <c r="F58" s="7" t="s">
        <v>27</v>
      </c>
      <c r="G58" s="7">
        <v>69.989999999999995</v>
      </c>
      <c r="H58" s="7">
        <v>21658.751999999997</v>
      </c>
      <c r="I58" s="8">
        <v>1515896.0524799996</v>
      </c>
    </row>
    <row r="59" spans="1:9" x14ac:dyDescent="0.3">
      <c r="A59" s="9" t="s">
        <v>16</v>
      </c>
      <c r="B59" s="9" t="s">
        <v>21</v>
      </c>
      <c r="C59" s="9" t="s">
        <v>22</v>
      </c>
      <c r="D59" s="9" t="s">
        <v>10</v>
      </c>
      <c r="E59" s="9" t="s">
        <v>13</v>
      </c>
      <c r="F59" s="7" t="s">
        <v>28</v>
      </c>
      <c r="G59" s="7">
        <v>69.989999999999995</v>
      </c>
      <c r="H59" s="7">
        <v>25990.502399999994</v>
      </c>
      <c r="I59" s="8">
        <v>1819075.2629759994</v>
      </c>
    </row>
    <row r="60" spans="1:9" x14ac:dyDescent="0.3">
      <c r="A60" s="9" t="s">
        <v>16</v>
      </c>
      <c r="B60" s="9" t="s">
        <v>21</v>
      </c>
      <c r="C60" s="9" t="s">
        <v>22</v>
      </c>
      <c r="D60" s="9" t="s">
        <v>10</v>
      </c>
      <c r="E60" s="7" t="s">
        <v>12</v>
      </c>
      <c r="F60" s="7" t="s">
        <v>15</v>
      </c>
      <c r="G60" s="7">
        <v>99.99</v>
      </c>
      <c r="H60" s="7">
        <v>25068</v>
      </c>
      <c r="I60" s="8">
        <v>2506549.3199999998</v>
      </c>
    </row>
    <row r="61" spans="1:9" x14ac:dyDescent="0.3">
      <c r="A61" s="9" t="s">
        <v>16</v>
      </c>
      <c r="B61" s="9" t="s">
        <v>21</v>
      </c>
      <c r="C61" s="9" t="s">
        <v>22</v>
      </c>
      <c r="D61" s="9" t="s">
        <v>10</v>
      </c>
      <c r="E61" s="9" t="s">
        <v>12</v>
      </c>
      <c r="F61" s="7" t="s">
        <v>23</v>
      </c>
      <c r="G61" s="7">
        <v>99.99</v>
      </c>
      <c r="H61" s="7">
        <v>30081.599999999999</v>
      </c>
      <c r="I61" s="8">
        <v>3007859.1839999999</v>
      </c>
    </row>
    <row r="62" spans="1:9" x14ac:dyDescent="0.3">
      <c r="A62" s="9" t="s">
        <v>16</v>
      </c>
      <c r="B62" s="9" t="s">
        <v>21</v>
      </c>
      <c r="C62" s="9" t="s">
        <v>22</v>
      </c>
      <c r="D62" s="9" t="s">
        <v>10</v>
      </c>
      <c r="E62" s="9" t="s">
        <v>12</v>
      </c>
      <c r="F62" s="7" t="s">
        <v>24</v>
      </c>
      <c r="G62" s="7">
        <v>99.99</v>
      </c>
      <c r="H62" s="7">
        <v>25068</v>
      </c>
      <c r="I62" s="8">
        <v>2506549.3199999998</v>
      </c>
    </row>
    <row r="63" spans="1:9" x14ac:dyDescent="0.3">
      <c r="A63" s="9" t="s">
        <v>16</v>
      </c>
      <c r="B63" s="9" t="s">
        <v>21</v>
      </c>
      <c r="C63" s="9" t="s">
        <v>22</v>
      </c>
      <c r="D63" s="9" t="s">
        <v>10</v>
      </c>
      <c r="E63" s="9" t="s">
        <v>12</v>
      </c>
      <c r="F63" s="7" t="s">
        <v>25</v>
      </c>
      <c r="G63" s="7">
        <v>99.99</v>
      </c>
      <c r="H63" s="7">
        <v>30081.599999999999</v>
      </c>
      <c r="I63" s="8">
        <v>3007859.1839999999</v>
      </c>
    </row>
    <row r="64" spans="1:9" x14ac:dyDescent="0.3">
      <c r="A64" s="9" t="s">
        <v>16</v>
      </c>
      <c r="B64" s="9" t="s">
        <v>21</v>
      </c>
      <c r="C64" s="9" t="s">
        <v>22</v>
      </c>
      <c r="D64" s="9" t="s">
        <v>10</v>
      </c>
      <c r="E64" s="9" t="s">
        <v>12</v>
      </c>
      <c r="F64" s="7" t="s">
        <v>26</v>
      </c>
      <c r="G64" s="7">
        <v>99.99</v>
      </c>
      <c r="H64" s="7">
        <v>36097.919999999998</v>
      </c>
      <c r="I64" s="8">
        <v>3609431.0207999996</v>
      </c>
    </row>
    <row r="65" spans="1:9" x14ac:dyDescent="0.3">
      <c r="A65" s="9" t="s">
        <v>16</v>
      </c>
      <c r="B65" s="9" t="s">
        <v>21</v>
      </c>
      <c r="C65" s="9" t="s">
        <v>22</v>
      </c>
      <c r="D65" s="9" t="s">
        <v>10</v>
      </c>
      <c r="E65" s="9" t="s">
        <v>12</v>
      </c>
      <c r="F65" s="7" t="s">
        <v>27</v>
      </c>
      <c r="G65" s="7">
        <v>99.99</v>
      </c>
      <c r="H65" s="7">
        <v>43317.503999999994</v>
      </c>
      <c r="I65" s="8">
        <v>4331317.2249599993</v>
      </c>
    </row>
    <row r="66" spans="1:9" x14ac:dyDescent="0.3">
      <c r="A66" s="9" t="s">
        <v>16</v>
      </c>
      <c r="B66" s="9" t="s">
        <v>21</v>
      </c>
      <c r="C66" s="9" t="s">
        <v>22</v>
      </c>
      <c r="D66" s="9" t="s">
        <v>10</v>
      </c>
      <c r="E66" s="9" t="s">
        <v>12</v>
      </c>
      <c r="F66" s="7" t="s">
        <v>28</v>
      </c>
      <c r="G66" s="7">
        <v>99.99</v>
      </c>
      <c r="H66" s="7">
        <v>51981.004799999988</v>
      </c>
      <c r="I66" s="8">
        <v>5197580.6699519986</v>
      </c>
    </row>
    <row r="67" spans="1:9" x14ac:dyDescent="0.3">
      <c r="A67" s="9" t="s">
        <v>16</v>
      </c>
      <c r="B67" s="7" t="s">
        <v>17</v>
      </c>
      <c r="C67" s="7" t="s">
        <v>18</v>
      </c>
      <c r="D67" s="7" t="s">
        <v>10</v>
      </c>
      <c r="E67" s="7" t="s">
        <v>14</v>
      </c>
      <c r="F67" s="7" t="s">
        <v>15</v>
      </c>
      <c r="G67" s="7">
        <v>59.99</v>
      </c>
      <c r="H67" s="7">
        <v>1500</v>
      </c>
      <c r="I67" s="8">
        <v>89985</v>
      </c>
    </row>
    <row r="68" spans="1:9" x14ac:dyDescent="0.3">
      <c r="A68" s="9" t="s">
        <v>16</v>
      </c>
      <c r="B68" s="9" t="s">
        <v>17</v>
      </c>
      <c r="C68" s="9" t="s">
        <v>18</v>
      </c>
      <c r="D68" s="9" t="s">
        <v>10</v>
      </c>
      <c r="E68" s="9" t="s">
        <v>14</v>
      </c>
      <c r="F68" s="7" t="s">
        <v>23</v>
      </c>
      <c r="G68" s="7">
        <v>59.99</v>
      </c>
      <c r="H68" s="7">
        <v>1200</v>
      </c>
      <c r="I68" s="8">
        <v>71988</v>
      </c>
    </row>
    <row r="69" spans="1:9" x14ac:dyDescent="0.3">
      <c r="A69" s="9" t="s">
        <v>16</v>
      </c>
      <c r="B69" s="9" t="s">
        <v>17</v>
      </c>
      <c r="C69" s="9" t="s">
        <v>18</v>
      </c>
      <c r="D69" s="9" t="s">
        <v>10</v>
      </c>
      <c r="E69" s="9" t="s">
        <v>14</v>
      </c>
      <c r="F69" s="7" t="s">
        <v>24</v>
      </c>
      <c r="G69" s="7">
        <v>59.99</v>
      </c>
      <c r="H69" s="7">
        <v>1500</v>
      </c>
      <c r="I69" s="8">
        <v>89985</v>
      </c>
    </row>
    <row r="70" spans="1:9" x14ac:dyDescent="0.3">
      <c r="A70" s="9" t="s">
        <v>16</v>
      </c>
      <c r="B70" s="9" t="s">
        <v>17</v>
      </c>
      <c r="C70" s="9" t="s">
        <v>18</v>
      </c>
      <c r="D70" s="9" t="s">
        <v>10</v>
      </c>
      <c r="E70" s="9" t="s">
        <v>14</v>
      </c>
      <c r="F70" s="7" t="s">
        <v>25</v>
      </c>
      <c r="G70" s="7">
        <v>59.99</v>
      </c>
      <c r="H70" s="7">
        <v>1200</v>
      </c>
      <c r="I70" s="8">
        <v>71988</v>
      </c>
    </row>
    <row r="71" spans="1:9" x14ac:dyDescent="0.3">
      <c r="A71" s="9" t="s">
        <v>16</v>
      </c>
      <c r="B71" s="9" t="s">
        <v>17</v>
      </c>
      <c r="C71" s="9" t="s">
        <v>18</v>
      </c>
      <c r="D71" s="9" t="s">
        <v>10</v>
      </c>
      <c r="E71" s="9" t="s">
        <v>14</v>
      </c>
      <c r="F71" s="7" t="s">
        <v>26</v>
      </c>
      <c r="G71" s="7">
        <v>59.99</v>
      </c>
      <c r="H71" s="7">
        <v>960</v>
      </c>
      <c r="I71" s="8">
        <v>57590.400000000001</v>
      </c>
    </row>
    <row r="72" spans="1:9" x14ac:dyDescent="0.3">
      <c r="A72" s="9" t="s">
        <v>16</v>
      </c>
      <c r="B72" s="9" t="s">
        <v>17</v>
      </c>
      <c r="C72" s="9" t="s">
        <v>18</v>
      </c>
      <c r="D72" s="9" t="s">
        <v>10</v>
      </c>
      <c r="E72" s="9" t="s">
        <v>14</v>
      </c>
      <c r="F72" s="7" t="s">
        <v>27</v>
      </c>
      <c r="G72" s="7">
        <v>59.99</v>
      </c>
      <c r="H72" s="7">
        <v>768</v>
      </c>
      <c r="I72" s="8">
        <v>46072.32</v>
      </c>
    </row>
    <row r="73" spans="1:9" x14ac:dyDescent="0.3">
      <c r="A73" s="9" t="s">
        <v>16</v>
      </c>
      <c r="B73" s="9" t="s">
        <v>17</v>
      </c>
      <c r="C73" s="9" t="s">
        <v>18</v>
      </c>
      <c r="D73" s="9" t="s">
        <v>10</v>
      </c>
      <c r="E73" s="9" t="s">
        <v>14</v>
      </c>
      <c r="F73" s="7" t="s">
        <v>28</v>
      </c>
      <c r="G73" s="7">
        <v>59.99</v>
      </c>
      <c r="H73" s="7">
        <v>614.40000000000009</v>
      </c>
      <c r="I73" s="8">
        <v>36857.856000000007</v>
      </c>
    </row>
    <row r="74" spans="1:9" x14ac:dyDescent="0.3">
      <c r="A74" s="9" t="s">
        <v>16</v>
      </c>
      <c r="B74" s="9" t="s">
        <v>17</v>
      </c>
      <c r="C74" s="9" t="s">
        <v>18</v>
      </c>
      <c r="D74" s="9" t="s">
        <v>10</v>
      </c>
      <c r="E74" s="7" t="s">
        <v>13</v>
      </c>
      <c r="F74" s="7" t="s">
        <v>15</v>
      </c>
      <c r="G74" s="7">
        <v>69.989999999999995</v>
      </c>
      <c r="H74" s="7">
        <v>1000</v>
      </c>
      <c r="I74" s="8">
        <v>69990</v>
      </c>
    </row>
    <row r="75" spans="1:9" x14ac:dyDescent="0.3">
      <c r="A75" s="9" t="s">
        <v>16</v>
      </c>
      <c r="B75" s="9" t="s">
        <v>17</v>
      </c>
      <c r="C75" s="9" t="s">
        <v>18</v>
      </c>
      <c r="D75" s="9" t="s">
        <v>10</v>
      </c>
      <c r="E75" s="9" t="s">
        <v>13</v>
      </c>
      <c r="F75" s="7" t="s">
        <v>23</v>
      </c>
      <c r="G75" s="7">
        <v>69.989999999999995</v>
      </c>
      <c r="H75" s="7">
        <v>800</v>
      </c>
      <c r="I75" s="8">
        <v>55991.999999999993</v>
      </c>
    </row>
    <row r="76" spans="1:9" x14ac:dyDescent="0.3">
      <c r="A76" s="9" t="s">
        <v>16</v>
      </c>
      <c r="B76" s="9" t="s">
        <v>17</v>
      </c>
      <c r="C76" s="9" t="s">
        <v>18</v>
      </c>
      <c r="D76" s="9" t="s">
        <v>10</v>
      </c>
      <c r="E76" s="9" t="s">
        <v>13</v>
      </c>
      <c r="F76" s="7" t="s">
        <v>24</v>
      </c>
      <c r="G76" s="7">
        <v>69.989999999999995</v>
      </c>
      <c r="H76" s="7">
        <v>1000</v>
      </c>
      <c r="I76" s="8">
        <v>69990</v>
      </c>
    </row>
    <row r="77" spans="1:9" x14ac:dyDescent="0.3">
      <c r="A77" s="9" t="s">
        <v>16</v>
      </c>
      <c r="B77" s="9" t="s">
        <v>17</v>
      </c>
      <c r="C77" s="9" t="s">
        <v>18</v>
      </c>
      <c r="D77" s="9" t="s">
        <v>10</v>
      </c>
      <c r="E77" s="9" t="s">
        <v>13</v>
      </c>
      <c r="F77" s="7" t="s">
        <v>25</v>
      </c>
      <c r="G77" s="7">
        <v>69.989999999999995</v>
      </c>
      <c r="H77" s="7">
        <v>800</v>
      </c>
      <c r="I77" s="8">
        <v>55991.999999999993</v>
      </c>
    </row>
    <row r="78" spans="1:9" x14ac:dyDescent="0.3">
      <c r="A78" s="9" t="s">
        <v>16</v>
      </c>
      <c r="B78" s="9" t="s">
        <v>17</v>
      </c>
      <c r="C78" s="9" t="s">
        <v>18</v>
      </c>
      <c r="D78" s="9" t="s">
        <v>10</v>
      </c>
      <c r="E78" s="9" t="s">
        <v>13</v>
      </c>
      <c r="F78" s="7" t="s">
        <v>26</v>
      </c>
      <c r="G78" s="7">
        <v>69.989999999999995</v>
      </c>
      <c r="H78" s="7">
        <v>640</v>
      </c>
      <c r="I78" s="8">
        <v>44793.599999999999</v>
      </c>
    </row>
    <row r="79" spans="1:9" x14ac:dyDescent="0.3">
      <c r="A79" s="9" t="s">
        <v>16</v>
      </c>
      <c r="B79" s="9" t="s">
        <v>17</v>
      </c>
      <c r="C79" s="9" t="s">
        <v>18</v>
      </c>
      <c r="D79" s="9" t="s">
        <v>10</v>
      </c>
      <c r="E79" s="9" t="s">
        <v>13</v>
      </c>
      <c r="F79" s="7" t="s">
        <v>27</v>
      </c>
      <c r="G79" s="7">
        <v>69.989999999999995</v>
      </c>
      <c r="H79" s="7">
        <v>512</v>
      </c>
      <c r="I79" s="8">
        <v>35834.879999999997</v>
      </c>
    </row>
    <row r="80" spans="1:9" x14ac:dyDescent="0.3">
      <c r="A80" s="9" t="s">
        <v>16</v>
      </c>
      <c r="B80" s="9" t="s">
        <v>17</v>
      </c>
      <c r="C80" s="9" t="s">
        <v>18</v>
      </c>
      <c r="D80" s="9" t="s">
        <v>10</v>
      </c>
      <c r="E80" s="9" t="s">
        <v>13</v>
      </c>
      <c r="F80" s="7" t="s">
        <v>28</v>
      </c>
      <c r="G80" s="7">
        <v>69.989999999999995</v>
      </c>
      <c r="H80" s="7">
        <v>409.6</v>
      </c>
      <c r="I80" s="8">
        <v>28667.903999999999</v>
      </c>
    </row>
    <row r="81" spans="1:9" x14ac:dyDescent="0.3">
      <c r="A81" s="9" t="s">
        <v>16</v>
      </c>
      <c r="B81" s="9" t="s">
        <v>17</v>
      </c>
      <c r="C81" s="9" t="s">
        <v>18</v>
      </c>
      <c r="D81" s="9" t="s">
        <v>10</v>
      </c>
      <c r="E81" s="7" t="s">
        <v>12</v>
      </c>
      <c r="F81" s="7" t="s">
        <v>15</v>
      </c>
      <c r="G81" s="7">
        <v>99.99</v>
      </c>
      <c r="H81" s="7">
        <v>2000</v>
      </c>
      <c r="I81" s="8">
        <v>199980</v>
      </c>
    </row>
    <row r="82" spans="1:9" x14ac:dyDescent="0.3">
      <c r="A82" s="9" t="s">
        <v>16</v>
      </c>
      <c r="B82" s="9" t="s">
        <v>17</v>
      </c>
      <c r="C82" s="9" t="s">
        <v>18</v>
      </c>
      <c r="D82" s="9" t="s">
        <v>10</v>
      </c>
      <c r="E82" s="9" t="s">
        <v>12</v>
      </c>
      <c r="F82" s="7" t="s">
        <v>23</v>
      </c>
      <c r="G82" s="7">
        <v>99.99</v>
      </c>
      <c r="H82" s="7">
        <v>1600</v>
      </c>
      <c r="I82" s="8">
        <v>159984</v>
      </c>
    </row>
    <row r="83" spans="1:9" x14ac:dyDescent="0.3">
      <c r="A83" s="9" t="s">
        <v>16</v>
      </c>
      <c r="B83" s="9" t="s">
        <v>17</v>
      </c>
      <c r="C83" s="9" t="s">
        <v>18</v>
      </c>
      <c r="D83" s="9" t="s">
        <v>10</v>
      </c>
      <c r="E83" s="9" t="s">
        <v>12</v>
      </c>
      <c r="F83" s="7" t="s">
        <v>24</v>
      </c>
      <c r="G83" s="7">
        <v>99.99</v>
      </c>
      <c r="H83" s="7">
        <v>2000</v>
      </c>
      <c r="I83" s="8">
        <v>199980</v>
      </c>
    </row>
    <row r="84" spans="1:9" x14ac:dyDescent="0.3">
      <c r="A84" s="9" t="s">
        <v>16</v>
      </c>
      <c r="B84" s="9" t="s">
        <v>17</v>
      </c>
      <c r="C84" s="9" t="s">
        <v>18</v>
      </c>
      <c r="D84" s="9" t="s">
        <v>10</v>
      </c>
      <c r="E84" s="9" t="s">
        <v>12</v>
      </c>
      <c r="F84" s="7" t="s">
        <v>25</v>
      </c>
      <c r="G84" s="7">
        <v>99.99</v>
      </c>
      <c r="H84" s="7">
        <v>1600</v>
      </c>
      <c r="I84" s="8">
        <v>159984</v>
      </c>
    </row>
    <row r="85" spans="1:9" x14ac:dyDescent="0.3">
      <c r="A85" s="9" t="s">
        <v>16</v>
      </c>
      <c r="B85" s="9" t="s">
        <v>17</v>
      </c>
      <c r="C85" s="9" t="s">
        <v>18</v>
      </c>
      <c r="D85" s="9" t="s">
        <v>10</v>
      </c>
      <c r="E85" s="9" t="s">
        <v>12</v>
      </c>
      <c r="F85" s="7" t="s">
        <v>26</v>
      </c>
      <c r="G85" s="7">
        <v>99.99</v>
      </c>
      <c r="H85" s="7">
        <v>1280</v>
      </c>
      <c r="I85" s="8">
        <v>127987.2</v>
      </c>
    </row>
    <row r="86" spans="1:9" x14ac:dyDescent="0.3">
      <c r="A86" s="9" t="s">
        <v>16</v>
      </c>
      <c r="B86" s="9" t="s">
        <v>17</v>
      </c>
      <c r="C86" s="9" t="s">
        <v>18</v>
      </c>
      <c r="D86" s="9" t="s">
        <v>10</v>
      </c>
      <c r="E86" s="9" t="s">
        <v>12</v>
      </c>
      <c r="F86" s="7" t="s">
        <v>27</v>
      </c>
      <c r="G86" s="7">
        <v>99.99</v>
      </c>
      <c r="H86" s="7">
        <v>1024</v>
      </c>
      <c r="I86" s="8">
        <v>102389.75999999999</v>
      </c>
    </row>
    <row r="87" spans="1:9" x14ac:dyDescent="0.3">
      <c r="A87" s="9" t="s">
        <v>16</v>
      </c>
      <c r="B87" s="9" t="s">
        <v>17</v>
      </c>
      <c r="C87" s="9" t="s">
        <v>18</v>
      </c>
      <c r="D87" s="9" t="s">
        <v>10</v>
      </c>
      <c r="E87" s="9" t="s">
        <v>12</v>
      </c>
      <c r="F87" s="7" t="s">
        <v>28</v>
      </c>
      <c r="G87" s="7">
        <v>99.99</v>
      </c>
      <c r="H87" s="7">
        <v>819.2</v>
      </c>
      <c r="I87" s="8">
        <v>81911.808000000005</v>
      </c>
    </row>
    <row r="88" spans="1:9" x14ac:dyDescent="0.3">
      <c r="A88" s="7" t="s">
        <v>29</v>
      </c>
      <c r="B88" s="7" t="s">
        <v>19</v>
      </c>
      <c r="C88" s="7" t="s">
        <v>20</v>
      </c>
      <c r="D88" s="7" t="s">
        <v>10</v>
      </c>
      <c r="E88" s="7" t="s">
        <v>14</v>
      </c>
      <c r="F88" s="7" t="s">
        <v>15</v>
      </c>
      <c r="G88" s="7">
        <v>59.99</v>
      </c>
      <c r="H88" s="7">
        <v>1150</v>
      </c>
      <c r="I88" s="8">
        <v>68988.5</v>
      </c>
    </row>
    <row r="89" spans="1:9" x14ac:dyDescent="0.3">
      <c r="A89" s="9" t="s">
        <v>29</v>
      </c>
      <c r="B89" s="9" t="s">
        <v>19</v>
      </c>
      <c r="C89" s="9" t="s">
        <v>20</v>
      </c>
      <c r="D89" s="9" t="s">
        <v>10</v>
      </c>
      <c r="E89" s="9" t="s">
        <v>14</v>
      </c>
      <c r="F89" s="7" t="s">
        <v>23</v>
      </c>
      <c r="G89" s="7">
        <v>59.99</v>
      </c>
      <c r="H89" s="7">
        <v>1380</v>
      </c>
      <c r="I89" s="8">
        <v>82786.2</v>
      </c>
    </row>
    <row r="90" spans="1:9" x14ac:dyDescent="0.3">
      <c r="A90" s="9" t="s">
        <v>29</v>
      </c>
      <c r="B90" s="9" t="s">
        <v>19</v>
      </c>
      <c r="C90" s="9" t="s">
        <v>20</v>
      </c>
      <c r="D90" s="9" t="s">
        <v>10</v>
      </c>
      <c r="E90" s="9" t="s">
        <v>14</v>
      </c>
      <c r="F90" s="7" t="s">
        <v>24</v>
      </c>
      <c r="G90" s="7">
        <v>59.99</v>
      </c>
      <c r="H90" s="7">
        <v>1150</v>
      </c>
      <c r="I90" s="8">
        <v>68988.5</v>
      </c>
    </row>
    <row r="91" spans="1:9" x14ac:dyDescent="0.3">
      <c r="A91" s="9" t="s">
        <v>29</v>
      </c>
      <c r="B91" s="9" t="s">
        <v>19</v>
      </c>
      <c r="C91" s="9" t="s">
        <v>20</v>
      </c>
      <c r="D91" s="9" t="s">
        <v>10</v>
      </c>
      <c r="E91" s="9" t="s">
        <v>14</v>
      </c>
      <c r="F91" s="7" t="s">
        <v>25</v>
      </c>
      <c r="G91" s="7">
        <v>59.99</v>
      </c>
      <c r="H91" s="7">
        <v>1380</v>
      </c>
      <c r="I91" s="8">
        <v>82786.2</v>
      </c>
    </row>
    <row r="92" spans="1:9" x14ac:dyDescent="0.3">
      <c r="A92" s="9" t="s">
        <v>29</v>
      </c>
      <c r="B92" s="9" t="s">
        <v>19</v>
      </c>
      <c r="C92" s="9" t="s">
        <v>20</v>
      </c>
      <c r="D92" s="9" t="s">
        <v>10</v>
      </c>
      <c r="E92" s="9" t="s">
        <v>14</v>
      </c>
      <c r="F92" s="7" t="s">
        <v>26</v>
      </c>
      <c r="G92" s="7">
        <v>59.99</v>
      </c>
      <c r="H92" s="7">
        <v>1655.9999999999998</v>
      </c>
      <c r="I92" s="8">
        <v>99343.439999999988</v>
      </c>
    </row>
    <row r="93" spans="1:9" x14ac:dyDescent="0.3">
      <c r="A93" s="9" t="s">
        <v>29</v>
      </c>
      <c r="B93" s="9" t="s">
        <v>19</v>
      </c>
      <c r="C93" s="9" t="s">
        <v>20</v>
      </c>
      <c r="D93" s="9" t="s">
        <v>10</v>
      </c>
      <c r="E93" s="9" t="s">
        <v>14</v>
      </c>
      <c r="F93" s="7" t="s">
        <v>27</v>
      </c>
      <c r="G93" s="7">
        <v>59.99</v>
      </c>
      <c r="H93" s="7">
        <v>1987.1999999999998</v>
      </c>
      <c r="I93" s="8">
        <v>119212.128</v>
      </c>
    </row>
    <row r="94" spans="1:9" x14ac:dyDescent="0.3">
      <c r="A94" s="9" t="s">
        <v>29</v>
      </c>
      <c r="B94" s="9" t="s">
        <v>19</v>
      </c>
      <c r="C94" s="9" t="s">
        <v>20</v>
      </c>
      <c r="D94" s="9" t="s">
        <v>10</v>
      </c>
      <c r="E94" s="9" t="s">
        <v>14</v>
      </c>
      <c r="F94" s="7" t="s">
        <v>28</v>
      </c>
      <c r="G94" s="7">
        <v>59.99</v>
      </c>
      <c r="H94" s="7">
        <v>2384.64</v>
      </c>
      <c r="I94" s="8">
        <v>143054.55359999998</v>
      </c>
    </row>
    <row r="95" spans="1:9" x14ac:dyDescent="0.3">
      <c r="A95" s="9" t="s">
        <v>29</v>
      </c>
      <c r="B95" s="9" t="s">
        <v>19</v>
      </c>
      <c r="C95" s="9" t="s">
        <v>20</v>
      </c>
      <c r="D95" s="9" t="s">
        <v>10</v>
      </c>
      <c r="E95" s="7" t="s">
        <v>13</v>
      </c>
      <c r="F95" s="7" t="s">
        <v>15</v>
      </c>
      <c r="G95" s="7">
        <v>69.989999999999995</v>
      </c>
      <c r="H95" s="7">
        <v>800</v>
      </c>
      <c r="I95" s="8">
        <v>55991.999999999993</v>
      </c>
    </row>
    <row r="96" spans="1:9" x14ac:dyDescent="0.3">
      <c r="A96" s="9" t="s">
        <v>29</v>
      </c>
      <c r="B96" s="9" t="s">
        <v>19</v>
      </c>
      <c r="C96" s="9" t="s">
        <v>20</v>
      </c>
      <c r="D96" s="9" t="s">
        <v>10</v>
      </c>
      <c r="E96" s="9" t="s">
        <v>13</v>
      </c>
      <c r="F96" s="7" t="s">
        <v>23</v>
      </c>
      <c r="G96" s="7">
        <v>69.989999999999995</v>
      </c>
      <c r="H96" s="7">
        <v>960</v>
      </c>
      <c r="I96" s="8">
        <v>67190.399999999994</v>
      </c>
    </row>
    <row r="97" spans="1:9" x14ac:dyDescent="0.3">
      <c r="A97" s="9" t="s">
        <v>29</v>
      </c>
      <c r="B97" s="9" t="s">
        <v>19</v>
      </c>
      <c r="C97" s="9" t="s">
        <v>20</v>
      </c>
      <c r="D97" s="9" t="s">
        <v>10</v>
      </c>
      <c r="E97" s="9" t="s">
        <v>13</v>
      </c>
      <c r="F97" s="7" t="s">
        <v>24</v>
      </c>
      <c r="G97" s="7">
        <v>69.989999999999995</v>
      </c>
      <c r="H97" s="7">
        <v>800</v>
      </c>
      <c r="I97" s="8">
        <v>55991.999999999993</v>
      </c>
    </row>
    <row r="98" spans="1:9" x14ac:dyDescent="0.3">
      <c r="A98" s="9" t="s">
        <v>29</v>
      </c>
      <c r="B98" s="9" t="s">
        <v>19</v>
      </c>
      <c r="C98" s="9" t="s">
        <v>20</v>
      </c>
      <c r="D98" s="9" t="s">
        <v>10</v>
      </c>
      <c r="E98" s="9" t="s">
        <v>13</v>
      </c>
      <c r="F98" s="7" t="s">
        <v>25</v>
      </c>
      <c r="G98" s="7">
        <v>69.989999999999995</v>
      </c>
      <c r="H98" s="7">
        <v>960</v>
      </c>
      <c r="I98" s="8">
        <v>67190.399999999994</v>
      </c>
    </row>
    <row r="99" spans="1:9" x14ac:dyDescent="0.3">
      <c r="A99" s="9" t="s">
        <v>29</v>
      </c>
      <c r="B99" s="9" t="s">
        <v>19</v>
      </c>
      <c r="C99" s="9" t="s">
        <v>20</v>
      </c>
      <c r="D99" s="9" t="s">
        <v>10</v>
      </c>
      <c r="E99" s="9" t="s">
        <v>13</v>
      </c>
      <c r="F99" s="7" t="s">
        <v>26</v>
      </c>
      <c r="G99" s="7">
        <v>69.989999999999995</v>
      </c>
      <c r="H99" s="7">
        <v>1152</v>
      </c>
      <c r="I99" s="8">
        <v>80628.479999999996</v>
      </c>
    </row>
    <row r="100" spans="1:9" x14ac:dyDescent="0.3">
      <c r="A100" s="9" t="s">
        <v>29</v>
      </c>
      <c r="B100" s="9" t="s">
        <v>19</v>
      </c>
      <c r="C100" s="9" t="s">
        <v>20</v>
      </c>
      <c r="D100" s="9" t="s">
        <v>10</v>
      </c>
      <c r="E100" s="9" t="s">
        <v>13</v>
      </c>
      <c r="F100" s="7" t="s">
        <v>27</v>
      </c>
      <c r="G100" s="7">
        <v>69.989999999999995</v>
      </c>
      <c r="H100" s="7">
        <v>1382.4</v>
      </c>
      <c r="I100" s="8">
        <v>96754.175999999992</v>
      </c>
    </row>
    <row r="101" spans="1:9" x14ac:dyDescent="0.3">
      <c r="A101" s="9" t="s">
        <v>29</v>
      </c>
      <c r="B101" s="9" t="s">
        <v>19</v>
      </c>
      <c r="C101" s="9" t="s">
        <v>20</v>
      </c>
      <c r="D101" s="9" t="s">
        <v>10</v>
      </c>
      <c r="E101" s="9" t="s">
        <v>13</v>
      </c>
      <c r="F101" s="7" t="s">
        <v>28</v>
      </c>
      <c r="G101" s="7">
        <v>69.989999999999995</v>
      </c>
      <c r="H101" s="7">
        <v>1658.88</v>
      </c>
      <c r="I101" s="8">
        <v>116105.01119999999</v>
      </c>
    </row>
    <row r="102" spans="1:9" x14ac:dyDescent="0.3">
      <c r="A102" s="9" t="s">
        <v>29</v>
      </c>
      <c r="B102" s="9" t="s">
        <v>19</v>
      </c>
      <c r="C102" s="9" t="s">
        <v>20</v>
      </c>
      <c r="D102" s="9" t="s">
        <v>10</v>
      </c>
      <c r="E102" s="7" t="s">
        <v>12</v>
      </c>
      <c r="F102" s="7" t="s">
        <v>15</v>
      </c>
      <c r="G102" s="7">
        <v>99.99</v>
      </c>
      <c r="H102" s="7">
        <v>1000</v>
      </c>
      <c r="I102" s="8">
        <v>99990</v>
      </c>
    </row>
    <row r="103" spans="1:9" x14ac:dyDescent="0.3">
      <c r="A103" s="9" t="s">
        <v>29</v>
      </c>
      <c r="B103" s="9" t="s">
        <v>19</v>
      </c>
      <c r="C103" s="9" t="s">
        <v>20</v>
      </c>
      <c r="D103" s="9" t="s">
        <v>10</v>
      </c>
      <c r="E103" s="9" t="s">
        <v>12</v>
      </c>
      <c r="F103" s="7" t="s">
        <v>23</v>
      </c>
      <c r="G103" s="7">
        <v>99.99</v>
      </c>
      <c r="H103" s="7">
        <v>1200</v>
      </c>
      <c r="I103" s="8">
        <v>119988</v>
      </c>
    </row>
    <row r="104" spans="1:9" x14ac:dyDescent="0.3">
      <c r="A104" s="9" t="s">
        <v>29</v>
      </c>
      <c r="B104" s="9" t="s">
        <v>19</v>
      </c>
      <c r="C104" s="9" t="s">
        <v>20</v>
      </c>
      <c r="D104" s="9" t="s">
        <v>10</v>
      </c>
      <c r="E104" s="9" t="s">
        <v>12</v>
      </c>
      <c r="F104" s="7" t="s">
        <v>24</v>
      </c>
      <c r="G104" s="7">
        <v>99.99</v>
      </c>
      <c r="H104" s="7">
        <v>1000</v>
      </c>
      <c r="I104" s="8">
        <v>99990</v>
      </c>
    </row>
    <row r="105" spans="1:9" x14ac:dyDescent="0.3">
      <c r="A105" s="9" t="s">
        <v>29</v>
      </c>
      <c r="B105" s="9" t="s">
        <v>19</v>
      </c>
      <c r="C105" s="9" t="s">
        <v>20</v>
      </c>
      <c r="D105" s="9" t="s">
        <v>10</v>
      </c>
      <c r="E105" s="9" t="s">
        <v>12</v>
      </c>
      <c r="F105" s="7" t="s">
        <v>25</v>
      </c>
      <c r="G105" s="7">
        <v>99.99</v>
      </c>
      <c r="H105" s="7">
        <v>1200</v>
      </c>
      <c r="I105" s="8">
        <v>119988</v>
      </c>
    </row>
    <row r="106" spans="1:9" x14ac:dyDescent="0.3">
      <c r="A106" s="9" t="s">
        <v>29</v>
      </c>
      <c r="B106" s="9" t="s">
        <v>19</v>
      </c>
      <c r="C106" s="9" t="s">
        <v>20</v>
      </c>
      <c r="D106" s="9" t="s">
        <v>10</v>
      </c>
      <c r="E106" s="9" t="s">
        <v>12</v>
      </c>
      <c r="F106" s="7" t="s">
        <v>26</v>
      </c>
      <c r="G106" s="7">
        <v>99.99</v>
      </c>
      <c r="H106" s="7">
        <v>1440</v>
      </c>
      <c r="I106" s="8">
        <v>143985.60000000001</v>
      </c>
    </row>
    <row r="107" spans="1:9" x14ac:dyDescent="0.3">
      <c r="A107" s="9" t="s">
        <v>29</v>
      </c>
      <c r="B107" s="9" t="s">
        <v>19</v>
      </c>
      <c r="C107" s="9" t="s">
        <v>20</v>
      </c>
      <c r="D107" s="9" t="s">
        <v>10</v>
      </c>
      <c r="E107" s="9" t="s">
        <v>12</v>
      </c>
      <c r="F107" s="7" t="s">
        <v>27</v>
      </c>
      <c r="G107" s="7">
        <v>99.99</v>
      </c>
      <c r="H107" s="7">
        <v>1728</v>
      </c>
      <c r="I107" s="8">
        <v>172782.72</v>
      </c>
    </row>
    <row r="108" spans="1:9" x14ac:dyDescent="0.3">
      <c r="A108" s="9" t="s">
        <v>29</v>
      </c>
      <c r="B108" s="9" t="s">
        <v>19</v>
      </c>
      <c r="C108" s="9" t="s">
        <v>20</v>
      </c>
      <c r="D108" s="9" t="s">
        <v>10</v>
      </c>
      <c r="E108" s="9" t="s">
        <v>12</v>
      </c>
      <c r="F108" s="7" t="s">
        <v>28</v>
      </c>
      <c r="G108" s="7">
        <v>99.99</v>
      </c>
      <c r="H108" s="7">
        <v>2073.6</v>
      </c>
      <c r="I108" s="8">
        <v>207339.26399999997</v>
      </c>
    </row>
    <row r="109" spans="1:9" x14ac:dyDescent="0.3">
      <c r="A109" s="9" t="s">
        <v>29</v>
      </c>
      <c r="B109" s="7" t="s">
        <v>9</v>
      </c>
      <c r="C109" s="7" t="s">
        <v>9</v>
      </c>
      <c r="D109" s="7" t="s">
        <v>10</v>
      </c>
      <c r="E109" s="7" t="s">
        <v>14</v>
      </c>
      <c r="F109" s="7" t="s">
        <v>15</v>
      </c>
      <c r="G109" s="7">
        <v>59.99</v>
      </c>
      <c r="H109" s="7">
        <v>1724.9999999999998</v>
      </c>
      <c r="I109" s="8">
        <v>103482.74999999999</v>
      </c>
    </row>
    <row r="110" spans="1:9" x14ac:dyDescent="0.3">
      <c r="A110" s="9" t="s">
        <v>29</v>
      </c>
      <c r="B110" s="9" t="s">
        <v>9</v>
      </c>
      <c r="C110" s="9" t="s">
        <v>9</v>
      </c>
      <c r="D110" s="9" t="s">
        <v>10</v>
      </c>
      <c r="E110" s="9" t="s">
        <v>14</v>
      </c>
      <c r="F110" s="7" t="s">
        <v>23</v>
      </c>
      <c r="G110" s="7">
        <v>59.99</v>
      </c>
      <c r="H110" s="7">
        <v>1380</v>
      </c>
      <c r="I110" s="8">
        <v>82786.2</v>
      </c>
    </row>
    <row r="111" spans="1:9" x14ac:dyDescent="0.3">
      <c r="A111" s="9" t="s">
        <v>29</v>
      </c>
      <c r="B111" s="9" t="s">
        <v>9</v>
      </c>
      <c r="C111" s="9" t="s">
        <v>9</v>
      </c>
      <c r="D111" s="9" t="s">
        <v>10</v>
      </c>
      <c r="E111" s="9" t="s">
        <v>14</v>
      </c>
      <c r="F111" s="7" t="s">
        <v>24</v>
      </c>
      <c r="G111" s="7">
        <v>59.99</v>
      </c>
      <c r="H111" s="7">
        <v>11500</v>
      </c>
      <c r="I111" s="8">
        <v>689885</v>
      </c>
    </row>
    <row r="112" spans="1:9" x14ac:dyDescent="0.3">
      <c r="A112" s="9" t="s">
        <v>29</v>
      </c>
      <c r="B112" s="9" t="s">
        <v>9</v>
      </c>
      <c r="C112" s="9" t="s">
        <v>9</v>
      </c>
      <c r="D112" s="9" t="s">
        <v>10</v>
      </c>
      <c r="E112" s="9" t="s">
        <v>14</v>
      </c>
      <c r="F112" s="7" t="s">
        <v>25</v>
      </c>
      <c r="G112" s="7">
        <v>59.99</v>
      </c>
      <c r="H112" s="7">
        <v>9200</v>
      </c>
      <c r="I112" s="8">
        <v>551908</v>
      </c>
    </row>
    <row r="113" spans="1:9" x14ac:dyDescent="0.3">
      <c r="A113" s="9" t="s">
        <v>29</v>
      </c>
      <c r="B113" s="9" t="s">
        <v>9</v>
      </c>
      <c r="C113" s="9" t="s">
        <v>9</v>
      </c>
      <c r="D113" s="9" t="s">
        <v>10</v>
      </c>
      <c r="E113" s="9" t="s">
        <v>14</v>
      </c>
      <c r="F113" s="7" t="s">
        <v>26</v>
      </c>
      <c r="G113" s="7">
        <v>59.99</v>
      </c>
      <c r="H113" s="7">
        <v>7359.9999999999991</v>
      </c>
      <c r="I113" s="8">
        <v>441526.39999999997</v>
      </c>
    </row>
    <row r="114" spans="1:9" x14ac:dyDescent="0.3">
      <c r="A114" s="9" t="s">
        <v>29</v>
      </c>
      <c r="B114" s="9" t="s">
        <v>9</v>
      </c>
      <c r="C114" s="9" t="s">
        <v>9</v>
      </c>
      <c r="D114" s="9" t="s">
        <v>10</v>
      </c>
      <c r="E114" s="9" t="s">
        <v>14</v>
      </c>
      <c r="F114" s="7" t="s">
        <v>27</v>
      </c>
      <c r="G114" s="7">
        <v>59.99</v>
      </c>
      <c r="H114" s="7">
        <v>5888</v>
      </c>
      <c r="I114" s="8">
        <v>353221.12</v>
      </c>
    </row>
    <row r="115" spans="1:9" x14ac:dyDescent="0.3">
      <c r="A115" s="9" t="s">
        <v>29</v>
      </c>
      <c r="B115" s="9" t="s">
        <v>9</v>
      </c>
      <c r="C115" s="9" t="s">
        <v>9</v>
      </c>
      <c r="D115" s="9" t="s">
        <v>10</v>
      </c>
      <c r="E115" s="9" t="s">
        <v>14</v>
      </c>
      <c r="F115" s="7" t="s">
        <v>28</v>
      </c>
      <c r="G115" s="7">
        <v>59.99</v>
      </c>
      <c r="H115" s="7">
        <v>4710.3999999999996</v>
      </c>
      <c r="I115" s="8">
        <v>282576.89600000001</v>
      </c>
    </row>
    <row r="116" spans="1:9" x14ac:dyDescent="0.3">
      <c r="A116" s="9" t="s">
        <v>29</v>
      </c>
      <c r="B116" s="9" t="s">
        <v>9</v>
      </c>
      <c r="C116" s="9" t="s">
        <v>9</v>
      </c>
      <c r="D116" s="9" t="s">
        <v>10</v>
      </c>
      <c r="E116" s="7" t="s">
        <v>13</v>
      </c>
      <c r="F116" s="7" t="s">
        <v>15</v>
      </c>
      <c r="G116" s="7">
        <v>69.989999999999995</v>
      </c>
      <c r="H116" s="7">
        <v>1200</v>
      </c>
      <c r="I116" s="8">
        <v>83988</v>
      </c>
    </row>
    <row r="117" spans="1:9" x14ac:dyDescent="0.3">
      <c r="A117" s="9" t="s">
        <v>29</v>
      </c>
      <c r="B117" s="9" t="s">
        <v>9</v>
      </c>
      <c r="C117" s="9" t="s">
        <v>9</v>
      </c>
      <c r="D117" s="9" t="s">
        <v>10</v>
      </c>
      <c r="E117" s="9" t="s">
        <v>13</v>
      </c>
      <c r="F117" s="7" t="s">
        <v>23</v>
      </c>
      <c r="G117" s="7">
        <v>69.989999999999995</v>
      </c>
      <c r="H117" s="7">
        <v>960</v>
      </c>
      <c r="I117" s="8">
        <v>67190.399999999994</v>
      </c>
    </row>
    <row r="118" spans="1:9" x14ac:dyDescent="0.3">
      <c r="A118" s="9" t="s">
        <v>29</v>
      </c>
      <c r="B118" s="9" t="s">
        <v>9</v>
      </c>
      <c r="C118" s="9" t="s">
        <v>9</v>
      </c>
      <c r="D118" s="9" t="s">
        <v>10</v>
      </c>
      <c r="E118" s="9" t="s">
        <v>13</v>
      </c>
      <c r="F118" s="7" t="s">
        <v>24</v>
      </c>
      <c r="G118" s="7">
        <v>69.989999999999995</v>
      </c>
      <c r="H118" s="7">
        <v>8000</v>
      </c>
      <c r="I118" s="8">
        <v>559920</v>
      </c>
    </row>
    <row r="119" spans="1:9" x14ac:dyDescent="0.3">
      <c r="A119" s="9" t="s">
        <v>29</v>
      </c>
      <c r="B119" s="9" t="s">
        <v>9</v>
      </c>
      <c r="C119" s="9" t="s">
        <v>9</v>
      </c>
      <c r="D119" s="9" t="s">
        <v>10</v>
      </c>
      <c r="E119" s="9" t="s">
        <v>13</v>
      </c>
      <c r="F119" s="7" t="s">
        <v>25</v>
      </c>
      <c r="G119" s="7">
        <v>69.989999999999995</v>
      </c>
      <c r="H119" s="7">
        <v>6400</v>
      </c>
      <c r="I119" s="8">
        <v>447935.99999999994</v>
      </c>
    </row>
    <row r="120" spans="1:9" x14ac:dyDescent="0.3">
      <c r="A120" s="9" t="s">
        <v>29</v>
      </c>
      <c r="B120" s="9" t="s">
        <v>9</v>
      </c>
      <c r="C120" s="9" t="s">
        <v>9</v>
      </c>
      <c r="D120" s="9" t="s">
        <v>10</v>
      </c>
      <c r="E120" s="9" t="s">
        <v>13</v>
      </c>
      <c r="F120" s="7" t="s">
        <v>26</v>
      </c>
      <c r="G120" s="7">
        <v>69.989999999999995</v>
      </c>
      <c r="H120" s="7">
        <v>5120</v>
      </c>
      <c r="I120" s="8">
        <v>358348.79999999999</v>
      </c>
    </row>
    <row r="121" spans="1:9" x14ac:dyDescent="0.3">
      <c r="A121" s="9" t="s">
        <v>29</v>
      </c>
      <c r="B121" s="9" t="s">
        <v>9</v>
      </c>
      <c r="C121" s="9" t="s">
        <v>9</v>
      </c>
      <c r="D121" s="9" t="s">
        <v>10</v>
      </c>
      <c r="E121" s="9" t="s">
        <v>13</v>
      </c>
      <c r="F121" s="7" t="s">
        <v>27</v>
      </c>
      <c r="G121" s="7">
        <v>69.989999999999995</v>
      </c>
      <c r="H121" s="7">
        <v>4096</v>
      </c>
      <c r="I121" s="8">
        <v>286679.03999999998</v>
      </c>
    </row>
    <row r="122" spans="1:9" x14ac:dyDescent="0.3">
      <c r="A122" s="9" t="s">
        <v>29</v>
      </c>
      <c r="B122" s="9" t="s">
        <v>9</v>
      </c>
      <c r="C122" s="9" t="s">
        <v>9</v>
      </c>
      <c r="D122" s="9" t="s">
        <v>10</v>
      </c>
      <c r="E122" s="9" t="s">
        <v>13</v>
      </c>
      <c r="F122" s="7" t="s">
        <v>28</v>
      </c>
      <c r="G122" s="7">
        <v>69.989999999999995</v>
      </c>
      <c r="H122" s="7">
        <v>3276.8</v>
      </c>
      <c r="I122" s="8">
        <v>229343.23199999999</v>
      </c>
    </row>
    <row r="123" spans="1:9" x14ac:dyDescent="0.3">
      <c r="A123" s="9" t="s">
        <v>29</v>
      </c>
      <c r="B123" s="9" t="s">
        <v>9</v>
      </c>
      <c r="C123" s="9" t="s">
        <v>9</v>
      </c>
      <c r="D123" s="9" t="s">
        <v>10</v>
      </c>
      <c r="E123" s="7" t="s">
        <v>12</v>
      </c>
      <c r="F123" s="7" t="s">
        <v>15</v>
      </c>
      <c r="G123" s="7">
        <v>99.99</v>
      </c>
      <c r="H123" s="7">
        <v>1500</v>
      </c>
      <c r="I123" s="8">
        <v>149985</v>
      </c>
    </row>
    <row r="124" spans="1:9" x14ac:dyDescent="0.3">
      <c r="A124" s="9" t="s">
        <v>29</v>
      </c>
      <c r="B124" s="9" t="s">
        <v>9</v>
      </c>
      <c r="C124" s="9" t="s">
        <v>9</v>
      </c>
      <c r="D124" s="9" t="s">
        <v>10</v>
      </c>
      <c r="E124" s="9" t="s">
        <v>12</v>
      </c>
      <c r="F124" s="7" t="s">
        <v>23</v>
      </c>
      <c r="G124" s="7">
        <v>99.99</v>
      </c>
      <c r="H124" s="7">
        <v>1200</v>
      </c>
      <c r="I124" s="8">
        <v>119988</v>
      </c>
    </row>
    <row r="125" spans="1:9" x14ac:dyDescent="0.3">
      <c r="A125" s="9" t="s">
        <v>29</v>
      </c>
      <c r="B125" s="9" t="s">
        <v>9</v>
      </c>
      <c r="C125" s="9" t="s">
        <v>9</v>
      </c>
      <c r="D125" s="9" t="s">
        <v>10</v>
      </c>
      <c r="E125" s="9" t="s">
        <v>12</v>
      </c>
      <c r="F125" s="7" t="s">
        <v>24</v>
      </c>
      <c r="G125" s="7">
        <v>99.99</v>
      </c>
      <c r="H125" s="7">
        <v>10000</v>
      </c>
      <c r="I125" s="8">
        <v>999900</v>
      </c>
    </row>
    <row r="126" spans="1:9" x14ac:dyDescent="0.3">
      <c r="A126" s="9" t="s">
        <v>29</v>
      </c>
      <c r="B126" s="9" t="s">
        <v>9</v>
      </c>
      <c r="C126" s="9" t="s">
        <v>9</v>
      </c>
      <c r="D126" s="9" t="s">
        <v>10</v>
      </c>
      <c r="E126" s="9" t="s">
        <v>12</v>
      </c>
      <c r="F126" s="7" t="s">
        <v>25</v>
      </c>
      <c r="G126" s="7">
        <v>99.99</v>
      </c>
      <c r="H126" s="7">
        <v>8000</v>
      </c>
      <c r="I126" s="8">
        <v>799920</v>
      </c>
    </row>
    <row r="127" spans="1:9" x14ac:dyDescent="0.3">
      <c r="A127" s="9" t="s">
        <v>29</v>
      </c>
      <c r="B127" s="9" t="s">
        <v>9</v>
      </c>
      <c r="C127" s="9" t="s">
        <v>9</v>
      </c>
      <c r="D127" s="9" t="s">
        <v>10</v>
      </c>
      <c r="E127" s="9" t="s">
        <v>12</v>
      </c>
      <c r="F127" s="7" t="s">
        <v>26</v>
      </c>
      <c r="G127" s="7">
        <v>99.99</v>
      </c>
      <c r="H127" s="7">
        <v>6400</v>
      </c>
      <c r="I127" s="8">
        <v>639936</v>
      </c>
    </row>
    <row r="128" spans="1:9" x14ac:dyDescent="0.3">
      <c r="A128" s="9" t="s">
        <v>29</v>
      </c>
      <c r="B128" s="9" t="s">
        <v>9</v>
      </c>
      <c r="C128" s="9" t="s">
        <v>9</v>
      </c>
      <c r="D128" s="9" t="s">
        <v>10</v>
      </c>
      <c r="E128" s="9" t="s">
        <v>12</v>
      </c>
      <c r="F128" s="7" t="s">
        <v>27</v>
      </c>
      <c r="G128" s="7">
        <v>99.99</v>
      </c>
      <c r="H128" s="7">
        <v>5120</v>
      </c>
      <c r="I128" s="8">
        <v>511948.79999999999</v>
      </c>
    </row>
    <row r="129" spans="1:9" x14ac:dyDescent="0.3">
      <c r="A129" s="9" t="s">
        <v>29</v>
      </c>
      <c r="B129" s="9" t="s">
        <v>9</v>
      </c>
      <c r="C129" s="9" t="s">
        <v>9</v>
      </c>
      <c r="D129" s="9" t="s">
        <v>10</v>
      </c>
      <c r="E129" s="9" t="s">
        <v>12</v>
      </c>
      <c r="F129" s="7" t="s">
        <v>28</v>
      </c>
      <c r="G129" s="7">
        <v>99.99</v>
      </c>
      <c r="H129" s="7">
        <v>4096</v>
      </c>
      <c r="I129" s="8">
        <v>409559.03999999998</v>
      </c>
    </row>
    <row r="130" spans="1:9" x14ac:dyDescent="0.3">
      <c r="A130" s="7" t="s">
        <v>30</v>
      </c>
      <c r="B130" s="7" t="s">
        <v>21</v>
      </c>
      <c r="C130" s="7" t="s">
        <v>22</v>
      </c>
      <c r="D130" s="7" t="s">
        <v>10</v>
      </c>
      <c r="E130" s="7" t="s">
        <v>14</v>
      </c>
      <c r="F130" s="7" t="s">
        <v>15</v>
      </c>
      <c r="G130" s="7">
        <v>59.99</v>
      </c>
      <c r="H130" s="7">
        <v>18801</v>
      </c>
      <c r="I130" s="8">
        <v>1127871.99</v>
      </c>
    </row>
    <row r="131" spans="1:9" x14ac:dyDescent="0.3">
      <c r="A131" s="9" t="s">
        <v>30</v>
      </c>
      <c r="B131" s="9" t="s">
        <v>21</v>
      </c>
      <c r="C131" s="9" t="s">
        <v>22</v>
      </c>
      <c r="D131" s="9" t="s">
        <v>10</v>
      </c>
      <c r="E131" s="9" t="s">
        <v>14</v>
      </c>
      <c r="F131" s="7" t="s">
        <v>23</v>
      </c>
      <c r="G131" s="7">
        <v>59.99</v>
      </c>
      <c r="H131" s="7">
        <v>22561.199999999997</v>
      </c>
      <c r="I131" s="8">
        <v>1353446.3879999998</v>
      </c>
    </row>
    <row r="132" spans="1:9" x14ac:dyDescent="0.3">
      <c r="A132" s="9" t="s">
        <v>30</v>
      </c>
      <c r="B132" s="9" t="s">
        <v>21</v>
      </c>
      <c r="C132" s="9" t="s">
        <v>22</v>
      </c>
      <c r="D132" s="9" t="s">
        <v>10</v>
      </c>
      <c r="E132" s="9" t="s">
        <v>14</v>
      </c>
      <c r="F132" s="7" t="s">
        <v>24</v>
      </c>
      <c r="G132" s="7">
        <v>59.99</v>
      </c>
      <c r="H132" s="7">
        <v>18801</v>
      </c>
      <c r="I132" s="8">
        <v>1127871.99</v>
      </c>
    </row>
    <row r="133" spans="1:9" x14ac:dyDescent="0.3">
      <c r="A133" s="9" t="s">
        <v>30</v>
      </c>
      <c r="B133" s="9" t="s">
        <v>21</v>
      </c>
      <c r="C133" s="9" t="s">
        <v>22</v>
      </c>
      <c r="D133" s="9" t="s">
        <v>10</v>
      </c>
      <c r="E133" s="9" t="s">
        <v>14</v>
      </c>
      <c r="F133" s="7" t="s">
        <v>25</v>
      </c>
      <c r="G133" s="7">
        <v>59.99</v>
      </c>
      <c r="H133" s="7">
        <v>22561.199999999997</v>
      </c>
      <c r="I133" s="8">
        <v>1353446.3879999998</v>
      </c>
    </row>
    <row r="134" spans="1:9" x14ac:dyDescent="0.3">
      <c r="A134" s="9" t="s">
        <v>30</v>
      </c>
      <c r="B134" s="9" t="s">
        <v>21</v>
      </c>
      <c r="C134" s="9" t="s">
        <v>22</v>
      </c>
      <c r="D134" s="9" t="s">
        <v>10</v>
      </c>
      <c r="E134" s="9" t="s">
        <v>14</v>
      </c>
      <c r="F134" s="7" t="s">
        <v>26</v>
      </c>
      <c r="G134" s="7">
        <v>59.99</v>
      </c>
      <c r="H134" s="7">
        <v>27073.439999999999</v>
      </c>
      <c r="I134" s="8">
        <v>1624135.6655999999</v>
      </c>
    </row>
    <row r="135" spans="1:9" x14ac:dyDescent="0.3">
      <c r="A135" s="9" t="s">
        <v>30</v>
      </c>
      <c r="B135" s="9" t="s">
        <v>21</v>
      </c>
      <c r="C135" s="9" t="s">
        <v>22</v>
      </c>
      <c r="D135" s="9" t="s">
        <v>10</v>
      </c>
      <c r="E135" s="9" t="s">
        <v>14</v>
      </c>
      <c r="F135" s="7" t="s">
        <v>27</v>
      </c>
      <c r="G135" s="7">
        <v>59.99</v>
      </c>
      <c r="H135" s="7">
        <v>32488.127999999997</v>
      </c>
      <c r="I135" s="8">
        <v>1948962.7987199998</v>
      </c>
    </row>
    <row r="136" spans="1:9" x14ac:dyDescent="0.3">
      <c r="A136" s="9" t="s">
        <v>30</v>
      </c>
      <c r="B136" s="9" t="s">
        <v>21</v>
      </c>
      <c r="C136" s="9" t="s">
        <v>22</v>
      </c>
      <c r="D136" s="9" t="s">
        <v>10</v>
      </c>
      <c r="E136" s="9" t="s">
        <v>14</v>
      </c>
      <c r="F136" s="7" t="s">
        <v>28</v>
      </c>
      <c r="G136" s="7">
        <v>59.99</v>
      </c>
      <c r="H136" s="7">
        <v>38985.753599999989</v>
      </c>
      <c r="I136" s="8">
        <v>2338755.3584639993</v>
      </c>
    </row>
    <row r="137" spans="1:9" x14ac:dyDescent="0.3">
      <c r="A137" s="9" t="s">
        <v>30</v>
      </c>
      <c r="B137" s="9" t="s">
        <v>21</v>
      </c>
      <c r="C137" s="9" t="s">
        <v>22</v>
      </c>
      <c r="D137" s="9" t="s">
        <v>10</v>
      </c>
      <c r="E137" s="7" t="s">
        <v>13</v>
      </c>
      <c r="F137" s="7" t="s">
        <v>15</v>
      </c>
      <c r="G137" s="7">
        <v>69.989999999999995</v>
      </c>
      <c r="H137" s="7">
        <v>12534</v>
      </c>
      <c r="I137" s="8">
        <v>877254.65999999992</v>
      </c>
    </row>
    <row r="138" spans="1:9" x14ac:dyDescent="0.3">
      <c r="A138" s="9" t="s">
        <v>30</v>
      </c>
      <c r="B138" s="9" t="s">
        <v>21</v>
      </c>
      <c r="C138" s="9" t="s">
        <v>22</v>
      </c>
      <c r="D138" s="9" t="s">
        <v>10</v>
      </c>
      <c r="E138" s="9" t="s">
        <v>13</v>
      </c>
      <c r="F138" s="7" t="s">
        <v>23</v>
      </c>
      <c r="G138" s="7">
        <v>69.989999999999995</v>
      </c>
      <c r="H138" s="7">
        <v>15040.8</v>
      </c>
      <c r="I138" s="8">
        <v>1052705.5919999999</v>
      </c>
    </row>
    <row r="139" spans="1:9" x14ac:dyDescent="0.3">
      <c r="A139" s="9" t="s">
        <v>30</v>
      </c>
      <c r="B139" s="9" t="s">
        <v>21</v>
      </c>
      <c r="C139" s="9" t="s">
        <v>22</v>
      </c>
      <c r="D139" s="9" t="s">
        <v>10</v>
      </c>
      <c r="E139" s="9" t="s">
        <v>13</v>
      </c>
      <c r="F139" s="7" t="s">
        <v>24</v>
      </c>
      <c r="G139" s="7">
        <v>69.989999999999995</v>
      </c>
      <c r="H139" s="7">
        <v>12534</v>
      </c>
      <c r="I139" s="8">
        <v>877254.65999999992</v>
      </c>
    </row>
    <row r="140" spans="1:9" x14ac:dyDescent="0.3">
      <c r="A140" s="9" t="s">
        <v>30</v>
      </c>
      <c r="B140" s="9" t="s">
        <v>21</v>
      </c>
      <c r="C140" s="9" t="s">
        <v>22</v>
      </c>
      <c r="D140" s="9" t="s">
        <v>10</v>
      </c>
      <c r="E140" s="9" t="s">
        <v>13</v>
      </c>
      <c r="F140" s="7" t="s">
        <v>25</v>
      </c>
      <c r="G140" s="7">
        <v>69.989999999999995</v>
      </c>
      <c r="H140" s="7">
        <v>15040.8</v>
      </c>
      <c r="I140" s="8">
        <v>1052705.5919999999</v>
      </c>
    </row>
    <row r="141" spans="1:9" x14ac:dyDescent="0.3">
      <c r="A141" s="9" t="s">
        <v>30</v>
      </c>
      <c r="B141" s="9" t="s">
        <v>21</v>
      </c>
      <c r="C141" s="9" t="s">
        <v>22</v>
      </c>
      <c r="D141" s="9" t="s">
        <v>10</v>
      </c>
      <c r="E141" s="9" t="s">
        <v>13</v>
      </c>
      <c r="F141" s="7" t="s">
        <v>26</v>
      </c>
      <c r="G141" s="7">
        <v>69.989999999999995</v>
      </c>
      <c r="H141" s="7">
        <v>18048.96</v>
      </c>
      <c r="I141" s="8">
        <v>1263246.7103999997</v>
      </c>
    </row>
    <row r="142" spans="1:9" x14ac:dyDescent="0.3">
      <c r="A142" s="9" t="s">
        <v>30</v>
      </c>
      <c r="B142" s="9" t="s">
        <v>21</v>
      </c>
      <c r="C142" s="9" t="s">
        <v>22</v>
      </c>
      <c r="D142" s="9" t="s">
        <v>10</v>
      </c>
      <c r="E142" s="9" t="s">
        <v>13</v>
      </c>
      <c r="F142" s="7" t="s">
        <v>27</v>
      </c>
      <c r="G142" s="7">
        <v>69.989999999999995</v>
      </c>
      <c r="H142" s="7">
        <v>21658.751999999997</v>
      </c>
      <c r="I142" s="8">
        <v>1515896.0524799996</v>
      </c>
    </row>
    <row r="143" spans="1:9" x14ac:dyDescent="0.3">
      <c r="A143" s="9" t="s">
        <v>30</v>
      </c>
      <c r="B143" s="9" t="s">
        <v>21</v>
      </c>
      <c r="C143" s="9" t="s">
        <v>22</v>
      </c>
      <c r="D143" s="9" t="s">
        <v>10</v>
      </c>
      <c r="E143" s="9" t="s">
        <v>13</v>
      </c>
      <c r="F143" s="7" t="s">
        <v>28</v>
      </c>
      <c r="G143" s="7">
        <v>69.989999999999995</v>
      </c>
      <c r="H143" s="7">
        <v>25990.502399999994</v>
      </c>
      <c r="I143" s="8">
        <v>1819075.2629759994</v>
      </c>
    </row>
    <row r="144" spans="1:9" x14ac:dyDescent="0.3">
      <c r="A144" s="9" t="s">
        <v>30</v>
      </c>
      <c r="B144" s="9" t="s">
        <v>21</v>
      </c>
      <c r="C144" s="9" t="s">
        <v>22</v>
      </c>
      <c r="D144" s="9" t="s">
        <v>10</v>
      </c>
      <c r="E144" s="7" t="s">
        <v>12</v>
      </c>
      <c r="F144" s="7" t="s">
        <v>15</v>
      </c>
      <c r="G144" s="7">
        <v>99.99</v>
      </c>
      <c r="H144" s="7">
        <v>25068</v>
      </c>
      <c r="I144" s="8">
        <v>2506549.3199999998</v>
      </c>
    </row>
    <row r="145" spans="1:9" x14ac:dyDescent="0.3">
      <c r="A145" s="9" t="s">
        <v>30</v>
      </c>
      <c r="B145" s="9" t="s">
        <v>21</v>
      </c>
      <c r="C145" s="9" t="s">
        <v>22</v>
      </c>
      <c r="D145" s="9" t="s">
        <v>10</v>
      </c>
      <c r="E145" s="9" t="s">
        <v>12</v>
      </c>
      <c r="F145" s="7" t="s">
        <v>23</v>
      </c>
      <c r="G145" s="7">
        <v>99.99</v>
      </c>
      <c r="H145" s="7">
        <v>30081.599999999999</v>
      </c>
      <c r="I145" s="8">
        <v>3007859.1839999999</v>
      </c>
    </row>
    <row r="146" spans="1:9" x14ac:dyDescent="0.3">
      <c r="A146" s="9" t="s">
        <v>30</v>
      </c>
      <c r="B146" s="9" t="s">
        <v>21</v>
      </c>
      <c r="C146" s="9" t="s">
        <v>22</v>
      </c>
      <c r="D146" s="9" t="s">
        <v>10</v>
      </c>
      <c r="E146" s="9" t="s">
        <v>12</v>
      </c>
      <c r="F146" s="7" t="s">
        <v>24</v>
      </c>
      <c r="G146" s="7">
        <v>99.99</v>
      </c>
      <c r="H146" s="7">
        <v>25068</v>
      </c>
      <c r="I146" s="8">
        <v>2506549.3199999998</v>
      </c>
    </row>
    <row r="147" spans="1:9" x14ac:dyDescent="0.3">
      <c r="A147" s="9" t="s">
        <v>30</v>
      </c>
      <c r="B147" s="9" t="s">
        <v>21</v>
      </c>
      <c r="C147" s="9" t="s">
        <v>22</v>
      </c>
      <c r="D147" s="9" t="s">
        <v>10</v>
      </c>
      <c r="E147" s="9" t="s">
        <v>12</v>
      </c>
      <c r="F147" s="7" t="s">
        <v>25</v>
      </c>
      <c r="G147" s="7">
        <v>99.99</v>
      </c>
      <c r="H147" s="7">
        <v>30081.599999999999</v>
      </c>
      <c r="I147" s="8">
        <v>3007859.1839999999</v>
      </c>
    </row>
    <row r="148" spans="1:9" x14ac:dyDescent="0.3">
      <c r="A148" s="9" t="s">
        <v>30</v>
      </c>
      <c r="B148" s="9" t="s">
        <v>21</v>
      </c>
      <c r="C148" s="9" t="s">
        <v>22</v>
      </c>
      <c r="D148" s="9" t="s">
        <v>10</v>
      </c>
      <c r="E148" s="9" t="s">
        <v>12</v>
      </c>
      <c r="F148" s="7" t="s">
        <v>26</v>
      </c>
      <c r="G148" s="7">
        <v>99.99</v>
      </c>
      <c r="H148" s="7">
        <v>36097.919999999998</v>
      </c>
      <c r="I148" s="8">
        <v>3609431.0207999996</v>
      </c>
    </row>
    <row r="149" spans="1:9" x14ac:dyDescent="0.3">
      <c r="A149" s="9" t="s">
        <v>30</v>
      </c>
      <c r="B149" s="9" t="s">
        <v>21</v>
      </c>
      <c r="C149" s="9" t="s">
        <v>22</v>
      </c>
      <c r="D149" s="9" t="s">
        <v>10</v>
      </c>
      <c r="E149" s="9" t="s">
        <v>12</v>
      </c>
      <c r="F149" s="7" t="s">
        <v>27</v>
      </c>
      <c r="G149" s="7">
        <v>99.99</v>
      </c>
      <c r="H149" s="7">
        <v>43317.503999999994</v>
      </c>
      <c r="I149" s="8">
        <v>4331317.2249599993</v>
      </c>
    </row>
    <row r="150" spans="1:9" x14ac:dyDescent="0.3">
      <c r="A150" s="9" t="s">
        <v>30</v>
      </c>
      <c r="B150" s="9" t="s">
        <v>21</v>
      </c>
      <c r="C150" s="9" t="s">
        <v>22</v>
      </c>
      <c r="D150" s="9" t="s">
        <v>10</v>
      </c>
      <c r="E150" s="9" t="s">
        <v>12</v>
      </c>
      <c r="F150" s="7" t="s">
        <v>28</v>
      </c>
      <c r="G150" s="7">
        <v>99.99</v>
      </c>
      <c r="H150" s="7">
        <v>51981.004799999988</v>
      </c>
      <c r="I150" s="8">
        <v>5197580.6699519986</v>
      </c>
    </row>
    <row r="151" spans="1:9" x14ac:dyDescent="0.3">
      <c r="A151" s="9" t="s">
        <v>30</v>
      </c>
      <c r="B151" s="7" t="s">
        <v>17</v>
      </c>
      <c r="C151" s="7" t="s">
        <v>18</v>
      </c>
      <c r="D151" s="7" t="s">
        <v>10</v>
      </c>
      <c r="E151" s="7" t="s">
        <v>14</v>
      </c>
      <c r="F151" s="7" t="s">
        <v>15</v>
      </c>
      <c r="G151" s="7">
        <v>59.99</v>
      </c>
      <c r="H151" s="7">
        <v>1875</v>
      </c>
      <c r="I151" s="8">
        <v>112481.25</v>
      </c>
    </row>
    <row r="152" spans="1:9" x14ac:dyDescent="0.3">
      <c r="A152" s="9" t="s">
        <v>30</v>
      </c>
      <c r="B152" s="9" t="s">
        <v>17</v>
      </c>
      <c r="C152" s="9" t="s">
        <v>18</v>
      </c>
      <c r="D152" s="9" t="s">
        <v>10</v>
      </c>
      <c r="E152" s="9" t="s">
        <v>14</v>
      </c>
      <c r="F152" s="7" t="s">
        <v>23</v>
      </c>
      <c r="G152" s="7">
        <v>59.99</v>
      </c>
      <c r="H152" s="7">
        <v>1500</v>
      </c>
      <c r="I152" s="8">
        <v>89985</v>
      </c>
    </row>
    <row r="153" spans="1:9" x14ac:dyDescent="0.3">
      <c r="A153" s="9" t="s">
        <v>30</v>
      </c>
      <c r="B153" s="9" t="s">
        <v>17</v>
      </c>
      <c r="C153" s="9" t="s">
        <v>18</v>
      </c>
      <c r="D153" s="9" t="s">
        <v>10</v>
      </c>
      <c r="E153" s="9" t="s">
        <v>14</v>
      </c>
      <c r="F153" s="7" t="s">
        <v>24</v>
      </c>
      <c r="G153" s="7">
        <v>59.99</v>
      </c>
      <c r="H153" s="7">
        <v>1500</v>
      </c>
      <c r="I153" s="8">
        <v>89985</v>
      </c>
    </row>
    <row r="154" spans="1:9" x14ac:dyDescent="0.3">
      <c r="A154" s="9" t="s">
        <v>30</v>
      </c>
      <c r="B154" s="9" t="s">
        <v>17</v>
      </c>
      <c r="C154" s="9" t="s">
        <v>18</v>
      </c>
      <c r="D154" s="9" t="s">
        <v>10</v>
      </c>
      <c r="E154" s="9" t="s">
        <v>14</v>
      </c>
      <c r="F154" s="7" t="s">
        <v>25</v>
      </c>
      <c r="G154" s="7">
        <v>59.99</v>
      </c>
      <c r="H154" s="7">
        <v>1200</v>
      </c>
      <c r="I154" s="8">
        <v>71988</v>
      </c>
    </row>
    <row r="155" spans="1:9" x14ac:dyDescent="0.3">
      <c r="A155" s="9" t="s">
        <v>30</v>
      </c>
      <c r="B155" s="9" t="s">
        <v>17</v>
      </c>
      <c r="C155" s="9" t="s">
        <v>18</v>
      </c>
      <c r="D155" s="9" t="s">
        <v>10</v>
      </c>
      <c r="E155" s="9" t="s">
        <v>14</v>
      </c>
      <c r="F155" s="7" t="s">
        <v>26</v>
      </c>
      <c r="G155" s="7">
        <v>59.99</v>
      </c>
      <c r="H155" s="7">
        <v>960</v>
      </c>
      <c r="I155" s="8">
        <v>57590.400000000001</v>
      </c>
    </row>
    <row r="156" spans="1:9" x14ac:dyDescent="0.3">
      <c r="A156" s="9" t="s">
        <v>30</v>
      </c>
      <c r="B156" s="9" t="s">
        <v>17</v>
      </c>
      <c r="C156" s="9" t="s">
        <v>18</v>
      </c>
      <c r="D156" s="9" t="s">
        <v>10</v>
      </c>
      <c r="E156" s="9" t="s">
        <v>14</v>
      </c>
      <c r="F156" s="7" t="s">
        <v>27</v>
      </c>
      <c r="G156" s="7">
        <v>59.99</v>
      </c>
      <c r="H156" s="7">
        <v>768</v>
      </c>
      <c r="I156" s="8">
        <v>46072.32</v>
      </c>
    </row>
    <row r="157" spans="1:9" x14ac:dyDescent="0.3">
      <c r="A157" s="9" t="s">
        <v>30</v>
      </c>
      <c r="B157" s="9" t="s">
        <v>17</v>
      </c>
      <c r="C157" s="9" t="s">
        <v>18</v>
      </c>
      <c r="D157" s="9" t="s">
        <v>10</v>
      </c>
      <c r="E157" s="9" t="s">
        <v>14</v>
      </c>
      <c r="F157" s="7" t="s">
        <v>28</v>
      </c>
      <c r="G157" s="7">
        <v>59.99</v>
      </c>
      <c r="H157" s="7">
        <v>614.40000000000009</v>
      </c>
      <c r="I157" s="8">
        <v>36857.856000000007</v>
      </c>
    </row>
    <row r="158" spans="1:9" x14ac:dyDescent="0.3">
      <c r="A158" s="9" t="s">
        <v>30</v>
      </c>
      <c r="B158" s="9" t="s">
        <v>17</v>
      </c>
      <c r="C158" s="9" t="s">
        <v>18</v>
      </c>
      <c r="D158" s="9" t="s">
        <v>10</v>
      </c>
      <c r="E158" s="7" t="s">
        <v>13</v>
      </c>
      <c r="F158" s="7" t="s">
        <v>15</v>
      </c>
      <c r="G158" s="7">
        <v>69.989999999999995</v>
      </c>
      <c r="H158" s="7">
        <v>1250</v>
      </c>
      <c r="I158" s="8">
        <v>87487.5</v>
      </c>
    </row>
    <row r="159" spans="1:9" x14ac:dyDescent="0.3">
      <c r="A159" s="9" t="s">
        <v>30</v>
      </c>
      <c r="B159" s="9" t="s">
        <v>17</v>
      </c>
      <c r="C159" s="9" t="s">
        <v>18</v>
      </c>
      <c r="D159" s="9" t="s">
        <v>10</v>
      </c>
      <c r="E159" s="9" t="s">
        <v>13</v>
      </c>
      <c r="F159" s="7" t="s">
        <v>23</v>
      </c>
      <c r="G159" s="7">
        <v>69.989999999999995</v>
      </c>
      <c r="H159" s="7">
        <v>1000</v>
      </c>
      <c r="I159" s="8">
        <v>69990</v>
      </c>
    </row>
    <row r="160" spans="1:9" x14ac:dyDescent="0.3">
      <c r="A160" s="9" t="s">
        <v>30</v>
      </c>
      <c r="B160" s="9" t="s">
        <v>17</v>
      </c>
      <c r="C160" s="9" t="s">
        <v>18</v>
      </c>
      <c r="D160" s="9" t="s">
        <v>10</v>
      </c>
      <c r="E160" s="9" t="s">
        <v>13</v>
      </c>
      <c r="F160" s="7" t="s">
        <v>24</v>
      </c>
      <c r="G160" s="7">
        <v>69.989999999999995</v>
      </c>
      <c r="H160" s="7">
        <v>1000</v>
      </c>
      <c r="I160" s="8">
        <v>69990</v>
      </c>
    </row>
    <row r="161" spans="1:9" x14ac:dyDescent="0.3">
      <c r="A161" s="9" t="s">
        <v>30</v>
      </c>
      <c r="B161" s="9" t="s">
        <v>17</v>
      </c>
      <c r="C161" s="9" t="s">
        <v>18</v>
      </c>
      <c r="D161" s="9" t="s">
        <v>10</v>
      </c>
      <c r="E161" s="9" t="s">
        <v>13</v>
      </c>
      <c r="F161" s="7" t="s">
        <v>25</v>
      </c>
      <c r="G161" s="7">
        <v>69.989999999999995</v>
      </c>
      <c r="H161" s="7">
        <v>800</v>
      </c>
      <c r="I161" s="8">
        <v>55991.999999999993</v>
      </c>
    </row>
    <row r="162" spans="1:9" x14ac:dyDescent="0.3">
      <c r="A162" s="9" t="s">
        <v>30</v>
      </c>
      <c r="B162" s="9" t="s">
        <v>17</v>
      </c>
      <c r="C162" s="9" t="s">
        <v>18</v>
      </c>
      <c r="D162" s="9" t="s">
        <v>10</v>
      </c>
      <c r="E162" s="9" t="s">
        <v>13</v>
      </c>
      <c r="F162" s="7" t="s">
        <v>26</v>
      </c>
      <c r="G162" s="7">
        <v>69.989999999999995</v>
      </c>
      <c r="H162" s="7">
        <v>640</v>
      </c>
      <c r="I162" s="8">
        <v>44793.599999999999</v>
      </c>
    </row>
    <row r="163" spans="1:9" x14ac:dyDescent="0.3">
      <c r="A163" s="9" t="s">
        <v>30</v>
      </c>
      <c r="B163" s="9" t="s">
        <v>17</v>
      </c>
      <c r="C163" s="9" t="s">
        <v>18</v>
      </c>
      <c r="D163" s="9" t="s">
        <v>10</v>
      </c>
      <c r="E163" s="9" t="s">
        <v>13</v>
      </c>
      <c r="F163" s="7" t="s">
        <v>27</v>
      </c>
      <c r="G163" s="7">
        <v>69.989999999999995</v>
      </c>
      <c r="H163" s="7">
        <v>512</v>
      </c>
      <c r="I163" s="8">
        <v>35834.879999999997</v>
      </c>
    </row>
    <row r="164" spans="1:9" x14ac:dyDescent="0.3">
      <c r="A164" s="9" t="s">
        <v>30</v>
      </c>
      <c r="B164" s="9" t="s">
        <v>17</v>
      </c>
      <c r="C164" s="9" t="s">
        <v>18</v>
      </c>
      <c r="D164" s="9" t="s">
        <v>10</v>
      </c>
      <c r="E164" s="9" t="s">
        <v>13</v>
      </c>
      <c r="F164" s="7" t="s">
        <v>28</v>
      </c>
      <c r="G164" s="7">
        <v>69.989999999999995</v>
      </c>
      <c r="H164" s="7">
        <v>409.6</v>
      </c>
      <c r="I164" s="8">
        <v>28667.903999999999</v>
      </c>
    </row>
    <row r="165" spans="1:9" x14ac:dyDescent="0.3">
      <c r="A165" s="9" t="s">
        <v>30</v>
      </c>
      <c r="B165" s="9" t="s">
        <v>17</v>
      </c>
      <c r="C165" s="9" t="s">
        <v>18</v>
      </c>
      <c r="D165" s="9" t="s">
        <v>10</v>
      </c>
      <c r="E165" s="7" t="s">
        <v>12</v>
      </c>
      <c r="F165" s="7" t="s">
        <v>15</v>
      </c>
      <c r="G165" s="7">
        <v>99.99</v>
      </c>
      <c r="H165" s="7">
        <v>2500</v>
      </c>
      <c r="I165" s="8">
        <v>249975</v>
      </c>
    </row>
    <row r="166" spans="1:9" x14ac:dyDescent="0.3">
      <c r="A166" s="9" t="s">
        <v>30</v>
      </c>
      <c r="B166" s="9" t="s">
        <v>17</v>
      </c>
      <c r="C166" s="9" t="s">
        <v>18</v>
      </c>
      <c r="D166" s="9" t="s">
        <v>10</v>
      </c>
      <c r="E166" s="9" t="s">
        <v>12</v>
      </c>
      <c r="F166" s="7" t="s">
        <v>23</v>
      </c>
      <c r="G166" s="7">
        <v>99.99</v>
      </c>
      <c r="H166" s="7">
        <v>2000</v>
      </c>
      <c r="I166" s="8">
        <v>199980</v>
      </c>
    </row>
    <row r="167" spans="1:9" x14ac:dyDescent="0.3">
      <c r="A167" s="9" t="s">
        <v>30</v>
      </c>
      <c r="B167" s="9" t="s">
        <v>17</v>
      </c>
      <c r="C167" s="9" t="s">
        <v>18</v>
      </c>
      <c r="D167" s="9" t="s">
        <v>10</v>
      </c>
      <c r="E167" s="9" t="s">
        <v>12</v>
      </c>
      <c r="F167" s="7" t="s">
        <v>24</v>
      </c>
      <c r="G167" s="7">
        <v>99.99</v>
      </c>
      <c r="H167" s="7">
        <v>2000</v>
      </c>
      <c r="I167" s="8">
        <v>199980</v>
      </c>
    </row>
    <row r="168" spans="1:9" x14ac:dyDescent="0.3">
      <c r="A168" s="9" t="s">
        <v>30</v>
      </c>
      <c r="B168" s="9" t="s">
        <v>17</v>
      </c>
      <c r="C168" s="9" t="s">
        <v>18</v>
      </c>
      <c r="D168" s="9" t="s">
        <v>10</v>
      </c>
      <c r="E168" s="9" t="s">
        <v>12</v>
      </c>
      <c r="F168" s="7" t="s">
        <v>25</v>
      </c>
      <c r="G168" s="7">
        <v>99.99</v>
      </c>
      <c r="H168" s="7">
        <v>1600</v>
      </c>
      <c r="I168" s="8">
        <v>159984</v>
      </c>
    </row>
    <row r="169" spans="1:9" x14ac:dyDescent="0.3">
      <c r="A169" s="9" t="s">
        <v>30</v>
      </c>
      <c r="B169" s="9" t="s">
        <v>17</v>
      </c>
      <c r="C169" s="9" t="s">
        <v>18</v>
      </c>
      <c r="D169" s="9" t="s">
        <v>10</v>
      </c>
      <c r="E169" s="9" t="s">
        <v>12</v>
      </c>
      <c r="F169" s="7" t="s">
        <v>26</v>
      </c>
      <c r="G169" s="7">
        <v>99.99</v>
      </c>
      <c r="H169" s="7">
        <v>1280</v>
      </c>
      <c r="I169" s="8">
        <v>127987.2</v>
      </c>
    </row>
    <row r="170" spans="1:9" x14ac:dyDescent="0.3">
      <c r="A170" s="9" t="s">
        <v>30</v>
      </c>
      <c r="B170" s="9" t="s">
        <v>17</v>
      </c>
      <c r="C170" s="9" t="s">
        <v>18</v>
      </c>
      <c r="D170" s="9" t="s">
        <v>10</v>
      </c>
      <c r="E170" s="9" t="s">
        <v>12</v>
      </c>
      <c r="F170" s="7" t="s">
        <v>27</v>
      </c>
      <c r="G170" s="7">
        <v>99.99</v>
      </c>
      <c r="H170" s="7">
        <v>1024</v>
      </c>
      <c r="I170" s="8">
        <v>102389.75999999999</v>
      </c>
    </row>
    <row r="171" spans="1:9" x14ac:dyDescent="0.3">
      <c r="A171" s="12" t="s">
        <v>30</v>
      </c>
      <c r="B171" s="12" t="s">
        <v>17</v>
      </c>
      <c r="C171" s="12" t="s">
        <v>18</v>
      </c>
      <c r="D171" s="12" t="s">
        <v>10</v>
      </c>
      <c r="E171" s="12" t="s">
        <v>12</v>
      </c>
      <c r="F171" s="10" t="s">
        <v>28</v>
      </c>
      <c r="G171" s="10">
        <v>99.99</v>
      </c>
      <c r="H171" s="10">
        <v>819.2</v>
      </c>
      <c r="I171" s="11">
        <v>81911.808000000005</v>
      </c>
    </row>
    <row r="172" spans="1:9" x14ac:dyDescent="0.3">
      <c r="A172"/>
      <c r="B172"/>
      <c r="C172"/>
    </row>
    <row r="173" spans="1:9" x14ac:dyDescent="0.3">
      <c r="A173"/>
      <c r="B173"/>
      <c r="C173"/>
    </row>
    <row r="174" spans="1:9" x14ac:dyDescent="0.3">
      <c r="A174"/>
      <c r="B174"/>
      <c r="C174"/>
    </row>
    <row r="175" spans="1:9" x14ac:dyDescent="0.3">
      <c r="A175"/>
      <c r="B175"/>
      <c r="C175"/>
    </row>
    <row r="176" spans="1:9"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9E607-C263-4556-AF0A-930DFCB388D0}">
  <dimension ref="A2:I170"/>
  <sheetViews>
    <sheetView showGridLines="0" topLeftCell="A160" workbookViewId="0">
      <selection activeCell="B7" sqref="B7"/>
    </sheetView>
  </sheetViews>
  <sheetFormatPr defaultRowHeight="14.4" x14ac:dyDescent="0.3"/>
  <cols>
    <col min="5" max="5" width="12.77734375" customWidth="1"/>
    <col min="8" max="8" width="10.5546875" bestFit="1" customWidth="1"/>
  </cols>
  <sheetData>
    <row r="2" spans="1:9" x14ac:dyDescent="0.3">
      <c r="A2" t="s">
        <v>0</v>
      </c>
      <c r="B2" t="s">
        <v>1</v>
      </c>
      <c r="C2" t="s">
        <v>2</v>
      </c>
      <c r="D2" t="s">
        <v>3</v>
      </c>
      <c r="E2" t="s">
        <v>4</v>
      </c>
      <c r="F2" t="s">
        <v>5</v>
      </c>
      <c r="G2" t="s">
        <v>6</v>
      </c>
      <c r="H2" t="s">
        <v>8</v>
      </c>
      <c r="I2" t="s">
        <v>11</v>
      </c>
    </row>
    <row r="3" spans="1:9" x14ac:dyDescent="0.3">
      <c r="A3" t="s">
        <v>7</v>
      </c>
      <c r="B3" t="s">
        <v>9</v>
      </c>
      <c r="C3" t="s">
        <v>9</v>
      </c>
      <c r="D3" t="s">
        <v>10</v>
      </c>
      <c r="E3" s="2">
        <v>10000</v>
      </c>
      <c r="F3">
        <f>E3*I3</f>
        <v>999900</v>
      </c>
      <c r="G3" t="s">
        <v>12</v>
      </c>
      <c r="H3" s="1" t="s">
        <v>15</v>
      </c>
      <c r="I3">
        <v>99.99</v>
      </c>
    </row>
    <row r="4" spans="1:9" x14ac:dyDescent="0.3">
      <c r="A4" t="s">
        <v>7</v>
      </c>
      <c r="B4" t="s">
        <v>9</v>
      </c>
      <c r="C4" t="s">
        <v>9</v>
      </c>
      <c r="D4" t="s">
        <v>10</v>
      </c>
      <c r="E4">
        <f>E3*0.8</f>
        <v>8000</v>
      </c>
      <c r="F4">
        <f t="shared" ref="F4:F8" si="0">E4*I4</f>
        <v>559920</v>
      </c>
      <c r="G4" t="s">
        <v>13</v>
      </c>
      <c r="H4" s="1" t="s">
        <v>15</v>
      </c>
      <c r="I4">
        <v>69.989999999999995</v>
      </c>
    </row>
    <row r="5" spans="1:9" x14ac:dyDescent="0.3">
      <c r="A5" t="s">
        <v>7</v>
      </c>
      <c r="B5" t="s">
        <v>9</v>
      </c>
      <c r="C5" t="s">
        <v>9</v>
      </c>
      <c r="D5" t="s">
        <v>10</v>
      </c>
      <c r="E5">
        <f>E3*1.15</f>
        <v>11500</v>
      </c>
      <c r="F5">
        <f t="shared" si="0"/>
        <v>689885</v>
      </c>
      <c r="G5" t="s">
        <v>14</v>
      </c>
      <c r="H5" s="1" t="s">
        <v>15</v>
      </c>
      <c r="I5">
        <v>59.99</v>
      </c>
    </row>
    <row r="6" spans="1:9" x14ac:dyDescent="0.3">
      <c r="A6" t="s">
        <v>16</v>
      </c>
      <c r="B6" t="s">
        <v>17</v>
      </c>
      <c r="C6" t="s">
        <v>18</v>
      </c>
      <c r="D6" t="s">
        <v>10</v>
      </c>
      <c r="E6" s="2">
        <v>2000</v>
      </c>
      <c r="F6">
        <f>E6*I6</f>
        <v>199980</v>
      </c>
      <c r="G6" t="s">
        <v>12</v>
      </c>
      <c r="H6" s="1" t="s">
        <v>15</v>
      </c>
      <c r="I6">
        <v>99.99</v>
      </c>
    </row>
    <row r="7" spans="1:9" x14ac:dyDescent="0.3">
      <c r="A7" t="s">
        <v>16</v>
      </c>
      <c r="B7" t="s">
        <v>17</v>
      </c>
      <c r="C7" t="s">
        <v>18</v>
      </c>
      <c r="D7" t="s">
        <v>10</v>
      </c>
      <c r="E7">
        <f>E6*0.5</f>
        <v>1000</v>
      </c>
      <c r="F7">
        <f t="shared" si="0"/>
        <v>69990</v>
      </c>
      <c r="G7" t="s">
        <v>13</v>
      </c>
      <c r="H7" s="1" t="s">
        <v>15</v>
      </c>
      <c r="I7">
        <v>69.989999999999995</v>
      </c>
    </row>
    <row r="8" spans="1:9" x14ac:dyDescent="0.3">
      <c r="A8" t="s">
        <v>16</v>
      </c>
      <c r="B8" t="s">
        <v>17</v>
      </c>
      <c r="C8" t="s">
        <v>18</v>
      </c>
      <c r="D8" t="s">
        <v>10</v>
      </c>
      <c r="E8">
        <f>E7*1.5</f>
        <v>1500</v>
      </c>
      <c r="F8">
        <f t="shared" si="0"/>
        <v>89985</v>
      </c>
      <c r="G8" t="s">
        <v>14</v>
      </c>
      <c r="H8" s="1" t="s">
        <v>15</v>
      </c>
      <c r="I8">
        <v>59.99</v>
      </c>
    </row>
    <row r="9" spans="1:9" x14ac:dyDescent="0.3">
      <c r="A9" t="s">
        <v>7</v>
      </c>
      <c r="B9" t="s">
        <v>19</v>
      </c>
      <c r="C9" t="s">
        <v>20</v>
      </c>
      <c r="D9" t="s">
        <v>10</v>
      </c>
      <c r="E9" s="2">
        <v>1000</v>
      </c>
      <c r="F9">
        <f>E9*I9</f>
        <v>99990</v>
      </c>
      <c r="G9" t="s">
        <v>12</v>
      </c>
      <c r="H9" s="1" t="s">
        <v>15</v>
      </c>
      <c r="I9">
        <v>99.99</v>
      </c>
    </row>
    <row r="10" spans="1:9" x14ac:dyDescent="0.3">
      <c r="A10" t="s">
        <v>7</v>
      </c>
      <c r="B10" t="s">
        <v>19</v>
      </c>
      <c r="C10" t="s">
        <v>20</v>
      </c>
      <c r="D10" t="s">
        <v>10</v>
      </c>
      <c r="E10">
        <f>E9*0.8</f>
        <v>800</v>
      </c>
      <c r="F10">
        <f t="shared" ref="F10:F11" si="1">E10*I10</f>
        <v>55991.999999999993</v>
      </c>
      <c r="G10" t="s">
        <v>13</v>
      </c>
      <c r="H10" s="1" t="s">
        <v>15</v>
      </c>
      <c r="I10">
        <v>69.989999999999995</v>
      </c>
    </row>
    <row r="11" spans="1:9" x14ac:dyDescent="0.3">
      <c r="A11" t="s">
        <v>7</v>
      </c>
      <c r="B11" t="s">
        <v>19</v>
      </c>
      <c r="C11" t="s">
        <v>20</v>
      </c>
      <c r="D11" t="s">
        <v>10</v>
      </c>
      <c r="E11">
        <f>E9*1.15</f>
        <v>1150</v>
      </c>
      <c r="F11">
        <f t="shared" si="1"/>
        <v>68988.5</v>
      </c>
      <c r="G11" t="s">
        <v>14</v>
      </c>
      <c r="H11" s="1" t="s">
        <v>15</v>
      </c>
      <c r="I11">
        <v>59.99</v>
      </c>
    </row>
    <row r="12" spans="1:9" x14ac:dyDescent="0.3">
      <c r="A12" t="s">
        <v>16</v>
      </c>
      <c r="B12" t="s">
        <v>21</v>
      </c>
      <c r="C12" t="s">
        <v>22</v>
      </c>
      <c r="D12" t="s">
        <v>10</v>
      </c>
      <c r="E12" s="2">
        <v>25068</v>
      </c>
      <c r="F12">
        <f>E12*I12</f>
        <v>2506549.3199999998</v>
      </c>
      <c r="G12" t="s">
        <v>12</v>
      </c>
      <c r="H12" s="1" t="s">
        <v>15</v>
      </c>
      <c r="I12">
        <v>99.99</v>
      </c>
    </row>
    <row r="13" spans="1:9" x14ac:dyDescent="0.3">
      <c r="A13" t="s">
        <v>16</v>
      </c>
      <c r="B13" t="s">
        <v>21</v>
      </c>
      <c r="C13" t="s">
        <v>22</v>
      </c>
      <c r="D13" t="s">
        <v>10</v>
      </c>
      <c r="E13">
        <f>E12*0.5</f>
        <v>12534</v>
      </c>
      <c r="F13">
        <f t="shared" ref="F13:F14" si="2">E13*I13</f>
        <v>877254.65999999992</v>
      </c>
      <c r="G13" t="s">
        <v>13</v>
      </c>
      <c r="H13" s="1" t="s">
        <v>15</v>
      </c>
      <c r="I13">
        <v>69.989999999999995</v>
      </c>
    </row>
    <row r="14" spans="1:9" x14ac:dyDescent="0.3">
      <c r="A14" t="s">
        <v>16</v>
      </c>
      <c r="B14" t="s">
        <v>21</v>
      </c>
      <c r="C14" t="s">
        <v>22</v>
      </c>
      <c r="D14" t="s">
        <v>10</v>
      </c>
      <c r="E14">
        <f>E13*1.5</f>
        <v>18801</v>
      </c>
      <c r="F14">
        <f t="shared" si="2"/>
        <v>1127871.99</v>
      </c>
      <c r="G14" t="s">
        <v>14</v>
      </c>
      <c r="H14" s="1" t="s">
        <v>15</v>
      </c>
      <c r="I14">
        <v>59.99</v>
      </c>
    </row>
    <row r="15" spans="1:9" x14ac:dyDescent="0.3">
      <c r="A15" t="s">
        <v>7</v>
      </c>
      <c r="B15" t="s">
        <v>9</v>
      </c>
      <c r="C15" t="s">
        <v>9</v>
      </c>
      <c r="D15" t="s">
        <v>10</v>
      </c>
      <c r="E15" s="2">
        <f>E3*0.8</f>
        <v>8000</v>
      </c>
      <c r="F15">
        <f>E15*I15</f>
        <v>799920</v>
      </c>
      <c r="G15" t="s">
        <v>12</v>
      </c>
      <c r="H15" s="1" t="s">
        <v>23</v>
      </c>
      <c r="I15">
        <v>99.99</v>
      </c>
    </row>
    <row r="16" spans="1:9" x14ac:dyDescent="0.3">
      <c r="A16" t="s">
        <v>7</v>
      </c>
      <c r="B16" t="s">
        <v>9</v>
      </c>
      <c r="C16" t="s">
        <v>9</v>
      </c>
      <c r="D16" t="s">
        <v>10</v>
      </c>
      <c r="E16">
        <f>E15*0.8</f>
        <v>6400</v>
      </c>
      <c r="F16">
        <f t="shared" ref="F16:F17" si="3">E16*I16</f>
        <v>447935.99999999994</v>
      </c>
      <c r="G16" t="s">
        <v>13</v>
      </c>
      <c r="H16" s="1" t="s">
        <v>23</v>
      </c>
      <c r="I16">
        <v>69.989999999999995</v>
      </c>
    </row>
    <row r="17" spans="1:9" x14ac:dyDescent="0.3">
      <c r="A17" t="s">
        <v>7</v>
      </c>
      <c r="B17" t="s">
        <v>9</v>
      </c>
      <c r="C17" t="s">
        <v>9</v>
      </c>
      <c r="D17" t="s">
        <v>10</v>
      </c>
      <c r="E17">
        <f>E15*1.15</f>
        <v>9200</v>
      </c>
      <c r="F17">
        <f t="shared" si="3"/>
        <v>551908</v>
      </c>
      <c r="G17" t="s">
        <v>14</v>
      </c>
      <c r="H17" s="1" t="s">
        <v>23</v>
      </c>
      <c r="I17">
        <v>59.99</v>
      </c>
    </row>
    <row r="18" spans="1:9" x14ac:dyDescent="0.3">
      <c r="A18" t="s">
        <v>16</v>
      </c>
      <c r="B18" t="s">
        <v>17</v>
      </c>
      <c r="C18" t="s">
        <v>18</v>
      </c>
      <c r="D18" t="s">
        <v>10</v>
      </c>
      <c r="E18" s="2">
        <f>E6*0.8</f>
        <v>1600</v>
      </c>
      <c r="F18">
        <f>E18*I18</f>
        <v>159984</v>
      </c>
      <c r="G18" t="s">
        <v>12</v>
      </c>
      <c r="H18" s="1" t="s">
        <v>23</v>
      </c>
      <c r="I18">
        <v>99.99</v>
      </c>
    </row>
    <row r="19" spans="1:9" x14ac:dyDescent="0.3">
      <c r="A19" t="s">
        <v>16</v>
      </c>
      <c r="B19" t="s">
        <v>17</v>
      </c>
      <c r="C19" t="s">
        <v>18</v>
      </c>
      <c r="D19" t="s">
        <v>10</v>
      </c>
      <c r="E19">
        <f>E18*0.5</f>
        <v>800</v>
      </c>
      <c r="F19">
        <f t="shared" ref="F19:F20" si="4">E19*I19</f>
        <v>55991.999999999993</v>
      </c>
      <c r="G19" t="s">
        <v>13</v>
      </c>
      <c r="H19" s="1" t="s">
        <v>23</v>
      </c>
      <c r="I19">
        <v>69.989999999999995</v>
      </c>
    </row>
    <row r="20" spans="1:9" x14ac:dyDescent="0.3">
      <c r="A20" t="s">
        <v>16</v>
      </c>
      <c r="B20" t="s">
        <v>17</v>
      </c>
      <c r="C20" t="s">
        <v>18</v>
      </c>
      <c r="D20" t="s">
        <v>10</v>
      </c>
      <c r="E20">
        <f>E19*1.5</f>
        <v>1200</v>
      </c>
      <c r="F20">
        <f t="shared" si="4"/>
        <v>71988</v>
      </c>
      <c r="G20" t="s">
        <v>14</v>
      </c>
      <c r="H20" s="1" t="s">
        <v>23</v>
      </c>
      <c r="I20">
        <v>59.99</v>
      </c>
    </row>
    <row r="21" spans="1:9" x14ac:dyDescent="0.3">
      <c r="A21" t="s">
        <v>7</v>
      </c>
      <c r="B21" t="s">
        <v>19</v>
      </c>
      <c r="C21" t="s">
        <v>20</v>
      </c>
      <c r="D21" t="s">
        <v>10</v>
      </c>
      <c r="E21" s="2">
        <f>E9*1.2</f>
        <v>1200</v>
      </c>
      <c r="F21">
        <f>E21*I21</f>
        <v>119988</v>
      </c>
      <c r="G21" t="s">
        <v>12</v>
      </c>
      <c r="H21" s="1" t="s">
        <v>23</v>
      </c>
      <c r="I21">
        <v>99.99</v>
      </c>
    </row>
    <row r="22" spans="1:9" x14ac:dyDescent="0.3">
      <c r="A22" t="s">
        <v>7</v>
      </c>
      <c r="B22" t="s">
        <v>19</v>
      </c>
      <c r="C22" t="s">
        <v>20</v>
      </c>
      <c r="D22" t="s">
        <v>10</v>
      </c>
      <c r="E22">
        <f>E21*0.8</f>
        <v>960</v>
      </c>
      <c r="F22">
        <f t="shared" ref="F22:F23" si="5">E22*I22</f>
        <v>67190.399999999994</v>
      </c>
      <c r="G22" t="s">
        <v>13</v>
      </c>
      <c r="H22" s="1" t="s">
        <v>23</v>
      </c>
      <c r="I22">
        <v>69.989999999999995</v>
      </c>
    </row>
    <row r="23" spans="1:9" x14ac:dyDescent="0.3">
      <c r="A23" t="s">
        <v>7</v>
      </c>
      <c r="B23" t="s">
        <v>19</v>
      </c>
      <c r="C23" t="s">
        <v>20</v>
      </c>
      <c r="D23" t="s">
        <v>10</v>
      </c>
      <c r="E23">
        <f>E21*1.15</f>
        <v>1380</v>
      </c>
      <c r="F23">
        <f t="shared" si="5"/>
        <v>82786.2</v>
      </c>
      <c r="G23" t="s">
        <v>14</v>
      </c>
      <c r="H23" s="1" t="s">
        <v>23</v>
      </c>
      <c r="I23">
        <v>59.99</v>
      </c>
    </row>
    <row r="24" spans="1:9" x14ac:dyDescent="0.3">
      <c r="A24" t="s">
        <v>16</v>
      </c>
      <c r="B24" t="s">
        <v>21</v>
      </c>
      <c r="C24" t="s">
        <v>22</v>
      </c>
      <c r="D24" t="s">
        <v>10</v>
      </c>
      <c r="E24" s="2">
        <f>E12*1.2</f>
        <v>30081.599999999999</v>
      </c>
      <c r="F24">
        <f>E24*I24</f>
        <v>3007859.1839999999</v>
      </c>
      <c r="G24" t="s">
        <v>12</v>
      </c>
      <c r="H24" s="1" t="s">
        <v>23</v>
      </c>
      <c r="I24">
        <v>99.99</v>
      </c>
    </row>
    <row r="25" spans="1:9" x14ac:dyDescent="0.3">
      <c r="A25" t="s">
        <v>16</v>
      </c>
      <c r="B25" t="s">
        <v>21</v>
      </c>
      <c r="C25" t="s">
        <v>22</v>
      </c>
      <c r="D25" t="s">
        <v>10</v>
      </c>
      <c r="E25">
        <f>E24*0.5</f>
        <v>15040.8</v>
      </c>
      <c r="F25">
        <f t="shared" ref="F25:F26" si="6">E25*I25</f>
        <v>1052705.5919999999</v>
      </c>
      <c r="G25" t="s">
        <v>13</v>
      </c>
      <c r="H25" s="1" t="s">
        <v>23</v>
      </c>
      <c r="I25">
        <v>69.989999999999995</v>
      </c>
    </row>
    <row r="26" spans="1:9" x14ac:dyDescent="0.3">
      <c r="A26" t="s">
        <v>16</v>
      </c>
      <c r="B26" t="s">
        <v>21</v>
      </c>
      <c r="C26" t="s">
        <v>22</v>
      </c>
      <c r="D26" t="s">
        <v>10</v>
      </c>
      <c r="E26">
        <f>E25*1.5</f>
        <v>22561.199999999997</v>
      </c>
      <c r="F26">
        <f t="shared" si="6"/>
        <v>1353446.3879999998</v>
      </c>
      <c r="G26" t="s">
        <v>14</v>
      </c>
      <c r="H26" s="1" t="s">
        <v>23</v>
      </c>
      <c r="I26">
        <v>59.99</v>
      </c>
    </row>
    <row r="27" spans="1:9" x14ac:dyDescent="0.3">
      <c r="A27" t="s">
        <v>7</v>
      </c>
      <c r="B27" t="s">
        <v>9</v>
      </c>
      <c r="C27" t="s">
        <v>9</v>
      </c>
      <c r="D27" t="s">
        <v>10</v>
      </c>
      <c r="E27" s="2">
        <v>10000</v>
      </c>
      <c r="F27">
        <f>E27*I27</f>
        <v>999900</v>
      </c>
      <c r="G27" t="s">
        <v>12</v>
      </c>
      <c r="H27" s="1" t="s">
        <v>24</v>
      </c>
      <c r="I27">
        <v>99.99</v>
      </c>
    </row>
    <row r="28" spans="1:9" x14ac:dyDescent="0.3">
      <c r="A28" t="s">
        <v>7</v>
      </c>
      <c r="B28" t="s">
        <v>9</v>
      </c>
      <c r="C28" t="s">
        <v>9</v>
      </c>
      <c r="D28" t="s">
        <v>10</v>
      </c>
      <c r="E28">
        <f>E27*0.8</f>
        <v>8000</v>
      </c>
      <c r="F28">
        <f t="shared" ref="F28:F29" si="7">E28*I28</f>
        <v>559920</v>
      </c>
      <c r="G28" t="s">
        <v>13</v>
      </c>
      <c r="H28" s="1" t="s">
        <v>24</v>
      </c>
      <c r="I28">
        <v>69.989999999999995</v>
      </c>
    </row>
    <row r="29" spans="1:9" x14ac:dyDescent="0.3">
      <c r="A29" t="s">
        <v>7</v>
      </c>
      <c r="B29" t="s">
        <v>9</v>
      </c>
      <c r="C29" t="s">
        <v>9</v>
      </c>
      <c r="D29" t="s">
        <v>10</v>
      </c>
      <c r="E29">
        <f>E27*1.15</f>
        <v>11500</v>
      </c>
      <c r="F29">
        <f t="shared" si="7"/>
        <v>689885</v>
      </c>
      <c r="G29" t="s">
        <v>14</v>
      </c>
      <c r="H29" s="1" t="s">
        <v>24</v>
      </c>
      <c r="I29">
        <v>59.99</v>
      </c>
    </row>
    <row r="30" spans="1:9" x14ac:dyDescent="0.3">
      <c r="A30" t="s">
        <v>16</v>
      </c>
      <c r="B30" t="s">
        <v>17</v>
      </c>
      <c r="C30" t="s">
        <v>18</v>
      </c>
      <c r="D30" t="s">
        <v>10</v>
      </c>
      <c r="E30" s="2">
        <v>2000</v>
      </c>
      <c r="F30">
        <f>E30*I30</f>
        <v>199980</v>
      </c>
      <c r="G30" t="s">
        <v>12</v>
      </c>
      <c r="H30" s="1" t="s">
        <v>24</v>
      </c>
      <c r="I30">
        <v>99.99</v>
      </c>
    </row>
    <row r="31" spans="1:9" x14ac:dyDescent="0.3">
      <c r="A31" t="s">
        <v>16</v>
      </c>
      <c r="B31" t="s">
        <v>17</v>
      </c>
      <c r="C31" t="s">
        <v>18</v>
      </c>
      <c r="D31" t="s">
        <v>10</v>
      </c>
      <c r="E31">
        <f>E30*0.5</f>
        <v>1000</v>
      </c>
      <c r="F31">
        <f t="shared" ref="F31:F32" si="8">E31*I31</f>
        <v>69990</v>
      </c>
      <c r="G31" t="s">
        <v>13</v>
      </c>
      <c r="H31" s="1" t="s">
        <v>24</v>
      </c>
      <c r="I31">
        <v>69.989999999999995</v>
      </c>
    </row>
    <row r="32" spans="1:9" x14ac:dyDescent="0.3">
      <c r="A32" t="s">
        <v>16</v>
      </c>
      <c r="B32" t="s">
        <v>17</v>
      </c>
      <c r="C32" t="s">
        <v>18</v>
      </c>
      <c r="D32" t="s">
        <v>10</v>
      </c>
      <c r="E32">
        <f>E31*1.5</f>
        <v>1500</v>
      </c>
      <c r="F32">
        <f t="shared" si="8"/>
        <v>89985</v>
      </c>
      <c r="G32" t="s">
        <v>14</v>
      </c>
      <c r="H32" s="1" t="s">
        <v>24</v>
      </c>
      <c r="I32">
        <v>59.99</v>
      </c>
    </row>
    <row r="33" spans="1:9" x14ac:dyDescent="0.3">
      <c r="A33" t="s">
        <v>7</v>
      </c>
      <c r="B33" t="s">
        <v>19</v>
      </c>
      <c r="C33" t="s">
        <v>20</v>
      </c>
      <c r="D33" t="s">
        <v>10</v>
      </c>
      <c r="E33" s="2">
        <v>1000</v>
      </c>
      <c r="F33">
        <f>E33*I33</f>
        <v>99990</v>
      </c>
      <c r="G33" t="s">
        <v>12</v>
      </c>
      <c r="H33" s="1" t="s">
        <v>24</v>
      </c>
      <c r="I33">
        <v>99.99</v>
      </c>
    </row>
    <row r="34" spans="1:9" x14ac:dyDescent="0.3">
      <c r="A34" t="s">
        <v>7</v>
      </c>
      <c r="B34" t="s">
        <v>19</v>
      </c>
      <c r="C34" t="s">
        <v>20</v>
      </c>
      <c r="D34" t="s">
        <v>10</v>
      </c>
      <c r="E34">
        <f>E33*0.8</f>
        <v>800</v>
      </c>
      <c r="F34">
        <f t="shared" ref="F34:F35" si="9">E34*I34</f>
        <v>55991.999999999993</v>
      </c>
      <c r="G34" t="s">
        <v>13</v>
      </c>
      <c r="H34" s="1" t="s">
        <v>24</v>
      </c>
      <c r="I34">
        <v>69.989999999999995</v>
      </c>
    </row>
    <row r="35" spans="1:9" x14ac:dyDescent="0.3">
      <c r="A35" t="s">
        <v>7</v>
      </c>
      <c r="B35" t="s">
        <v>19</v>
      </c>
      <c r="C35" t="s">
        <v>20</v>
      </c>
      <c r="D35" t="s">
        <v>10</v>
      </c>
      <c r="E35">
        <f>E33*1.15</f>
        <v>1150</v>
      </c>
      <c r="F35">
        <f t="shared" si="9"/>
        <v>68988.5</v>
      </c>
      <c r="G35" t="s">
        <v>14</v>
      </c>
      <c r="H35" s="1" t="s">
        <v>24</v>
      </c>
      <c r="I35">
        <v>59.99</v>
      </c>
    </row>
    <row r="36" spans="1:9" x14ac:dyDescent="0.3">
      <c r="A36" t="s">
        <v>16</v>
      </c>
      <c r="B36" t="s">
        <v>21</v>
      </c>
      <c r="C36" t="s">
        <v>22</v>
      </c>
      <c r="D36" t="s">
        <v>10</v>
      </c>
      <c r="E36" s="2">
        <v>25068</v>
      </c>
      <c r="F36">
        <f>E36*I36</f>
        <v>2506549.3199999998</v>
      </c>
      <c r="G36" t="s">
        <v>12</v>
      </c>
      <c r="H36" s="1" t="s">
        <v>24</v>
      </c>
      <c r="I36">
        <v>99.99</v>
      </c>
    </row>
    <row r="37" spans="1:9" x14ac:dyDescent="0.3">
      <c r="A37" t="s">
        <v>16</v>
      </c>
      <c r="B37" t="s">
        <v>21</v>
      </c>
      <c r="C37" t="s">
        <v>22</v>
      </c>
      <c r="D37" t="s">
        <v>10</v>
      </c>
      <c r="E37">
        <f>E36*0.5</f>
        <v>12534</v>
      </c>
      <c r="F37">
        <f t="shared" ref="F37:F38" si="10">E37*I37</f>
        <v>877254.65999999992</v>
      </c>
      <c r="G37" t="s">
        <v>13</v>
      </c>
      <c r="H37" s="1" t="s">
        <v>24</v>
      </c>
      <c r="I37">
        <v>69.989999999999995</v>
      </c>
    </row>
    <row r="38" spans="1:9" x14ac:dyDescent="0.3">
      <c r="A38" t="s">
        <v>16</v>
      </c>
      <c r="B38" t="s">
        <v>21</v>
      </c>
      <c r="C38" t="s">
        <v>22</v>
      </c>
      <c r="D38" t="s">
        <v>10</v>
      </c>
      <c r="E38">
        <f>E37*1.5</f>
        <v>18801</v>
      </c>
      <c r="F38">
        <f t="shared" si="10"/>
        <v>1127871.99</v>
      </c>
      <c r="G38" t="s">
        <v>14</v>
      </c>
      <c r="H38" s="1" t="s">
        <v>24</v>
      </c>
      <c r="I38">
        <v>59.99</v>
      </c>
    </row>
    <row r="39" spans="1:9" x14ac:dyDescent="0.3">
      <c r="A39" t="s">
        <v>7</v>
      </c>
      <c r="B39" t="s">
        <v>9</v>
      </c>
      <c r="C39" t="s">
        <v>9</v>
      </c>
      <c r="D39" t="s">
        <v>10</v>
      </c>
      <c r="E39" s="2">
        <f>E27*0.8</f>
        <v>8000</v>
      </c>
      <c r="F39">
        <f>E39*I39</f>
        <v>799920</v>
      </c>
      <c r="G39" t="s">
        <v>12</v>
      </c>
      <c r="H39" s="1" t="s">
        <v>25</v>
      </c>
      <c r="I39">
        <v>99.99</v>
      </c>
    </row>
    <row r="40" spans="1:9" x14ac:dyDescent="0.3">
      <c r="A40" t="s">
        <v>7</v>
      </c>
      <c r="B40" t="s">
        <v>9</v>
      </c>
      <c r="C40" t="s">
        <v>9</v>
      </c>
      <c r="D40" t="s">
        <v>10</v>
      </c>
      <c r="E40">
        <f>E39*0.8</f>
        <v>6400</v>
      </c>
      <c r="F40">
        <f t="shared" ref="F40:F41" si="11">E40*I40</f>
        <v>447935.99999999994</v>
      </c>
      <c r="G40" t="s">
        <v>13</v>
      </c>
      <c r="H40" s="1" t="s">
        <v>25</v>
      </c>
      <c r="I40">
        <v>69.989999999999995</v>
      </c>
    </row>
    <row r="41" spans="1:9" x14ac:dyDescent="0.3">
      <c r="A41" t="s">
        <v>7</v>
      </c>
      <c r="B41" t="s">
        <v>9</v>
      </c>
      <c r="C41" t="s">
        <v>9</v>
      </c>
      <c r="D41" t="s">
        <v>10</v>
      </c>
      <c r="E41">
        <f>E39*1.15</f>
        <v>9200</v>
      </c>
      <c r="F41">
        <f t="shared" si="11"/>
        <v>551908</v>
      </c>
      <c r="G41" t="s">
        <v>14</v>
      </c>
      <c r="H41" s="1" t="s">
        <v>25</v>
      </c>
      <c r="I41">
        <v>59.99</v>
      </c>
    </row>
    <row r="42" spans="1:9" x14ac:dyDescent="0.3">
      <c r="A42" t="s">
        <v>16</v>
      </c>
      <c r="B42" t="s">
        <v>17</v>
      </c>
      <c r="C42" t="s">
        <v>18</v>
      </c>
      <c r="D42" t="s">
        <v>10</v>
      </c>
      <c r="E42" s="2">
        <f>E30*0.8</f>
        <v>1600</v>
      </c>
      <c r="F42">
        <f>E42*I42</f>
        <v>159984</v>
      </c>
      <c r="G42" t="s">
        <v>12</v>
      </c>
      <c r="H42" s="1" t="s">
        <v>25</v>
      </c>
      <c r="I42">
        <v>99.99</v>
      </c>
    </row>
    <row r="43" spans="1:9" x14ac:dyDescent="0.3">
      <c r="A43" t="s">
        <v>16</v>
      </c>
      <c r="B43" t="s">
        <v>17</v>
      </c>
      <c r="C43" t="s">
        <v>18</v>
      </c>
      <c r="D43" t="s">
        <v>10</v>
      </c>
      <c r="E43">
        <f>E42*0.5</f>
        <v>800</v>
      </c>
      <c r="F43">
        <f t="shared" ref="F43:F44" si="12">E43*I43</f>
        <v>55991.999999999993</v>
      </c>
      <c r="G43" t="s">
        <v>13</v>
      </c>
      <c r="H43" s="1" t="s">
        <v>25</v>
      </c>
      <c r="I43">
        <v>69.989999999999995</v>
      </c>
    </row>
    <row r="44" spans="1:9" x14ac:dyDescent="0.3">
      <c r="A44" t="s">
        <v>16</v>
      </c>
      <c r="B44" t="s">
        <v>17</v>
      </c>
      <c r="C44" t="s">
        <v>18</v>
      </c>
      <c r="D44" t="s">
        <v>10</v>
      </c>
      <c r="E44">
        <f>E43*1.5</f>
        <v>1200</v>
      </c>
      <c r="F44">
        <f t="shared" si="12"/>
        <v>71988</v>
      </c>
      <c r="G44" t="s">
        <v>14</v>
      </c>
      <c r="H44" s="1" t="s">
        <v>25</v>
      </c>
      <c r="I44">
        <v>59.99</v>
      </c>
    </row>
    <row r="45" spans="1:9" x14ac:dyDescent="0.3">
      <c r="A45" t="s">
        <v>7</v>
      </c>
      <c r="B45" t="s">
        <v>19</v>
      </c>
      <c r="C45" t="s">
        <v>20</v>
      </c>
      <c r="D45" t="s">
        <v>10</v>
      </c>
      <c r="E45" s="2">
        <f>E33*1.2</f>
        <v>1200</v>
      </c>
      <c r="F45">
        <f>E45*I45</f>
        <v>119988</v>
      </c>
      <c r="G45" t="s">
        <v>12</v>
      </c>
      <c r="H45" s="1" t="s">
        <v>25</v>
      </c>
      <c r="I45">
        <v>99.99</v>
      </c>
    </row>
    <row r="46" spans="1:9" x14ac:dyDescent="0.3">
      <c r="A46" t="s">
        <v>7</v>
      </c>
      <c r="B46" t="s">
        <v>19</v>
      </c>
      <c r="C46" t="s">
        <v>20</v>
      </c>
      <c r="D46" t="s">
        <v>10</v>
      </c>
      <c r="E46">
        <f>E45*0.8</f>
        <v>960</v>
      </c>
      <c r="F46">
        <f t="shared" ref="F46:F47" si="13">E46*I46</f>
        <v>67190.399999999994</v>
      </c>
      <c r="G46" t="s">
        <v>13</v>
      </c>
      <c r="H46" s="1" t="s">
        <v>25</v>
      </c>
      <c r="I46">
        <v>69.989999999999995</v>
      </c>
    </row>
    <row r="47" spans="1:9" x14ac:dyDescent="0.3">
      <c r="A47" t="s">
        <v>7</v>
      </c>
      <c r="B47" t="s">
        <v>19</v>
      </c>
      <c r="C47" t="s">
        <v>20</v>
      </c>
      <c r="D47" t="s">
        <v>10</v>
      </c>
      <c r="E47">
        <f>E45*1.15</f>
        <v>1380</v>
      </c>
      <c r="F47">
        <f t="shared" si="13"/>
        <v>82786.2</v>
      </c>
      <c r="G47" t="s">
        <v>14</v>
      </c>
      <c r="H47" s="1" t="s">
        <v>25</v>
      </c>
      <c r="I47">
        <v>59.99</v>
      </c>
    </row>
    <row r="48" spans="1:9" x14ac:dyDescent="0.3">
      <c r="A48" t="s">
        <v>16</v>
      </c>
      <c r="B48" t="s">
        <v>21</v>
      </c>
      <c r="C48" t="s">
        <v>22</v>
      </c>
      <c r="D48" t="s">
        <v>10</v>
      </c>
      <c r="E48" s="2">
        <f>E36*1.2</f>
        <v>30081.599999999999</v>
      </c>
      <c r="F48">
        <f>E48*I48</f>
        <v>3007859.1839999999</v>
      </c>
      <c r="G48" t="s">
        <v>12</v>
      </c>
      <c r="H48" s="1" t="s">
        <v>25</v>
      </c>
      <c r="I48">
        <v>99.99</v>
      </c>
    </row>
    <row r="49" spans="1:9" x14ac:dyDescent="0.3">
      <c r="A49" t="s">
        <v>16</v>
      </c>
      <c r="B49" t="s">
        <v>21</v>
      </c>
      <c r="C49" t="s">
        <v>22</v>
      </c>
      <c r="D49" t="s">
        <v>10</v>
      </c>
      <c r="E49">
        <f>E48*0.5</f>
        <v>15040.8</v>
      </c>
      <c r="F49">
        <f t="shared" ref="F49:F50" si="14">E49*I49</f>
        <v>1052705.5919999999</v>
      </c>
      <c r="G49" t="s">
        <v>13</v>
      </c>
      <c r="H49" s="1" t="s">
        <v>25</v>
      </c>
      <c r="I49">
        <v>69.989999999999995</v>
      </c>
    </row>
    <row r="50" spans="1:9" x14ac:dyDescent="0.3">
      <c r="A50" t="s">
        <v>16</v>
      </c>
      <c r="B50" t="s">
        <v>21</v>
      </c>
      <c r="C50" t="s">
        <v>22</v>
      </c>
      <c r="D50" t="s">
        <v>10</v>
      </c>
      <c r="E50">
        <f>E49*1.5</f>
        <v>22561.199999999997</v>
      </c>
      <c r="F50">
        <f t="shared" si="14"/>
        <v>1353446.3879999998</v>
      </c>
      <c r="G50" t="s">
        <v>14</v>
      </c>
      <c r="H50" s="1" t="s">
        <v>25</v>
      </c>
      <c r="I50">
        <v>59.99</v>
      </c>
    </row>
    <row r="51" spans="1:9" x14ac:dyDescent="0.3">
      <c r="A51" t="s">
        <v>7</v>
      </c>
      <c r="B51" t="s">
        <v>9</v>
      </c>
      <c r="C51" t="s">
        <v>9</v>
      </c>
      <c r="D51" t="s">
        <v>10</v>
      </c>
      <c r="E51" s="2">
        <f>E39*0.8</f>
        <v>6400</v>
      </c>
      <c r="F51">
        <f>E51*I51</f>
        <v>639936</v>
      </c>
      <c r="G51" t="s">
        <v>12</v>
      </c>
      <c r="H51" s="1" t="s">
        <v>26</v>
      </c>
      <c r="I51">
        <v>99.99</v>
      </c>
    </row>
    <row r="52" spans="1:9" x14ac:dyDescent="0.3">
      <c r="A52" t="s">
        <v>7</v>
      </c>
      <c r="B52" t="s">
        <v>9</v>
      </c>
      <c r="C52" t="s">
        <v>9</v>
      </c>
      <c r="D52" t="s">
        <v>10</v>
      </c>
      <c r="E52">
        <f>E51*0.8</f>
        <v>5120</v>
      </c>
      <c r="F52">
        <f t="shared" ref="F52:F53" si="15">E52*I52</f>
        <v>358348.79999999999</v>
      </c>
      <c r="G52" t="s">
        <v>13</v>
      </c>
      <c r="H52" s="1" t="s">
        <v>26</v>
      </c>
      <c r="I52">
        <v>69.989999999999995</v>
      </c>
    </row>
    <row r="53" spans="1:9" x14ac:dyDescent="0.3">
      <c r="A53" t="s">
        <v>7</v>
      </c>
      <c r="B53" t="s">
        <v>9</v>
      </c>
      <c r="C53" t="s">
        <v>9</v>
      </c>
      <c r="D53" t="s">
        <v>10</v>
      </c>
      <c r="E53">
        <f>E51*1.15</f>
        <v>7359.9999999999991</v>
      </c>
      <c r="F53">
        <f t="shared" si="15"/>
        <v>441526.39999999997</v>
      </c>
      <c r="G53" t="s">
        <v>14</v>
      </c>
      <c r="H53" s="1" t="s">
        <v>26</v>
      </c>
      <c r="I53">
        <v>59.99</v>
      </c>
    </row>
    <row r="54" spans="1:9" x14ac:dyDescent="0.3">
      <c r="A54" t="s">
        <v>16</v>
      </c>
      <c r="B54" t="s">
        <v>17</v>
      </c>
      <c r="C54" t="s">
        <v>18</v>
      </c>
      <c r="D54" t="s">
        <v>10</v>
      </c>
      <c r="E54" s="2">
        <f>E42*0.8</f>
        <v>1280</v>
      </c>
      <c r="F54">
        <f>E54*I54</f>
        <v>127987.2</v>
      </c>
      <c r="G54" t="s">
        <v>12</v>
      </c>
      <c r="H54" s="1" t="s">
        <v>26</v>
      </c>
      <c r="I54">
        <v>99.99</v>
      </c>
    </row>
    <row r="55" spans="1:9" x14ac:dyDescent="0.3">
      <c r="A55" t="s">
        <v>16</v>
      </c>
      <c r="B55" t="s">
        <v>17</v>
      </c>
      <c r="C55" t="s">
        <v>18</v>
      </c>
      <c r="D55" t="s">
        <v>10</v>
      </c>
      <c r="E55">
        <f>E54*0.5</f>
        <v>640</v>
      </c>
      <c r="F55">
        <f t="shared" ref="F55:F56" si="16">E55*I55</f>
        <v>44793.599999999999</v>
      </c>
      <c r="G55" t="s">
        <v>13</v>
      </c>
      <c r="H55" s="1" t="s">
        <v>26</v>
      </c>
      <c r="I55">
        <v>69.989999999999995</v>
      </c>
    </row>
    <row r="56" spans="1:9" x14ac:dyDescent="0.3">
      <c r="A56" t="s">
        <v>16</v>
      </c>
      <c r="B56" t="s">
        <v>17</v>
      </c>
      <c r="C56" t="s">
        <v>18</v>
      </c>
      <c r="D56" t="s">
        <v>10</v>
      </c>
      <c r="E56">
        <f>E55*1.5</f>
        <v>960</v>
      </c>
      <c r="F56">
        <f t="shared" si="16"/>
        <v>57590.400000000001</v>
      </c>
      <c r="G56" t="s">
        <v>14</v>
      </c>
      <c r="H56" s="1" t="s">
        <v>26</v>
      </c>
      <c r="I56">
        <v>59.99</v>
      </c>
    </row>
    <row r="57" spans="1:9" x14ac:dyDescent="0.3">
      <c r="A57" t="s">
        <v>7</v>
      </c>
      <c r="B57" t="s">
        <v>19</v>
      </c>
      <c r="C57" t="s">
        <v>20</v>
      </c>
      <c r="D57" t="s">
        <v>10</v>
      </c>
      <c r="E57" s="2">
        <f>E45*1.2</f>
        <v>1440</v>
      </c>
      <c r="F57">
        <f>E57*I57</f>
        <v>143985.60000000001</v>
      </c>
      <c r="G57" t="s">
        <v>12</v>
      </c>
      <c r="H57" s="1" t="s">
        <v>26</v>
      </c>
      <c r="I57">
        <v>99.99</v>
      </c>
    </row>
    <row r="58" spans="1:9" x14ac:dyDescent="0.3">
      <c r="A58" t="s">
        <v>7</v>
      </c>
      <c r="B58" t="s">
        <v>19</v>
      </c>
      <c r="C58" t="s">
        <v>20</v>
      </c>
      <c r="D58" t="s">
        <v>10</v>
      </c>
      <c r="E58">
        <f>E57*0.8</f>
        <v>1152</v>
      </c>
      <c r="F58">
        <f t="shared" ref="F58:F59" si="17">E58*I58</f>
        <v>80628.479999999996</v>
      </c>
      <c r="G58" t="s">
        <v>13</v>
      </c>
      <c r="H58" s="1" t="s">
        <v>26</v>
      </c>
      <c r="I58">
        <v>69.989999999999995</v>
      </c>
    </row>
    <row r="59" spans="1:9" x14ac:dyDescent="0.3">
      <c r="A59" t="s">
        <v>7</v>
      </c>
      <c r="B59" t="s">
        <v>19</v>
      </c>
      <c r="C59" t="s">
        <v>20</v>
      </c>
      <c r="D59" t="s">
        <v>10</v>
      </c>
      <c r="E59">
        <f>E57*1.15</f>
        <v>1655.9999999999998</v>
      </c>
      <c r="F59">
        <f t="shared" si="17"/>
        <v>99343.439999999988</v>
      </c>
      <c r="G59" t="s">
        <v>14</v>
      </c>
      <c r="H59" s="1" t="s">
        <v>26</v>
      </c>
      <c r="I59">
        <v>59.99</v>
      </c>
    </row>
    <row r="60" spans="1:9" x14ac:dyDescent="0.3">
      <c r="A60" t="s">
        <v>16</v>
      </c>
      <c r="B60" t="s">
        <v>21</v>
      </c>
      <c r="C60" t="s">
        <v>22</v>
      </c>
      <c r="D60" t="s">
        <v>10</v>
      </c>
      <c r="E60" s="2">
        <f>E48*1.2</f>
        <v>36097.919999999998</v>
      </c>
      <c r="F60">
        <f>E60*I60</f>
        <v>3609431.0207999996</v>
      </c>
      <c r="G60" t="s">
        <v>12</v>
      </c>
      <c r="H60" s="1" t="s">
        <v>26</v>
      </c>
      <c r="I60">
        <v>99.99</v>
      </c>
    </row>
    <row r="61" spans="1:9" x14ac:dyDescent="0.3">
      <c r="A61" t="s">
        <v>16</v>
      </c>
      <c r="B61" t="s">
        <v>21</v>
      </c>
      <c r="C61" t="s">
        <v>22</v>
      </c>
      <c r="D61" t="s">
        <v>10</v>
      </c>
      <c r="E61">
        <f>E60*0.5</f>
        <v>18048.96</v>
      </c>
      <c r="F61">
        <f t="shared" ref="F61:F62" si="18">E61*I61</f>
        <v>1263246.7103999997</v>
      </c>
      <c r="G61" t="s">
        <v>13</v>
      </c>
      <c r="H61" s="1" t="s">
        <v>26</v>
      </c>
      <c r="I61">
        <v>69.989999999999995</v>
      </c>
    </row>
    <row r="62" spans="1:9" x14ac:dyDescent="0.3">
      <c r="A62" t="s">
        <v>16</v>
      </c>
      <c r="B62" t="s">
        <v>21</v>
      </c>
      <c r="C62" t="s">
        <v>22</v>
      </c>
      <c r="D62" t="s">
        <v>10</v>
      </c>
      <c r="E62">
        <f>E61*1.5</f>
        <v>27073.439999999999</v>
      </c>
      <c r="F62">
        <f t="shared" si="18"/>
        <v>1624135.6655999999</v>
      </c>
      <c r="G62" t="s">
        <v>14</v>
      </c>
      <c r="H62" s="1" t="s">
        <v>26</v>
      </c>
      <c r="I62">
        <v>59.99</v>
      </c>
    </row>
    <row r="63" spans="1:9" x14ac:dyDescent="0.3">
      <c r="A63" t="s">
        <v>7</v>
      </c>
      <c r="B63" t="s">
        <v>9</v>
      </c>
      <c r="C63" t="s">
        <v>9</v>
      </c>
      <c r="D63" t="s">
        <v>10</v>
      </c>
      <c r="E63" s="2">
        <f>E51*0.8</f>
        <v>5120</v>
      </c>
      <c r="F63">
        <f>E63*I63</f>
        <v>511948.79999999999</v>
      </c>
      <c r="G63" t="s">
        <v>12</v>
      </c>
      <c r="H63" s="1" t="s">
        <v>27</v>
      </c>
      <c r="I63">
        <v>99.99</v>
      </c>
    </row>
    <row r="64" spans="1:9" x14ac:dyDescent="0.3">
      <c r="A64" t="s">
        <v>7</v>
      </c>
      <c r="B64" t="s">
        <v>9</v>
      </c>
      <c r="C64" t="s">
        <v>9</v>
      </c>
      <c r="D64" t="s">
        <v>10</v>
      </c>
      <c r="E64">
        <f>E63*0.8</f>
        <v>4096</v>
      </c>
      <c r="F64">
        <f t="shared" ref="F64:F65" si="19">E64*I64</f>
        <v>286679.03999999998</v>
      </c>
      <c r="G64" t="s">
        <v>13</v>
      </c>
      <c r="H64" s="1" t="s">
        <v>27</v>
      </c>
      <c r="I64">
        <v>69.989999999999995</v>
      </c>
    </row>
    <row r="65" spans="1:9" x14ac:dyDescent="0.3">
      <c r="A65" t="s">
        <v>7</v>
      </c>
      <c r="B65" t="s">
        <v>9</v>
      </c>
      <c r="C65" t="s">
        <v>9</v>
      </c>
      <c r="D65" t="s">
        <v>10</v>
      </c>
      <c r="E65">
        <f>E63*1.15</f>
        <v>5888</v>
      </c>
      <c r="F65">
        <f t="shared" si="19"/>
        <v>353221.12</v>
      </c>
      <c r="G65" t="s">
        <v>14</v>
      </c>
      <c r="H65" s="1" t="s">
        <v>27</v>
      </c>
      <c r="I65">
        <v>59.99</v>
      </c>
    </row>
    <row r="66" spans="1:9" x14ac:dyDescent="0.3">
      <c r="A66" t="s">
        <v>16</v>
      </c>
      <c r="B66" t="s">
        <v>17</v>
      </c>
      <c r="C66" t="s">
        <v>18</v>
      </c>
      <c r="D66" t="s">
        <v>10</v>
      </c>
      <c r="E66" s="2">
        <f>E54*0.8</f>
        <v>1024</v>
      </c>
      <c r="F66">
        <f>E66*I66</f>
        <v>102389.75999999999</v>
      </c>
      <c r="G66" t="s">
        <v>12</v>
      </c>
      <c r="H66" s="1" t="s">
        <v>27</v>
      </c>
      <c r="I66">
        <v>99.99</v>
      </c>
    </row>
    <row r="67" spans="1:9" x14ac:dyDescent="0.3">
      <c r="A67" t="s">
        <v>16</v>
      </c>
      <c r="B67" t="s">
        <v>17</v>
      </c>
      <c r="C67" t="s">
        <v>18</v>
      </c>
      <c r="D67" t="s">
        <v>10</v>
      </c>
      <c r="E67">
        <f>E66*0.5</f>
        <v>512</v>
      </c>
      <c r="F67">
        <f t="shared" ref="F67:F68" si="20">E67*I67</f>
        <v>35834.879999999997</v>
      </c>
      <c r="G67" t="s">
        <v>13</v>
      </c>
      <c r="H67" s="1" t="s">
        <v>27</v>
      </c>
      <c r="I67">
        <v>69.989999999999995</v>
      </c>
    </row>
    <row r="68" spans="1:9" x14ac:dyDescent="0.3">
      <c r="A68" t="s">
        <v>16</v>
      </c>
      <c r="B68" t="s">
        <v>17</v>
      </c>
      <c r="C68" t="s">
        <v>18</v>
      </c>
      <c r="D68" t="s">
        <v>10</v>
      </c>
      <c r="E68">
        <f>E67*1.5</f>
        <v>768</v>
      </c>
      <c r="F68">
        <f t="shared" si="20"/>
        <v>46072.32</v>
      </c>
      <c r="G68" t="s">
        <v>14</v>
      </c>
      <c r="H68" s="1" t="s">
        <v>27</v>
      </c>
      <c r="I68">
        <v>59.99</v>
      </c>
    </row>
    <row r="69" spans="1:9" x14ac:dyDescent="0.3">
      <c r="A69" t="s">
        <v>7</v>
      </c>
      <c r="B69" t="s">
        <v>19</v>
      </c>
      <c r="C69" t="s">
        <v>20</v>
      </c>
      <c r="D69" t="s">
        <v>10</v>
      </c>
      <c r="E69" s="2">
        <f>E57*1.2</f>
        <v>1728</v>
      </c>
      <c r="F69">
        <f>E69*I69</f>
        <v>172782.72</v>
      </c>
      <c r="G69" t="s">
        <v>12</v>
      </c>
      <c r="H69" s="1" t="s">
        <v>27</v>
      </c>
      <c r="I69">
        <v>99.99</v>
      </c>
    </row>
    <row r="70" spans="1:9" x14ac:dyDescent="0.3">
      <c r="A70" t="s">
        <v>7</v>
      </c>
      <c r="B70" t="s">
        <v>19</v>
      </c>
      <c r="C70" t="s">
        <v>20</v>
      </c>
      <c r="D70" t="s">
        <v>10</v>
      </c>
      <c r="E70">
        <f>E69*0.8</f>
        <v>1382.4</v>
      </c>
      <c r="F70">
        <f t="shared" ref="F70:F71" si="21">E70*I70</f>
        <v>96754.175999999992</v>
      </c>
      <c r="G70" t="s">
        <v>13</v>
      </c>
      <c r="H70" s="1" t="s">
        <v>27</v>
      </c>
      <c r="I70">
        <v>69.989999999999995</v>
      </c>
    </row>
    <row r="71" spans="1:9" x14ac:dyDescent="0.3">
      <c r="A71" t="s">
        <v>7</v>
      </c>
      <c r="B71" t="s">
        <v>19</v>
      </c>
      <c r="C71" t="s">
        <v>20</v>
      </c>
      <c r="D71" t="s">
        <v>10</v>
      </c>
      <c r="E71">
        <f>E69*1.15</f>
        <v>1987.1999999999998</v>
      </c>
      <c r="F71">
        <f t="shared" si="21"/>
        <v>119212.128</v>
      </c>
      <c r="G71" t="s">
        <v>14</v>
      </c>
      <c r="H71" s="1" t="s">
        <v>27</v>
      </c>
      <c r="I71">
        <v>59.99</v>
      </c>
    </row>
    <row r="72" spans="1:9" x14ac:dyDescent="0.3">
      <c r="A72" t="s">
        <v>16</v>
      </c>
      <c r="B72" t="s">
        <v>21</v>
      </c>
      <c r="C72" t="s">
        <v>22</v>
      </c>
      <c r="D72" t="s">
        <v>10</v>
      </c>
      <c r="E72" s="2">
        <f>E60*1.2</f>
        <v>43317.503999999994</v>
      </c>
      <c r="F72">
        <f>E72*I72</f>
        <v>4331317.2249599993</v>
      </c>
      <c r="G72" t="s">
        <v>12</v>
      </c>
      <c r="H72" s="1" t="s">
        <v>27</v>
      </c>
      <c r="I72">
        <v>99.99</v>
      </c>
    </row>
    <row r="73" spans="1:9" x14ac:dyDescent="0.3">
      <c r="A73" t="s">
        <v>16</v>
      </c>
      <c r="B73" t="s">
        <v>21</v>
      </c>
      <c r="C73" t="s">
        <v>22</v>
      </c>
      <c r="D73" t="s">
        <v>10</v>
      </c>
      <c r="E73">
        <f>E72*0.5</f>
        <v>21658.751999999997</v>
      </c>
      <c r="F73">
        <f t="shared" ref="F73:F74" si="22">E73*I73</f>
        <v>1515896.0524799996</v>
      </c>
      <c r="G73" t="s">
        <v>13</v>
      </c>
      <c r="H73" s="1" t="s">
        <v>27</v>
      </c>
      <c r="I73">
        <v>69.989999999999995</v>
      </c>
    </row>
    <row r="74" spans="1:9" x14ac:dyDescent="0.3">
      <c r="A74" t="s">
        <v>16</v>
      </c>
      <c r="B74" t="s">
        <v>21</v>
      </c>
      <c r="C74" t="s">
        <v>22</v>
      </c>
      <c r="D74" t="s">
        <v>10</v>
      </c>
      <c r="E74">
        <f>E73*1.5</f>
        <v>32488.127999999997</v>
      </c>
      <c r="F74">
        <f t="shared" si="22"/>
        <v>1948962.7987199998</v>
      </c>
      <c r="G74" t="s">
        <v>14</v>
      </c>
      <c r="H74" s="1" t="s">
        <v>27</v>
      </c>
      <c r="I74">
        <v>59.99</v>
      </c>
    </row>
    <row r="75" spans="1:9" x14ac:dyDescent="0.3">
      <c r="A75" t="s">
        <v>7</v>
      </c>
      <c r="B75" t="s">
        <v>9</v>
      </c>
      <c r="C75" t="s">
        <v>9</v>
      </c>
      <c r="D75" t="s">
        <v>10</v>
      </c>
      <c r="E75" s="2">
        <f>E63*0.8</f>
        <v>4096</v>
      </c>
      <c r="F75">
        <f>E75*I75</f>
        <v>409559.03999999998</v>
      </c>
      <c r="G75" t="s">
        <v>12</v>
      </c>
      <c r="H75" s="1" t="s">
        <v>28</v>
      </c>
      <c r="I75">
        <v>99.99</v>
      </c>
    </row>
    <row r="76" spans="1:9" x14ac:dyDescent="0.3">
      <c r="A76" t="s">
        <v>7</v>
      </c>
      <c r="B76" t="s">
        <v>9</v>
      </c>
      <c r="C76" t="s">
        <v>9</v>
      </c>
      <c r="D76" t="s">
        <v>10</v>
      </c>
      <c r="E76">
        <f>E75*0.8</f>
        <v>3276.8</v>
      </c>
      <c r="F76">
        <f t="shared" ref="F76:F77" si="23">E76*I76</f>
        <v>229343.23199999999</v>
      </c>
      <c r="G76" t="s">
        <v>13</v>
      </c>
      <c r="H76" s="1" t="s">
        <v>28</v>
      </c>
      <c r="I76">
        <v>69.989999999999995</v>
      </c>
    </row>
    <row r="77" spans="1:9" x14ac:dyDescent="0.3">
      <c r="A77" t="s">
        <v>7</v>
      </c>
      <c r="B77" t="s">
        <v>9</v>
      </c>
      <c r="C77" t="s">
        <v>9</v>
      </c>
      <c r="D77" t="s">
        <v>10</v>
      </c>
      <c r="E77">
        <f>E75*1.15</f>
        <v>4710.3999999999996</v>
      </c>
      <c r="F77">
        <f t="shared" si="23"/>
        <v>282576.89600000001</v>
      </c>
      <c r="G77" t="s">
        <v>14</v>
      </c>
      <c r="H77" s="1" t="s">
        <v>28</v>
      </c>
      <c r="I77">
        <v>59.99</v>
      </c>
    </row>
    <row r="78" spans="1:9" x14ac:dyDescent="0.3">
      <c r="A78" t="s">
        <v>16</v>
      </c>
      <c r="B78" t="s">
        <v>17</v>
      </c>
      <c r="C78" t="s">
        <v>18</v>
      </c>
      <c r="D78" t="s">
        <v>10</v>
      </c>
      <c r="E78" s="2">
        <f>E66*0.8</f>
        <v>819.2</v>
      </c>
      <c r="F78">
        <f>E78*I78</f>
        <v>81911.808000000005</v>
      </c>
      <c r="G78" t="s">
        <v>12</v>
      </c>
      <c r="H78" s="1" t="s">
        <v>28</v>
      </c>
      <c r="I78">
        <v>99.99</v>
      </c>
    </row>
    <row r="79" spans="1:9" x14ac:dyDescent="0.3">
      <c r="A79" t="s">
        <v>16</v>
      </c>
      <c r="B79" t="s">
        <v>17</v>
      </c>
      <c r="C79" t="s">
        <v>18</v>
      </c>
      <c r="D79" t="s">
        <v>10</v>
      </c>
      <c r="E79">
        <f>E78*0.5</f>
        <v>409.6</v>
      </c>
      <c r="F79">
        <f t="shared" ref="F79:F80" si="24">E79*I79</f>
        <v>28667.903999999999</v>
      </c>
      <c r="G79" t="s">
        <v>13</v>
      </c>
      <c r="H79" s="1" t="s">
        <v>28</v>
      </c>
      <c r="I79">
        <v>69.989999999999995</v>
      </c>
    </row>
    <row r="80" spans="1:9" x14ac:dyDescent="0.3">
      <c r="A80" t="s">
        <v>16</v>
      </c>
      <c r="B80" t="s">
        <v>17</v>
      </c>
      <c r="C80" t="s">
        <v>18</v>
      </c>
      <c r="D80" t="s">
        <v>10</v>
      </c>
      <c r="E80">
        <f>E79*1.5</f>
        <v>614.40000000000009</v>
      </c>
      <c r="F80">
        <f t="shared" si="24"/>
        <v>36857.856000000007</v>
      </c>
      <c r="G80" t="s">
        <v>14</v>
      </c>
      <c r="H80" s="1" t="s">
        <v>28</v>
      </c>
      <c r="I80">
        <v>59.99</v>
      </c>
    </row>
    <row r="81" spans="1:9" x14ac:dyDescent="0.3">
      <c r="A81" t="s">
        <v>7</v>
      </c>
      <c r="B81" t="s">
        <v>19</v>
      </c>
      <c r="C81" t="s">
        <v>20</v>
      </c>
      <c r="D81" t="s">
        <v>10</v>
      </c>
      <c r="E81" s="2">
        <f>E69*1.2</f>
        <v>2073.6</v>
      </c>
      <c r="F81">
        <f>E81*I81</f>
        <v>207339.26399999997</v>
      </c>
      <c r="G81" t="s">
        <v>12</v>
      </c>
      <c r="H81" s="1" t="s">
        <v>28</v>
      </c>
      <c r="I81">
        <v>99.99</v>
      </c>
    </row>
    <row r="82" spans="1:9" x14ac:dyDescent="0.3">
      <c r="A82" t="s">
        <v>7</v>
      </c>
      <c r="B82" t="s">
        <v>19</v>
      </c>
      <c r="C82" t="s">
        <v>20</v>
      </c>
      <c r="D82" t="s">
        <v>10</v>
      </c>
      <c r="E82">
        <f>E81*0.8</f>
        <v>1658.88</v>
      </c>
      <c r="F82">
        <f t="shared" ref="F82:F83" si="25">E82*I82</f>
        <v>116105.01119999999</v>
      </c>
      <c r="G82" t="s">
        <v>13</v>
      </c>
      <c r="H82" s="1" t="s">
        <v>28</v>
      </c>
      <c r="I82">
        <v>69.989999999999995</v>
      </c>
    </row>
    <row r="83" spans="1:9" x14ac:dyDescent="0.3">
      <c r="A83" t="s">
        <v>7</v>
      </c>
      <c r="B83" t="s">
        <v>19</v>
      </c>
      <c r="C83" t="s">
        <v>20</v>
      </c>
      <c r="D83" t="s">
        <v>10</v>
      </c>
      <c r="E83">
        <f>E81*1.15</f>
        <v>2384.64</v>
      </c>
      <c r="F83">
        <f t="shared" si="25"/>
        <v>143054.55359999998</v>
      </c>
      <c r="G83" t="s">
        <v>14</v>
      </c>
      <c r="H83" s="1" t="s">
        <v>28</v>
      </c>
      <c r="I83">
        <v>59.99</v>
      </c>
    </row>
    <row r="84" spans="1:9" x14ac:dyDescent="0.3">
      <c r="A84" t="s">
        <v>16</v>
      </c>
      <c r="B84" t="s">
        <v>21</v>
      </c>
      <c r="C84" t="s">
        <v>22</v>
      </c>
      <c r="D84" t="s">
        <v>10</v>
      </c>
      <c r="E84" s="2">
        <f>E72*1.2</f>
        <v>51981.004799999988</v>
      </c>
      <c r="F84">
        <f>E84*I84</f>
        <v>5197580.6699519986</v>
      </c>
      <c r="G84" t="s">
        <v>12</v>
      </c>
      <c r="H84" s="1" t="s">
        <v>28</v>
      </c>
      <c r="I84">
        <v>99.99</v>
      </c>
    </row>
    <row r="85" spans="1:9" x14ac:dyDescent="0.3">
      <c r="A85" t="s">
        <v>16</v>
      </c>
      <c r="B85" t="s">
        <v>21</v>
      </c>
      <c r="C85" t="s">
        <v>22</v>
      </c>
      <c r="D85" t="s">
        <v>10</v>
      </c>
      <c r="E85">
        <f>E84*0.5</f>
        <v>25990.502399999994</v>
      </c>
      <c r="F85">
        <f t="shared" ref="F85:F86" si="26">E85*I85</f>
        <v>1819075.2629759994</v>
      </c>
      <c r="G85" t="s">
        <v>13</v>
      </c>
      <c r="H85" s="1" t="s">
        <v>28</v>
      </c>
      <c r="I85">
        <v>69.989999999999995</v>
      </c>
    </row>
    <row r="86" spans="1:9" x14ac:dyDescent="0.3">
      <c r="A86" t="s">
        <v>16</v>
      </c>
      <c r="B86" t="s">
        <v>21</v>
      </c>
      <c r="C86" t="s">
        <v>22</v>
      </c>
      <c r="D86" t="s">
        <v>10</v>
      </c>
      <c r="E86">
        <f>E85*1.5</f>
        <v>38985.753599999989</v>
      </c>
      <c r="F86">
        <f t="shared" si="26"/>
        <v>2338755.3584639993</v>
      </c>
      <c r="G86" t="s">
        <v>14</v>
      </c>
      <c r="H86" s="1" t="s">
        <v>28</v>
      </c>
      <c r="I86">
        <v>59.99</v>
      </c>
    </row>
    <row r="87" spans="1:9" x14ac:dyDescent="0.3">
      <c r="A87" t="s">
        <v>29</v>
      </c>
      <c r="B87" t="s">
        <v>9</v>
      </c>
      <c r="C87" t="s">
        <v>9</v>
      </c>
      <c r="D87" t="s">
        <v>10</v>
      </c>
      <c r="E87" s="2">
        <v>1500</v>
      </c>
      <c r="F87">
        <f>E87*I87</f>
        <v>149985</v>
      </c>
      <c r="G87" t="s">
        <v>12</v>
      </c>
      <c r="H87" s="1" t="s">
        <v>15</v>
      </c>
      <c r="I87">
        <v>99.99</v>
      </c>
    </row>
    <row r="88" spans="1:9" x14ac:dyDescent="0.3">
      <c r="A88" t="s">
        <v>29</v>
      </c>
      <c r="B88" t="s">
        <v>9</v>
      </c>
      <c r="C88" t="s">
        <v>9</v>
      </c>
      <c r="D88" t="s">
        <v>10</v>
      </c>
      <c r="E88">
        <f>E87*0.8</f>
        <v>1200</v>
      </c>
      <c r="F88">
        <f t="shared" ref="F88:F89" si="27">E88*I88</f>
        <v>83988</v>
      </c>
      <c r="G88" t="s">
        <v>13</v>
      </c>
      <c r="H88" s="1" t="s">
        <v>15</v>
      </c>
      <c r="I88">
        <v>69.989999999999995</v>
      </c>
    </row>
    <row r="89" spans="1:9" x14ac:dyDescent="0.3">
      <c r="A89" t="s">
        <v>29</v>
      </c>
      <c r="B89" t="s">
        <v>9</v>
      </c>
      <c r="C89" t="s">
        <v>9</v>
      </c>
      <c r="D89" t="s">
        <v>10</v>
      </c>
      <c r="E89">
        <f>E87*1.15</f>
        <v>1724.9999999999998</v>
      </c>
      <c r="F89">
        <f t="shared" si="27"/>
        <v>103482.74999999999</v>
      </c>
      <c r="G89" t="s">
        <v>14</v>
      </c>
      <c r="H89" s="1" t="s">
        <v>15</v>
      </c>
      <c r="I89">
        <v>59.99</v>
      </c>
    </row>
    <row r="90" spans="1:9" x14ac:dyDescent="0.3">
      <c r="A90" t="s">
        <v>30</v>
      </c>
      <c r="B90" t="s">
        <v>17</v>
      </c>
      <c r="C90" t="s">
        <v>18</v>
      </c>
      <c r="D90" t="s">
        <v>10</v>
      </c>
      <c r="E90" s="2">
        <v>2500</v>
      </c>
      <c r="F90">
        <f>E90*I90</f>
        <v>249975</v>
      </c>
      <c r="G90" t="s">
        <v>12</v>
      </c>
      <c r="H90" s="1" t="s">
        <v>15</v>
      </c>
      <c r="I90">
        <v>99.99</v>
      </c>
    </row>
    <row r="91" spans="1:9" x14ac:dyDescent="0.3">
      <c r="A91" t="s">
        <v>30</v>
      </c>
      <c r="B91" t="s">
        <v>17</v>
      </c>
      <c r="C91" t="s">
        <v>18</v>
      </c>
      <c r="D91" t="s">
        <v>10</v>
      </c>
      <c r="E91">
        <f>E90*0.5</f>
        <v>1250</v>
      </c>
      <c r="F91">
        <f t="shared" ref="F91:F92" si="28">E91*I91</f>
        <v>87487.5</v>
      </c>
      <c r="G91" t="s">
        <v>13</v>
      </c>
      <c r="H91" s="1" t="s">
        <v>15</v>
      </c>
      <c r="I91">
        <v>69.989999999999995</v>
      </c>
    </row>
    <row r="92" spans="1:9" x14ac:dyDescent="0.3">
      <c r="A92" t="s">
        <v>30</v>
      </c>
      <c r="B92" t="s">
        <v>17</v>
      </c>
      <c r="C92" t="s">
        <v>18</v>
      </c>
      <c r="D92" t="s">
        <v>10</v>
      </c>
      <c r="E92">
        <f>E91*1.5</f>
        <v>1875</v>
      </c>
      <c r="F92">
        <f t="shared" si="28"/>
        <v>112481.25</v>
      </c>
      <c r="G92" t="s">
        <v>14</v>
      </c>
      <c r="H92" s="1" t="s">
        <v>15</v>
      </c>
      <c r="I92">
        <v>59.99</v>
      </c>
    </row>
    <row r="93" spans="1:9" x14ac:dyDescent="0.3">
      <c r="A93" t="s">
        <v>29</v>
      </c>
      <c r="B93" t="s">
        <v>19</v>
      </c>
      <c r="C93" t="s">
        <v>20</v>
      </c>
      <c r="D93" t="s">
        <v>10</v>
      </c>
      <c r="E93" s="2">
        <v>1000</v>
      </c>
      <c r="F93">
        <f>E93*I93</f>
        <v>99990</v>
      </c>
      <c r="G93" t="s">
        <v>12</v>
      </c>
      <c r="H93" s="1" t="s">
        <v>15</v>
      </c>
      <c r="I93">
        <v>99.99</v>
      </c>
    </row>
    <row r="94" spans="1:9" x14ac:dyDescent="0.3">
      <c r="A94" t="s">
        <v>29</v>
      </c>
      <c r="B94" t="s">
        <v>19</v>
      </c>
      <c r="C94" t="s">
        <v>20</v>
      </c>
      <c r="D94" t="s">
        <v>10</v>
      </c>
      <c r="E94">
        <f>E93*0.8</f>
        <v>800</v>
      </c>
      <c r="F94">
        <f t="shared" ref="F94:F95" si="29">E94*I94</f>
        <v>55991.999999999993</v>
      </c>
      <c r="G94" t="s">
        <v>13</v>
      </c>
      <c r="H94" s="1" t="s">
        <v>15</v>
      </c>
      <c r="I94">
        <v>69.989999999999995</v>
      </c>
    </row>
    <row r="95" spans="1:9" x14ac:dyDescent="0.3">
      <c r="A95" t="s">
        <v>29</v>
      </c>
      <c r="B95" t="s">
        <v>19</v>
      </c>
      <c r="C95" t="s">
        <v>20</v>
      </c>
      <c r="D95" t="s">
        <v>10</v>
      </c>
      <c r="E95">
        <f>E93*1.15</f>
        <v>1150</v>
      </c>
      <c r="F95">
        <f t="shared" si="29"/>
        <v>68988.5</v>
      </c>
      <c r="G95" t="s">
        <v>14</v>
      </c>
      <c r="H95" s="1" t="s">
        <v>15</v>
      </c>
      <c r="I95">
        <v>59.99</v>
      </c>
    </row>
    <row r="96" spans="1:9" x14ac:dyDescent="0.3">
      <c r="A96" t="s">
        <v>30</v>
      </c>
      <c r="B96" t="s">
        <v>21</v>
      </c>
      <c r="C96" t="s">
        <v>22</v>
      </c>
      <c r="D96" t="s">
        <v>10</v>
      </c>
      <c r="E96" s="2">
        <v>25068</v>
      </c>
      <c r="F96">
        <f>E96*I96</f>
        <v>2506549.3199999998</v>
      </c>
      <c r="G96" t="s">
        <v>12</v>
      </c>
      <c r="H96" s="1" t="s">
        <v>15</v>
      </c>
      <c r="I96">
        <v>99.99</v>
      </c>
    </row>
    <row r="97" spans="1:9" x14ac:dyDescent="0.3">
      <c r="A97" t="s">
        <v>30</v>
      </c>
      <c r="B97" t="s">
        <v>21</v>
      </c>
      <c r="C97" t="s">
        <v>22</v>
      </c>
      <c r="D97" t="s">
        <v>10</v>
      </c>
      <c r="E97">
        <f>E96*0.5</f>
        <v>12534</v>
      </c>
      <c r="F97">
        <f t="shared" ref="F97:F98" si="30">E97*I97</f>
        <v>877254.65999999992</v>
      </c>
      <c r="G97" t="s">
        <v>13</v>
      </c>
      <c r="H97" s="1" t="s">
        <v>15</v>
      </c>
      <c r="I97">
        <v>69.989999999999995</v>
      </c>
    </row>
    <row r="98" spans="1:9" x14ac:dyDescent="0.3">
      <c r="A98" t="s">
        <v>30</v>
      </c>
      <c r="B98" t="s">
        <v>21</v>
      </c>
      <c r="C98" t="s">
        <v>22</v>
      </c>
      <c r="D98" t="s">
        <v>10</v>
      </c>
      <c r="E98">
        <f>E97*1.5</f>
        <v>18801</v>
      </c>
      <c r="F98">
        <f t="shared" si="30"/>
        <v>1127871.99</v>
      </c>
      <c r="G98" t="s">
        <v>14</v>
      </c>
      <c r="H98" s="1" t="s">
        <v>15</v>
      </c>
      <c r="I98">
        <v>59.99</v>
      </c>
    </row>
    <row r="99" spans="1:9" x14ac:dyDescent="0.3">
      <c r="A99" t="s">
        <v>29</v>
      </c>
      <c r="B99" t="s">
        <v>9</v>
      </c>
      <c r="C99" t="s">
        <v>9</v>
      </c>
      <c r="D99" t="s">
        <v>10</v>
      </c>
      <c r="E99" s="2">
        <f>E87*0.8</f>
        <v>1200</v>
      </c>
      <c r="F99">
        <f>E99*I99</f>
        <v>119988</v>
      </c>
      <c r="G99" t="s">
        <v>12</v>
      </c>
      <c r="H99" s="1" t="s">
        <v>23</v>
      </c>
      <c r="I99">
        <v>99.99</v>
      </c>
    </row>
    <row r="100" spans="1:9" x14ac:dyDescent="0.3">
      <c r="A100" t="s">
        <v>29</v>
      </c>
      <c r="B100" t="s">
        <v>9</v>
      </c>
      <c r="C100" t="s">
        <v>9</v>
      </c>
      <c r="D100" t="s">
        <v>10</v>
      </c>
      <c r="E100">
        <f>E99*0.8</f>
        <v>960</v>
      </c>
      <c r="F100">
        <f t="shared" ref="F100:F101" si="31">E100*I100</f>
        <v>67190.399999999994</v>
      </c>
      <c r="G100" t="s">
        <v>13</v>
      </c>
      <c r="H100" s="1" t="s">
        <v>23</v>
      </c>
      <c r="I100">
        <v>69.989999999999995</v>
      </c>
    </row>
    <row r="101" spans="1:9" x14ac:dyDescent="0.3">
      <c r="A101" t="s">
        <v>29</v>
      </c>
      <c r="B101" t="s">
        <v>9</v>
      </c>
      <c r="C101" t="s">
        <v>9</v>
      </c>
      <c r="D101" t="s">
        <v>10</v>
      </c>
      <c r="E101">
        <f>E99*1.15</f>
        <v>1380</v>
      </c>
      <c r="F101">
        <f t="shared" si="31"/>
        <v>82786.2</v>
      </c>
      <c r="G101" t="s">
        <v>14</v>
      </c>
      <c r="H101" s="1" t="s">
        <v>23</v>
      </c>
      <c r="I101">
        <v>59.99</v>
      </c>
    </row>
    <row r="102" spans="1:9" x14ac:dyDescent="0.3">
      <c r="A102" t="s">
        <v>30</v>
      </c>
      <c r="B102" t="s">
        <v>17</v>
      </c>
      <c r="C102" t="s">
        <v>18</v>
      </c>
      <c r="D102" t="s">
        <v>10</v>
      </c>
      <c r="E102" s="2">
        <f>E90*0.8</f>
        <v>2000</v>
      </c>
      <c r="F102">
        <f>E102*I102</f>
        <v>199980</v>
      </c>
      <c r="G102" t="s">
        <v>12</v>
      </c>
      <c r="H102" s="1" t="s">
        <v>23</v>
      </c>
      <c r="I102">
        <v>99.99</v>
      </c>
    </row>
    <row r="103" spans="1:9" x14ac:dyDescent="0.3">
      <c r="A103" t="s">
        <v>30</v>
      </c>
      <c r="B103" t="s">
        <v>17</v>
      </c>
      <c r="C103" t="s">
        <v>18</v>
      </c>
      <c r="D103" t="s">
        <v>10</v>
      </c>
      <c r="E103">
        <f>E102*0.5</f>
        <v>1000</v>
      </c>
      <c r="F103">
        <f t="shared" ref="F103:F104" si="32">E103*I103</f>
        <v>69990</v>
      </c>
      <c r="G103" t="s">
        <v>13</v>
      </c>
      <c r="H103" s="1" t="s">
        <v>23</v>
      </c>
      <c r="I103">
        <v>69.989999999999995</v>
      </c>
    </row>
    <row r="104" spans="1:9" x14ac:dyDescent="0.3">
      <c r="A104" t="s">
        <v>30</v>
      </c>
      <c r="B104" t="s">
        <v>17</v>
      </c>
      <c r="C104" t="s">
        <v>18</v>
      </c>
      <c r="D104" t="s">
        <v>10</v>
      </c>
      <c r="E104">
        <f>E103*1.5</f>
        <v>1500</v>
      </c>
      <c r="F104">
        <f t="shared" si="32"/>
        <v>89985</v>
      </c>
      <c r="G104" t="s">
        <v>14</v>
      </c>
      <c r="H104" s="1" t="s">
        <v>23</v>
      </c>
      <c r="I104">
        <v>59.99</v>
      </c>
    </row>
    <row r="105" spans="1:9" x14ac:dyDescent="0.3">
      <c r="A105" t="s">
        <v>29</v>
      </c>
      <c r="B105" t="s">
        <v>19</v>
      </c>
      <c r="C105" t="s">
        <v>20</v>
      </c>
      <c r="D105" t="s">
        <v>10</v>
      </c>
      <c r="E105" s="2">
        <f>E93*1.2</f>
        <v>1200</v>
      </c>
      <c r="F105">
        <f>E105*I105</f>
        <v>119988</v>
      </c>
      <c r="G105" t="s">
        <v>12</v>
      </c>
      <c r="H105" s="1" t="s">
        <v>23</v>
      </c>
      <c r="I105">
        <v>99.99</v>
      </c>
    </row>
    <row r="106" spans="1:9" x14ac:dyDescent="0.3">
      <c r="A106" t="s">
        <v>29</v>
      </c>
      <c r="B106" t="s">
        <v>19</v>
      </c>
      <c r="C106" t="s">
        <v>20</v>
      </c>
      <c r="D106" t="s">
        <v>10</v>
      </c>
      <c r="E106">
        <f>E105*0.8</f>
        <v>960</v>
      </c>
      <c r="F106">
        <f t="shared" ref="F106:F107" si="33">E106*I106</f>
        <v>67190.399999999994</v>
      </c>
      <c r="G106" t="s">
        <v>13</v>
      </c>
      <c r="H106" s="1" t="s">
        <v>23</v>
      </c>
      <c r="I106">
        <v>69.989999999999995</v>
      </c>
    </row>
    <row r="107" spans="1:9" x14ac:dyDescent="0.3">
      <c r="A107" t="s">
        <v>29</v>
      </c>
      <c r="B107" t="s">
        <v>19</v>
      </c>
      <c r="C107" t="s">
        <v>20</v>
      </c>
      <c r="D107" t="s">
        <v>10</v>
      </c>
      <c r="E107">
        <f>E105*1.15</f>
        <v>1380</v>
      </c>
      <c r="F107">
        <f t="shared" si="33"/>
        <v>82786.2</v>
      </c>
      <c r="G107" t="s">
        <v>14</v>
      </c>
      <c r="H107" s="1" t="s">
        <v>23</v>
      </c>
      <c r="I107">
        <v>59.99</v>
      </c>
    </row>
    <row r="108" spans="1:9" x14ac:dyDescent="0.3">
      <c r="A108" t="s">
        <v>30</v>
      </c>
      <c r="B108" t="s">
        <v>21</v>
      </c>
      <c r="C108" t="s">
        <v>22</v>
      </c>
      <c r="D108" t="s">
        <v>10</v>
      </c>
      <c r="E108" s="2">
        <f>E96*1.2</f>
        <v>30081.599999999999</v>
      </c>
      <c r="F108">
        <f>E108*I108</f>
        <v>3007859.1839999999</v>
      </c>
      <c r="G108" t="s">
        <v>12</v>
      </c>
      <c r="H108" s="1" t="s">
        <v>23</v>
      </c>
      <c r="I108">
        <v>99.99</v>
      </c>
    </row>
    <row r="109" spans="1:9" x14ac:dyDescent="0.3">
      <c r="A109" t="s">
        <v>30</v>
      </c>
      <c r="B109" t="s">
        <v>21</v>
      </c>
      <c r="C109" t="s">
        <v>22</v>
      </c>
      <c r="D109" t="s">
        <v>10</v>
      </c>
      <c r="E109">
        <f>E108*0.5</f>
        <v>15040.8</v>
      </c>
      <c r="F109">
        <f t="shared" ref="F109:F110" si="34">E109*I109</f>
        <v>1052705.5919999999</v>
      </c>
      <c r="G109" t="s">
        <v>13</v>
      </c>
      <c r="H109" s="1" t="s">
        <v>23</v>
      </c>
      <c r="I109">
        <v>69.989999999999995</v>
      </c>
    </row>
    <row r="110" spans="1:9" x14ac:dyDescent="0.3">
      <c r="A110" t="s">
        <v>30</v>
      </c>
      <c r="B110" t="s">
        <v>21</v>
      </c>
      <c r="C110" t="s">
        <v>22</v>
      </c>
      <c r="D110" t="s">
        <v>10</v>
      </c>
      <c r="E110">
        <f>E109*1.5</f>
        <v>22561.199999999997</v>
      </c>
      <c r="F110">
        <f t="shared" si="34"/>
        <v>1353446.3879999998</v>
      </c>
      <c r="G110" t="s">
        <v>14</v>
      </c>
      <c r="H110" s="1" t="s">
        <v>23</v>
      </c>
      <c r="I110">
        <v>59.99</v>
      </c>
    </row>
    <row r="111" spans="1:9" x14ac:dyDescent="0.3">
      <c r="A111" t="s">
        <v>29</v>
      </c>
      <c r="B111" t="s">
        <v>9</v>
      </c>
      <c r="C111" t="s">
        <v>9</v>
      </c>
      <c r="D111" t="s">
        <v>10</v>
      </c>
      <c r="E111" s="2">
        <v>10000</v>
      </c>
      <c r="F111">
        <f>E111*I111</f>
        <v>999900</v>
      </c>
      <c r="G111" t="s">
        <v>12</v>
      </c>
      <c r="H111" s="1" t="s">
        <v>24</v>
      </c>
      <c r="I111">
        <v>99.99</v>
      </c>
    </row>
    <row r="112" spans="1:9" x14ac:dyDescent="0.3">
      <c r="A112" t="s">
        <v>29</v>
      </c>
      <c r="B112" t="s">
        <v>9</v>
      </c>
      <c r="C112" t="s">
        <v>9</v>
      </c>
      <c r="D112" t="s">
        <v>10</v>
      </c>
      <c r="E112">
        <f>E111*0.8</f>
        <v>8000</v>
      </c>
      <c r="F112">
        <f t="shared" ref="F112:F113" si="35">E112*I112</f>
        <v>559920</v>
      </c>
      <c r="G112" t="s">
        <v>13</v>
      </c>
      <c r="H112" s="1" t="s">
        <v>24</v>
      </c>
      <c r="I112">
        <v>69.989999999999995</v>
      </c>
    </row>
    <row r="113" spans="1:9" x14ac:dyDescent="0.3">
      <c r="A113" t="s">
        <v>29</v>
      </c>
      <c r="B113" t="s">
        <v>9</v>
      </c>
      <c r="C113" t="s">
        <v>9</v>
      </c>
      <c r="D113" t="s">
        <v>10</v>
      </c>
      <c r="E113">
        <f>E111*1.15</f>
        <v>11500</v>
      </c>
      <c r="F113">
        <f t="shared" si="35"/>
        <v>689885</v>
      </c>
      <c r="G113" t="s">
        <v>14</v>
      </c>
      <c r="H113" s="1" t="s">
        <v>24</v>
      </c>
      <c r="I113">
        <v>59.99</v>
      </c>
    </row>
    <row r="114" spans="1:9" x14ac:dyDescent="0.3">
      <c r="A114" t="s">
        <v>30</v>
      </c>
      <c r="B114" t="s">
        <v>17</v>
      </c>
      <c r="C114" t="s">
        <v>18</v>
      </c>
      <c r="D114" t="s">
        <v>10</v>
      </c>
      <c r="E114" s="2">
        <v>2000</v>
      </c>
      <c r="F114">
        <f>E114*I114</f>
        <v>199980</v>
      </c>
      <c r="G114" t="s">
        <v>12</v>
      </c>
      <c r="H114" s="1" t="s">
        <v>24</v>
      </c>
      <c r="I114">
        <v>99.99</v>
      </c>
    </row>
    <row r="115" spans="1:9" x14ac:dyDescent="0.3">
      <c r="A115" t="s">
        <v>30</v>
      </c>
      <c r="B115" t="s">
        <v>17</v>
      </c>
      <c r="C115" t="s">
        <v>18</v>
      </c>
      <c r="D115" t="s">
        <v>10</v>
      </c>
      <c r="E115">
        <f>E114*0.5</f>
        <v>1000</v>
      </c>
      <c r="F115">
        <f t="shared" ref="F115:F116" si="36">E115*I115</f>
        <v>69990</v>
      </c>
      <c r="G115" t="s">
        <v>13</v>
      </c>
      <c r="H115" s="1" t="s">
        <v>24</v>
      </c>
      <c r="I115">
        <v>69.989999999999995</v>
      </c>
    </row>
    <row r="116" spans="1:9" x14ac:dyDescent="0.3">
      <c r="A116" t="s">
        <v>30</v>
      </c>
      <c r="B116" t="s">
        <v>17</v>
      </c>
      <c r="C116" t="s">
        <v>18</v>
      </c>
      <c r="D116" t="s">
        <v>10</v>
      </c>
      <c r="E116">
        <f>E115*1.5</f>
        <v>1500</v>
      </c>
      <c r="F116">
        <f t="shared" si="36"/>
        <v>89985</v>
      </c>
      <c r="G116" t="s">
        <v>14</v>
      </c>
      <c r="H116" s="1" t="s">
        <v>24</v>
      </c>
      <c r="I116">
        <v>59.99</v>
      </c>
    </row>
    <row r="117" spans="1:9" x14ac:dyDescent="0.3">
      <c r="A117" t="s">
        <v>29</v>
      </c>
      <c r="B117" t="s">
        <v>19</v>
      </c>
      <c r="C117" t="s">
        <v>20</v>
      </c>
      <c r="D117" t="s">
        <v>10</v>
      </c>
      <c r="E117" s="2">
        <v>1000</v>
      </c>
      <c r="F117">
        <f>E117*I117</f>
        <v>99990</v>
      </c>
      <c r="G117" t="s">
        <v>12</v>
      </c>
      <c r="H117" s="1" t="s">
        <v>24</v>
      </c>
      <c r="I117">
        <v>99.99</v>
      </c>
    </row>
    <row r="118" spans="1:9" x14ac:dyDescent="0.3">
      <c r="A118" t="s">
        <v>29</v>
      </c>
      <c r="B118" t="s">
        <v>19</v>
      </c>
      <c r="C118" t="s">
        <v>20</v>
      </c>
      <c r="D118" t="s">
        <v>10</v>
      </c>
      <c r="E118">
        <f>E117*0.8</f>
        <v>800</v>
      </c>
      <c r="F118">
        <f t="shared" ref="F118:F119" si="37">E118*I118</f>
        <v>55991.999999999993</v>
      </c>
      <c r="G118" t="s">
        <v>13</v>
      </c>
      <c r="H118" s="1" t="s">
        <v>24</v>
      </c>
      <c r="I118">
        <v>69.989999999999995</v>
      </c>
    </row>
    <row r="119" spans="1:9" x14ac:dyDescent="0.3">
      <c r="A119" t="s">
        <v>29</v>
      </c>
      <c r="B119" t="s">
        <v>19</v>
      </c>
      <c r="C119" t="s">
        <v>20</v>
      </c>
      <c r="D119" t="s">
        <v>10</v>
      </c>
      <c r="E119">
        <f>E117*1.15</f>
        <v>1150</v>
      </c>
      <c r="F119">
        <f t="shared" si="37"/>
        <v>68988.5</v>
      </c>
      <c r="G119" t="s">
        <v>14</v>
      </c>
      <c r="H119" s="1" t="s">
        <v>24</v>
      </c>
      <c r="I119">
        <v>59.99</v>
      </c>
    </row>
    <row r="120" spans="1:9" x14ac:dyDescent="0.3">
      <c r="A120" t="s">
        <v>30</v>
      </c>
      <c r="B120" t="s">
        <v>21</v>
      </c>
      <c r="C120" t="s">
        <v>22</v>
      </c>
      <c r="D120" t="s">
        <v>10</v>
      </c>
      <c r="E120" s="2">
        <v>25068</v>
      </c>
      <c r="F120">
        <f>E120*I120</f>
        <v>2506549.3199999998</v>
      </c>
      <c r="G120" t="s">
        <v>12</v>
      </c>
      <c r="H120" s="1" t="s">
        <v>24</v>
      </c>
      <c r="I120">
        <v>99.99</v>
      </c>
    </row>
    <row r="121" spans="1:9" x14ac:dyDescent="0.3">
      <c r="A121" t="s">
        <v>30</v>
      </c>
      <c r="B121" t="s">
        <v>21</v>
      </c>
      <c r="C121" t="s">
        <v>22</v>
      </c>
      <c r="D121" t="s">
        <v>10</v>
      </c>
      <c r="E121">
        <f>E120*0.5</f>
        <v>12534</v>
      </c>
      <c r="F121">
        <f t="shared" ref="F121:F122" si="38">E121*I121</f>
        <v>877254.65999999992</v>
      </c>
      <c r="G121" t="s">
        <v>13</v>
      </c>
      <c r="H121" s="1" t="s">
        <v>24</v>
      </c>
      <c r="I121">
        <v>69.989999999999995</v>
      </c>
    </row>
    <row r="122" spans="1:9" x14ac:dyDescent="0.3">
      <c r="A122" t="s">
        <v>30</v>
      </c>
      <c r="B122" t="s">
        <v>21</v>
      </c>
      <c r="C122" t="s">
        <v>22</v>
      </c>
      <c r="D122" t="s">
        <v>10</v>
      </c>
      <c r="E122">
        <f>E121*1.5</f>
        <v>18801</v>
      </c>
      <c r="F122">
        <f t="shared" si="38"/>
        <v>1127871.99</v>
      </c>
      <c r="G122" t="s">
        <v>14</v>
      </c>
      <c r="H122" s="1" t="s">
        <v>24</v>
      </c>
      <c r="I122">
        <v>59.99</v>
      </c>
    </row>
    <row r="123" spans="1:9" x14ac:dyDescent="0.3">
      <c r="A123" t="s">
        <v>29</v>
      </c>
      <c r="B123" t="s">
        <v>9</v>
      </c>
      <c r="C123" t="s">
        <v>9</v>
      </c>
      <c r="D123" t="s">
        <v>10</v>
      </c>
      <c r="E123" s="2">
        <f>E111*0.8</f>
        <v>8000</v>
      </c>
      <c r="F123">
        <f>E123*I123</f>
        <v>799920</v>
      </c>
      <c r="G123" t="s">
        <v>12</v>
      </c>
      <c r="H123" s="1" t="s">
        <v>25</v>
      </c>
      <c r="I123">
        <v>99.99</v>
      </c>
    </row>
    <row r="124" spans="1:9" x14ac:dyDescent="0.3">
      <c r="A124" t="s">
        <v>29</v>
      </c>
      <c r="B124" t="s">
        <v>9</v>
      </c>
      <c r="C124" t="s">
        <v>9</v>
      </c>
      <c r="D124" t="s">
        <v>10</v>
      </c>
      <c r="E124">
        <f>E123*0.8</f>
        <v>6400</v>
      </c>
      <c r="F124">
        <f t="shared" ref="F124:F125" si="39">E124*I124</f>
        <v>447935.99999999994</v>
      </c>
      <c r="G124" t="s">
        <v>13</v>
      </c>
      <c r="H124" s="1" t="s">
        <v>25</v>
      </c>
      <c r="I124">
        <v>69.989999999999995</v>
      </c>
    </row>
    <row r="125" spans="1:9" x14ac:dyDescent="0.3">
      <c r="A125" t="s">
        <v>29</v>
      </c>
      <c r="B125" t="s">
        <v>9</v>
      </c>
      <c r="C125" t="s">
        <v>9</v>
      </c>
      <c r="D125" t="s">
        <v>10</v>
      </c>
      <c r="E125">
        <f>E123*1.15</f>
        <v>9200</v>
      </c>
      <c r="F125">
        <f t="shared" si="39"/>
        <v>551908</v>
      </c>
      <c r="G125" t="s">
        <v>14</v>
      </c>
      <c r="H125" s="1" t="s">
        <v>25</v>
      </c>
      <c r="I125">
        <v>59.99</v>
      </c>
    </row>
    <row r="126" spans="1:9" x14ac:dyDescent="0.3">
      <c r="A126" t="s">
        <v>30</v>
      </c>
      <c r="B126" t="s">
        <v>17</v>
      </c>
      <c r="C126" t="s">
        <v>18</v>
      </c>
      <c r="D126" t="s">
        <v>10</v>
      </c>
      <c r="E126" s="2">
        <f>E114*0.8</f>
        <v>1600</v>
      </c>
      <c r="F126">
        <f>E126*I126</f>
        <v>159984</v>
      </c>
      <c r="G126" t="s">
        <v>12</v>
      </c>
      <c r="H126" s="1" t="s">
        <v>25</v>
      </c>
      <c r="I126">
        <v>99.99</v>
      </c>
    </row>
    <row r="127" spans="1:9" x14ac:dyDescent="0.3">
      <c r="A127" t="s">
        <v>30</v>
      </c>
      <c r="B127" t="s">
        <v>17</v>
      </c>
      <c r="C127" t="s">
        <v>18</v>
      </c>
      <c r="D127" t="s">
        <v>10</v>
      </c>
      <c r="E127">
        <f>E126*0.5</f>
        <v>800</v>
      </c>
      <c r="F127">
        <f t="shared" ref="F127:F128" si="40">E127*I127</f>
        <v>55991.999999999993</v>
      </c>
      <c r="G127" t="s">
        <v>13</v>
      </c>
      <c r="H127" s="1" t="s">
        <v>25</v>
      </c>
      <c r="I127">
        <v>69.989999999999995</v>
      </c>
    </row>
    <row r="128" spans="1:9" x14ac:dyDescent="0.3">
      <c r="A128" t="s">
        <v>30</v>
      </c>
      <c r="B128" t="s">
        <v>17</v>
      </c>
      <c r="C128" t="s">
        <v>18</v>
      </c>
      <c r="D128" t="s">
        <v>10</v>
      </c>
      <c r="E128">
        <f>E127*1.5</f>
        <v>1200</v>
      </c>
      <c r="F128">
        <f t="shared" si="40"/>
        <v>71988</v>
      </c>
      <c r="G128" t="s">
        <v>14</v>
      </c>
      <c r="H128" s="1" t="s">
        <v>25</v>
      </c>
      <c r="I128">
        <v>59.99</v>
      </c>
    </row>
    <row r="129" spans="1:9" x14ac:dyDescent="0.3">
      <c r="A129" t="s">
        <v>29</v>
      </c>
      <c r="B129" t="s">
        <v>19</v>
      </c>
      <c r="C129" t="s">
        <v>20</v>
      </c>
      <c r="D129" t="s">
        <v>10</v>
      </c>
      <c r="E129" s="2">
        <f>E117*1.2</f>
        <v>1200</v>
      </c>
      <c r="F129">
        <f>E129*I129</f>
        <v>119988</v>
      </c>
      <c r="G129" t="s">
        <v>12</v>
      </c>
      <c r="H129" s="1" t="s">
        <v>25</v>
      </c>
      <c r="I129">
        <v>99.99</v>
      </c>
    </row>
    <row r="130" spans="1:9" x14ac:dyDescent="0.3">
      <c r="A130" t="s">
        <v>29</v>
      </c>
      <c r="B130" t="s">
        <v>19</v>
      </c>
      <c r="C130" t="s">
        <v>20</v>
      </c>
      <c r="D130" t="s">
        <v>10</v>
      </c>
      <c r="E130">
        <f>E129*0.8</f>
        <v>960</v>
      </c>
      <c r="F130">
        <f t="shared" ref="F130:F131" si="41">E130*I130</f>
        <v>67190.399999999994</v>
      </c>
      <c r="G130" t="s">
        <v>13</v>
      </c>
      <c r="H130" s="1" t="s">
        <v>25</v>
      </c>
      <c r="I130">
        <v>69.989999999999995</v>
      </c>
    </row>
    <row r="131" spans="1:9" x14ac:dyDescent="0.3">
      <c r="A131" t="s">
        <v>29</v>
      </c>
      <c r="B131" t="s">
        <v>19</v>
      </c>
      <c r="C131" t="s">
        <v>20</v>
      </c>
      <c r="D131" t="s">
        <v>10</v>
      </c>
      <c r="E131">
        <f>E129*1.15</f>
        <v>1380</v>
      </c>
      <c r="F131">
        <f t="shared" si="41"/>
        <v>82786.2</v>
      </c>
      <c r="G131" t="s">
        <v>14</v>
      </c>
      <c r="H131" s="1" t="s">
        <v>25</v>
      </c>
      <c r="I131">
        <v>59.99</v>
      </c>
    </row>
    <row r="132" spans="1:9" x14ac:dyDescent="0.3">
      <c r="A132" t="s">
        <v>30</v>
      </c>
      <c r="B132" t="s">
        <v>21</v>
      </c>
      <c r="C132" t="s">
        <v>22</v>
      </c>
      <c r="D132" t="s">
        <v>10</v>
      </c>
      <c r="E132" s="2">
        <f>E120*1.2</f>
        <v>30081.599999999999</v>
      </c>
      <c r="F132">
        <f>E132*I132</f>
        <v>3007859.1839999999</v>
      </c>
      <c r="G132" t="s">
        <v>12</v>
      </c>
      <c r="H132" s="1" t="s">
        <v>25</v>
      </c>
      <c r="I132">
        <v>99.99</v>
      </c>
    </row>
    <row r="133" spans="1:9" x14ac:dyDescent="0.3">
      <c r="A133" t="s">
        <v>30</v>
      </c>
      <c r="B133" t="s">
        <v>21</v>
      </c>
      <c r="C133" t="s">
        <v>22</v>
      </c>
      <c r="D133" t="s">
        <v>10</v>
      </c>
      <c r="E133">
        <f>E132*0.5</f>
        <v>15040.8</v>
      </c>
      <c r="F133">
        <f t="shared" ref="F133:F134" si="42">E133*I133</f>
        <v>1052705.5919999999</v>
      </c>
      <c r="G133" t="s">
        <v>13</v>
      </c>
      <c r="H133" s="1" t="s">
        <v>25</v>
      </c>
      <c r="I133">
        <v>69.989999999999995</v>
      </c>
    </row>
    <row r="134" spans="1:9" x14ac:dyDescent="0.3">
      <c r="A134" t="s">
        <v>30</v>
      </c>
      <c r="B134" t="s">
        <v>21</v>
      </c>
      <c r="C134" t="s">
        <v>22</v>
      </c>
      <c r="D134" t="s">
        <v>10</v>
      </c>
      <c r="E134">
        <f>E133*1.5</f>
        <v>22561.199999999997</v>
      </c>
      <c r="F134">
        <f t="shared" si="42"/>
        <v>1353446.3879999998</v>
      </c>
      <c r="G134" t="s">
        <v>14</v>
      </c>
      <c r="H134" s="1" t="s">
        <v>25</v>
      </c>
      <c r="I134">
        <v>59.99</v>
      </c>
    </row>
    <row r="135" spans="1:9" x14ac:dyDescent="0.3">
      <c r="A135" t="s">
        <v>29</v>
      </c>
      <c r="B135" t="s">
        <v>9</v>
      </c>
      <c r="C135" t="s">
        <v>9</v>
      </c>
      <c r="D135" t="s">
        <v>10</v>
      </c>
      <c r="E135" s="2">
        <f>E123*0.8</f>
        <v>6400</v>
      </c>
      <c r="F135">
        <f>E135*I135</f>
        <v>639936</v>
      </c>
      <c r="G135" t="s">
        <v>12</v>
      </c>
      <c r="H135" s="1" t="s">
        <v>26</v>
      </c>
      <c r="I135">
        <v>99.99</v>
      </c>
    </row>
    <row r="136" spans="1:9" x14ac:dyDescent="0.3">
      <c r="A136" t="s">
        <v>29</v>
      </c>
      <c r="B136" t="s">
        <v>9</v>
      </c>
      <c r="C136" t="s">
        <v>9</v>
      </c>
      <c r="D136" t="s">
        <v>10</v>
      </c>
      <c r="E136">
        <f>E135*0.8</f>
        <v>5120</v>
      </c>
      <c r="F136">
        <f t="shared" ref="F136:F137" si="43">E136*I136</f>
        <v>358348.79999999999</v>
      </c>
      <c r="G136" t="s">
        <v>13</v>
      </c>
      <c r="H136" s="1" t="s">
        <v>26</v>
      </c>
      <c r="I136">
        <v>69.989999999999995</v>
      </c>
    </row>
    <row r="137" spans="1:9" x14ac:dyDescent="0.3">
      <c r="A137" t="s">
        <v>29</v>
      </c>
      <c r="B137" t="s">
        <v>9</v>
      </c>
      <c r="C137" t="s">
        <v>9</v>
      </c>
      <c r="D137" t="s">
        <v>10</v>
      </c>
      <c r="E137">
        <f>E135*1.15</f>
        <v>7359.9999999999991</v>
      </c>
      <c r="F137">
        <f t="shared" si="43"/>
        <v>441526.39999999997</v>
      </c>
      <c r="G137" t="s">
        <v>14</v>
      </c>
      <c r="H137" s="1" t="s">
        <v>26</v>
      </c>
      <c r="I137">
        <v>59.99</v>
      </c>
    </row>
    <row r="138" spans="1:9" x14ac:dyDescent="0.3">
      <c r="A138" t="s">
        <v>30</v>
      </c>
      <c r="B138" t="s">
        <v>17</v>
      </c>
      <c r="C138" t="s">
        <v>18</v>
      </c>
      <c r="D138" t="s">
        <v>10</v>
      </c>
      <c r="E138" s="2">
        <f>E126*0.8</f>
        <v>1280</v>
      </c>
      <c r="F138">
        <f>E138*I138</f>
        <v>127987.2</v>
      </c>
      <c r="G138" t="s">
        <v>12</v>
      </c>
      <c r="H138" s="1" t="s">
        <v>26</v>
      </c>
      <c r="I138">
        <v>99.99</v>
      </c>
    </row>
    <row r="139" spans="1:9" x14ac:dyDescent="0.3">
      <c r="A139" t="s">
        <v>30</v>
      </c>
      <c r="B139" t="s">
        <v>17</v>
      </c>
      <c r="C139" t="s">
        <v>18</v>
      </c>
      <c r="D139" t="s">
        <v>10</v>
      </c>
      <c r="E139">
        <f>E138*0.5</f>
        <v>640</v>
      </c>
      <c r="F139">
        <f t="shared" ref="F139:F140" si="44">E139*I139</f>
        <v>44793.599999999999</v>
      </c>
      <c r="G139" t="s">
        <v>13</v>
      </c>
      <c r="H139" s="1" t="s">
        <v>26</v>
      </c>
      <c r="I139">
        <v>69.989999999999995</v>
      </c>
    </row>
    <row r="140" spans="1:9" x14ac:dyDescent="0.3">
      <c r="A140" t="s">
        <v>30</v>
      </c>
      <c r="B140" t="s">
        <v>17</v>
      </c>
      <c r="C140" t="s">
        <v>18</v>
      </c>
      <c r="D140" t="s">
        <v>10</v>
      </c>
      <c r="E140">
        <f>E139*1.5</f>
        <v>960</v>
      </c>
      <c r="F140">
        <f t="shared" si="44"/>
        <v>57590.400000000001</v>
      </c>
      <c r="G140" t="s">
        <v>14</v>
      </c>
      <c r="H140" s="1" t="s">
        <v>26</v>
      </c>
      <c r="I140">
        <v>59.99</v>
      </c>
    </row>
    <row r="141" spans="1:9" x14ac:dyDescent="0.3">
      <c r="A141" t="s">
        <v>29</v>
      </c>
      <c r="B141" t="s">
        <v>19</v>
      </c>
      <c r="C141" t="s">
        <v>20</v>
      </c>
      <c r="D141" t="s">
        <v>10</v>
      </c>
      <c r="E141" s="2">
        <f>E129*1.2</f>
        <v>1440</v>
      </c>
      <c r="F141">
        <f>E141*I141</f>
        <v>143985.60000000001</v>
      </c>
      <c r="G141" t="s">
        <v>12</v>
      </c>
      <c r="H141" s="1" t="s">
        <v>26</v>
      </c>
      <c r="I141">
        <v>99.99</v>
      </c>
    </row>
    <row r="142" spans="1:9" x14ac:dyDescent="0.3">
      <c r="A142" t="s">
        <v>29</v>
      </c>
      <c r="B142" t="s">
        <v>19</v>
      </c>
      <c r="C142" t="s">
        <v>20</v>
      </c>
      <c r="D142" t="s">
        <v>10</v>
      </c>
      <c r="E142">
        <f>E141*0.8</f>
        <v>1152</v>
      </c>
      <c r="F142">
        <f t="shared" ref="F142:F143" si="45">E142*I142</f>
        <v>80628.479999999996</v>
      </c>
      <c r="G142" t="s">
        <v>13</v>
      </c>
      <c r="H142" s="1" t="s">
        <v>26</v>
      </c>
      <c r="I142">
        <v>69.989999999999995</v>
      </c>
    </row>
    <row r="143" spans="1:9" x14ac:dyDescent="0.3">
      <c r="A143" t="s">
        <v>29</v>
      </c>
      <c r="B143" t="s">
        <v>19</v>
      </c>
      <c r="C143" t="s">
        <v>20</v>
      </c>
      <c r="D143" t="s">
        <v>10</v>
      </c>
      <c r="E143">
        <f>E141*1.15</f>
        <v>1655.9999999999998</v>
      </c>
      <c r="F143">
        <f t="shared" si="45"/>
        <v>99343.439999999988</v>
      </c>
      <c r="G143" t="s">
        <v>14</v>
      </c>
      <c r="H143" s="1" t="s">
        <v>26</v>
      </c>
      <c r="I143">
        <v>59.99</v>
      </c>
    </row>
    <row r="144" spans="1:9" x14ac:dyDescent="0.3">
      <c r="A144" t="s">
        <v>30</v>
      </c>
      <c r="B144" t="s">
        <v>21</v>
      </c>
      <c r="C144" t="s">
        <v>22</v>
      </c>
      <c r="D144" t="s">
        <v>10</v>
      </c>
      <c r="E144" s="2">
        <f>E132*1.2</f>
        <v>36097.919999999998</v>
      </c>
      <c r="F144">
        <f>E144*I144</f>
        <v>3609431.0207999996</v>
      </c>
      <c r="G144" t="s">
        <v>12</v>
      </c>
      <c r="H144" s="1" t="s">
        <v>26</v>
      </c>
      <c r="I144">
        <v>99.99</v>
      </c>
    </row>
    <row r="145" spans="1:9" x14ac:dyDescent="0.3">
      <c r="A145" t="s">
        <v>30</v>
      </c>
      <c r="B145" t="s">
        <v>21</v>
      </c>
      <c r="C145" t="s">
        <v>22</v>
      </c>
      <c r="D145" t="s">
        <v>10</v>
      </c>
      <c r="E145">
        <f>E144*0.5</f>
        <v>18048.96</v>
      </c>
      <c r="F145">
        <f t="shared" ref="F145:F146" si="46">E145*I145</f>
        <v>1263246.7103999997</v>
      </c>
      <c r="G145" t="s">
        <v>13</v>
      </c>
      <c r="H145" s="1" t="s">
        <v>26</v>
      </c>
      <c r="I145">
        <v>69.989999999999995</v>
      </c>
    </row>
    <row r="146" spans="1:9" x14ac:dyDescent="0.3">
      <c r="A146" t="s">
        <v>30</v>
      </c>
      <c r="B146" t="s">
        <v>21</v>
      </c>
      <c r="C146" t="s">
        <v>22</v>
      </c>
      <c r="D146" t="s">
        <v>10</v>
      </c>
      <c r="E146">
        <f>E145*1.5</f>
        <v>27073.439999999999</v>
      </c>
      <c r="F146">
        <f t="shared" si="46"/>
        <v>1624135.6655999999</v>
      </c>
      <c r="G146" t="s">
        <v>14</v>
      </c>
      <c r="H146" s="1" t="s">
        <v>26</v>
      </c>
      <c r="I146">
        <v>59.99</v>
      </c>
    </row>
    <row r="147" spans="1:9" x14ac:dyDescent="0.3">
      <c r="A147" t="s">
        <v>29</v>
      </c>
      <c r="B147" t="s">
        <v>9</v>
      </c>
      <c r="C147" t="s">
        <v>9</v>
      </c>
      <c r="D147" t="s">
        <v>10</v>
      </c>
      <c r="E147" s="2">
        <f>E135*0.8</f>
        <v>5120</v>
      </c>
      <c r="F147">
        <f>E147*I147</f>
        <v>511948.79999999999</v>
      </c>
      <c r="G147" t="s">
        <v>12</v>
      </c>
      <c r="H147" s="1" t="s">
        <v>27</v>
      </c>
      <c r="I147">
        <v>99.99</v>
      </c>
    </row>
    <row r="148" spans="1:9" x14ac:dyDescent="0.3">
      <c r="A148" t="s">
        <v>29</v>
      </c>
      <c r="B148" t="s">
        <v>9</v>
      </c>
      <c r="C148" t="s">
        <v>9</v>
      </c>
      <c r="D148" t="s">
        <v>10</v>
      </c>
      <c r="E148">
        <f>E147*0.8</f>
        <v>4096</v>
      </c>
      <c r="F148">
        <f t="shared" ref="F148:F149" si="47">E148*I148</f>
        <v>286679.03999999998</v>
      </c>
      <c r="G148" t="s">
        <v>13</v>
      </c>
      <c r="H148" s="1" t="s">
        <v>27</v>
      </c>
      <c r="I148">
        <v>69.989999999999995</v>
      </c>
    </row>
    <row r="149" spans="1:9" x14ac:dyDescent="0.3">
      <c r="A149" t="s">
        <v>29</v>
      </c>
      <c r="B149" t="s">
        <v>9</v>
      </c>
      <c r="C149" t="s">
        <v>9</v>
      </c>
      <c r="D149" t="s">
        <v>10</v>
      </c>
      <c r="E149">
        <f>E147*1.15</f>
        <v>5888</v>
      </c>
      <c r="F149">
        <f t="shared" si="47"/>
        <v>353221.12</v>
      </c>
      <c r="G149" t="s">
        <v>14</v>
      </c>
      <c r="H149" s="1" t="s">
        <v>27</v>
      </c>
      <c r="I149">
        <v>59.99</v>
      </c>
    </row>
    <row r="150" spans="1:9" x14ac:dyDescent="0.3">
      <c r="A150" t="s">
        <v>30</v>
      </c>
      <c r="B150" t="s">
        <v>17</v>
      </c>
      <c r="C150" t="s">
        <v>18</v>
      </c>
      <c r="D150" t="s">
        <v>10</v>
      </c>
      <c r="E150" s="2">
        <f>E138*0.8</f>
        <v>1024</v>
      </c>
      <c r="F150">
        <f>E150*I150</f>
        <v>102389.75999999999</v>
      </c>
      <c r="G150" t="s">
        <v>12</v>
      </c>
      <c r="H150" s="1" t="s">
        <v>27</v>
      </c>
      <c r="I150">
        <v>99.99</v>
      </c>
    </row>
    <row r="151" spans="1:9" x14ac:dyDescent="0.3">
      <c r="A151" t="s">
        <v>30</v>
      </c>
      <c r="B151" t="s">
        <v>17</v>
      </c>
      <c r="C151" t="s">
        <v>18</v>
      </c>
      <c r="D151" t="s">
        <v>10</v>
      </c>
      <c r="E151">
        <f>E150*0.5</f>
        <v>512</v>
      </c>
      <c r="F151">
        <f t="shared" ref="F151:F152" si="48">E151*I151</f>
        <v>35834.879999999997</v>
      </c>
      <c r="G151" t="s">
        <v>13</v>
      </c>
      <c r="H151" s="1" t="s">
        <v>27</v>
      </c>
      <c r="I151">
        <v>69.989999999999995</v>
      </c>
    </row>
    <row r="152" spans="1:9" x14ac:dyDescent="0.3">
      <c r="A152" t="s">
        <v>30</v>
      </c>
      <c r="B152" t="s">
        <v>17</v>
      </c>
      <c r="C152" t="s">
        <v>18</v>
      </c>
      <c r="D152" t="s">
        <v>10</v>
      </c>
      <c r="E152">
        <f>E151*1.5</f>
        <v>768</v>
      </c>
      <c r="F152">
        <f t="shared" si="48"/>
        <v>46072.32</v>
      </c>
      <c r="G152" t="s">
        <v>14</v>
      </c>
      <c r="H152" s="1" t="s">
        <v>27</v>
      </c>
      <c r="I152">
        <v>59.99</v>
      </c>
    </row>
    <row r="153" spans="1:9" x14ac:dyDescent="0.3">
      <c r="A153" t="s">
        <v>29</v>
      </c>
      <c r="B153" t="s">
        <v>19</v>
      </c>
      <c r="C153" t="s">
        <v>20</v>
      </c>
      <c r="D153" t="s">
        <v>10</v>
      </c>
      <c r="E153" s="2">
        <f>E141*1.2</f>
        <v>1728</v>
      </c>
      <c r="F153">
        <f>E153*I153</f>
        <v>172782.72</v>
      </c>
      <c r="G153" t="s">
        <v>12</v>
      </c>
      <c r="H153" s="1" t="s">
        <v>27</v>
      </c>
      <c r="I153">
        <v>99.99</v>
      </c>
    </row>
    <row r="154" spans="1:9" x14ac:dyDescent="0.3">
      <c r="A154" t="s">
        <v>29</v>
      </c>
      <c r="B154" t="s">
        <v>19</v>
      </c>
      <c r="C154" t="s">
        <v>20</v>
      </c>
      <c r="D154" t="s">
        <v>10</v>
      </c>
      <c r="E154">
        <f>E153*0.8</f>
        <v>1382.4</v>
      </c>
      <c r="F154">
        <f t="shared" ref="F154:F155" si="49">E154*I154</f>
        <v>96754.175999999992</v>
      </c>
      <c r="G154" t="s">
        <v>13</v>
      </c>
      <c r="H154" s="1" t="s">
        <v>27</v>
      </c>
      <c r="I154">
        <v>69.989999999999995</v>
      </c>
    </row>
    <row r="155" spans="1:9" x14ac:dyDescent="0.3">
      <c r="A155" t="s">
        <v>29</v>
      </c>
      <c r="B155" t="s">
        <v>19</v>
      </c>
      <c r="C155" t="s">
        <v>20</v>
      </c>
      <c r="D155" t="s">
        <v>10</v>
      </c>
      <c r="E155">
        <f>E153*1.15</f>
        <v>1987.1999999999998</v>
      </c>
      <c r="F155">
        <f t="shared" si="49"/>
        <v>119212.128</v>
      </c>
      <c r="G155" t="s">
        <v>14</v>
      </c>
      <c r="H155" s="1" t="s">
        <v>27</v>
      </c>
      <c r="I155">
        <v>59.99</v>
      </c>
    </row>
    <row r="156" spans="1:9" x14ac:dyDescent="0.3">
      <c r="A156" t="s">
        <v>30</v>
      </c>
      <c r="B156" t="s">
        <v>21</v>
      </c>
      <c r="C156" t="s">
        <v>22</v>
      </c>
      <c r="D156" t="s">
        <v>10</v>
      </c>
      <c r="E156" s="2">
        <f>E144*1.2</f>
        <v>43317.503999999994</v>
      </c>
      <c r="F156">
        <f>E156*I156</f>
        <v>4331317.2249599993</v>
      </c>
      <c r="G156" t="s">
        <v>12</v>
      </c>
      <c r="H156" s="1" t="s">
        <v>27</v>
      </c>
      <c r="I156">
        <v>99.99</v>
      </c>
    </row>
    <row r="157" spans="1:9" x14ac:dyDescent="0.3">
      <c r="A157" t="s">
        <v>30</v>
      </c>
      <c r="B157" t="s">
        <v>21</v>
      </c>
      <c r="C157" t="s">
        <v>22</v>
      </c>
      <c r="D157" t="s">
        <v>10</v>
      </c>
      <c r="E157">
        <f>E156*0.5</f>
        <v>21658.751999999997</v>
      </c>
      <c r="F157">
        <f t="shared" ref="F157:F158" si="50">E157*I157</f>
        <v>1515896.0524799996</v>
      </c>
      <c r="G157" t="s">
        <v>13</v>
      </c>
      <c r="H157" s="1" t="s">
        <v>27</v>
      </c>
      <c r="I157">
        <v>69.989999999999995</v>
      </c>
    </row>
    <row r="158" spans="1:9" x14ac:dyDescent="0.3">
      <c r="A158" t="s">
        <v>30</v>
      </c>
      <c r="B158" t="s">
        <v>21</v>
      </c>
      <c r="C158" t="s">
        <v>22</v>
      </c>
      <c r="D158" t="s">
        <v>10</v>
      </c>
      <c r="E158">
        <f>E157*1.5</f>
        <v>32488.127999999997</v>
      </c>
      <c r="F158">
        <f t="shared" si="50"/>
        <v>1948962.7987199998</v>
      </c>
      <c r="G158" t="s">
        <v>14</v>
      </c>
      <c r="H158" s="1" t="s">
        <v>27</v>
      </c>
      <c r="I158">
        <v>59.99</v>
      </c>
    </row>
    <row r="159" spans="1:9" x14ac:dyDescent="0.3">
      <c r="A159" t="s">
        <v>29</v>
      </c>
      <c r="B159" t="s">
        <v>9</v>
      </c>
      <c r="C159" t="s">
        <v>9</v>
      </c>
      <c r="D159" t="s">
        <v>10</v>
      </c>
      <c r="E159" s="2">
        <f>E147*0.8</f>
        <v>4096</v>
      </c>
      <c r="F159">
        <f>E159*I159</f>
        <v>409559.03999999998</v>
      </c>
      <c r="G159" t="s">
        <v>12</v>
      </c>
      <c r="H159" s="1" t="s">
        <v>28</v>
      </c>
      <c r="I159">
        <v>99.99</v>
      </c>
    </row>
    <row r="160" spans="1:9" x14ac:dyDescent="0.3">
      <c r="A160" t="s">
        <v>29</v>
      </c>
      <c r="B160" t="s">
        <v>9</v>
      </c>
      <c r="C160" t="s">
        <v>9</v>
      </c>
      <c r="D160" t="s">
        <v>10</v>
      </c>
      <c r="E160">
        <f>E159*0.8</f>
        <v>3276.8</v>
      </c>
      <c r="F160">
        <f t="shared" ref="F160:F161" si="51">E160*I160</f>
        <v>229343.23199999999</v>
      </c>
      <c r="G160" t="s">
        <v>13</v>
      </c>
      <c r="H160" s="1" t="s">
        <v>28</v>
      </c>
      <c r="I160">
        <v>69.989999999999995</v>
      </c>
    </row>
    <row r="161" spans="1:9" x14ac:dyDescent="0.3">
      <c r="A161" t="s">
        <v>29</v>
      </c>
      <c r="B161" t="s">
        <v>9</v>
      </c>
      <c r="C161" t="s">
        <v>9</v>
      </c>
      <c r="D161" t="s">
        <v>10</v>
      </c>
      <c r="E161">
        <f>E159*1.15</f>
        <v>4710.3999999999996</v>
      </c>
      <c r="F161">
        <f t="shared" si="51"/>
        <v>282576.89600000001</v>
      </c>
      <c r="G161" t="s">
        <v>14</v>
      </c>
      <c r="H161" s="1" t="s">
        <v>28</v>
      </c>
      <c r="I161">
        <v>59.99</v>
      </c>
    </row>
    <row r="162" spans="1:9" x14ac:dyDescent="0.3">
      <c r="A162" t="s">
        <v>30</v>
      </c>
      <c r="B162" t="s">
        <v>17</v>
      </c>
      <c r="C162" t="s">
        <v>18</v>
      </c>
      <c r="D162" t="s">
        <v>10</v>
      </c>
      <c r="E162" s="2">
        <f>E150*0.8</f>
        <v>819.2</v>
      </c>
      <c r="F162">
        <f>E162*I162</f>
        <v>81911.808000000005</v>
      </c>
      <c r="G162" t="s">
        <v>12</v>
      </c>
      <c r="H162" s="1" t="s">
        <v>28</v>
      </c>
      <c r="I162">
        <v>99.99</v>
      </c>
    </row>
    <row r="163" spans="1:9" x14ac:dyDescent="0.3">
      <c r="A163" t="s">
        <v>30</v>
      </c>
      <c r="B163" t="s">
        <v>17</v>
      </c>
      <c r="C163" t="s">
        <v>18</v>
      </c>
      <c r="D163" t="s">
        <v>10</v>
      </c>
      <c r="E163">
        <f>E162*0.5</f>
        <v>409.6</v>
      </c>
      <c r="F163">
        <f t="shared" ref="F163:F164" si="52">E163*I163</f>
        <v>28667.903999999999</v>
      </c>
      <c r="G163" t="s">
        <v>13</v>
      </c>
      <c r="H163" s="1" t="s">
        <v>28</v>
      </c>
      <c r="I163">
        <v>69.989999999999995</v>
      </c>
    </row>
    <row r="164" spans="1:9" x14ac:dyDescent="0.3">
      <c r="A164" t="s">
        <v>30</v>
      </c>
      <c r="B164" t="s">
        <v>17</v>
      </c>
      <c r="C164" t="s">
        <v>18</v>
      </c>
      <c r="D164" t="s">
        <v>10</v>
      </c>
      <c r="E164">
        <f>E163*1.5</f>
        <v>614.40000000000009</v>
      </c>
      <c r="F164">
        <f t="shared" si="52"/>
        <v>36857.856000000007</v>
      </c>
      <c r="G164" t="s">
        <v>14</v>
      </c>
      <c r="H164" s="1" t="s">
        <v>28</v>
      </c>
      <c r="I164">
        <v>59.99</v>
      </c>
    </row>
    <row r="165" spans="1:9" x14ac:dyDescent="0.3">
      <c r="A165" t="s">
        <v>29</v>
      </c>
      <c r="B165" t="s">
        <v>19</v>
      </c>
      <c r="C165" t="s">
        <v>20</v>
      </c>
      <c r="D165" t="s">
        <v>10</v>
      </c>
      <c r="E165" s="2">
        <f>E153*1.2</f>
        <v>2073.6</v>
      </c>
      <c r="F165">
        <f>E165*I165</f>
        <v>207339.26399999997</v>
      </c>
      <c r="G165" t="s">
        <v>12</v>
      </c>
      <c r="H165" s="1" t="s">
        <v>28</v>
      </c>
      <c r="I165">
        <v>99.99</v>
      </c>
    </row>
    <row r="166" spans="1:9" x14ac:dyDescent="0.3">
      <c r="A166" t="s">
        <v>29</v>
      </c>
      <c r="B166" t="s">
        <v>19</v>
      </c>
      <c r="C166" t="s">
        <v>20</v>
      </c>
      <c r="D166" t="s">
        <v>10</v>
      </c>
      <c r="E166">
        <f>E165*0.8</f>
        <v>1658.88</v>
      </c>
      <c r="F166">
        <f t="shared" ref="F166:F167" si="53">E166*I166</f>
        <v>116105.01119999999</v>
      </c>
      <c r="G166" t="s">
        <v>13</v>
      </c>
      <c r="H166" s="1" t="s">
        <v>28</v>
      </c>
      <c r="I166">
        <v>69.989999999999995</v>
      </c>
    </row>
    <row r="167" spans="1:9" x14ac:dyDescent="0.3">
      <c r="A167" t="s">
        <v>29</v>
      </c>
      <c r="B167" t="s">
        <v>19</v>
      </c>
      <c r="C167" t="s">
        <v>20</v>
      </c>
      <c r="D167" t="s">
        <v>10</v>
      </c>
      <c r="E167">
        <f>E165*1.15</f>
        <v>2384.64</v>
      </c>
      <c r="F167">
        <f t="shared" si="53"/>
        <v>143054.55359999998</v>
      </c>
      <c r="G167" t="s">
        <v>14</v>
      </c>
      <c r="H167" s="1" t="s">
        <v>28</v>
      </c>
      <c r="I167">
        <v>59.99</v>
      </c>
    </row>
    <row r="168" spans="1:9" x14ac:dyDescent="0.3">
      <c r="A168" t="s">
        <v>30</v>
      </c>
      <c r="B168" t="s">
        <v>21</v>
      </c>
      <c r="C168" t="s">
        <v>22</v>
      </c>
      <c r="D168" t="s">
        <v>10</v>
      </c>
      <c r="E168" s="2">
        <f>E156*1.2</f>
        <v>51981.004799999988</v>
      </c>
      <c r="F168">
        <f>E168*I168</f>
        <v>5197580.6699519986</v>
      </c>
      <c r="G168" t="s">
        <v>12</v>
      </c>
      <c r="H168" s="1" t="s">
        <v>28</v>
      </c>
      <c r="I168">
        <v>99.99</v>
      </c>
    </row>
    <row r="169" spans="1:9" x14ac:dyDescent="0.3">
      <c r="A169" t="s">
        <v>30</v>
      </c>
      <c r="B169" t="s">
        <v>21</v>
      </c>
      <c r="C169" t="s">
        <v>22</v>
      </c>
      <c r="D169" t="s">
        <v>10</v>
      </c>
      <c r="E169">
        <f>E168*0.5</f>
        <v>25990.502399999994</v>
      </c>
      <c r="F169">
        <f t="shared" ref="F169:F170" si="54">E169*I169</f>
        <v>1819075.2629759994</v>
      </c>
      <c r="G169" t="s">
        <v>13</v>
      </c>
      <c r="H169" s="1" t="s">
        <v>28</v>
      </c>
      <c r="I169">
        <v>69.989999999999995</v>
      </c>
    </row>
    <row r="170" spans="1:9" x14ac:dyDescent="0.3">
      <c r="A170" t="s">
        <v>30</v>
      </c>
      <c r="B170" t="s">
        <v>21</v>
      </c>
      <c r="C170" t="s">
        <v>22</v>
      </c>
      <c r="D170" t="s">
        <v>10</v>
      </c>
      <c r="E170">
        <f>E169*1.5</f>
        <v>38985.753599999989</v>
      </c>
      <c r="F170">
        <f t="shared" si="54"/>
        <v>2338755.3584639993</v>
      </c>
      <c r="G170" t="s">
        <v>14</v>
      </c>
      <c r="H170" s="1" t="s">
        <v>28</v>
      </c>
      <c r="I170">
        <v>59.99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Banco de Imagem</vt:lpstr>
      <vt:lpstr>Moldes</vt:lpstr>
      <vt:lpstr>ETL</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e Deise</dc:creator>
  <cp:lastModifiedBy>Gabriel e Deise</cp:lastModifiedBy>
  <dcterms:created xsi:type="dcterms:W3CDTF">2019-01-26T16:33:44Z</dcterms:created>
  <dcterms:modified xsi:type="dcterms:W3CDTF">2019-01-27T18:04:52Z</dcterms:modified>
</cp:coreProperties>
</file>