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428971300\Desktop\"/>
    </mc:Choice>
  </mc:AlternateContent>
  <bookViews>
    <workbookView xWindow="0" yWindow="0" windowWidth="21600" windowHeight="9735" tabRatio="815" activeTab="6"/>
  </bookViews>
  <sheets>
    <sheet name="Instruções" sheetId="34" r:id="rId1"/>
    <sheet name="Ambiente e Fixação de Objetivos" sheetId="30" r:id="rId2"/>
    <sheet name="Mapa de Riscos" sheetId="26" r:id="rId3"/>
    <sheet name="Cálculo do Risco Inerente" sheetId="21" r:id="rId4"/>
    <sheet name="Cálculo do Risco Residual" sheetId="28" r:id="rId5"/>
    <sheet name="Plano de Ação" sheetId="27" r:id="rId6"/>
    <sheet name="NR - Resposta a Risco" sheetId="29" r:id="rId7"/>
    <sheet name="Impacto - Fatores de Análise" sheetId="32" r:id="rId8"/>
    <sheet name="Probabilidade" sheetId="35" r:id="rId9"/>
    <sheet name="Plan1" sheetId="33" state="hidden" r:id="rId10"/>
    <sheet name="Sobre" sheetId="31" state="hidden" r:id="rId11"/>
    <sheet name="MapXConst.Controles" sheetId="8" state="hidden" r:id="rId12"/>
  </sheets>
  <definedNames>
    <definedName name="Status">'Plano de Ação'!$Q$15:$Q$17</definedName>
    <definedName name="Z_2DBB1777_3400_47E9_BA4F_DF33B1E9CB70_.wvu.Cols" localSheetId="2" hidden="1">'Mapa de Riscos'!#REF!</definedName>
    <definedName name="Z_2DBB1777_3400_47E9_BA4F_DF33B1E9CB70_.wvu.Rows" localSheetId="2" hidden="1">'Mapa de Riscos'!#REF!</definedName>
  </definedNames>
  <calcPr calcId="152511"/>
  <customWorkbookViews>
    <customWorkbookView name="23845805153 - Modo de exibição pessoal" guid="{2DBB1777-3400-47E9-BA4F-DF33B1E9CB70}" mergeInterval="0" personalView="1" maximized="1" xWindow="1" yWindow="1" windowWidth="1596" windowHeight="670" tabRatio="768" activeSheetId="4"/>
    <customWorkbookView name="33921040604 - Modo de exibição pessoal" guid="{1B4AE936-FA30-4AED-ABA3-0D66802EE8C5}" mergeInterval="0" personalView="1" maximized="1" xWindow="1" yWindow="1" windowWidth="1596" windowHeight="670" tabRatio="768" activeSheetId="12"/>
  </customWorkbookViews>
</workbook>
</file>

<file path=xl/calcChain.xml><?xml version="1.0" encoding="utf-8"?>
<calcChain xmlns="http://schemas.openxmlformats.org/spreadsheetml/2006/main">
  <c r="R22" i="26" l="1"/>
  <c r="C34" i="27" l="1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J23" i="21" l="1"/>
  <c r="P73" i="21"/>
  <c r="O73" i="21"/>
  <c r="N73" i="21"/>
  <c r="M73" i="21"/>
  <c r="L73" i="21"/>
  <c r="P72" i="21"/>
  <c r="O72" i="21"/>
  <c r="N72" i="21"/>
  <c r="M72" i="21"/>
  <c r="L72" i="21"/>
  <c r="P71" i="21"/>
  <c r="O71" i="21"/>
  <c r="N71" i="21"/>
  <c r="M71" i="21"/>
  <c r="L71" i="21"/>
  <c r="P70" i="21"/>
  <c r="O70" i="21"/>
  <c r="N70" i="21"/>
  <c r="M70" i="21"/>
  <c r="L70" i="21"/>
  <c r="P69" i="21"/>
  <c r="O69" i="21"/>
  <c r="N69" i="21"/>
  <c r="M69" i="21"/>
  <c r="L69" i="21"/>
  <c r="P67" i="28"/>
  <c r="O67" i="28"/>
  <c r="N67" i="28"/>
  <c r="M67" i="28"/>
  <c r="L67" i="28"/>
  <c r="P66" i="28"/>
  <c r="O66" i="28"/>
  <c r="N66" i="28"/>
  <c r="M66" i="28"/>
  <c r="L66" i="28"/>
  <c r="P65" i="28"/>
  <c r="O65" i="28"/>
  <c r="N65" i="28"/>
  <c r="M65" i="28"/>
  <c r="L65" i="28"/>
  <c r="P64" i="28"/>
  <c r="O64" i="28"/>
  <c r="N64" i="28"/>
  <c r="M64" i="28"/>
  <c r="L64" i="28"/>
  <c r="P63" i="28"/>
  <c r="O63" i="28"/>
  <c r="N63" i="28"/>
  <c r="M63" i="28"/>
  <c r="L63" i="28"/>
  <c r="J23" i="28" l="1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22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J22" i="21"/>
  <c r="H22" i="26" s="1"/>
  <c r="I22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E58" i="27" l="1"/>
  <c r="E59" i="27"/>
  <c r="E60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24" i="27"/>
  <c r="E25" i="27"/>
  <c r="E26" i="27"/>
  <c r="E27" i="27"/>
  <c r="E28" i="27"/>
  <c r="E29" i="27"/>
  <c r="E30" i="27"/>
  <c r="E31" i="27"/>
  <c r="E22" i="27"/>
  <c r="G22" i="26"/>
  <c r="A58" i="28" l="1"/>
  <c r="A55" i="28"/>
  <c r="A52" i="28"/>
  <c r="A49" i="28"/>
  <c r="B58" i="27"/>
  <c r="B55" i="27"/>
  <c r="B52" i="27"/>
  <c r="B49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22" i="27"/>
  <c r="E23" i="27"/>
  <c r="B49" i="28"/>
  <c r="B50" i="28"/>
  <c r="B51" i="28"/>
  <c r="B52" i="28"/>
  <c r="B53" i="28"/>
  <c r="B54" i="28"/>
  <c r="B55" i="28"/>
  <c r="B56" i="28"/>
  <c r="B57" i="28"/>
  <c r="B58" i="28"/>
  <c r="B59" i="28"/>
  <c r="B60" i="28"/>
  <c r="B49" i="21"/>
  <c r="B50" i="21"/>
  <c r="B51" i="21"/>
  <c r="B52" i="21"/>
  <c r="B53" i="21"/>
  <c r="B54" i="21"/>
  <c r="B55" i="21"/>
  <c r="B56" i="21"/>
  <c r="B57" i="21"/>
  <c r="B58" i="21"/>
  <c r="B59" i="21"/>
  <c r="B60" i="21"/>
  <c r="A58" i="21"/>
  <c r="A55" i="21"/>
  <c r="A52" i="21"/>
  <c r="A49" i="21"/>
  <c r="V60" i="26"/>
  <c r="U60" i="26"/>
  <c r="T60" i="26"/>
  <c r="S60" i="26"/>
  <c r="R60" i="26"/>
  <c r="H60" i="26"/>
  <c r="G60" i="26"/>
  <c r="G60" i="27" s="1"/>
  <c r="V59" i="26"/>
  <c r="U59" i="26"/>
  <c r="T59" i="26"/>
  <c r="S59" i="26"/>
  <c r="R59" i="26"/>
  <c r="G59" i="26"/>
  <c r="G59" i="27" s="1"/>
  <c r="V58" i="26"/>
  <c r="U58" i="26"/>
  <c r="T58" i="26"/>
  <c r="S58" i="26"/>
  <c r="R58" i="26"/>
  <c r="N58" i="26"/>
  <c r="I58" i="26"/>
  <c r="G58" i="26"/>
  <c r="G58" i="27" s="1"/>
  <c r="V57" i="26"/>
  <c r="U57" i="26"/>
  <c r="T57" i="26"/>
  <c r="S57" i="26"/>
  <c r="R57" i="26"/>
  <c r="O57" i="26"/>
  <c r="N57" i="26"/>
  <c r="G57" i="26"/>
  <c r="G57" i="27" s="1"/>
  <c r="V56" i="26"/>
  <c r="U56" i="26"/>
  <c r="T56" i="26"/>
  <c r="S56" i="26"/>
  <c r="R56" i="26"/>
  <c r="O56" i="26"/>
  <c r="G56" i="26"/>
  <c r="G56" i="27" s="1"/>
  <c r="V55" i="26"/>
  <c r="U55" i="26"/>
  <c r="T55" i="26"/>
  <c r="S55" i="26"/>
  <c r="R55" i="26"/>
  <c r="N55" i="26"/>
  <c r="G55" i="26"/>
  <c r="G55" i="27" s="1"/>
  <c r="V54" i="26"/>
  <c r="U54" i="26"/>
  <c r="T54" i="26"/>
  <c r="S54" i="26"/>
  <c r="R54" i="26"/>
  <c r="N54" i="26"/>
  <c r="G54" i="26"/>
  <c r="G54" i="27" s="1"/>
  <c r="W53" i="26"/>
  <c r="V53" i="26"/>
  <c r="U53" i="26"/>
  <c r="T53" i="26"/>
  <c r="S53" i="26"/>
  <c r="R53" i="26"/>
  <c r="G53" i="26"/>
  <c r="G53" i="27" s="1"/>
  <c r="V52" i="26"/>
  <c r="U52" i="26"/>
  <c r="T52" i="26"/>
  <c r="S52" i="26"/>
  <c r="R52" i="26"/>
  <c r="H52" i="26"/>
  <c r="G52" i="26"/>
  <c r="G52" i="27" s="1"/>
  <c r="V51" i="26"/>
  <c r="U51" i="26"/>
  <c r="T51" i="26"/>
  <c r="S51" i="26"/>
  <c r="R51" i="26"/>
  <c r="G51" i="26"/>
  <c r="G51" i="27" s="1"/>
  <c r="V50" i="26"/>
  <c r="U50" i="26"/>
  <c r="T50" i="26"/>
  <c r="S50" i="26"/>
  <c r="R50" i="26"/>
  <c r="G50" i="26"/>
  <c r="G50" i="27" s="1"/>
  <c r="V49" i="26"/>
  <c r="U49" i="26"/>
  <c r="T49" i="26"/>
  <c r="S49" i="26"/>
  <c r="R49" i="26"/>
  <c r="G49" i="26"/>
  <c r="G49" i="27" s="1"/>
  <c r="R60" i="27"/>
  <c r="W60" i="26" s="1"/>
  <c r="R59" i="27"/>
  <c r="W59" i="26" s="1"/>
  <c r="R58" i="27"/>
  <c r="W58" i="26" s="1"/>
  <c r="R57" i="27"/>
  <c r="W57" i="26" s="1"/>
  <c r="R56" i="27"/>
  <c r="W56" i="26" s="1"/>
  <c r="R55" i="27"/>
  <c r="W55" i="26" s="1"/>
  <c r="R54" i="27"/>
  <c r="W54" i="26" s="1"/>
  <c r="R53" i="27"/>
  <c r="R52" i="27"/>
  <c r="W52" i="26" s="1"/>
  <c r="R51" i="27"/>
  <c r="W51" i="26" s="1"/>
  <c r="R50" i="27"/>
  <c r="W50" i="26" s="1"/>
  <c r="R49" i="27"/>
  <c r="W49" i="26" s="1"/>
  <c r="A49" i="27"/>
  <c r="R60" i="28"/>
  <c r="O60" i="26" s="1"/>
  <c r="M60" i="28"/>
  <c r="N60" i="28" s="1"/>
  <c r="O60" i="28" s="1"/>
  <c r="P60" i="28" s="1"/>
  <c r="Q60" i="28" s="1"/>
  <c r="N60" i="26"/>
  <c r="R59" i="28"/>
  <c r="O59" i="26" s="1"/>
  <c r="M59" i="28"/>
  <c r="N59" i="28" s="1"/>
  <c r="O59" i="28" s="1"/>
  <c r="P59" i="28" s="1"/>
  <c r="Q59" i="28" s="1"/>
  <c r="N59" i="26"/>
  <c r="R58" i="28"/>
  <c r="T58" i="28" s="1"/>
  <c r="M58" i="28"/>
  <c r="N58" i="28" s="1"/>
  <c r="O58" i="28" s="1"/>
  <c r="P58" i="28" s="1"/>
  <c r="Q58" i="28" s="1"/>
  <c r="R57" i="28"/>
  <c r="T57" i="28" s="1"/>
  <c r="M57" i="28"/>
  <c r="N57" i="28" s="1"/>
  <c r="O57" i="28" s="1"/>
  <c r="P57" i="28" s="1"/>
  <c r="Q57" i="28" s="1"/>
  <c r="R56" i="28"/>
  <c r="T56" i="28" s="1"/>
  <c r="M56" i="28"/>
  <c r="N56" i="28" s="1"/>
  <c r="O56" i="28" s="1"/>
  <c r="P56" i="28" s="1"/>
  <c r="Q56" i="28" s="1"/>
  <c r="N56" i="26"/>
  <c r="T55" i="28"/>
  <c r="R55" i="28"/>
  <c r="O55" i="26" s="1"/>
  <c r="M55" i="28"/>
  <c r="N55" i="28" s="1"/>
  <c r="O55" i="28" s="1"/>
  <c r="P55" i="28" s="1"/>
  <c r="Q55" i="28" s="1"/>
  <c r="R54" i="28"/>
  <c r="T54" i="28" s="1"/>
  <c r="M54" i="28"/>
  <c r="N54" i="28" s="1"/>
  <c r="O54" i="28" s="1"/>
  <c r="P54" i="28" s="1"/>
  <c r="Q54" i="28" s="1"/>
  <c r="R53" i="28"/>
  <c r="O53" i="26" s="1"/>
  <c r="M53" i="28"/>
  <c r="N53" i="28" s="1"/>
  <c r="O53" i="28" s="1"/>
  <c r="P53" i="28" s="1"/>
  <c r="Q53" i="28" s="1"/>
  <c r="N53" i="26"/>
  <c r="R52" i="28"/>
  <c r="O52" i="26" s="1"/>
  <c r="M52" i="28"/>
  <c r="N52" i="28" s="1"/>
  <c r="O52" i="28" s="1"/>
  <c r="P52" i="28" s="1"/>
  <c r="Q52" i="28" s="1"/>
  <c r="T52" i="28"/>
  <c r="U52" i="28" s="1"/>
  <c r="R51" i="28"/>
  <c r="O51" i="26" s="1"/>
  <c r="M51" i="28"/>
  <c r="N51" i="28" s="1"/>
  <c r="O51" i="28" s="1"/>
  <c r="P51" i="28" s="1"/>
  <c r="Q51" i="28" s="1"/>
  <c r="N51" i="26"/>
  <c r="R50" i="28"/>
  <c r="O50" i="26" s="1"/>
  <c r="M50" i="28"/>
  <c r="N50" i="28" s="1"/>
  <c r="O50" i="28" s="1"/>
  <c r="P50" i="28" s="1"/>
  <c r="Q50" i="28" s="1"/>
  <c r="N50" i="26"/>
  <c r="R49" i="28"/>
  <c r="T49" i="28" s="1"/>
  <c r="M49" i="28"/>
  <c r="N49" i="28" s="1"/>
  <c r="O49" i="28" s="1"/>
  <c r="P49" i="28" s="1"/>
  <c r="Q49" i="28" s="1"/>
  <c r="N49" i="26"/>
  <c r="R60" i="21"/>
  <c r="I60" i="26" s="1"/>
  <c r="M60" i="21"/>
  <c r="N60" i="21" s="1"/>
  <c r="O60" i="21" s="1"/>
  <c r="P60" i="21" s="1"/>
  <c r="Q60" i="21" s="1"/>
  <c r="R59" i="21"/>
  <c r="I59" i="26" s="1"/>
  <c r="M59" i="21"/>
  <c r="N59" i="21" s="1"/>
  <c r="O59" i="21" s="1"/>
  <c r="P59" i="21" s="1"/>
  <c r="Q59" i="21" s="1"/>
  <c r="T59" i="21"/>
  <c r="R58" i="21"/>
  <c r="M58" i="21"/>
  <c r="N58" i="21" s="1"/>
  <c r="O58" i="21" s="1"/>
  <c r="P58" i="21" s="1"/>
  <c r="Q58" i="21" s="1"/>
  <c r="H58" i="26"/>
  <c r="R57" i="21"/>
  <c r="M57" i="21"/>
  <c r="N57" i="21" s="1"/>
  <c r="O57" i="21" s="1"/>
  <c r="P57" i="21" s="1"/>
  <c r="Q57" i="21" s="1"/>
  <c r="H57" i="26"/>
  <c r="R56" i="21"/>
  <c r="I56" i="26" s="1"/>
  <c r="M56" i="21"/>
  <c r="N56" i="21" s="1"/>
  <c r="O56" i="21" s="1"/>
  <c r="P56" i="21" s="1"/>
  <c r="Q56" i="21" s="1"/>
  <c r="H56" i="26"/>
  <c r="R55" i="21"/>
  <c r="I55" i="26" s="1"/>
  <c r="M55" i="21"/>
  <c r="N55" i="21" s="1"/>
  <c r="O55" i="21" s="1"/>
  <c r="P55" i="21" s="1"/>
  <c r="Q55" i="21" s="1"/>
  <c r="H55" i="26"/>
  <c r="R54" i="21"/>
  <c r="I54" i="26" s="1"/>
  <c r="M54" i="21"/>
  <c r="N54" i="21" s="1"/>
  <c r="O54" i="21" s="1"/>
  <c r="P54" i="21" s="1"/>
  <c r="Q54" i="21" s="1"/>
  <c r="H54" i="26"/>
  <c r="R53" i="21"/>
  <c r="I53" i="26" s="1"/>
  <c r="M53" i="21"/>
  <c r="N53" i="21" s="1"/>
  <c r="O53" i="21" s="1"/>
  <c r="P53" i="21" s="1"/>
  <c r="Q53" i="21" s="1"/>
  <c r="H53" i="26"/>
  <c r="R52" i="21"/>
  <c r="I52" i="26" s="1"/>
  <c r="M52" i="21"/>
  <c r="N52" i="21" s="1"/>
  <c r="O52" i="21" s="1"/>
  <c r="P52" i="21" s="1"/>
  <c r="Q52" i="21" s="1"/>
  <c r="R51" i="21"/>
  <c r="I51" i="26" s="1"/>
  <c r="M51" i="21"/>
  <c r="N51" i="21" s="1"/>
  <c r="O51" i="21" s="1"/>
  <c r="P51" i="21" s="1"/>
  <c r="Q51" i="21" s="1"/>
  <c r="H51" i="26"/>
  <c r="R50" i="21"/>
  <c r="I50" i="26" s="1"/>
  <c r="M50" i="21"/>
  <c r="N50" i="21" s="1"/>
  <c r="O50" i="21" s="1"/>
  <c r="P50" i="21" s="1"/>
  <c r="Q50" i="21" s="1"/>
  <c r="H50" i="26"/>
  <c r="R49" i="21"/>
  <c r="M49" i="21"/>
  <c r="N49" i="21" s="1"/>
  <c r="O49" i="21" s="1"/>
  <c r="P49" i="21" s="1"/>
  <c r="Q49" i="21" s="1"/>
  <c r="H49" i="26"/>
  <c r="T59" i="28" l="1"/>
  <c r="U59" i="21"/>
  <c r="J59" i="26" s="1"/>
  <c r="U54" i="28"/>
  <c r="P54" i="26" s="1"/>
  <c r="U57" i="28"/>
  <c r="D57" i="27" s="1"/>
  <c r="P55" i="26"/>
  <c r="U55" i="28"/>
  <c r="D55" i="27" s="1"/>
  <c r="U58" i="28"/>
  <c r="P58" i="26" s="1"/>
  <c r="U59" i="28"/>
  <c r="P59" i="26" s="1"/>
  <c r="O54" i="26"/>
  <c r="U49" i="28"/>
  <c r="P49" i="26" s="1"/>
  <c r="T50" i="28"/>
  <c r="O58" i="26"/>
  <c r="U56" i="28"/>
  <c r="D56" i="27" s="1"/>
  <c r="O49" i="26"/>
  <c r="T49" i="21"/>
  <c r="T57" i="21"/>
  <c r="T53" i="21"/>
  <c r="I49" i="26"/>
  <c r="I57" i="26"/>
  <c r="D52" i="27"/>
  <c r="P52" i="26"/>
  <c r="N52" i="26"/>
  <c r="T53" i="28"/>
  <c r="U53" i="28" s="1"/>
  <c r="T51" i="28"/>
  <c r="U51" i="28" s="1"/>
  <c r="T60" i="28"/>
  <c r="U60" i="28" s="1"/>
  <c r="T50" i="21"/>
  <c r="H59" i="26"/>
  <c r="T56" i="21"/>
  <c r="T55" i="21"/>
  <c r="T52" i="21"/>
  <c r="T58" i="21"/>
  <c r="T51" i="21"/>
  <c r="T54" i="21"/>
  <c r="T60" i="21"/>
  <c r="C23" i="27"/>
  <c r="D59" i="27" l="1"/>
  <c r="D54" i="27"/>
  <c r="D49" i="27"/>
  <c r="U58" i="21"/>
  <c r="J58" i="26" s="1"/>
  <c r="U53" i="21"/>
  <c r="J53" i="26" s="1"/>
  <c r="U60" i="21"/>
  <c r="J60" i="26" s="1"/>
  <c r="U52" i="21"/>
  <c r="J52" i="26" s="1"/>
  <c r="U50" i="21"/>
  <c r="J50" i="26" s="1"/>
  <c r="U57" i="21"/>
  <c r="J57" i="26" s="1"/>
  <c r="U54" i="21"/>
  <c r="J54" i="26" s="1"/>
  <c r="U55" i="21"/>
  <c r="J55" i="26" s="1"/>
  <c r="U49" i="21"/>
  <c r="J49" i="26" s="1"/>
  <c r="U51" i="21"/>
  <c r="J51" i="26" s="1"/>
  <c r="U56" i="21"/>
  <c r="J56" i="26" s="1"/>
  <c r="P56" i="26"/>
  <c r="D58" i="27"/>
  <c r="P57" i="26"/>
  <c r="U50" i="28"/>
  <c r="P50" i="26" s="1"/>
  <c r="D60" i="27"/>
  <c r="P60" i="26"/>
  <c r="P51" i="26"/>
  <c r="D51" i="27"/>
  <c r="P53" i="26"/>
  <c r="D53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22" i="27"/>
  <c r="D50" i="27" l="1"/>
  <c r="M23" i="21"/>
  <c r="G23" i="26" l="1"/>
  <c r="G23" i="27" s="1"/>
  <c r="G24" i="26"/>
  <c r="G24" i="27" s="1"/>
  <c r="G25" i="26"/>
  <c r="G25" i="27" s="1"/>
  <c r="G26" i="26"/>
  <c r="G26" i="27" s="1"/>
  <c r="G27" i="26"/>
  <c r="G27" i="27" s="1"/>
  <c r="G28" i="26"/>
  <c r="G28" i="27" s="1"/>
  <c r="G29" i="26"/>
  <c r="G29" i="27" s="1"/>
  <c r="G30" i="26"/>
  <c r="G30" i="27" s="1"/>
  <c r="G31" i="26"/>
  <c r="G31" i="27" s="1"/>
  <c r="G32" i="26"/>
  <c r="G32" i="27" s="1"/>
  <c r="G33" i="26"/>
  <c r="G33" i="27" s="1"/>
  <c r="G34" i="26"/>
  <c r="G34" i="27" s="1"/>
  <c r="G35" i="26"/>
  <c r="G35" i="27" s="1"/>
  <c r="G36" i="26"/>
  <c r="G36" i="27" s="1"/>
  <c r="G37" i="26"/>
  <c r="G37" i="27" s="1"/>
  <c r="G38" i="26"/>
  <c r="G38" i="27" s="1"/>
  <c r="G39" i="26"/>
  <c r="G39" i="27" s="1"/>
  <c r="G40" i="26"/>
  <c r="G40" i="27" s="1"/>
  <c r="G41" i="26"/>
  <c r="G41" i="27" s="1"/>
  <c r="G42" i="26"/>
  <c r="G42" i="27" s="1"/>
  <c r="G43" i="26"/>
  <c r="G43" i="27" s="1"/>
  <c r="G44" i="26"/>
  <c r="G44" i="27" s="1"/>
  <c r="G45" i="26"/>
  <c r="G45" i="27" s="1"/>
  <c r="G46" i="26"/>
  <c r="G46" i="27" s="1"/>
  <c r="G47" i="26"/>
  <c r="G47" i="27" s="1"/>
  <c r="G48" i="26"/>
  <c r="G48" i="27" s="1"/>
  <c r="G22" i="27"/>
  <c r="C7" i="27"/>
  <c r="B9" i="28"/>
  <c r="B8" i="28"/>
  <c r="B6" i="28"/>
  <c r="B5" i="28"/>
  <c r="B4" i="28"/>
  <c r="B7" i="28"/>
  <c r="B3" i="28"/>
  <c r="B2" i="28"/>
  <c r="B11" i="28"/>
  <c r="C10" i="27"/>
  <c r="C11" i="27"/>
  <c r="C9" i="27"/>
  <c r="C8" i="27"/>
  <c r="C6" i="27"/>
  <c r="C5" i="27"/>
  <c r="C4" i="27"/>
  <c r="C3" i="27"/>
  <c r="B25" i="28"/>
  <c r="C10" i="21"/>
  <c r="C9" i="21"/>
  <c r="C8" i="21"/>
  <c r="D7" i="26"/>
  <c r="C5" i="21" s="1"/>
  <c r="D5" i="26"/>
  <c r="C3" i="21" s="1"/>
  <c r="D4" i="26"/>
  <c r="D8" i="26"/>
  <c r="C7" i="21" s="1"/>
  <c r="D6" i="26"/>
  <c r="C4" i="21" s="1"/>
  <c r="R32" i="26"/>
  <c r="R33" i="26"/>
  <c r="R42" i="26" l="1"/>
  <c r="R43" i="26"/>
  <c r="R44" i="26"/>
  <c r="R45" i="26"/>
  <c r="R46" i="26"/>
  <c r="R47" i="26"/>
  <c r="R48" i="26"/>
  <c r="R34" i="26"/>
  <c r="R35" i="26"/>
  <c r="R36" i="26"/>
  <c r="R37" i="26"/>
  <c r="R38" i="26"/>
  <c r="R39" i="26"/>
  <c r="R40" i="26"/>
  <c r="R41" i="26"/>
  <c r="R23" i="26"/>
  <c r="R24" i="26"/>
  <c r="R25" i="26"/>
  <c r="R26" i="26"/>
  <c r="R27" i="26"/>
  <c r="R28" i="26"/>
  <c r="R29" i="26"/>
  <c r="R30" i="26"/>
  <c r="R31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O42" i="26"/>
  <c r="N38" i="26"/>
  <c r="N43" i="26"/>
  <c r="N46" i="26"/>
  <c r="N47" i="26"/>
  <c r="H43" i="26"/>
  <c r="W48" i="26"/>
  <c r="W47" i="26"/>
  <c r="W46" i="26"/>
  <c r="W45" i="26"/>
  <c r="W44" i="26"/>
  <c r="W43" i="26"/>
  <c r="W42" i="26"/>
  <c r="W41" i="26"/>
  <c r="W40" i="26"/>
  <c r="W39" i="26"/>
  <c r="W38" i="26"/>
  <c r="W37" i="26"/>
  <c r="W36" i="26"/>
  <c r="W35" i="26"/>
  <c r="W34" i="26"/>
  <c r="W33" i="26"/>
  <c r="W32" i="26"/>
  <c r="W31" i="26"/>
  <c r="W30" i="26"/>
  <c r="W29" i="26"/>
  <c r="W28" i="26"/>
  <c r="W27" i="26"/>
  <c r="W26" i="26"/>
  <c r="W25" i="26"/>
  <c r="W24" i="26"/>
  <c r="W23" i="26"/>
  <c r="N45" i="26"/>
  <c r="N42" i="26"/>
  <c r="N39" i="26"/>
  <c r="N36" i="26"/>
  <c r="N33" i="26"/>
  <c r="N30" i="26"/>
  <c r="M45" i="28"/>
  <c r="N45" i="28" s="1"/>
  <c r="O45" i="28" s="1"/>
  <c r="P45" i="28" s="1"/>
  <c r="Q45" i="28" s="1"/>
  <c r="M42" i="28"/>
  <c r="N42" i="28" s="1"/>
  <c r="O42" i="28" s="1"/>
  <c r="P42" i="28" s="1"/>
  <c r="Q42" i="28" s="1"/>
  <c r="M39" i="28"/>
  <c r="N39" i="28" s="1"/>
  <c r="O39" i="28" s="1"/>
  <c r="P39" i="28" s="1"/>
  <c r="Q39" i="28" s="1"/>
  <c r="M36" i="28"/>
  <c r="N36" i="28" s="1"/>
  <c r="O36" i="28" s="1"/>
  <c r="P36" i="28" s="1"/>
  <c r="Q36" i="28" s="1"/>
  <c r="M33" i="28"/>
  <c r="N33" i="28" s="1"/>
  <c r="O33" i="28" s="1"/>
  <c r="P33" i="28" s="1"/>
  <c r="Q33" i="28" s="1"/>
  <c r="M30" i="28"/>
  <c r="N30" i="28" s="1"/>
  <c r="O30" i="28" s="1"/>
  <c r="P30" i="28" s="1"/>
  <c r="Q30" i="28" s="1"/>
  <c r="R48" i="28"/>
  <c r="O48" i="26" s="1"/>
  <c r="M48" i="28"/>
  <c r="N48" i="28" s="1"/>
  <c r="O48" i="28" s="1"/>
  <c r="P48" i="28" s="1"/>
  <c r="Q48" i="28" s="1"/>
  <c r="N48" i="26"/>
  <c r="B48" i="28"/>
  <c r="R47" i="28"/>
  <c r="O47" i="26" s="1"/>
  <c r="M47" i="28"/>
  <c r="N47" i="28" s="1"/>
  <c r="O47" i="28" s="1"/>
  <c r="P47" i="28" s="1"/>
  <c r="Q47" i="28" s="1"/>
  <c r="B47" i="28"/>
  <c r="R46" i="28"/>
  <c r="O46" i="26" s="1"/>
  <c r="M46" i="28"/>
  <c r="N46" i="28" s="1"/>
  <c r="O46" i="28" s="1"/>
  <c r="P46" i="28" s="1"/>
  <c r="Q46" i="28" s="1"/>
  <c r="B46" i="28"/>
  <c r="A46" i="28"/>
  <c r="R45" i="28"/>
  <c r="O45" i="26" s="1"/>
  <c r="B45" i="28"/>
  <c r="R44" i="28"/>
  <c r="O44" i="26" s="1"/>
  <c r="M44" i="28"/>
  <c r="N44" i="28" s="1"/>
  <c r="O44" i="28" s="1"/>
  <c r="P44" i="28" s="1"/>
  <c r="Q44" i="28" s="1"/>
  <c r="N44" i="26"/>
  <c r="B44" i="28"/>
  <c r="R43" i="28"/>
  <c r="O43" i="26" s="1"/>
  <c r="M43" i="28"/>
  <c r="N43" i="28" s="1"/>
  <c r="O43" i="28" s="1"/>
  <c r="P43" i="28" s="1"/>
  <c r="Q43" i="28" s="1"/>
  <c r="B43" i="28"/>
  <c r="A43" i="28"/>
  <c r="R42" i="28"/>
  <c r="B42" i="28"/>
  <c r="R41" i="28"/>
  <c r="O41" i="26" s="1"/>
  <c r="M41" i="28"/>
  <c r="N41" i="28" s="1"/>
  <c r="O41" i="28" s="1"/>
  <c r="P41" i="28" s="1"/>
  <c r="Q41" i="28" s="1"/>
  <c r="B41" i="28"/>
  <c r="R40" i="28"/>
  <c r="T40" i="28" s="1"/>
  <c r="M40" i="28"/>
  <c r="N40" i="28" s="1"/>
  <c r="O40" i="28" s="1"/>
  <c r="P40" i="28" s="1"/>
  <c r="Q40" i="28" s="1"/>
  <c r="N40" i="26"/>
  <c r="B40" i="28"/>
  <c r="A40" i="28"/>
  <c r="R39" i="28"/>
  <c r="O39" i="26" s="1"/>
  <c r="B39" i="28"/>
  <c r="R38" i="28"/>
  <c r="O38" i="26" s="1"/>
  <c r="M38" i="28"/>
  <c r="N38" i="28" s="1"/>
  <c r="O38" i="28" s="1"/>
  <c r="P38" i="28" s="1"/>
  <c r="Q38" i="28" s="1"/>
  <c r="B38" i="28"/>
  <c r="R37" i="28"/>
  <c r="O37" i="26" s="1"/>
  <c r="M37" i="28"/>
  <c r="N37" i="28" s="1"/>
  <c r="O37" i="28" s="1"/>
  <c r="P37" i="28" s="1"/>
  <c r="Q37" i="28" s="1"/>
  <c r="N37" i="26"/>
  <c r="B37" i="28"/>
  <c r="A37" i="28"/>
  <c r="R36" i="28"/>
  <c r="O36" i="26" s="1"/>
  <c r="B36" i="28"/>
  <c r="R35" i="28"/>
  <c r="O35" i="26" s="1"/>
  <c r="M35" i="28"/>
  <c r="N35" i="28" s="1"/>
  <c r="O35" i="28" s="1"/>
  <c r="P35" i="28" s="1"/>
  <c r="Q35" i="28" s="1"/>
  <c r="N35" i="26"/>
  <c r="B35" i="28"/>
  <c r="R34" i="28"/>
  <c r="O34" i="26" s="1"/>
  <c r="M34" i="28"/>
  <c r="N34" i="28" s="1"/>
  <c r="O34" i="28" s="1"/>
  <c r="P34" i="28" s="1"/>
  <c r="Q34" i="28" s="1"/>
  <c r="N34" i="26"/>
  <c r="B34" i="28"/>
  <c r="A34" i="28"/>
  <c r="R33" i="28"/>
  <c r="O33" i="26" s="1"/>
  <c r="B33" i="28"/>
  <c r="R32" i="28"/>
  <c r="O32" i="26" s="1"/>
  <c r="M32" i="28"/>
  <c r="N32" i="28" s="1"/>
  <c r="O32" i="28" s="1"/>
  <c r="P32" i="28" s="1"/>
  <c r="Q32" i="28" s="1"/>
  <c r="T32" i="28"/>
  <c r="B32" i="28"/>
  <c r="R31" i="28"/>
  <c r="O31" i="26" s="1"/>
  <c r="M31" i="28"/>
  <c r="N31" i="28" s="1"/>
  <c r="O31" i="28" s="1"/>
  <c r="P31" i="28" s="1"/>
  <c r="Q31" i="28" s="1"/>
  <c r="N31" i="26"/>
  <c r="B31" i="28"/>
  <c r="A31" i="28"/>
  <c r="R22" i="21"/>
  <c r="A31" i="21"/>
  <c r="R48" i="21"/>
  <c r="M48" i="21"/>
  <c r="N48" i="21" s="1"/>
  <c r="O48" i="21" s="1"/>
  <c r="P48" i="21" s="1"/>
  <c r="Q48" i="21" s="1"/>
  <c r="H48" i="26"/>
  <c r="B48" i="21"/>
  <c r="R47" i="21"/>
  <c r="I47" i="26" s="1"/>
  <c r="M47" i="21"/>
  <c r="N47" i="21" s="1"/>
  <c r="O47" i="21" s="1"/>
  <c r="P47" i="21" s="1"/>
  <c r="Q47" i="21" s="1"/>
  <c r="H47" i="26"/>
  <c r="B47" i="21"/>
  <c r="R46" i="21"/>
  <c r="M46" i="21"/>
  <c r="N46" i="21" s="1"/>
  <c r="O46" i="21" s="1"/>
  <c r="P46" i="21" s="1"/>
  <c r="Q46" i="21" s="1"/>
  <c r="H46" i="26"/>
  <c r="B46" i="21"/>
  <c r="A46" i="21"/>
  <c r="R45" i="21"/>
  <c r="I45" i="26" s="1"/>
  <c r="M45" i="21"/>
  <c r="N45" i="21" s="1"/>
  <c r="O45" i="21" s="1"/>
  <c r="P45" i="21" s="1"/>
  <c r="Q45" i="21" s="1"/>
  <c r="B45" i="21"/>
  <c r="R44" i="21"/>
  <c r="I44" i="26" s="1"/>
  <c r="M44" i="21"/>
  <c r="N44" i="21" s="1"/>
  <c r="O44" i="21" s="1"/>
  <c r="P44" i="21" s="1"/>
  <c r="Q44" i="21" s="1"/>
  <c r="H44" i="26"/>
  <c r="B44" i="21"/>
  <c r="R43" i="21"/>
  <c r="I43" i="26" s="1"/>
  <c r="M43" i="21"/>
  <c r="N43" i="21" s="1"/>
  <c r="O43" i="21" s="1"/>
  <c r="P43" i="21" s="1"/>
  <c r="Q43" i="21" s="1"/>
  <c r="B43" i="21"/>
  <c r="A43" i="21"/>
  <c r="R42" i="21"/>
  <c r="T42" i="21" s="1"/>
  <c r="M42" i="21"/>
  <c r="N42" i="21" s="1"/>
  <c r="O42" i="21" s="1"/>
  <c r="P42" i="21" s="1"/>
  <c r="Q42" i="21" s="1"/>
  <c r="H42" i="26"/>
  <c r="B42" i="21"/>
  <c r="R41" i="21"/>
  <c r="I41" i="26" s="1"/>
  <c r="M41" i="21"/>
  <c r="N41" i="21" s="1"/>
  <c r="O41" i="21" s="1"/>
  <c r="P41" i="21" s="1"/>
  <c r="Q41" i="21" s="1"/>
  <c r="H41" i="26"/>
  <c r="B41" i="21"/>
  <c r="R40" i="21"/>
  <c r="M40" i="21"/>
  <c r="N40" i="21" s="1"/>
  <c r="O40" i="21" s="1"/>
  <c r="P40" i="21" s="1"/>
  <c r="Q40" i="21" s="1"/>
  <c r="H40" i="26"/>
  <c r="B40" i="21"/>
  <c r="A40" i="21"/>
  <c r="R39" i="21"/>
  <c r="I39" i="26" s="1"/>
  <c r="M39" i="21"/>
  <c r="N39" i="21" s="1"/>
  <c r="O39" i="21" s="1"/>
  <c r="P39" i="21" s="1"/>
  <c r="Q39" i="21" s="1"/>
  <c r="H39" i="26"/>
  <c r="B39" i="21"/>
  <c r="R38" i="21"/>
  <c r="M38" i="21"/>
  <c r="N38" i="21" s="1"/>
  <c r="O38" i="21" s="1"/>
  <c r="P38" i="21" s="1"/>
  <c r="Q38" i="21" s="1"/>
  <c r="H38" i="26"/>
  <c r="B38" i="21"/>
  <c r="R37" i="21"/>
  <c r="M37" i="21"/>
  <c r="N37" i="21" s="1"/>
  <c r="O37" i="21" s="1"/>
  <c r="P37" i="21" s="1"/>
  <c r="Q37" i="21" s="1"/>
  <c r="H37" i="26"/>
  <c r="B37" i="21"/>
  <c r="A37" i="21"/>
  <c r="R36" i="21"/>
  <c r="M36" i="21"/>
  <c r="N36" i="21" s="1"/>
  <c r="O36" i="21" s="1"/>
  <c r="P36" i="21" s="1"/>
  <c r="Q36" i="21" s="1"/>
  <c r="H36" i="26"/>
  <c r="B36" i="21"/>
  <c r="R35" i="21"/>
  <c r="I35" i="26" s="1"/>
  <c r="M35" i="21"/>
  <c r="N35" i="21" s="1"/>
  <c r="O35" i="21" s="1"/>
  <c r="P35" i="21" s="1"/>
  <c r="Q35" i="21" s="1"/>
  <c r="H35" i="26"/>
  <c r="B35" i="21"/>
  <c r="R34" i="21"/>
  <c r="I34" i="26" s="1"/>
  <c r="M34" i="21"/>
  <c r="N34" i="21" s="1"/>
  <c r="O34" i="21" s="1"/>
  <c r="P34" i="21" s="1"/>
  <c r="Q34" i="21" s="1"/>
  <c r="H34" i="26"/>
  <c r="B34" i="21"/>
  <c r="A34" i="21"/>
  <c r="R33" i="21"/>
  <c r="M33" i="21"/>
  <c r="N33" i="21" s="1"/>
  <c r="O33" i="21" s="1"/>
  <c r="P33" i="21" s="1"/>
  <c r="Q33" i="21" s="1"/>
  <c r="H33" i="26"/>
  <c r="B33" i="21"/>
  <c r="R32" i="21"/>
  <c r="M32" i="21"/>
  <c r="N32" i="21" s="1"/>
  <c r="O32" i="21" s="1"/>
  <c r="P32" i="21" s="1"/>
  <c r="Q32" i="21" s="1"/>
  <c r="H32" i="26"/>
  <c r="B32" i="21"/>
  <c r="R31" i="21"/>
  <c r="I31" i="26" s="1"/>
  <c r="M31" i="21"/>
  <c r="N31" i="21" s="1"/>
  <c r="O31" i="21" s="1"/>
  <c r="P31" i="21" s="1"/>
  <c r="Q31" i="21" s="1"/>
  <c r="H31" i="26"/>
  <c r="B31" i="21"/>
  <c r="B46" i="27"/>
  <c r="B43" i="27"/>
  <c r="B40" i="27"/>
  <c r="B37" i="27"/>
  <c r="B34" i="27"/>
  <c r="C33" i="27"/>
  <c r="C32" i="27"/>
  <c r="C31" i="27"/>
  <c r="B31" i="27"/>
  <c r="S22" i="26"/>
  <c r="T38" i="28" l="1"/>
  <c r="U38" i="28" s="1"/>
  <c r="D38" i="27" s="1"/>
  <c r="T41" i="28"/>
  <c r="U41" i="28" s="1"/>
  <c r="O40" i="26"/>
  <c r="U42" i="21"/>
  <c r="J42" i="26" s="1"/>
  <c r="U32" i="28"/>
  <c r="D32" i="27" s="1"/>
  <c r="T44" i="28"/>
  <c r="T47" i="28"/>
  <c r="U40" i="28"/>
  <c r="D40" i="27" s="1"/>
  <c r="T36" i="21"/>
  <c r="T34" i="28"/>
  <c r="U34" i="28" s="1"/>
  <c r="T35" i="28"/>
  <c r="U35" i="28" s="1"/>
  <c r="N41" i="26"/>
  <c r="N32" i="26"/>
  <c r="T41" i="21"/>
  <c r="T35" i="21"/>
  <c r="T37" i="21"/>
  <c r="T38" i="21"/>
  <c r="T46" i="21"/>
  <c r="T48" i="21"/>
  <c r="T32" i="21"/>
  <c r="T33" i="21"/>
  <c r="T45" i="21"/>
  <c r="H45" i="26"/>
  <c r="T31" i="21"/>
  <c r="T47" i="21"/>
  <c r="I33" i="26"/>
  <c r="I38" i="26"/>
  <c r="I48" i="26"/>
  <c r="T39" i="21"/>
  <c r="T43" i="21"/>
  <c r="T44" i="21"/>
  <c r="I32" i="26"/>
  <c r="I37" i="26"/>
  <c r="T34" i="21"/>
  <c r="T40" i="21"/>
  <c r="I40" i="26"/>
  <c r="I36" i="26"/>
  <c r="I46" i="26"/>
  <c r="I42" i="26"/>
  <c r="T36" i="28"/>
  <c r="U36" i="28" s="1"/>
  <c r="T45" i="28"/>
  <c r="U45" i="28" s="1"/>
  <c r="T46" i="28"/>
  <c r="U46" i="28" s="1"/>
  <c r="T39" i="28"/>
  <c r="U39" i="28" s="1"/>
  <c r="T37" i="28"/>
  <c r="U37" i="28" s="1"/>
  <c r="T43" i="28"/>
  <c r="U43" i="28" s="1"/>
  <c r="T42" i="28"/>
  <c r="U42" i="28" s="1"/>
  <c r="T48" i="28"/>
  <c r="U48" i="28" s="1"/>
  <c r="T31" i="28"/>
  <c r="U31" i="28" s="1"/>
  <c r="T33" i="28"/>
  <c r="U33" i="28" s="1"/>
  <c r="L5" i="32"/>
  <c r="D41" i="27" l="1"/>
  <c r="P41" i="26"/>
  <c r="P32" i="26"/>
  <c r="P40" i="26"/>
  <c r="U39" i="21"/>
  <c r="J39" i="26" s="1"/>
  <c r="U33" i="21"/>
  <c r="J33" i="26" s="1"/>
  <c r="U32" i="21"/>
  <c r="J32" i="26" s="1"/>
  <c r="U40" i="21"/>
  <c r="J40" i="26" s="1"/>
  <c r="U44" i="21"/>
  <c r="J44" i="26" s="1"/>
  <c r="U48" i="21"/>
  <c r="J48" i="26" s="1"/>
  <c r="U35" i="21"/>
  <c r="J35" i="26" s="1"/>
  <c r="U34" i="21"/>
  <c r="J34" i="26" s="1"/>
  <c r="U43" i="21"/>
  <c r="J43" i="26" s="1"/>
  <c r="U45" i="21"/>
  <c r="J45" i="26" s="1"/>
  <c r="U46" i="21"/>
  <c r="J46" i="26" s="1"/>
  <c r="U41" i="21"/>
  <c r="J41" i="26" s="1"/>
  <c r="U36" i="21"/>
  <c r="J36" i="26" s="1"/>
  <c r="U47" i="21"/>
  <c r="J47" i="26" s="1"/>
  <c r="U38" i="21"/>
  <c r="J38" i="26" s="1"/>
  <c r="U31" i="21"/>
  <c r="J31" i="26" s="1"/>
  <c r="U37" i="21"/>
  <c r="J37" i="26" s="1"/>
  <c r="D47" i="27"/>
  <c r="U47" i="28"/>
  <c r="P47" i="26" s="1"/>
  <c r="U44" i="28"/>
  <c r="D44" i="27" s="1"/>
  <c r="P38" i="26"/>
  <c r="D31" i="27"/>
  <c r="P31" i="26"/>
  <c r="D36" i="27"/>
  <c r="P36" i="26"/>
  <c r="D39" i="27"/>
  <c r="P39" i="26"/>
  <c r="D42" i="27"/>
  <c r="P42" i="26"/>
  <c r="P46" i="26"/>
  <c r="D46" i="27"/>
  <c r="D35" i="27"/>
  <c r="P35" i="26"/>
  <c r="D37" i="27"/>
  <c r="P37" i="26"/>
  <c r="P48" i="26"/>
  <c r="D48" i="27"/>
  <c r="D33" i="27"/>
  <c r="P33" i="26"/>
  <c r="D43" i="27"/>
  <c r="P43" i="26"/>
  <c r="P45" i="26"/>
  <c r="D45" i="27"/>
  <c r="D34" i="27"/>
  <c r="P34" i="26"/>
  <c r="W22" i="26"/>
  <c r="V22" i="26"/>
  <c r="U22" i="26"/>
  <c r="T22" i="26"/>
  <c r="C30" i="27"/>
  <c r="C29" i="27"/>
  <c r="C28" i="27"/>
  <c r="C27" i="27"/>
  <c r="C26" i="27"/>
  <c r="C25" i="27"/>
  <c r="C24" i="27"/>
  <c r="C22" i="27"/>
  <c r="B28" i="27"/>
  <c r="B25" i="27"/>
  <c r="B22" i="27"/>
  <c r="B29" i="28"/>
  <c r="B30" i="28"/>
  <c r="B28" i="28"/>
  <c r="B26" i="28"/>
  <c r="B27" i="28"/>
  <c r="B23" i="28"/>
  <c r="B24" i="28"/>
  <c r="B22" i="28"/>
  <c r="A28" i="28"/>
  <c r="A25" i="28"/>
  <c r="A22" i="28"/>
  <c r="B29" i="21"/>
  <c r="B30" i="21"/>
  <c r="B28" i="21"/>
  <c r="B26" i="21"/>
  <c r="B27" i="21"/>
  <c r="B25" i="21"/>
  <c r="B23" i="21"/>
  <c r="B24" i="21"/>
  <c r="B22" i="21"/>
  <c r="A28" i="21"/>
  <c r="A25" i="21"/>
  <c r="A22" i="21"/>
  <c r="R23" i="28"/>
  <c r="O23" i="26" s="1"/>
  <c r="R24" i="28"/>
  <c r="O24" i="26" s="1"/>
  <c r="R25" i="28"/>
  <c r="O25" i="26" s="1"/>
  <c r="R26" i="28"/>
  <c r="O26" i="26" s="1"/>
  <c r="R27" i="28"/>
  <c r="O27" i="26" s="1"/>
  <c r="R28" i="28"/>
  <c r="O28" i="26" s="1"/>
  <c r="R29" i="28"/>
  <c r="O29" i="26" s="1"/>
  <c r="R30" i="28"/>
  <c r="O30" i="26" s="1"/>
  <c r="R22" i="28"/>
  <c r="O22" i="26" s="1"/>
  <c r="I22" i="26"/>
  <c r="M26" i="21"/>
  <c r="N26" i="21" s="1"/>
  <c r="O26" i="21" s="1"/>
  <c r="P26" i="21" s="1"/>
  <c r="Q26" i="21" s="1"/>
  <c r="M22" i="21"/>
  <c r="N22" i="21" s="1"/>
  <c r="O22" i="21" s="1"/>
  <c r="P22" i="21" s="1"/>
  <c r="Q22" i="21" s="1"/>
  <c r="G69" i="28"/>
  <c r="M29" i="28"/>
  <c r="N29" i="28"/>
  <c r="O29" i="28" s="1"/>
  <c r="P29" i="28" s="1"/>
  <c r="Q29" i="28" s="1"/>
  <c r="N29" i="26"/>
  <c r="M28" i="28"/>
  <c r="N28" i="28" s="1"/>
  <c r="O28" i="28" s="1"/>
  <c r="P28" i="28" s="1"/>
  <c r="Q28" i="28" s="1"/>
  <c r="N28" i="26"/>
  <c r="M27" i="28"/>
  <c r="N27" i="28" s="1"/>
  <c r="O27" i="28" s="1"/>
  <c r="P27" i="28" s="1"/>
  <c r="Q27" i="28" s="1"/>
  <c r="N27" i="26"/>
  <c r="M26" i="28"/>
  <c r="N26" i="28" s="1"/>
  <c r="O26" i="28" s="1"/>
  <c r="P26" i="28" s="1"/>
  <c r="Q26" i="28" s="1"/>
  <c r="N26" i="26"/>
  <c r="M25" i="28"/>
  <c r="N25" i="28" s="1"/>
  <c r="O25" i="28" s="1"/>
  <c r="P25" i="28" s="1"/>
  <c r="Q25" i="28" s="1"/>
  <c r="N25" i="26"/>
  <c r="M24" i="28"/>
  <c r="N24" i="28" s="1"/>
  <c r="O24" i="28" s="1"/>
  <c r="P24" i="28" s="1"/>
  <c r="Q24" i="28" s="1"/>
  <c r="N24" i="26"/>
  <c r="M23" i="28"/>
  <c r="N23" i="28" s="1"/>
  <c r="O23" i="28" s="1"/>
  <c r="P23" i="28" s="1"/>
  <c r="Q23" i="28" s="1"/>
  <c r="N23" i="26"/>
  <c r="M22" i="28"/>
  <c r="N22" i="28" s="1"/>
  <c r="O22" i="28" s="1"/>
  <c r="P22" i="28" s="1"/>
  <c r="Q22" i="28" s="1"/>
  <c r="N22" i="26"/>
  <c r="J19" i="28"/>
  <c r="M28" i="21"/>
  <c r="N28" i="21" s="1"/>
  <c r="O28" i="21" s="1"/>
  <c r="P28" i="21" s="1"/>
  <c r="Q28" i="21" s="1"/>
  <c r="C2" i="21"/>
  <c r="G76" i="21"/>
  <c r="R30" i="21"/>
  <c r="I30" i="26" s="1"/>
  <c r="M30" i="21"/>
  <c r="N30" i="21" s="1"/>
  <c r="O30" i="21" s="1"/>
  <c r="P30" i="21" s="1"/>
  <c r="Q30" i="21" s="1"/>
  <c r="R29" i="21"/>
  <c r="I29" i="26" s="1"/>
  <c r="M29" i="21"/>
  <c r="N29" i="21" s="1"/>
  <c r="O29" i="21" s="1"/>
  <c r="P29" i="21" s="1"/>
  <c r="Q29" i="21" s="1"/>
  <c r="R28" i="21"/>
  <c r="I28" i="26" s="1"/>
  <c r="R27" i="21"/>
  <c r="I27" i="26" s="1"/>
  <c r="M27" i="21"/>
  <c r="N27" i="21" s="1"/>
  <c r="O27" i="21" s="1"/>
  <c r="P27" i="21" s="1"/>
  <c r="Q27" i="21" s="1"/>
  <c r="R26" i="21"/>
  <c r="I26" i="26" s="1"/>
  <c r="R25" i="21"/>
  <c r="I25" i="26" s="1"/>
  <c r="M25" i="21"/>
  <c r="N25" i="21" s="1"/>
  <c r="O25" i="21" s="1"/>
  <c r="P25" i="21" s="1"/>
  <c r="Q25" i="21" s="1"/>
  <c r="R24" i="21"/>
  <c r="I24" i="26" s="1"/>
  <c r="M24" i="21"/>
  <c r="N24" i="21" s="1"/>
  <c r="O24" i="21" s="1"/>
  <c r="P24" i="21" s="1"/>
  <c r="Q24" i="21" s="1"/>
  <c r="R23" i="21"/>
  <c r="I23" i="26" s="1"/>
  <c r="N23" i="21"/>
  <c r="O23" i="21" s="1"/>
  <c r="P23" i="21" s="1"/>
  <c r="Q23" i="21" s="1"/>
  <c r="J19" i="21"/>
  <c r="H26" i="26"/>
  <c r="H24" i="26"/>
  <c r="H25" i="26"/>
  <c r="H29" i="26"/>
  <c r="H30" i="26"/>
  <c r="H28" i="26"/>
  <c r="P44" i="26" l="1"/>
  <c r="T29" i="21"/>
  <c r="T27" i="21"/>
  <c r="H27" i="26"/>
  <c r="T28" i="21"/>
  <c r="T30" i="28"/>
  <c r="T30" i="21"/>
  <c r="T25" i="21"/>
  <c r="T24" i="21"/>
  <c r="T28" i="28"/>
  <c r="U28" i="28" s="1"/>
  <c r="T26" i="28"/>
  <c r="U26" i="28" s="1"/>
  <c r="T23" i="28"/>
  <c r="U23" i="28" s="1"/>
  <c r="P23" i="26" s="1"/>
  <c r="T27" i="28"/>
  <c r="U27" i="28" s="1"/>
  <c r="T29" i="28"/>
  <c r="U29" i="28" s="1"/>
  <c r="T25" i="28"/>
  <c r="U25" i="28" s="1"/>
  <c r="T23" i="21"/>
  <c r="T24" i="28"/>
  <c r="U24" i="28" s="1"/>
  <c r="T22" i="28"/>
  <c r="H23" i="26"/>
  <c r="T26" i="21"/>
  <c r="U26" i="21" l="1"/>
  <c r="J26" i="26" s="1"/>
  <c r="U23" i="21"/>
  <c r="J23" i="26" s="1"/>
  <c r="U25" i="21"/>
  <c r="J25" i="26" s="1"/>
  <c r="U30" i="21"/>
  <c r="J30" i="26" s="1"/>
  <c r="U27" i="21"/>
  <c r="J27" i="26" s="1"/>
  <c r="U29" i="21"/>
  <c r="J29" i="26" s="1"/>
  <c r="U24" i="21"/>
  <c r="J24" i="26" s="1"/>
  <c r="U28" i="21"/>
  <c r="J28" i="26" s="1"/>
  <c r="U30" i="28"/>
  <c r="P30" i="26" s="1"/>
  <c r="U22" i="28"/>
  <c r="P22" i="26" s="1"/>
  <c r="D24" i="27"/>
  <c r="P24" i="26"/>
  <c r="D27" i="27"/>
  <c r="P27" i="26"/>
  <c r="D25" i="27"/>
  <c r="P25" i="26"/>
  <c r="P29" i="26"/>
  <c r="D29" i="27"/>
  <c r="P28" i="26"/>
  <c r="D28" i="27"/>
  <c r="D30" i="27"/>
  <c r="D26" i="27"/>
  <c r="P26" i="26"/>
  <c r="D23" i="27"/>
  <c r="D22" i="27" l="1"/>
  <c r="T22" i="21"/>
  <c r="U22" i="21" l="1"/>
  <c r="J22" i="26" s="1"/>
</calcChain>
</file>

<file path=xl/comments1.xml><?xml version="1.0" encoding="utf-8"?>
<comments xmlns="http://schemas.openxmlformats.org/spreadsheetml/2006/main">
  <authors>
    <author>Illana Pinheiro Bezerra</author>
  </authors>
  <commentList>
    <comment ref="Q13" authorId="0" shapeId="0">
      <text>
        <r>
          <rPr>
            <b/>
            <sz val="9"/>
            <color indexed="81"/>
            <rFont val="Segoe UI"/>
            <family val="2"/>
          </rPr>
          <t>Illana Pinheiro Bezerra:</t>
        </r>
        <r>
          <rPr>
            <sz val="9"/>
            <color indexed="81"/>
            <rFont val="Segoe UI"/>
            <family val="2"/>
          </rPr>
          <t xml:space="preserve">
Se atividade em dia: situação = verde.
Se atividade atrasada:
1. Concluida = verde
2. Em andamento(atrasada, porém em andamento) = amarela
3. Atrasada(não iniciada ou paralisada) = vermelha
</t>
        </r>
      </text>
    </comment>
  </commentList>
</comments>
</file>

<file path=xl/sharedStrings.xml><?xml version="1.0" encoding="utf-8"?>
<sst xmlns="http://schemas.openxmlformats.org/spreadsheetml/2006/main" count="744" uniqueCount="353">
  <si>
    <t>Processo:</t>
  </si>
  <si>
    <t>Risco Residual</t>
  </si>
  <si>
    <t>LEGENDA:</t>
  </si>
  <si>
    <r>
      <t>1)</t>
    </r>
    <r>
      <rPr>
        <sz val="7"/>
        <rFont val="Times New Roman"/>
        <family val="1"/>
      </rPr>
      <t xml:space="preserve">    </t>
    </r>
    <r>
      <rPr>
        <sz val="14"/>
        <rFont val="Calibri"/>
        <family val="2"/>
      </rPr>
      <t>Artefatos de mapeamento e construção de controles</t>
    </r>
  </si>
  <si>
    <t>Mapa de Riscos</t>
  </si>
  <si>
    <t>Responsável (eis) pela Análise:</t>
  </si>
  <si>
    <t>Avaliação quanto ao Desenho do Controle</t>
  </si>
  <si>
    <t>Avaliação quanto a Operação do Controle</t>
  </si>
  <si>
    <t>Evento de Risco</t>
  </si>
  <si>
    <t>Preventivo</t>
  </si>
  <si>
    <t>Subprocesso / Atividade</t>
  </si>
  <si>
    <t>Eventos de Risco</t>
  </si>
  <si>
    <t>Causas</t>
  </si>
  <si>
    <t>Avaliação do Riscos</t>
  </si>
  <si>
    <t>Risco Inerente</t>
  </si>
  <si>
    <t>P</t>
  </si>
  <si>
    <t>I</t>
  </si>
  <si>
    <t>NR</t>
  </si>
  <si>
    <t>Mapeamento de Risco</t>
  </si>
  <si>
    <t>Efeitos / Consequências</t>
  </si>
  <si>
    <t>IMPACTO</t>
  </si>
  <si>
    <t>Nível de Risco</t>
  </si>
  <si>
    <t>Risco Crítico</t>
  </si>
  <si>
    <t>Risco Alto</t>
  </si>
  <si>
    <t>Risco Moderado</t>
  </si>
  <si>
    <t>Risco Pequeno</t>
  </si>
  <si>
    <t>Regulação</t>
  </si>
  <si>
    <t>Reputação</t>
  </si>
  <si>
    <t>Rara</t>
  </si>
  <si>
    <t>Improvável</t>
  </si>
  <si>
    <t>Possível</t>
  </si>
  <si>
    <t>Provável</t>
  </si>
  <si>
    <t>Quase certo</t>
  </si>
  <si>
    <t>&lt; 10%</t>
  </si>
  <si>
    <t>&gt;90%</t>
  </si>
  <si>
    <t xml:space="preserve">Órgão/Unidade:  </t>
  </si>
  <si>
    <t>Diretoria/Coordenação:</t>
  </si>
  <si>
    <t xml:space="preserve">Macroprocesso: </t>
  </si>
  <si>
    <t>Intervenientes</t>
  </si>
  <si>
    <t>Identificação dos Controles Existentes</t>
  </si>
  <si>
    <t>Negócios / Serviços à Sociedade</t>
  </si>
  <si>
    <t>Descrição</t>
  </si>
  <si>
    <t>PESOS</t>
  </si>
  <si>
    <t xml:space="preserve">Esforço da Gestão </t>
  </si>
  <si>
    <t>Leis e Regulamentos:</t>
  </si>
  <si>
    <t>Sistemas:</t>
  </si>
  <si>
    <t xml:space="preserve">Sim </t>
  </si>
  <si>
    <t>Não</t>
  </si>
  <si>
    <t>Normas Internas</t>
  </si>
  <si>
    <t>Missão</t>
  </si>
  <si>
    <t>Visão</t>
  </si>
  <si>
    <t>Objetivos</t>
  </si>
  <si>
    <t>Análise de SWOT</t>
  </si>
  <si>
    <t>Análise do Ambiente Interno</t>
  </si>
  <si>
    <t>Análise do Ambiente Externo</t>
  </si>
  <si>
    <t>1.      </t>
  </si>
  <si>
    <t>2.      </t>
  </si>
  <si>
    <t>3.      </t>
  </si>
  <si>
    <t>4.      </t>
  </si>
  <si>
    <t>5.      </t>
  </si>
  <si>
    <t>6.      </t>
  </si>
  <si>
    <t>1.     </t>
  </si>
  <si>
    <t>2.     </t>
  </si>
  <si>
    <t>3.     </t>
  </si>
  <si>
    <t>4.     </t>
  </si>
  <si>
    <t>5.     </t>
  </si>
  <si>
    <t>6.     </t>
  </si>
  <si>
    <t xml:space="preserve">(   )  </t>
  </si>
  <si>
    <t>(   )</t>
  </si>
  <si>
    <t>CRITÉRIOS IMPACTO</t>
  </si>
  <si>
    <t>Identificação de Eventos de Riscos</t>
  </si>
  <si>
    <t>Resposta a Risco</t>
  </si>
  <si>
    <t>Categoria de Risco</t>
  </si>
  <si>
    <t>Objetivo do Processo:</t>
  </si>
  <si>
    <t>Gestor Responsável pelo Processo:</t>
  </si>
  <si>
    <t xml:space="preserve">Período da Análise: </t>
  </si>
  <si>
    <t>Avaliação dos Controles Existentes</t>
  </si>
  <si>
    <t>a. Quanto ao Desenho</t>
  </si>
  <si>
    <r>
      <t>(1)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Não há sistema de Controle;</t>
    </r>
  </si>
  <si>
    <r>
      <t>(2)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Há procedimento de controle para algumas atividades, porém informais;</t>
    </r>
  </si>
  <si>
    <r>
      <t>(3)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Controles não foram planejados formalmente, mas são executados de acordo com a experiência dos servidores;</t>
    </r>
  </si>
  <si>
    <r>
      <t>(4)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É desenhado um sistema de controle integrado adequadamente planejado, discutido e documentado. O sistema de controle vigente é eficaz, mas não prevê revisões periódicas;</t>
    </r>
  </si>
  <si>
    <r>
      <t>(5)</t>
    </r>
    <r>
      <rPr>
        <sz val="7"/>
        <rFont val="Times New Roman"/>
        <family val="1"/>
      </rPr>
      <t xml:space="preserve">    </t>
    </r>
    <r>
      <rPr>
        <sz val="10"/>
        <rFont val="Calibri"/>
        <family val="2"/>
      </rPr>
      <t>O sistema de controle é eficaz na gestão de riscos (adequadamente planejado, discutido, testado e documentado com correções ou aperfeiçoamentos planejados de forma tempestiva)</t>
    </r>
    <r>
      <rPr>
        <sz val="11"/>
        <rFont val="Calibri"/>
        <family val="2"/>
      </rPr>
      <t>.</t>
    </r>
  </si>
  <si>
    <t>b. Quanto a Operação</t>
  </si>
  <si>
    <r>
      <t>(1)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 não executado;</t>
    </r>
  </si>
  <si>
    <r>
      <t>(2)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 parcialmente executado e com deficiências;</t>
    </r>
  </si>
  <si>
    <r>
      <t>(3)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 parcialmente executado;</t>
    </r>
  </si>
  <si>
    <r>
      <t>(4)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 implantado e executado de maneira periódica e quase sempre uniforme. Avaliação dos controles é feita com alguma periodicidade;</t>
    </r>
  </si>
  <si>
    <r>
      <t>(5)</t>
    </r>
    <r>
      <rPr>
        <sz val="7"/>
        <rFont val="Times New Roman"/>
        <family val="1"/>
      </rPr>
      <t xml:space="preserve">     </t>
    </r>
    <r>
      <rPr>
        <sz val="10"/>
        <rFont val="Calibri"/>
        <family val="2"/>
      </rPr>
      <t>Controle implantado e executado de maneira uniforme pela equipe e na frequência desejada. Periodicamente os controles são testados e aperfeiçoados.</t>
    </r>
  </si>
  <si>
    <t>Forças
(Pontos Fortes)</t>
  </si>
  <si>
    <t>Oportunidades
(Pontos Fortes)</t>
  </si>
  <si>
    <t>Ameaças
(Pontos Fracos)</t>
  </si>
  <si>
    <t xml:space="preserve">Impacto - Fatores de Análise </t>
  </si>
  <si>
    <t>Impacto x Probabilidade</t>
  </si>
  <si>
    <t>Eventos de Riscos</t>
  </si>
  <si>
    <t xml:space="preserve">Aspectos Avaliativos </t>
  </si>
  <si>
    <t>Peso</t>
  </si>
  <si>
    <t>Frequência Previstas</t>
  </si>
  <si>
    <t>Estratégico-Operacional</t>
  </si>
  <si>
    <t>Econômico-Financeiro</t>
  </si>
  <si>
    <t>Evento pode ocorrer apenas em circunstâncias excepcionais</t>
  </si>
  <si>
    <t>Esforço de Gestão</t>
  </si>
  <si>
    <t>Negócios/Serviços à Sociedade</t>
  </si>
  <si>
    <t>Intervenção Hierárquica</t>
  </si>
  <si>
    <t>Valor Orçamentário</t>
  </si>
  <si>
    <t>&gt;=10% &lt;= 30%</t>
  </si>
  <si>
    <t>&gt;=30% &lt;= 50%</t>
  </si>
  <si>
    <t>&gt;=50% &lt;= 90%</t>
  </si>
  <si>
    <t>Pesos Atribuídos ao Impacto (Análise Hierárquica de Processo - AHP)</t>
  </si>
  <si>
    <t>Evento 2</t>
  </si>
  <si>
    <t>Evento 3</t>
  </si>
  <si>
    <t>Resolução (Intervenção Hierárquica</t>
  </si>
  <si>
    <t>Catastrófico</t>
  </si>
  <si>
    <t>Grande</t>
  </si>
  <si>
    <t>Moderado</t>
  </si>
  <si>
    <t>RP - Risco Pequeno</t>
  </si>
  <si>
    <t>Pequeno</t>
  </si>
  <si>
    <t>Insignificante</t>
  </si>
  <si>
    <t>Escala de Nível de Risco</t>
  </si>
  <si>
    <t>Níveis</t>
  </si>
  <si>
    <t>Pontuação</t>
  </si>
  <si>
    <t>RC - Risco Crítico</t>
  </si>
  <si>
    <t>RA - Risco Alto</t>
  </si>
  <si>
    <t>RM - Risco Moderado</t>
  </si>
  <si>
    <t xml:space="preserve"> </t>
  </si>
  <si>
    <t>Órgão / Unidade</t>
  </si>
  <si>
    <t>Legenda - Risco Inerente</t>
  </si>
  <si>
    <t>I - Impacto</t>
  </si>
  <si>
    <t>P - Probabilidade</t>
  </si>
  <si>
    <t>NR - Nível de Risco</t>
  </si>
  <si>
    <t>LEGENDA</t>
  </si>
  <si>
    <t>Adotar Controle Novo</t>
  </si>
  <si>
    <t>Em andamento</t>
  </si>
  <si>
    <t>Melhorar Controle Existente</t>
  </si>
  <si>
    <t>Atrasado</t>
  </si>
  <si>
    <t>O que?</t>
  </si>
  <si>
    <t>Onde?</t>
  </si>
  <si>
    <t>Quem?</t>
  </si>
  <si>
    <t>Como?</t>
  </si>
  <si>
    <t>Quando?</t>
  </si>
  <si>
    <t>Como será Implementado</t>
  </si>
  <si>
    <t>Status</t>
  </si>
  <si>
    <t>Orçamentário</t>
  </si>
  <si>
    <t>Fiscal</t>
  </si>
  <si>
    <t>Orçamentário Financeiro</t>
  </si>
  <si>
    <t>Categoria do Risco</t>
  </si>
  <si>
    <t>Descrição do Controle Atual</t>
  </si>
  <si>
    <t>x</t>
  </si>
  <si>
    <t>Evento 1</t>
  </si>
  <si>
    <t>1.
2.
n.</t>
  </si>
  <si>
    <t>Probabilidade - Frequência Observada/Esperada</t>
  </si>
  <si>
    <t>Aspectos Avaliativos</t>
  </si>
  <si>
    <t xml:space="preserve">Matriz de Riscos </t>
  </si>
  <si>
    <t>Pesos</t>
  </si>
  <si>
    <t>Subprocesso/ Atividade 1</t>
  </si>
  <si>
    <t>Subprocesso/ Atividade 3</t>
  </si>
  <si>
    <t>Macroprocesso / Processo</t>
  </si>
  <si>
    <t>Plano de Implementação de Controles</t>
  </si>
  <si>
    <t>Evitar</t>
  </si>
  <si>
    <t>Compartilhar / Transferir</t>
  </si>
  <si>
    <t>Descrição do Nível de Risco</t>
  </si>
  <si>
    <t>Parâmetro de Análise para Adoção de Resposta</t>
  </si>
  <si>
    <t>Tipo de Resposta</t>
  </si>
  <si>
    <t>Ação de Controle</t>
  </si>
  <si>
    <t>Indica que nenhuma opção de resposta foi identificada para reduzir a probabilidade e o impacto a nível aceitável</t>
  </si>
  <si>
    <t xml:space="preserve">Custo desproporcional, capacidade limitada diante do risco identificado </t>
  </si>
  <si>
    <t>Indica que o risco residual será reduzido a um nível compatível com a tolerância a riscos</t>
  </si>
  <si>
    <t>Nem todos os riscos podem ser transferidos. Exemplo: Risco de Imagem, Risco de Reputação</t>
  </si>
  <si>
    <t>Reduzir</t>
  </si>
  <si>
    <t>Adotar medidas para reduzir a probabilidade ou impacto dos riscos, ou ambos</t>
  </si>
  <si>
    <t>Reduzir probabilidade ou impacto, ou ambos</t>
  </si>
  <si>
    <t>Compartilhar ou Transferir</t>
  </si>
  <si>
    <t>Reduzir a probabilidade ou impacto pela transferência ou compartilhamento de uma parte do risco. (seguro, transações de hedge ou terceirização da atividade).</t>
  </si>
  <si>
    <t>Indica que o risco inerente já está dentro da tolerância a risco</t>
  </si>
  <si>
    <t>Verificar a possibilidade de retirar controles considerados desnecessários</t>
  </si>
  <si>
    <t xml:space="preserve">Aceitar </t>
  </si>
  <si>
    <t>Conviver com o evento de risco mantendo práticas e procedimentos existentes</t>
  </si>
  <si>
    <t>y</t>
  </si>
  <si>
    <t>h</t>
  </si>
  <si>
    <t>j</t>
  </si>
  <si>
    <t>k</t>
  </si>
  <si>
    <t>ç</t>
  </si>
  <si>
    <t>t</t>
  </si>
  <si>
    <t>v</t>
  </si>
  <si>
    <t>Aceitar</t>
  </si>
  <si>
    <t>Subprocesso/ Atividade 2</t>
  </si>
  <si>
    <t>Subprocesso / Atividade 5</t>
  </si>
  <si>
    <t>Subprocesso/ Atividade 8</t>
  </si>
  <si>
    <t>Subprocesso/ Atividade 9</t>
  </si>
  <si>
    <t>Subprocesso / Atividade 6</t>
  </si>
  <si>
    <t>Subprocesso / Atividade 7</t>
  </si>
  <si>
    <t>Subprocesso/ Atividade 4</t>
  </si>
  <si>
    <t>Formulário de Levantamento de Informações sobre Ambiente e sobre a Fixação de Objetivos</t>
  </si>
  <si>
    <t>Diretoria / Coordenação</t>
  </si>
  <si>
    <t xml:space="preserve">Informações sobre o Ambiente Interno - existência de: </t>
  </si>
  <si>
    <t>Código de Ética / Normas de Conduta</t>
  </si>
  <si>
    <t xml:space="preserve">Estrutura Organizacional </t>
  </si>
  <si>
    <t>Política de Recursos Humanos (compromisso com a competência e desenvolvimento)</t>
  </si>
  <si>
    <t>Atribuição de Alçadas e Responsabilidades</t>
  </si>
  <si>
    <t xml:space="preserve">Informações sobre a Fixação de Objetivos - existência de: </t>
  </si>
  <si>
    <t>Este fornulário tem a finalidade de avaliar aspectos dos dois primeiros componentes do COSO GRC (Ambiente Interno e Fixação de Objetivos) e contribui para identificar  também a existencia de aspectos relacionados à integridade.</t>
  </si>
  <si>
    <t>Informações sobre o Macroprocesso/Processo</t>
  </si>
  <si>
    <t>Possíveis Respostas</t>
  </si>
  <si>
    <t>Nível de Risco Residual</t>
  </si>
  <si>
    <t>Promover ações que evitem/eliminem as causas e/ou efeitos</t>
  </si>
  <si>
    <t>Data do Início</t>
  </si>
  <si>
    <t>Data da Conclusão</t>
  </si>
  <si>
    <t>A análise de SWOT é realizada com foco no macroprocesso/processo e visa obter informações para apoiar a identificação de eventos de riscos, bem como escolher as ações mais adequadas para assegurar o alcance dos objetivos do macroprocesso/processo, da unidade e do MP.</t>
  </si>
  <si>
    <t>Situação</t>
  </si>
  <si>
    <t>Concluído</t>
  </si>
  <si>
    <t xml:space="preserve"> Evento esperado que ocorra na maioria das circunstâncias</t>
  </si>
  <si>
    <t xml:space="preserve"> Evento provavelmente ocorra na maioria das circunstâncias</t>
  </si>
  <si>
    <t>Impacto - Fatores para Análise</t>
  </si>
  <si>
    <t>Negócios/Serviços    à Sociedade</t>
  </si>
  <si>
    <t>Orientações para atribuição de pesos</t>
  </si>
  <si>
    <t>Evento com potencial para levar o negócio ou serviço ao colapso</t>
  </si>
  <si>
    <t>Determina interrupção das atividades</t>
  </si>
  <si>
    <t>Com destaque na mídia nacional e internacional, podendo atingir os objetivos estratégicos e a missão</t>
  </si>
  <si>
    <r>
      <t>Prejudica o alcance da missão do MP</t>
    </r>
    <r>
      <rPr>
        <sz val="11"/>
        <color rgb="FFFF0000"/>
        <rFont val="Calibri"/>
        <family val="2"/>
        <scheme val="minor"/>
      </rPr>
      <t/>
    </r>
  </si>
  <si>
    <t xml:space="preserve">Exigiria a intervenção do Ministro </t>
  </si>
  <si>
    <t>&gt; = 25%</t>
  </si>
  <si>
    <t>5-Catastrófico</t>
  </si>
  <si>
    <t xml:space="preserve">Evento crítico, mas que com a devida gestão pode ser suportado
</t>
  </si>
  <si>
    <t>Determina ações de caráter pecuniários (multas)</t>
  </si>
  <si>
    <t>Com algum destaque na mídia nacional, provocando exposição significativa</t>
  </si>
  <si>
    <t>Prejudica o alcance da missão da Unidade</t>
  </si>
  <si>
    <t xml:space="preserve">Exigiria a intervenção do Secretário </t>
  </si>
  <si>
    <t>&gt; = 10% &lt; 25%</t>
  </si>
  <si>
    <t>4-Grande</t>
  </si>
  <si>
    <t>Evento significativo que pode ser gerenciado em circunstâncias normais</t>
  </si>
  <si>
    <t>Determina ações de caráter corretivo</t>
  </si>
  <si>
    <t>Pode chegar à mídia provocando a exposição por um curto período de tempo</t>
  </si>
  <si>
    <t>Prejudica o alcance dos objetivos estratégicos</t>
  </si>
  <si>
    <t xml:space="preserve">Exigiria a intervenção do Diretor </t>
  </si>
  <si>
    <t>&gt; = 3% &lt; 10%</t>
  </si>
  <si>
    <t>3-Moderado</t>
  </si>
  <si>
    <t>Evento cujas consequências podem ser absorvidas, mas carecem de esforço da gestão para minimizar o impacto</t>
  </si>
  <si>
    <t>Determina ações de caráter orientativo</t>
  </si>
  <si>
    <t>Tende a limitar-se às partes envolvidas</t>
  </si>
  <si>
    <t>Prejudica o alcance das metas do processo</t>
  </si>
  <si>
    <t xml:space="preserve">Exigiria a intervenção do Coordenador </t>
  </si>
  <si>
    <t>&gt; = 1% &lt; 3%</t>
  </si>
  <si>
    <t>2-Pequeno</t>
  </si>
  <si>
    <t>Evento cujo impacto pode ser absorvido por meio de atividades normais</t>
  </si>
  <si>
    <t>Pouco ou nenhum impacto</t>
  </si>
  <si>
    <t>Impacto apenas interno / sem impacto</t>
  </si>
  <si>
    <t xml:space="preserve">Pouco ou nenhum
impacto nas metas </t>
  </si>
  <si>
    <t>Seria alcançada no funcionamento normal da atividade</t>
  </si>
  <si>
    <t xml:space="preserve">&lt; 1% </t>
  </si>
  <si>
    <t>1-Insignificante</t>
  </si>
  <si>
    <t>xxx</t>
  </si>
  <si>
    <t>SICONV</t>
  </si>
  <si>
    <t>SEGES</t>
  </si>
  <si>
    <t>Departamento de Transferências Voluntárias - DETRV</t>
  </si>
  <si>
    <t>Macroprocesso</t>
  </si>
  <si>
    <t>Processo</t>
  </si>
  <si>
    <t>xxx1</t>
  </si>
  <si>
    <t>xx2</t>
  </si>
  <si>
    <t>Natureza do Risco orçamentário/financeiro</t>
  </si>
  <si>
    <t>Não iniciado</t>
  </si>
  <si>
    <t>Contrato de repasse</t>
  </si>
  <si>
    <t>Transferêcias voluntárias</t>
  </si>
  <si>
    <t>Transferêcias de recursos para entes/entidades</t>
  </si>
  <si>
    <t>Subprocesso/ Atividade 10</t>
  </si>
  <si>
    <t>Subprocesso/ Atividade 11</t>
  </si>
  <si>
    <t>Subprocesso/ Atividade 12</t>
  </si>
  <si>
    <t>Subprocesso/ Atividade 13</t>
  </si>
  <si>
    <t>Natureza do Risco orçamentário/financeiro?</t>
  </si>
  <si>
    <t>Versão: 1.1</t>
  </si>
  <si>
    <t>Alterações: 10/03/2017</t>
  </si>
  <si>
    <t>Data da criação: 09/03/2017</t>
  </si>
  <si>
    <t xml:space="preserve">Evento 1 </t>
  </si>
  <si>
    <t xml:space="preserve">Evento 2 </t>
  </si>
  <si>
    <t>Versão: 1.3</t>
  </si>
  <si>
    <t>Data da criação: 06/04/2017</t>
  </si>
  <si>
    <t xml:space="preserve">Alterações: </t>
  </si>
  <si>
    <t xml:space="preserve"> 1 a 3</t>
  </si>
  <si>
    <t xml:space="preserve"> 4 a 6</t>
  </si>
  <si>
    <t xml:space="preserve"> 13 a 25</t>
  </si>
  <si>
    <t xml:space="preserve">  7 a 12</t>
  </si>
  <si>
    <t>Matriz de Riscos</t>
  </si>
  <si>
    <t>PROBABILIDADE</t>
  </si>
  <si>
    <t>1 a 3</t>
  </si>
  <si>
    <t>4 a 6</t>
  </si>
  <si>
    <t>7 a 12</t>
  </si>
  <si>
    <t>13 a 25</t>
  </si>
  <si>
    <t>Evento 1 teste</t>
  </si>
  <si>
    <t xml:space="preserve">Evento 1 teste </t>
  </si>
  <si>
    <t>Objetivo do Macroprocesso / Processo</t>
  </si>
  <si>
    <t>Não Orçamentário Financeiro</t>
  </si>
  <si>
    <t>Natureza do Risco</t>
  </si>
  <si>
    <r>
      <rPr>
        <b/>
        <sz val="10"/>
        <rFont val="Arial"/>
        <family val="2"/>
      </rPr>
      <t>Operacional:</t>
    </r>
    <r>
      <rPr>
        <sz val="10"/>
        <rFont val="Arial"/>
        <family val="2"/>
      </rPr>
      <t xml:space="preserve"> eventos que podem comprometer as atividades da unidade, normalmente associados a falhas, deficiência ou inadequação de processos internos, pessoas, infraestrutura e sistemas, afetando o esforço da gestão quanto à eficácia e a eficiência dos processos organizacionais.</t>
    </r>
  </si>
  <si>
    <r>
      <rPr>
        <b/>
        <sz val="10"/>
        <rFont val="Arial"/>
        <family val="2"/>
      </rPr>
      <t>Orçamentário:</t>
    </r>
    <r>
      <rPr>
        <sz val="10"/>
        <rFont val="Arial"/>
        <family val="2"/>
      </rPr>
      <t xml:space="preserve"> eventos que podem comprometer a capacidade do MP de contar com os recursos orçamentários necessários à realização de suas atividades, ou eventos que possam comprometer a própria execução orçamentária</t>
    </r>
  </si>
  <si>
    <r>
      <rPr>
        <b/>
        <sz val="10"/>
        <rFont val="Arial"/>
        <family val="2"/>
      </rPr>
      <t>Reputação:</t>
    </r>
    <r>
      <rPr>
        <sz val="10"/>
        <rFont val="Arial"/>
        <family val="2"/>
      </rPr>
      <t xml:space="preserve"> eventos que podem comprometer a confiança da sociedade em relação à capacidade do MP em cumprir sua missão institucional, interferem diretamente na imagem do órgão</t>
    </r>
  </si>
  <si>
    <r>
      <rPr>
        <b/>
        <sz val="10"/>
        <rFont val="Arial"/>
        <family val="2"/>
      </rPr>
      <t>Integridade:</t>
    </r>
    <r>
      <rPr>
        <sz val="10"/>
        <rFont val="Arial"/>
        <family val="2"/>
      </rPr>
      <t xml:space="preserve"> eventos que podem afetar a probidade da gestão dos recursos públicos e das atividades da organização, causados pela falta de honestidade e desvios éticos</t>
    </r>
  </si>
  <si>
    <r>
      <rPr>
        <b/>
        <sz val="10"/>
        <rFont val="Arial"/>
        <family val="2"/>
      </rPr>
      <t>Fiscal:</t>
    </r>
    <r>
      <rPr>
        <sz val="10"/>
        <rFont val="Arial"/>
        <family val="2"/>
      </rPr>
      <t xml:space="preserve"> eventos que podem afetar negativamente o equilíbrio das contas públicas.</t>
    </r>
  </si>
  <si>
    <r>
      <rPr>
        <b/>
        <sz val="10"/>
        <rFont val="Arial"/>
        <family val="2"/>
      </rPr>
      <t>Conformidade:</t>
    </r>
    <r>
      <rPr>
        <sz val="10"/>
        <rFont val="Arial"/>
        <family val="2"/>
      </rPr>
      <t xml:space="preserve"> eventos que podem afetar o cumprimento de leis e regulamentos aplicáveis.</t>
    </r>
  </si>
  <si>
    <r>
      <rPr>
        <b/>
        <sz val="10"/>
        <rFont val="Arial"/>
        <family val="2"/>
      </rPr>
      <t>2. Na aba Mapa de Riscos</t>
    </r>
    <r>
      <rPr>
        <sz val="10"/>
        <rFont val="Arial"/>
        <family val="2"/>
      </rPr>
      <t>, preencha os seguintes campos:  
    a. subprocesso/atividade
    b. evento de Risco
    c. causas
    d. efeitos/consequências
    e.categoria de risco
A coluna natureza do risco é preenchida automaticamente de acordo com a categoria do risco selecionada</t>
    </r>
  </si>
  <si>
    <r>
      <rPr>
        <b/>
        <sz val="10"/>
        <rFont val="Arial"/>
        <family val="2"/>
      </rPr>
      <t>5. Na aba Cálculo do Risco Residual,</t>
    </r>
    <r>
      <rPr>
        <sz val="10"/>
        <rFont val="Arial"/>
        <family val="2"/>
      </rPr>
      <t xml:space="preserve"> faça a avaliação do risco residual quanto ao impacto e a probabilidade (semelhante ao que foi feito para o risco inerente) considerando os controles existentes para todos os eventos de risco identificado. Volte na aba Mapa de Riscos e perceba que as colunas do Risco Residual estarão preenchidas.</t>
    </r>
  </si>
  <si>
    <t>a</t>
  </si>
  <si>
    <t>s</t>
  </si>
  <si>
    <t>Versão: 1.4</t>
  </si>
  <si>
    <t>Data da criação: 18/04/2017</t>
  </si>
  <si>
    <t>Alterações: inclusão da aba instruções, alteração do arredondamento para o campo impacto no calculo inerente e residual</t>
  </si>
  <si>
    <r>
      <t>1.</t>
    </r>
    <r>
      <rPr>
        <sz val="10"/>
        <rFont val="Arial"/>
        <family val="2"/>
      </rPr>
      <t xml:space="preserve"> Inicialmente, preencha</t>
    </r>
    <r>
      <rPr>
        <b/>
        <sz val="10"/>
        <rFont val="Arial"/>
        <family val="2"/>
      </rPr>
      <t xml:space="preserve"> a aba Ambiente e Fixação de Objetivos.</t>
    </r>
  </si>
  <si>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. Volte para a </t>
    </r>
    <r>
      <rPr>
        <b/>
        <sz val="10"/>
        <rFont val="Arial"/>
        <family val="2"/>
      </rPr>
      <t xml:space="preserve">aba Mapa de Riscos, </t>
    </r>
    <r>
      <rPr>
        <sz val="10"/>
        <rFont val="Arial"/>
        <family val="2"/>
      </rPr>
      <t>observe que as colunas do Risco Inerente estarão preenchidas. Nessa mesma aba, faça a Identificação dos controle existentes (descrição do controle atual, avaliação quanto ao desenho do controle e quanto à operação)</t>
    </r>
  </si>
  <si>
    <t>(4)     Controle implantado e executado de maneira periódica e quase sempre uniforme. Avaliação dos controles é feita com alguma periodicidade;</t>
  </si>
  <si>
    <r>
      <rPr>
        <b/>
        <sz val="10"/>
        <rFont val="Arial"/>
        <family val="2"/>
      </rPr>
      <t>Estratégico</t>
    </r>
    <r>
      <rPr>
        <sz val="10"/>
        <rFont val="Arial"/>
        <family val="2"/>
      </rPr>
      <t>: eventos que possam impactar na missão, nas metas ou nos objetivos estratégicos da unidade/órgão,</t>
    </r>
  </si>
  <si>
    <t>Estratégico</t>
  </si>
  <si>
    <t>Operacional</t>
  </si>
  <si>
    <t>Integridade</t>
  </si>
  <si>
    <t>Conformidade</t>
  </si>
  <si>
    <t>Categoria de Risco - Lista Suspensa</t>
  </si>
  <si>
    <t>Data 18/05/2017</t>
  </si>
  <si>
    <t>Correção da aba Plano de Controles, cores do status</t>
  </si>
  <si>
    <t>Probabilidade</t>
  </si>
  <si>
    <t>Evento esperado que ocorra na maioria das circunstâncias</t>
  </si>
  <si>
    <t xml:space="preserve"> Frequência Observada/Esperada</t>
  </si>
  <si>
    <t>Data 23/05/2017</t>
  </si>
  <si>
    <t>Inclusão da aba Probabilidade</t>
  </si>
  <si>
    <t>Muito baixa</t>
  </si>
  <si>
    <t>Baixa</t>
  </si>
  <si>
    <t>Média</t>
  </si>
  <si>
    <t>Alta</t>
  </si>
  <si>
    <t>Muito Alta</t>
  </si>
  <si>
    <t>Muito baixa (&lt; 10%)</t>
  </si>
  <si>
    <t>Baixa (&gt;=10% &lt;= 30%)</t>
  </si>
  <si>
    <t>Média (&gt;=30% &lt;= 50%)</t>
  </si>
  <si>
    <t>Alta (&gt;=50% &lt;= 90%)</t>
  </si>
  <si>
    <t>Muito alta (&gt;90%)</t>
  </si>
  <si>
    <t>Muito alta</t>
  </si>
  <si>
    <r>
      <t xml:space="preserve">Evento </t>
    </r>
    <r>
      <rPr>
        <b/>
        <sz val="10"/>
        <color theme="3" tint="-0.499984740745262"/>
        <rFont val="Arial"/>
        <family val="2"/>
      </rPr>
      <t>pode</t>
    </r>
    <r>
      <rPr>
        <sz val="10"/>
        <color theme="3" tint="-0.499984740745262"/>
        <rFont val="Arial"/>
        <family val="2"/>
      </rPr>
      <t xml:space="preserve"> ocorrer em algum momento</t>
    </r>
  </si>
  <si>
    <r>
      <t xml:space="preserve">Evento </t>
    </r>
    <r>
      <rPr>
        <b/>
        <sz val="10"/>
        <color theme="3" tint="-0.499984740745262"/>
        <rFont val="Arial"/>
        <family val="2"/>
      </rPr>
      <t>deve</t>
    </r>
    <r>
      <rPr>
        <sz val="10"/>
        <color theme="3" tint="-0.499984740745262"/>
        <rFont val="Arial"/>
        <family val="2"/>
      </rPr>
      <t xml:space="preserve"> ocorrer em algum momento</t>
    </r>
  </si>
  <si>
    <r>
      <t xml:space="preserve">Evento </t>
    </r>
    <r>
      <rPr>
        <b/>
        <sz val="10"/>
        <color theme="0"/>
        <rFont val="Arial"/>
        <family val="2"/>
      </rPr>
      <t>pode</t>
    </r>
    <r>
      <rPr>
        <sz val="10"/>
        <color theme="0"/>
        <rFont val="Arial"/>
        <family val="2"/>
      </rPr>
      <t xml:space="preserve"> ocorrer em algum momento</t>
    </r>
  </si>
  <si>
    <r>
      <t xml:space="preserve">Evento </t>
    </r>
    <r>
      <rPr>
        <b/>
        <sz val="10"/>
        <color theme="0"/>
        <rFont val="Arial"/>
        <family val="2"/>
      </rPr>
      <t>deve</t>
    </r>
    <r>
      <rPr>
        <sz val="10"/>
        <color theme="0"/>
        <rFont val="Arial"/>
        <family val="2"/>
      </rPr>
      <t xml:space="preserve"> ocorrer em algum momento</t>
    </r>
  </si>
  <si>
    <t>Tipo de Ação Proposta</t>
  </si>
  <si>
    <t>Objetivo da Ação Proposta</t>
  </si>
  <si>
    <t>Preventiva</t>
  </si>
  <si>
    <t>Corretiva</t>
  </si>
  <si>
    <t>Controle Proposto / Ação Proposta</t>
  </si>
  <si>
    <t xml:space="preserve">Tipo </t>
  </si>
  <si>
    <t xml:space="preserve">Objetivo </t>
  </si>
  <si>
    <t>Área Responsável pela Implementação</t>
  </si>
  <si>
    <t xml:space="preserve">Responsável  Implementação </t>
  </si>
  <si>
    <t>Controles Propostos / Ações Propostas</t>
  </si>
  <si>
    <t>Decreto 6170, portaria 507</t>
  </si>
  <si>
    <t>Fraquezas
(Pontos Fracos)</t>
  </si>
  <si>
    <t>Versão 1.5</t>
  </si>
  <si>
    <t>Data da criação: 06/06/2017</t>
  </si>
  <si>
    <t>Alterações: 1. Alteração da aba Plano de Controle para Plano de ação.
2. Alteração da nomenclatura de algumas colunas Controle proposto  --&gt; Controle proposto / ação proposta) 
3. Alteração da nomenclatura dos níveis da probabilidade</t>
  </si>
  <si>
    <r>
      <rPr>
        <b/>
        <sz val="10"/>
        <rFont val="Arial"/>
        <family val="2"/>
      </rPr>
      <t>3. Na aba Cálculo do Risco Inerente</t>
    </r>
    <r>
      <rPr>
        <sz val="10"/>
        <rFont val="Arial"/>
        <family val="2"/>
      </rPr>
      <t xml:space="preserve">, faça a análise ( valores entre 1 e 5) quanto a cada quesito do impacto (esforço da gestão, regulação, reputação, negócios/serviços à sociedade, intervenção hierárquica e valor orçamentário) e quanto à probabilidade. </t>
    </r>
    <r>
      <rPr>
        <b/>
        <sz val="10"/>
        <color rgb="FFFF0000"/>
        <rFont val="Arial"/>
        <family val="2"/>
      </rPr>
      <t>Use</t>
    </r>
    <r>
      <rPr>
        <sz val="10"/>
        <color rgb="FFFF0000"/>
        <rFont val="Arial"/>
        <family val="2"/>
      </rPr>
      <t xml:space="preserve"> a </t>
    </r>
    <r>
      <rPr>
        <b/>
        <sz val="10"/>
        <color rgb="FFFF0000"/>
        <rFont val="Arial"/>
        <family val="2"/>
      </rPr>
      <t xml:space="preserve">aba Impacto - Fatores de análise para identificar qual o peso que melhor se adequa a cada dimensão do impacto. </t>
    </r>
    <r>
      <rPr>
        <sz val="10"/>
        <rFont val="Arial"/>
        <family val="2"/>
      </rPr>
      <t xml:space="preserve">Proceda com a avaliação de todos os eventos de risco. Caso entenda que alguma dimensão do impacto não cabe ser analisado no âmbito do processo, pode-se colocar valor 0 (zero), desde que seja feito na coluna inteira, para todos os eventos de risco identificados. </t>
    </r>
  </si>
  <si>
    <r>
      <t xml:space="preserve">6. Na aba Mapa de Riscos, </t>
    </r>
    <r>
      <rPr>
        <sz val="10"/>
        <rFont val="Arial"/>
        <family val="2"/>
      </rPr>
      <t>defina a</t>
    </r>
    <r>
      <rPr>
        <b/>
        <sz val="10"/>
        <rFont val="Arial"/>
        <family val="2"/>
      </rPr>
      <t xml:space="preserve"> Possível Resposta </t>
    </r>
    <r>
      <rPr>
        <sz val="10"/>
        <rFont val="Arial"/>
        <family val="2"/>
      </rPr>
      <t>para cada evento de risco. Ao definir a resposta, reflita no custo-benefício dos controles/ações que poderão ser implementados / melhorados.</t>
    </r>
  </si>
  <si>
    <r>
      <rPr>
        <b/>
        <sz val="10"/>
        <rFont val="Arial"/>
        <family val="2"/>
      </rPr>
      <t xml:space="preserve">7. Na aba Plano de Ação, </t>
    </r>
    <r>
      <rPr>
        <sz val="10"/>
        <rFont val="Arial"/>
        <family val="2"/>
      </rPr>
      <t>defina o controle proposto / ação proposta, tipo, objetivo, responsável, como será implementado, intervenientes, data inicio e data de conclusão. Volte na aba Mapa de Riscos e observe as colunas referentes aos Controles Propostos / Ações Propostas estão preenchidas.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</si>
</sst>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(* #,##0_);_(* \(#,##0\);_(* &quot;-&quot;??_);_(@_)"/>
    <numFmt numFmtId="166" formatCode="_(&quot;R$ &quot;* #,##0.00_);_(&quot;R$ &quot;* \(#,##0.00\);_(&quot;R$ &quot;* &quot;-&quot;??_);_(@_)"/>
  </numFmts>
  <fonts count="70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alibri"/>
      <family val="2"/>
    </font>
    <font>
      <sz val="7"/>
      <name val="Times New Roman"/>
      <family val="1"/>
    </font>
    <font>
      <b/>
      <sz val="11"/>
      <color indexed="8"/>
      <name val="Arial"/>
      <family val="2"/>
    </font>
    <font>
      <sz val="11"/>
      <name val="Calibri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sz val="10"/>
      <name val="MS Sans Serif"/>
      <family val="2"/>
    </font>
    <font>
      <sz val="10"/>
      <color rgb="FF4F6228"/>
      <name val="Arial"/>
      <family val="2"/>
    </font>
    <font>
      <sz val="10"/>
      <color rgb="FF31849B"/>
      <name val="Arial"/>
      <family val="2"/>
    </font>
    <font>
      <b/>
      <sz val="10"/>
      <color rgb="FF006666"/>
      <name val="Arial"/>
      <family val="2"/>
    </font>
    <font>
      <sz val="10"/>
      <color theme="3" tint="-0.499984740745262"/>
      <name val="Arial"/>
      <family val="2"/>
    </font>
    <font>
      <b/>
      <sz val="10"/>
      <color theme="0"/>
      <name val="Arial"/>
      <family val="2"/>
    </font>
    <font>
      <b/>
      <sz val="10"/>
      <color theme="3" tint="-0.499984740745262"/>
      <name val="Arial"/>
      <family val="2"/>
    </font>
    <font>
      <b/>
      <u/>
      <sz val="10"/>
      <name val="Arial"/>
      <family val="2"/>
    </font>
    <font>
      <sz val="10"/>
      <name val="Calibri"/>
      <family val="2"/>
    </font>
    <font>
      <sz val="10"/>
      <color theme="3" tint="-0.249977111117893"/>
      <name val="Arial"/>
      <family val="2"/>
    </font>
    <font>
      <sz val="20"/>
      <color theme="3" tint="-0.249977111117893"/>
      <name val="Arial"/>
      <family val="2"/>
    </font>
    <font>
      <sz val="16"/>
      <color theme="3" tint="-0.249977111117893"/>
      <name val="Arial"/>
      <family val="2"/>
    </font>
    <font>
      <b/>
      <sz val="11"/>
      <color theme="3" tint="-0.249977111117893"/>
      <name val="Arial"/>
      <family val="2"/>
    </font>
    <font>
      <b/>
      <sz val="14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4"/>
      <color theme="3" tint="-0.499984740745262"/>
      <name val="Arial"/>
      <family val="2"/>
    </font>
    <font>
      <b/>
      <sz val="10"/>
      <color theme="8" tint="-0.499984740745262"/>
      <name val="Arial"/>
      <family val="2"/>
    </font>
    <font>
      <b/>
      <sz val="10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b/>
      <sz val="9"/>
      <color theme="3" tint="-0.249977111117893"/>
      <name val="Arial"/>
      <family val="2"/>
    </font>
    <font>
      <sz val="10"/>
      <color theme="0"/>
      <name val="Arial"/>
      <family val="2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499984740745262"/>
      <name val="Arial"/>
      <family val="2"/>
    </font>
    <font>
      <sz val="9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b/>
      <sz val="10"/>
      <color rgb="FFFFFF66"/>
      <name val="Arial"/>
      <family val="2"/>
    </font>
    <font>
      <b/>
      <sz val="10"/>
      <color rgb="FFFFFF00"/>
      <name val="Arial"/>
      <family val="2"/>
    </font>
    <font>
      <b/>
      <sz val="10"/>
      <color rgb="FFFFC000"/>
      <name val="Arial"/>
      <family val="2"/>
    </font>
    <font>
      <b/>
      <sz val="10"/>
      <color rgb="FFFFFFCC"/>
      <name val="Arial"/>
      <family val="2"/>
    </font>
    <font>
      <b/>
      <sz val="10"/>
      <color rgb="FFFF3300"/>
      <name val="Arial"/>
      <family val="2"/>
    </font>
    <font>
      <sz val="10"/>
      <color rgb="FFFF3300"/>
      <name val="Arial"/>
      <family val="2"/>
    </font>
    <font>
      <b/>
      <sz val="12"/>
      <color theme="3" tint="-0.499984740745262"/>
      <name val="Arial"/>
      <family val="2"/>
    </font>
    <font>
      <b/>
      <sz val="16"/>
      <color theme="0"/>
      <name val="Arial"/>
      <family val="2"/>
    </font>
    <font>
      <b/>
      <sz val="10"/>
      <color indexed="8"/>
      <name val="Arial"/>
      <family val="2"/>
    </font>
    <font>
      <sz val="11"/>
      <color theme="3" tint="-0.499984740745262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b/>
      <sz val="12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11"/>
      <color theme="0"/>
      <name val="Arial"/>
      <family val="2"/>
    </font>
    <font>
      <b/>
      <i/>
      <sz val="10"/>
      <color theme="3" tint="-0.49998474074526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0"/>
      <name val="Arial"/>
      <family val="2"/>
    </font>
    <font>
      <sz val="11"/>
      <color rgb="FFFF0000"/>
      <name val="Calibri"/>
      <family val="2"/>
      <scheme val="minor"/>
    </font>
    <font>
      <sz val="14"/>
      <color theme="0"/>
      <name val="Arial"/>
      <family val="2"/>
    </font>
    <font>
      <sz val="14"/>
      <color theme="3" tint="-0.499984740745262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52"/>
        <bgColor indexed="29"/>
      </patternFill>
    </fill>
    <fill>
      <patternFill patternType="solid">
        <fgColor indexed="57"/>
        <bgColor indexed="19"/>
      </patternFill>
    </fill>
    <fill>
      <patternFill patternType="solid">
        <fgColor indexed="53"/>
        <bgColor indexed="10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6" tint="0.39997558519241921"/>
        <bgColor indexed="31"/>
      </patternFill>
    </fill>
    <fill>
      <patternFill patternType="solid">
        <fgColor theme="6" tint="-0.249977111117893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6" tint="0.59999389629810485"/>
        <bgColor indexed="31"/>
      </patternFill>
    </fill>
    <fill>
      <patternFill patternType="solid">
        <fgColor rgb="FF4B781E"/>
        <bgColor indexed="64"/>
      </patternFill>
    </fill>
    <fill>
      <patternFill patternType="solid">
        <fgColor rgb="FF1E4619"/>
        <bgColor indexed="64"/>
      </patternFill>
    </fill>
    <fill>
      <patternFill patternType="solid">
        <fgColor rgb="FF50BE5A"/>
        <bgColor indexed="64"/>
      </patternFill>
    </fill>
    <fill>
      <patternFill patternType="solid">
        <fgColor rgb="FF8CDC6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6" tint="0.79998168889431442"/>
        <bgColor indexed="31"/>
      </patternFill>
    </fill>
  </fills>
  <borders count="2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5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/>
      <right style="medium">
        <color indexed="64"/>
      </right>
      <top/>
      <bottom style="thin">
        <color theme="5" tint="0.79998168889431442"/>
      </bottom>
      <diagonal/>
    </border>
    <border>
      <left style="medium">
        <color indexed="64"/>
      </left>
      <right style="medium">
        <color indexed="64"/>
      </right>
      <top/>
      <bottom style="double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5" tint="0.79998168889431442"/>
      </top>
      <bottom style="medium">
        <color indexed="64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double">
        <color theme="6" tint="0.39994506668294322"/>
      </left>
      <right style="double">
        <color theme="6" tint="0.39994506668294322"/>
      </right>
      <top style="double">
        <color theme="6" tint="0.39994506668294322"/>
      </top>
      <bottom style="double">
        <color theme="6" tint="0.39994506668294322"/>
      </bottom>
      <diagonal/>
    </border>
    <border>
      <left style="double">
        <color theme="6" tint="0.39994506668294322"/>
      </left>
      <right style="double">
        <color theme="6" tint="0.39994506668294322"/>
      </right>
      <top/>
      <bottom style="double">
        <color theme="6" tint="0.3999450666829432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theme="5" tint="0.79995117038483843"/>
      </left>
      <right/>
      <top/>
      <bottom/>
      <diagonal/>
    </border>
    <border>
      <left style="double">
        <color theme="5" tint="0.79995117038483843"/>
      </left>
      <right/>
      <top/>
      <bottom style="double">
        <color theme="5" tint="0.79995117038483843"/>
      </bottom>
      <diagonal/>
    </border>
    <border>
      <left/>
      <right style="double">
        <color indexed="64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double">
        <color theme="9" tint="0.79998168889431442"/>
      </top>
      <bottom style="double">
        <color theme="9" tint="0.79998168889431442"/>
      </bottom>
      <diagonal/>
    </border>
    <border>
      <left/>
      <right style="double">
        <color indexed="64"/>
      </right>
      <top style="double">
        <color theme="9" tint="0.79998168889431442"/>
      </top>
      <bottom style="double">
        <color theme="9" tint="0.79998168889431442"/>
      </bottom>
      <diagonal/>
    </border>
    <border>
      <left style="double">
        <color indexed="64"/>
      </left>
      <right/>
      <top style="double">
        <color theme="9" tint="0.79998168889431442"/>
      </top>
      <bottom style="double">
        <color indexed="64"/>
      </bottom>
      <diagonal/>
    </border>
    <border>
      <left/>
      <right/>
      <top style="double">
        <color theme="9" tint="0.79998168889431442"/>
      </top>
      <bottom style="double">
        <color indexed="64"/>
      </bottom>
      <diagonal/>
    </border>
    <border>
      <left/>
      <right style="double">
        <color indexed="64"/>
      </right>
      <top style="double">
        <color theme="9" tint="0.79998168889431442"/>
      </top>
      <bottom style="double">
        <color indexed="64"/>
      </bottom>
      <diagonal/>
    </border>
    <border>
      <left/>
      <right/>
      <top/>
      <bottom style="double">
        <color theme="9" tint="0.79998168889431442"/>
      </bottom>
      <diagonal/>
    </border>
    <border>
      <left/>
      <right style="double">
        <color indexed="64"/>
      </right>
      <top/>
      <bottom style="double">
        <color theme="9" tint="0.79998168889431442"/>
      </bottom>
      <diagonal/>
    </border>
    <border>
      <left/>
      <right style="thin">
        <color theme="0" tint="-0.14999847407452621"/>
      </right>
      <top/>
      <bottom/>
      <diagonal/>
    </border>
    <border>
      <left style="double">
        <color theme="0" tint="-0.14996795556505021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theme="0" tint="-0.14993743705557422"/>
      </left>
      <right style="double">
        <color theme="0" tint="-0.14996795556505021"/>
      </right>
      <top/>
      <bottom/>
      <diagonal/>
    </border>
    <border>
      <left style="double">
        <color theme="0" tint="-0.14993743705557422"/>
      </left>
      <right style="double">
        <color theme="0" tint="-0.14996795556505021"/>
      </right>
      <top/>
      <bottom style="double">
        <color theme="0" tint="-0.1499374370555742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uble">
        <color theme="0" tint="-0.14996795556505021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double">
        <color theme="5" tint="0.79998168889431442"/>
      </top>
      <bottom style="double">
        <color theme="5" tint="0.7999816888943144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double">
        <color theme="5" tint="0.79998168889431442"/>
      </bottom>
      <diagonal/>
    </border>
    <border>
      <left style="medium">
        <color indexed="64"/>
      </left>
      <right style="double">
        <color theme="6" tint="0.39994506668294322"/>
      </right>
      <top style="double">
        <color theme="6" tint="0.39994506668294322"/>
      </top>
      <bottom/>
      <diagonal/>
    </border>
    <border>
      <left style="medium">
        <color indexed="64"/>
      </left>
      <right style="double">
        <color theme="6" tint="0.39994506668294322"/>
      </right>
      <top/>
      <bottom/>
      <diagonal/>
    </border>
    <border>
      <left style="medium">
        <color indexed="64"/>
      </left>
      <right style="double">
        <color theme="6" tint="0.39994506668294322"/>
      </right>
      <top/>
      <bottom style="double">
        <color theme="6" tint="0.39994506668294322"/>
      </bottom>
      <diagonal/>
    </border>
    <border>
      <left style="medium">
        <color indexed="64"/>
      </left>
      <right style="medium">
        <color theme="1" tint="4.9989318521683403E-2"/>
      </right>
      <top/>
      <bottom/>
      <diagonal/>
    </border>
    <border>
      <left style="medium">
        <color indexed="64"/>
      </left>
      <right style="medium">
        <color theme="1" tint="4.9989318521683403E-2"/>
      </right>
      <top/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double">
        <color theme="5" tint="0.79998168889431442"/>
      </top>
      <bottom style="medium">
        <color indexed="64"/>
      </bottom>
      <diagonal/>
    </border>
    <border>
      <left style="double">
        <color theme="5" tint="0.79995117038483843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theme="5" tint="0.79998168889431442"/>
      </top>
      <bottom style="double">
        <color theme="5" tint="0.79998168889431442"/>
      </bottom>
      <diagonal/>
    </border>
    <border>
      <left style="double">
        <color indexed="64"/>
      </left>
      <right style="double">
        <color indexed="64"/>
      </right>
      <top/>
      <bottom style="double">
        <color theme="5" tint="0.79998168889431442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theme="0" tint="-0.1498458815271462"/>
      </left>
      <right style="medium">
        <color theme="0" tint="-0.14990691854609822"/>
      </right>
      <top style="medium">
        <color theme="0" tint="-0.1498458815271462"/>
      </top>
      <bottom style="medium">
        <color theme="0" tint="-0.1498458815271462"/>
      </bottom>
      <diagonal/>
    </border>
    <border>
      <left style="medium">
        <color theme="0" tint="-0.1498764000366222"/>
      </left>
      <right/>
      <top style="medium">
        <color theme="0" tint="-0.1498764000366222"/>
      </top>
      <bottom style="medium">
        <color theme="0" tint="-0.1498764000366222"/>
      </bottom>
      <diagonal/>
    </border>
    <border>
      <left style="medium">
        <color theme="0" tint="-0.1498458815271462"/>
      </left>
      <right style="medium">
        <color theme="0" tint="-0.1498458815271462"/>
      </right>
      <top style="medium">
        <color theme="0" tint="-0.1498458815271462"/>
      </top>
      <bottom style="medium">
        <color theme="0" tint="-0.14984588152714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double">
        <color theme="0" tint="-0.14996795556505021"/>
      </left>
      <right/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6795556505021"/>
      </top>
      <bottom style="double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3743705557422"/>
      </bottom>
      <diagonal/>
    </border>
    <border>
      <left style="double">
        <color theme="0" tint="-0.14996795556505021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double">
        <color theme="0" tint="-0.14996795556505021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6795556505021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 tint="-0.14993743705557422"/>
      </left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/>
      <right style="medium">
        <color rgb="FFFFC000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FFC000"/>
      </left>
      <right/>
      <top style="medium">
        <color indexed="64"/>
      </top>
      <bottom/>
      <diagonal/>
    </border>
    <border>
      <left style="medium">
        <color theme="5"/>
      </left>
      <right style="medium">
        <color theme="5"/>
      </right>
      <top style="medium">
        <color indexed="64"/>
      </top>
      <bottom style="thin">
        <color theme="0"/>
      </bottom>
      <diagonal/>
    </border>
    <border>
      <left style="medium">
        <color theme="5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rgb="FFFFC00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5"/>
      </left>
      <right style="medium">
        <color theme="5"/>
      </right>
      <top style="thin">
        <color theme="0"/>
      </top>
      <bottom style="thin">
        <color theme="0"/>
      </bottom>
      <diagonal/>
    </border>
    <border>
      <left style="medium">
        <color theme="5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FFC00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theme="5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medium">
        <color theme="5"/>
      </left>
      <right style="medium">
        <color theme="5"/>
      </right>
      <top style="thin">
        <color theme="0"/>
      </top>
      <bottom style="medium">
        <color rgb="FFFFC000"/>
      </bottom>
      <diagonal/>
    </border>
    <border>
      <left style="medium">
        <color theme="5"/>
      </left>
      <right/>
      <top style="thin">
        <color theme="0"/>
      </top>
      <bottom style="medium">
        <color rgb="FFFFC000"/>
      </bottom>
      <diagonal/>
    </border>
    <border>
      <left/>
      <right/>
      <top style="thin">
        <color theme="0"/>
      </top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 style="medium">
        <color indexed="64"/>
      </right>
      <top style="thin">
        <color theme="0"/>
      </top>
      <bottom style="medium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/>
      <right style="medium">
        <color indexed="64"/>
      </right>
      <top style="thin">
        <color theme="5" tint="0.79998168889431442"/>
      </top>
      <bottom/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5" tint="0.79998168889431442"/>
      </top>
      <bottom/>
      <diagonal/>
    </border>
    <border>
      <left style="medium">
        <color indexed="64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5" tint="0.79998168889431442"/>
      </left>
      <right style="medium">
        <color indexed="64"/>
      </right>
      <top style="thin">
        <color theme="5" tint="0.79998168889431442"/>
      </top>
      <bottom/>
      <diagonal/>
    </border>
    <border>
      <left style="medium">
        <color indexed="64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indexed="64"/>
      </right>
      <top/>
      <bottom style="thin">
        <color theme="5" tint="0.7999816888943144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thin">
        <color theme="0" tint="-0.14999847407452621"/>
      </top>
      <bottom/>
      <diagonal/>
    </border>
    <border>
      <left style="medium">
        <color indexed="64"/>
      </left>
      <right style="medium">
        <color theme="1" tint="4.9989318521683403E-2"/>
      </right>
      <top/>
      <bottom style="double">
        <color theme="0" tint="-0.14999847407452621"/>
      </bottom>
      <diagonal/>
    </border>
    <border>
      <left style="medium">
        <color indexed="64"/>
      </left>
      <right style="medium">
        <color theme="1" tint="4.9989318521683403E-2"/>
      </right>
      <top style="double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5" tint="0.79995117038483843"/>
      </left>
      <right style="double">
        <color indexed="64"/>
      </right>
      <top style="double">
        <color theme="5" tint="0.79995117038483843"/>
      </top>
      <bottom/>
      <diagonal/>
    </border>
    <border>
      <left style="double">
        <color theme="5" tint="0.79995117038483843"/>
      </left>
      <right style="double">
        <color indexed="64"/>
      </right>
      <top/>
      <bottom/>
      <diagonal/>
    </border>
    <border>
      <left style="double">
        <color theme="5" tint="0.79995117038483843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theme="5" tint="0.79998168889431442"/>
      </top>
      <bottom style="medium">
        <color indexed="64"/>
      </bottom>
      <diagonal/>
    </border>
    <border>
      <left style="double">
        <color indexed="64"/>
      </left>
      <right/>
      <top style="double">
        <color theme="9" tint="0.79998168889431442"/>
      </top>
      <bottom/>
      <diagonal/>
    </border>
    <border>
      <left/>
      <right/>
      <top style="double">
        <color theme="9" tint="0.79998168889431442"/>
      </top>
      <bottom/>
      <diagonal/>
    </border>
    <border>
      <left/>
      <right style="double">
        <color indexed="64"/>
      </right>
      <top style="double">
        <color theme="9" tint="0.79998168889431442"/>
      </top>
      <bottom/>
      <diagonal/>
    </border>
    <border>
      <left/>
      <right style="medium">
        <color indexed="64"/>
      </right>
      <top style="double">
        <color theme="6" tint="0.39994506668294322"/>
      </top>
      <bottom/>
      <diagonal/>
    </border>
    <border>
      <left/>
      <right/>
      <top style="double">
        <color theme="6" tint="0.39994506668294322"/>
      </top>
      <bottom/>
      <diagonal/>
    </border>
    <border>
      <left style="thin">
        <color theme="0" tint="-0.14999847407452621"/>
      </left>
      <right style="medium">
        <color theme="0" tint="-0.14993743705557422"/>
      </right>
      <top style="thin">
        <color theme="0" tint="-0.14999847407452621"/>
      </top>
      <bottom style="medium">
        <color theme="0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/>
      </bottom>
      <diagonal/>
    </border>
    <border>
      <left style="medium">
        <color theme="0"/>
      </left>
      <right style="thin">
        <color theme="0" tint="-0.14999847407452621"/>
      </right>
      <top style="medium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/>
      </top>
      <bottom style="thin">
        <color theme="0" tint="-0.14999847407452621"/>
      </bottom>
      <diagonal/>
    </border>
    <border>
      <left style="double">
        <color theme="6" tint="0.39994506668294322"/>
      </left>
      <right style="double">
        <color theme="6" tint="0.39994506668294322"/>
      </right>
      <top style="medium">
        <color theme="0"/>
      </top>
      <bottom style="double">
        <color theme="6" tint="0.39994506668294322"/>
      </bottom>
      <diagonal/>
    </border>
    <border>
      <left style="medium">
        <color theme="0"/>
      </left>
      <right style="thin">
        <color theme="0" tint="-0.14999847407452621"/>
      </right>
      <top style="thin">
        <color theme="0" tint="-0.14999847407452621"/>
      </top>
      <bottom style="medium">
        <color theme="0"/>
      </bottom>
      <diagonal/>
    </border>
    <border>
      <left style="thin">
        <color theme="0" tint="-0.14999847407452621"/>
      </left>
      <right/>
      <top style="medium">
        <color theme="0"/>
      </top>
      <bottom style="thin">
        <color theme="0" tint="-0.14999847407452621"/>
      </bottom>
      <diagonal/>
    </border>
    <border>
      <left style="medium">
        <color theme="0"/>
      </left>
      <right style="thin">
        <color theme="0" tint="-0.14999847407452621"/>
      </right>
      <top style="thin">
        <color theme="0" tint="-0.14999847407452621"/>
      </top>
      <bottom style="double">
        <color theme="6" tint="0.3999450666829432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/>
      </bottom>
      <diagonal/>
    </border>
    <border>
      <left style="thin">
        <color theme="0" tint="-0.14999847407452621"/>
      </left>
      <right style="medium">
        <color theme="0"/>
      </right>
      <top style="medium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/>
      </right>
      <top style="thin">
        <color theme="0" tint="-0.14999847407452621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6" tint="0.79998168889431442"/>
      </top>
      <bottom style="double">
        <color theme="9" tint="0.79998168889431442"/>
      </bottom>
      <diagonal/>
    </border>
    <border>
      <left style="medium">
        <color indexed="64"/>
      </left>
      <right/>
      <top/>
      <bottom style="double">
        <color theme="6" tint="0.79998168889431442"/>
      </bottom>
      <diagonal/>
    </border>
    <border>
      <left/>
      <right/>
      <top/>
      <bottom style="double">
        <color theme="6" tint="0.79998168889431442"/>
      </bottom>
      <diagonal/>
    </border>
    <border>
      <left/>
      <right/>
      <top style="double">
        <color theme="9" tint="0.79998168889431442"/>
      </top>
      <bottom style="double">
        <color theme="6" tint="0.79998168889431442"/>
      </bottom>
      <diagonal/>
    </border>
    <border>
      <left style="medium">
        <color indexed="64"/>
      </left>
      <right/>
      <top style="medium">
        <color indexed="64"/>
      </top>
      <bottom style="double">
        <color theme="6" tint="0.79998168889431442"/>
      </bottom>
      <diagonal/>
    </border>
    <border>
      <left/>
      <right/>
      <top style="medium">
        <color indexed="64"/>
      </top>
      <bottom style="double">
        <color theme="6" tint="0.79998168889431442"/>
      </bottom>
      <diagonal/>
    </border>
    <border>
      <left style="medium">
        <color indexed="64"/>
      </left>
      <right/>
      <top style="double">
        <color theme="6" tint="0.79998168889431442"/>
      </top>
      <bottom style="double">
        <color theme="6" tint="0.79998168889431442"/>
      </bottom>
      <diagonal/>
    </border>
    <border>
      <left/>
      <right/>
      <top style="double">
        <color theme="6" tint="0.79998168889431442"/>
      </top>
      <bottom style="double">
        <color theme="6" tint="0.79998168889431442"/>
      </bottom>
      <diagonal/>
    </border>
    <border>
      <left style="double">
        <color theme="0" tint="-0.34998626667073579"/>
      </left>
      <right/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2" tint="-9.9978637043366805E-2"/>
      </left>
      <right style="thin">
        <color theme="0" tint="-0.14999847407452621"/>
      </right>
      <top style="thin">
        <color theme="0" tint="-0.14999847407452621"/>
      </top>
      <bottom style="double">
        <color theme="0" tint="-0.14996795556505021"/>
      </bottom>
      <diagonal/>
    </border>
    <border>
      <left style="double">
        <color theme="0" tint="-0.34998626667073579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0" tint="-0.14999847407452621"/>
      </bottom>
      <diagonal/>
    </border>
    <border>
      <left style="thin">
        <color theme="5" tint="0.79998168889431442"/>
      </left>
      <right style="medium">
        <color indexed="64"/>
      </right>
      <top style="thin">
        <color theme="5" tint="0.79998168889431442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5" tint="0.79998168889431442"/>
      </right>
      <top style="thin">
        <color theme="5" tint="0.79998168889431442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5" tint="0.79998168889431442"/>
      </bottom>
      <diagonal/>
    </border>
    <border>
      <left style="medium">
        <color theme="1" tint="4.9989318521683403E-2"/>
      </left>
      <right style="thin">
        <color theme="5" tint="0.79998168889431442"/>
      </right>
      <top style="thin">
        <color theme="5" tint="0.79998168889431442"/>
      </top>
      <bottom style="medium">
        <color indexed="64"/>
      </bottom>
      <diagonal/>
    </border>
    <border>
      <left style="thin">
        <color theme="5" tint="0.79998168889431442"/>
      </left>
      <right style="medium">
        <color indexed="64"/>
      </right>
      <top style="thin">
        <color theme="5" tint="0.79998168889431442"/>
      </top>
      <bottom style="medium">
        <color indexed="64"/>
      </bottom>
      <diagonal/>
    </border>
    <border>
      <left style="medium">
        <color indexed="64"/>
      </left>
      <right style="thin">
        <color theme="5" tint="0.79998168889431442"/>
      </right>
      <top style="thin">
        <color theme="5" tint="0.79998168889431442"/>
      </top>
      <bottom style="medium">
        <color indexed="64"/>
      </bottom>
      <diagonal/>
    </border>
    <border>
      <left style="double">
        <color theme="5" tint="0.79995117038483843"/>
      </left>
      <right style="double">
        <color indexed="64"/>
      </right>
      <top style="double">
        <color theme="5" tint="0.79998168889431442"/>
      </top>
      <bottom/>
      <diagonal/>
    </border>
    <border>
      <left style="double">
        <color theme="5" tint="0.79995117038483843"/>
      </left>
      <right style="double">
        <color indexed="64"/>
      </right>
      <top/>
      <bottom style="double">
        <color theme="5" tint="0.79995117038483843"/>
      </bottom>
      <diagonal/>
    </border>
    <border>
      <left style="thin">
        <color theme="5" tint="0.79998168889431442"/>
      </left>
      <right style="medium">
        <color indexed="64"/>
      </right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indexed="64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 style="medium">
        <color indexed="64"/>
      </bottom>
      <diagonal/>
    </border>
    <border>
      <left/>
      <right style="medium">
        <color indexed="64"/>
      </right>
      <top style="thin">
        <color theme="5" tint="0.79998168889431442"/>
      </top>
      <bottom style="medium">
        <color indexed="64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theme="0" tint="-0.14996795556505021"/>
      </bottom>
      <diagonal/>
    </border>
    <border>
      <left/>
      <right style="medium">
        <color indexed="64"/>
      </right>
      <top/>
      <bottom style="double">
        <color theme="0" tint="-0.14996795556505021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medium">
        <color indexed="64"/>
      </right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theme="5" tint="0.79998168889431442"/>
      </left>
      <right style="medium">
        <color theme="5" tint="0.79998168889431442"/>
      </right>
      <top style="medium">
        <color theme="5" tint="0.79998168889431442"/>
      </top>
      <bottom style="medium">
        <color theme="5" tint="0.79998168889431442"/>
      </bottom>
      <diagonal/>
    </border>
    <border>
      <left style="medium">
        <color indexed="64"/>
      </left>
      <right style="medium">
        <color theme="5" tint="0.79998168889431442"/>
      </right>
      <top/>
      <bottom style="medium">
        <color theme="5" tint="0.79998168889431442"/>
      </bottom>
      <diagonal/>
    </border>
    <border>
      <left style="thin">
        <color theme="0" tint="-0.14999847407452621"/>
      </left>
      <right/>
      <top/>
      <bottom style="double">
        <color theme="0" tint="-0.14996795556505021"/>
      </bottom>
      <diagonal/>
    </border>
    <border>
      <left style="double">
        <color theme="0" tint="-0.14996795556505021"/>
      </left>
      <right style="double">
        <color theme="0" tint="-0.14993743705557422"/>
      </right>
      <top/>
      <bottom style="double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/>
      <bottom style="double">
        <color theme="0" tint="-0.14993743705557422"/>
      </bottom>
      <diagonal/>
    </border>
    <border>
      <left style="double">
        <color theme="0" tint="-0.14996795556505021"/>
      </left>
      <right/>
      <top/>
      <bottom style="double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6795556505021"/>
      </left>
      <right style="double">
        <color theme="0" tint="-0.14993743705557422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3743705557422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</borders>
  <cellStyleXfs count="1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43" fontId="6" fillId="0" borderId="0" applyFont="0" applyFill="0" applyBorder="0" applyAlignment="0" applyProtection="0"/>
    <xf numFmtId="0" fontId="17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/>
  </cellStyleXfs>
  <cellXfs count="719">
    <xf numFmtId="0" fontId="0" fillId="0" borderId="0" xfId="0"/>
    <xf numFmtId="0" fontId="0" fillId="7" borderId="1" xfId="0" applyFill="1" applyBorder="1"/>
    <xf numFmtId="0" fontId="7" fillId="0" borderId="0" xfId="0" applyFont="1" applyAlignment="1">
      <alignment horizontal="left" indent="4"/>
    </xf>
    <xf numFmtId="0" fontId="1" fillId="7" borderId="0" xfId="0" applyFont="1" applyFill="1" applyBorder="1"/>
    <xf numFmtId="0" fontId="1" fillId="7" borderId="2" xfId="0" applyFon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1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4" fillId="21" borderId="0" xfId="0" applyFont="1" applyFill="1" applyBorder="1" applyAlignment="1">
      <alignment vertical="top" wrapText="1"/>
    </xf>
    <xf numFmtId="0" fontId="0" fillId="7" borderId="0" xfId="0" applyFont="1" applyFill="1"/>
    <xf numFmtId="0" fontId="0" fillId="7" borderId="0" xfId="0" applyFont="1" applyFill="1" applyAlignment="1">
      <alignment horizontal="left"/>
    </xf>
    <xf numFmtId="0" fontId="0" fillId="7" borderId="1" xfId="0" applyFont="1" applyFill="1" applyBorder="1"/>
    <xf numFmtId="0" fontId="0" fillId="7" borderId="0" xfId="0" applyFill="1" applyBorder="1"/>
    <xf numFmtId="0" fontId="25" fillId="7" borderId="0" xfId="0" applyFont="1" applyFill="1" applyBorder="1" applyAlignment="1">
      <alignment vertical="top" wrapText="1"/>
    </xf>
    <xf numFmtId="0" fontId="10" fillId="7" borderId="0" xfId="0" applyFont="1" applyFill="1" applyBorder="1" applyAlignment="1">
      <alignment vertical="top" wrapText="1"/>
    </xf>
    <xf numFmtId="0" fontId="25" fillId="7" borderId="0" xfId="0" applyFont="1" applyFill="1" applyBorder="1" applyAlignment="1">
      <alignment vertical="center"/>
    </xf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" xfId="0" applyFont="1" applyFill="1" applyBorder="1"/>
    <xf numFmtId="0" fontId="0" fillId="7" borderId="0" xfId="0" applyFont="1" applyFill="1" applyBorder="1" applyAlignment="1">
      <alignment horizontal="left" vertical="center" indent="2"/>
    </xf>
    <xf numFmtId="0" fontId="0" fillId="7" borderId="0" xfId="0" applyFont="1" applyFill="1" applyBorder="1"/>
    <xf numFmtId="0" fontId="0" fillId="7" borderId="1" xfId="0" applyFont="1" applyFill="1" applyBorder="1" applyAlignment="1">
      <alignment horizontal="left" vertical="center" indent="2"/>
    </xf>
    <xf numFmtId="0" fontId="14" fillId="7" borderId="0" xfId="0" applyFont="1" applyFill="1" applyBorder="1" applyAlignment="1">
      <alignment horizontal="left" vertical="center" indent="2"/>
    </xf>
    <xf numFmtId="0" fontId="25" fillId="7" borderId="1" xfId="0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25" fillId="7" borderId="1" xfId="0" applyFont="1" applyFill="1" applyBorder="1" applyAlignment="1">
      <alignment vertical="center"/>
    </xf>
    <xf numFmtId="0" fontId="26" fillId="7" borderId="0" xfId="0" applyFont="1" applyFill="1" applyAlignment="1" applyProtection="1">
      <alignment horizontal="center" vertical="center"/>
      <protection locked="0"/>
    </xf>
    <xf numFmtId="0" fontId="35" fillId="7" borderId="0" xfId="0" applyFont="1" applyFill="1" applyBorder="1" applyAlignment="1" applyProtection="1">
      <alignment horizontal="center" vertical="center" textRotation="90"/>
      <protection locked="0"/>
    </xf>
    <xf numFmtId="1" fontId="34" fillId="7" borderId="0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6" fillId="7" borderId="0" xfId="0" applyFont="1" applyFill="1" applyBorder="1" applyAlignment="1" applyProtection="1">
      <alignment horizontal="center" vertical="center"/>
      <protection locked="0"/>
    </xf>
    <xf numFmtId="43" fontId="38" fillId="7" borderId="0" xfId="8" applyFont="1" applyFill="1" applyBorder="1" applyAlignment="1" applyProtection="1">
      <alignment horizontal="left" vertical="center"/>
      <protection locked="0"/>
    </xf>
    <xf numFmtId="43" fontId="34" fillId="7" borderId="0" xfId="8" applyFont="1" applyFill="1" applyBorder="1" applyAlignment="1" applyProtection="1">
      <alignment vertical="center"/>
      <protection locked="0"/>
    </xf>
    <xf numFmtId="164" fontId="26" fillId="7" borderId="0" xfId="8" applyNumberFormat="1" applyFont="1" applyFill="1" applyBorder="1" applyAlignment="1" applyProtection="1">
      <alignment horizontal="left" vertical="center"/>
      <protection locked="0"/>
    </xf>
    <xf numFmtId="164" fontId="26" fillId="7" borderId="15" xfId="8" applyNumberFormat="1" applyFont="1" applyFill="1" applyBorder="1" applyAlignment="1" applyProtection="1">
      <alignment horizontal="left" vertical="center"/>
      <protection locked="0"/>
    </xf>
    <xf numFmtId="0" fontId="36" fillId="20" borderId="0" xfId="0" applyFont="1" applyFill="1" applyBorder="1" applyAlignment="1" applyProtection="1">
      <alignment horizontal="center" vertical="center"/>
      <protection locked="0"/>
    </xf>
    <xf numFmtId="165" fontId="40" fillId="7" borderId="0" xfId="0" applyNumberFormat="1" applyFont="1" applyFill="1" applyBorder="1" applyAlignment="1" applyProtection="1">
      <alignment horizontal="center" vertical="center" wrapText="1"/>
      <protection locked="0"/>
    </xf>
    <xf numFmtId="4" fontId="26" fillId="7" borderId="0" xfId="0" applyNumberFormat="1" applyFont="1" applyFill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>
      <alignment horizontal="left" wrapText="1" indent="1"/>
    </xf>
    <xf numFmtId="0" fontId="15" fillId="7" borderId="1" xfId="0" applyFont="1" applyFill="1" applyBorder="1" applyAlignment="1">
      <alignment horizontal="left" vertical="center" indent="1"/>
    </xf>
    <xf numFmtId="0" fontId="15" fillId="7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vertical="center"/>
    </xf>
    <xf numFmtId="0" fontId="1" fillId="0" borderId="0" xfId="0" applyFont="1" applyBorder="1"/>
    <xf numFmtId="0" fontId="1" fillId="7" borderId="0" xfId="0" applyFont="1" applyFill="1" applyBorder="1" applyAlignment="1">
      <alignment vertical="center"/>
    </xf>
    <xf numFmtId="0" fontId="2" fillId="29" borderId="0" xfId="0" applyFont="1" applyFill="1" applyBorder="1" applyAlignment="1">
      <alignment vertical="center"/>
    </xf>
    <xf numFmtId="0" fontId="2" fillId="13" borderId="63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vertical="center"/>
    </xf>
    <xf numFmtId="0" fontId="24" fillId="7" borderId="0" xfId="0" applyFont="1" applyFill="1" applyBorder="1" applyAlignment="1">
      <alignment wrapText="1"/>
    </xf>
    <xf numFmtId="0" fontId="37" fillId="14" borderId="63" xfId="0" applyFont="1" applyFill="1" applyBorder="1" applyAlignment="1">
      <alignment horizontal="left" vertical="center"/>
    </xf>
    <xf numFmtId="0" fontId="0" fillId="7" borderId="0" xfId="0" applyFont="1" applyFill="1" applyBorder="1" applyAlignment="1"/>
    <xf numFmtId="0" fontId="5" fillId="7" borderId="0" xfId="11" applyFill="1" applyAlignment="1">
      <alignment horizontal="left" vertical="center" indent="1"/>
    </xf>
    <xf numFmtId="0" fontId="5" fillId="7" borderId="0" xfId="11" applyFill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Alignment="1">
      <alignment horizontal="justify" vertical="distributed"/>
    </xf>
    <xf numFmtId="0" fontId="37" fillId="7" borderId="0" xfId="0" applyFont="1" applyFill="1" applyBorder="1" applyAlignment="1"/>
    <xf numFmtId="0" fontId="0" fillId="7" borderId="0" xfId="0" applyFont="1" applyFill="1" applyAlignment="1">
      <alignment horizontal="center"/>
    </xf>
    <xf numFmtId="166" fontId="54" fillId="14" borderId="63" xfId="13" applyFont="1" applyFill="1" applyBorder="1" applyAlignment="1">
      <alignment horizontal="left" vertical="center" wrapText="1" indent="2"/>
    </xf>
    <xf numFmtId="0" fontId="53" fillId="14" borderId="63" xfId="12" applyFont="1" applyFill="1" applyBorder="1" applyAlignment="1">
      <alignment vertical="center"/>
    </xf>
    <xf numFmtId="0" fontId="15" fillId="7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55" fillId="7" borderId="0" xfId="11" applyFont="1" applyFill="1" applyBorder="1" applyAlignment="1">
      <alignment horizontal="left" vertical="center" indent="1"/>
    </xf>
    <xf numFmtId="0" fontId="55" fillId="7" borderId="0" xfId="11" applyFont="1" applyFill="1" applyBorder="1" applyAlignment="1">
      <alignment vertical="center" wrapText="1"/>
    </xf>
    <xf numFmtId="0" fontId="0" fillId="7" borderId="0" xfId="0" applyFont="1" applyFill="1" applyBorder="1" applyAlignment="1">
      <alignment wrapText="1"/>
    </xf>
    <xf numFmtId="0" fontId="4" fillId="6" borderId="0" xfId="0" applyFont="1" applyFill="1" applyBorder="1" applyAlignment="1">
      <alignment horizontal="left" vertical="top" wrapText="1" indent="1"/>
    </xf>
    <xf numFmtId="0" fontId="4" fillId="6" borderId="0" xfId="0" applyFont="1" applyFill="1" applyBorder="1" applyAlignment="1">
      <alignment vertical="top" wrapText="1"/>
    </xf>
    <xf numFmtId="1" fontId="0" fillId="6" borderId="0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/>
    </xf>
    <xf numFmtId="0" fontId="9" fillId="15" borderId="67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 applyProtection="1">
      <alignment vertical="center"/>
      <protection locked="0"/>
    </xf>
    <xf numFmtId="0" fontId="0" fillId="7" borderId="0" xfId="0" applyFill="1" applyBorder="1" applyProtection="1">
      <protection locked="0"/>
    </xf>
    <xf numFmtId="0" fontId="11" fillId="7" borderId="0" xfId="0" applyFon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Protection="1">
      <protection locked="0"/>
    </xf>
    <xf numFmtId="0" fontId="26" fillId="7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7" borderId="10" xfId="0" applyFont="1" applyFill="1" applyBorder="1" applyAlignment="1" applyProtection="1">
      <alignment vertical="center"/>
      <protection locked="0"/>
    </xf>
    <xf numFmtId="0" fontId="29" fillId="7" borderId="13" xfId="0" applyFont="1" applyFill="1" applyBorder="1" applyAlignment="1" applyProtection="1">
      <alignment horizontal="center" vertical="center"/>
      <protection locked="0"/>
    </xf>
    <xf numFmtId="0" fontId="27" fillId="7" borderId="11" xfId="0" applyFont="1" applyFill="1" applyBorder="1" applyAlignment="1" applyProtection="1">
      <alignment vertical="center"/>
      <protection locked="0"/>
    </xf>
    <xf numFmtId="0" fontId="30" fillId="7" borderId="0" xfId="0" applyFont="1" applyFill="1" applyBorder="1" applyAlignment="1" applyProtection="1">
      <alignment horizontal="center" vertical="center"/>
      <protection locked="0"/>
    </xf>
    <xf numFmtId="0" fontId="26" fillId="7" borderId="15" xfId="0" applyFont="1" applyFill="1" applyBorder="1" applyAlignment="1" applyProtection="1">
      <alignment vertical="center"/>
      <protection locked="0"/>
    </xf>
    <xf numFmtId="0" fontId="34" fillId="7" borderId="0" xfId="9" applyFont="1" applyFill="1" applyBorder="1" applyAlignment="1" applyProtection="1">
      <alignment horizontal="center" vertical="center" textRotation="90" wrapText="1"/>
      <protection locked="0"/>
    </xf>
    <xf numFmtId="0" fontId="26" fillId="25" borderId="41" xfId="0" applyFont="1" applyFill="1" applyBorder="1" applyAlignment="1" applyProtection="1">
      <alignment horizontal="center" vertical="center"/>
      <protection locked="0"/>
    </xf>
    <xf numFmtId="0" fontId="34" fillId="7" borderId="15" xfId="0" applyFont="1" applyFill="1" applyBorder="1" applyAlignment="1" applyProtection="1">
      <alignment horizontal="center" vertical="center"/>
      <protection locked="0"/>
    </xf>
    <xf numFmtId="0" fontId="34" fillId="25" borderId="51" xfId="0" applyFont="1" applyFill="1" applyBorder="1" applyAlignment="1" applyProtection="1">
      <alignment horizontal="center" vertical="center"/>
      <protection locked="0"/>
    </xf>
    <xf numFmtId="0" fontId="42" fillId="7" borderId="0" xfId="0" applyFont="1" applyFill="1" applyBorder="1" applyAlignment="1" applyProtection="1">
      <alignment vertical="center"/>
      <protection locked="0"/>
    </xf>
    <xf numFmtId="9" fontId="39" fillId="20" borderId="35" xfId="0" applyNumberFormat="1" applyFont="1" applyFill="1" applyBorder="1" applyAlignment="1" applyProtection="1">
      <alignment horizontal="center" vertical="center"/>
      <protection locked="0"/>
    </xf>
    <xf numFmtId="0" fontId="34" fillId="7" borderId="0" xfId="0" applyFont="1" applyFill="1" applyBorder="1" applyAlignment="1" applyProtection="1">
      <alignment horizontal="center" vertical="center"/>
      <protection locked="0"/>
    </xf>
    <xf numFmtId="9" fontId="39" fillId="20" borderId="48" xfId="0" applyNumberFormat="1" applyFont="1" applyFill="1" applyBorder="1" applyAlignment="1" applyProtection="1">
      <alignment horizontal="center" vertical="center"/>
      <protection locked="0"/>
    </xf>
    <xf numFmtId="43" fontId="39" fillId="22" borderId="0" xfId="8" applyFont="1" applyFill="1" applyBorder="1" applyAlignment="1" applyProtection="1">
      <alignment horizontal="left" vertical="center"/>
      <protection locked="0"/>
    </xf>
    <xf numFmtId="164" fontId="39" fillId="7" borderId="0" xfId="8" applyNumberFormat="1" applyFont="1" applyFill="1" applyBorder="1" applyAlignment="1" applyProtection="1">
      <alignment horizontal="left" vertical="center"/>
      <protection locked="0"/>
    </xf>
    <xf numFmtId="1" fontId="22" fillId="7" borderId="0" xfId="0" applyNumberFormat="1" applyFont="1" applyFill="1" applyBorder="1" applyAlignment="1" applyProtection="1">
      <alignment horizontal="center" vertical="center"/>
      <protection locked="0"/>
    </xf>
    <xf numFmtId="10" fontId="26" fillId="7" borderId="0" xfId="0" applyNumberFormat="1" applyFont="1" applyFill="1" applyBorder="1" applyAlignment="1" applyProtection="1">
      <alignment vertical="center"/>
      <protection locked="0"/>
    </xf>
    <xf numFmtId="9" fontId="48" fillId="7" borderId="0" xfId="0" applyNumberFormat="1" applyFont="1" applyFill="1" applyBorder="1" applyAlignment="1" applyProtection="1">
      <alignment horizontal="center" vertical="center"/>
      <protection locked="0"/>
    </xf>
    <xf numFmtId="0" fontId="34" fillId="7" borderId="0" xfId="10" applyFont="1" applyFill="1" applyBorder="1" applyAlignment="1" applyProtection="1">
      <alignment vertical="center" wrapText="1"/>
      <protection locked="0"/>
    </xf>
    <xf numFmtId="1" fontId="22" fillId="7" borderId="0" xfId="8" applyNumberFormat="1" applyFont="1" applyFill="1" applyBorder="1" applyAlignment="1" applyProtection="1">
      <alignment horizontal="center" vertical="center"/>
      <protection locked="0"/>
    </xf>
    <xf numFmtId="0" fontId="29" fillId="7" borderId="0" xfId="9" applyFont="1" applyFill="1" applyBorder="1" applyAlignment="1" applyProtection="1">
      <alignment horizontal="center" vertical="center" textRotation="90" wrapText="1"/>
      <protection locked="0"/>
    </xf>
    <xf numFmtId="0" fontId="36" fillId="7" borderId="1" xfId="10" applyFont="1" applyFill="1" applyBorder="1" applyAlignment="1" applyProtection="1">
      <alignment horizontal="center" vertical="center" wrapText="1"/>
      <protection locked="0"/>
    </xf>
    <xf numFmtId="0" fontId="23" fillId="7" borderId="0" xfId="0" applyFont="1" applyFill="1" applyBorder="1" applyAlignment="1" applyProtection="1">
      <alignment horizontal="left" vertical="center"/>
      <protection locked="0"/>
    </xf>
    <xf numFmtId="0" fontId="41" fillId="7" borderId="0" xfId="10" applyFont="1" applyFill="1" applyBorder="1" applyAlignment="1" applyProtection="1">
      <alignment horizontal="center" vertical="center"/>
      <protection locked="0"/>
    </xf>
    <xf numFmtId="9" fontId="26" fillId="7" borderId="0" xfId="0" applyNumberFormat="1" applyFont="1" applyFill="1" applyBorder="1" applyAlignment="1" applyProtection="1">
      <alignment horizontal="center" vertical="center"/>
      <protection locked="0"/>
    </xf>
    <xf numFmtId="0" fontId="26" fillId="7" borderId="16" xfId="0" applyFont="1" applyFill="1" applyBorder="1" applyAlignment="1" applyProtection="1">
      <alignment vertical="center"/>
      <protection locked="0"/>
    </xf>
    <xf numFmtId="0" fontId="26" fillId="7" borderId="2" xfId="0" applyFont="1" applyFill="1" applyBorder="1" applyAlignment="1" applyProtection="1">
      <alignment vertical="center"/>
      <protection locked="0"/>
    </xf>
    <xf numFmtId="0" fontId="26" fillId="7" borderId="17" xfId="0" applyFont="1" applyFill="1" applyBorder="1" applyAlignment="1" applyProtection="1">
      <alignment vertical="center"/>
      <protection locked="0"/>
    </xf>
    <xf numFmtId="0" fontId="26" fillId="7" borderId="19" xfId="0" applyFont="1" applyFill="1" applyBorder="1" applyAlignment="1" applyProtection="1">
      <alignment vertical="center"/>
      <protection locked="0"/>
    </xf>
    <xf numFmtId="0" fontId="26" fillId="7" borderId="8" xfId="0" applyFont="1" applyFill="1" applyBorder="1" applyAlignment="1" applyProtection="1">
      <alignment vertical="center"/>
      <protection locked="0"/>
    </xf>
    <xf numFmtId="0" fontId="26" fillId="7" borderId="20" xfId="0" applyFont="1" applyFill="1" applyBorder="1" applyAlignment="1" applyProtection="1">
      <alignment vertical="center"/>
      <protection locked="0"/>
    </xf>
    <xf numFmtId="0" fontId="2" fillId="7" borderId="81" xfId="0" applyFont="1" applyFill="1" applyBorder="1" applyAlignment="1" applyProtection="1">
      <alignment vertical="center"/>
      <protection locked="0"/>
    </xf>
    <xf numFmtId="0" fontId="11" fillId="7" borderId="81" xfId="0" applyFont="1" applyFill="1" applyBorder="1" applyAlignment="1" applyProtection="1">
      <alignment horizontal="center" vertical="center"/>
      <protection locked="0"/>
    </xf>
    <xf numFmtId="0" fontId="1" fillId="7" borderId="81" xfId="0" applyFont="1" applyFill="1" applyBorder="1" applyProtection="1">
      <protection locked="0"/>
    </xf>
    <xf numFmtId="0" fontId="1" fillId="7" borderId="82" xfId="0" applyFont="1" applyFill="1" applyBorder="1" applyProtection="1">
      <protection locked="0"/>
    </xf>
    <xf numFmtId="0" fontId="26" fillId="7" borderId="84" xfId="0" applyFont="1" applyFill="1" applyBorder="1" applyAlignment="1" applyProtection="1">
      <alignment vertical="center"/>
      <protection locked="0"/>
    </xf>
    <xf numFmtId="0" fontId="26" fillId="7" borderId="85" xfId="0" applyFont="1" applyFill="1" applyBorder="1" applyAlignment="1" applyProtection="1">
      <alignment vertical="center"/>
      <protection locked="0"/>
    </xf>
    <xf numFmtId="0" fontId="0" fillId="0" borderId="83" xfId="0" applyFill="1" applyBorder="1" applyProtection="1">
      <protection locked="0"/>
    </xf>
    <xf numFmtId="0" fontId="2" fillId="7" borderId="86" xfId="0" applyFont="1" applyFill="1" applyBorder="1" applyAlignment="1" applyProtection="1">
      <alignment vertical="center"/>
      <protection locked="0"/>
    </xf>
    <xf numFmtId="0" fontId="11" fillId="7" borderId="86" xfId="0" applyFont="1" applyFill="1" applyBorder="1" applyAlignment="1" applyProtection="1">
      <alignment horizontal="center" vertical="center"/>
      <protection locked="0"/>
    </xf>
    <xf numFmtId="0" fontId="1" fillId="7" borderId="86" xfId="0" applyFont="1" applyFill="1" applyBorder="1" applyProtection="1">
      <protection locked="0"/>
    </xf>
    <xf numFmtId="0" fontId="1" fillId="7" borderId="87" xfId="0" applyFont="1" applyFill="1" applyBorder="1" applyProtection="1">
      <protection locked="0"/>
    </xf>
    <xf numFmtId="0" fontId="0" fillId="7" borderId="0" xfId="0" applyFill="1" applyAlignment="1">
      <alignment horizontal="center" vertical="center" wrapText="1"/>
    </xf>
    <xf numFmtId="0" fontId="57" fillId="20" borderId="0" xfId="0" applyFont="1" applyFill="1" applyBorder="1" applyAlignment="1">
      <alignment horizontal="center" vertical="center" wrapText="1"/>
    </xf>
    <xf numFmtId="9" fontId="0" fillId="7" borderId="0" xfId="0" applyNumberFormat="1" applyFill="1" applyAlignment="1">
      <alignment vertical="center"/>
    </xf>
    <xf numFmtId="0" fontId="58" fillId="7" borderId="0" xfId="0" applyFont="1" applyFill="1" applyBorder="1" applyAlignment="1">
      <alignment horizontal="left" vertical="center" wrapText="1" indent="1"/>
    </xf>
    <xf numFmtId="0" fontId="59" fillId="7" borderId="0" xfId="0" applyFont="1" applyFill="1" applyBorder="1" applyAlignment="1">
      <alignment horizontal="center" vertical="center"/>
    </xf>
    <xf numFmtId="0" fontId="22" fillId="24" borderId="0" xfId="0" applyFont="1" applyFill="1" applyBorder="1" applyAlignment="1">
      <alignment horizontal="center" vertical="center" wrapText="1"/>
    </xf>
    <xf numFmtId="0" fontId="22" fillId="26" borderId="0" xfId="0" applyFont="1" applyFill="1" applyBorder="1" applyAlignment="1">
      <alignment horizontal="center" vertical="center" wrapText="1"/>
    </xf>
    <xf numFmtId="0" fontId="59" fillId="7" borderId="0" xfId="0" applyFont="1" applyFill="1" applyBorder="1" applyAlignment="1">
      <alignment horizontal="center" vertical="center" wrapText="1"/>
    </xf>
    <xf numFmtId="0" fontId="22" fillId="28" borderId="0" xfId="0" applyFont="1" applyFill="1" applyBorder="1" applyAlignment="1">
      <alignment horizontal="center" vertical="center" wrapText="1"/>
    </xf>
    <xf numFmtId="9" fontId="0" fillId="7" borderId="0" xfId="0" applyNumberFormat="1" applyFill="1" applyAlignment="1">
      <alignment vertical="top"/>
    </xf>
    <xf numFmtId="0" fontId="0" fillId="7" borderId="0" xfId="0" applyFill="1" applyAlignment="1">
      <alignment vertical="center"/>
    </xf>
    <xf numFmtId="0" fontId="21" fillId="7" borderId="89" xfId="0" applyFont="1" applyFill="1" applyBorder="1" applyAlignment="1">
      <alignment horizontal="left" vertical="center" wrapText="1" indent="1"/>
    </xf>
    <xf numFmtId="2" fontId="21" fillId="7" borderId="89" xfId="0" applyNumberFormat="1" applyFont="1" applyFill="1" applyBorder="1" applyAlignment="1">
      <alignment horizontal="left" vertical="center" wrapText="1" indent="1"/>
    </xf>
    <xf numFmtId="0" fontId="49" fillId="7" borderId="0" xfId="0" applyFont="1" applyFill="1" applyBorder="1" applyAlignment="1">
      <alignment horizontal="center" vertical="center" wrapText="1"/>
    </xf>
    <xf numFmtId="0" fontId="37" fillId="7" borderId="0" xfId="11" applyFont="1" applyFill="1" applyBorder="1" applyAlignment="1">
      <alignment horizontal="center" vertical="center"/>
    </xf>
    <xf numFmtId="0" fontId="53" fillId="7" borderId="0" xfId="11" applyFont="1" applyFill="1" applyBorder="1" applyAlignment="1">
      <alignment horizontal="center" vertical="center"/>
    </xf>
    <xf numFmtId="0" fontId="26" fillId="7" borderId="11" xfId="0" applyFont="1" applyFill="1" applyBorder="1" applyAlignment="1" applyProtection="1">
      <alignment vertical="center"/>
      <protection locked="0"/>
    </xf>
    <xf numFmtId="2" fontId="37" fillId="7" borderId="89" xfId="0" applyNumberFormat="1" applyFont="1" applyFill="1" applyBorder="1" applyAlignment="1">
      <alignment horizontal="left" vertical="center" wrapText="1" indent="1"/>
    </xf>
    <xf numFmtId="0" fontId="21" fillId="7" borderId="0" xfId="0" applyFont="1" applyFill="1" applyBorder="1" applyAlignment="1">
      <alignment horizontal="left" vertical="center" wrapText="1" indent="1"/>
    </xf>
    <xf numFmtId="0" fontId="21" fillId="29" borderId="0" xfId="0" applyFont="1" applyFill="1" applyBorder="1" applyAlignment="1">
      <alignment horizontal="left" vertical="center" wrapText="1" indent="1"/>
    </xf>
    <xf numFmtId="0" fontId="61" fillId="7" borderId="0" xfId="0" applyFont="1" applyFill="1" applyBorder="1" applyAlignment="1">
      <alignment horizontal="left" vertical="center" wrapText="1" indent="1"/>
    </xf>
    <xf numFmtId="0" fontId="0" fillId="7" borderId="0" xfId="0" applyFont="1" applyFill="1" applyAlignment="1">
      <alignment horizontal="left" indent="1"/>
    </xf>
    <xf numFmtId="0" fontId="61" fillId="29" borderId="0" xfId="0" applyFont="1" applyFill="1" applyBorder="1" applyAlignment="1">
      <alignment horizontal="left" vertical="center" wrapText="1" indent="1"/>
    </xf>
    <xf numFmtId="0" fontId="0" fillId="29" borderId="0" xfId="0" applyFont="1" applyFill="1"/>
    <xf numFmtId="0" fontId="13" fillId="12" borderId="0" xfId="0" applyFont="1" applyFill="1" applyBorder="1" applyAlignment="1">
      <alignment horizontal="center" vertical="center"/>
    </xf>
    <xf numFmtId="0" fontId="37" fillId="17" borderId="0" xfId="0" applyFont="1" applyFill="1" applyBorder="1" applyAlignment="1">
      <alignment horizontal="center" vertical="center"/>
    </xf>
    <xf numFmtId="0" fontId="37" fillId="31" borderId="0" xfId="0" applyFont="1" applyFill="1" applyBorder="1" applyAlignment="1">
      <alignment horizontal="center" vertical="center"/>
    </xf>
    <xf numFmtId="0" fontId="21" fillId="32" borderId="0" xfId="0" applyFont="1" applyFill="1" applyBorder="1" applyAlignment="1">
      <alignment horizontal="center" vertical="center"/>
    </xf>
    <xf numFmtId="0" fontId="21" fillId="30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 vertical="center" indent="1"/>
    </xf>
    <xf numFmtId="0" fontId="1" fillId="7" borderId="0" xfId="0" applyFont="1" applyFill="1" applyBorder="1" applyAlignment="1">
      <alignment horizontal="left" indent="1"/>
    </xf>
    <xf numFmtId="0" fontId="11" fillId="7" borderId="0" xfId="0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left" indent="1"/>
    </xf>
    <xf numFmtId="0" fontId="4" fillId="21" borderId="0" xfId="0" applyFont="1" applyFill="1" applyBorder="1" applyAlignment="1">
      <alignment horizontal="left" vertical="top" wrapText="1" indent="1"/>
    </xf>
    <xf numFmtId="0" fontId="13" fillId="12" borderId="0" xfId="0" applyFont="1" applyFill="1" applyBorder="1" applyAlignment="1">
      <alignment horizontal="left" vertical="center" indent="1"/>
    </xf>
    <xf numFmtId="0" fontId="37" fillId="17" borderId="0" xfId="0" applyFont="1" applyFill="1" applyBorder="1" applyAlignment="1">
      <alignment horizontal="left" vertical="center" indent="1"/>
    </xf>
    <xf numFmtId="0" fontId="37" fillId="16" borderId="0" xfId="0" applyFont="1" applyFill="1" applyBorder="1" applyAlignment="1">
      <alignment horizontal="left" vertical="center" indent="1"/>
    </xf>
    <xf numFmtId="0" fontId="21" fillId="18" borderId="0" xfId="0" applyFont="1" applyFill="1" applyBorder="1" applyAlignment="1">
      <alignment horizontal="left" vertical="center" indent="1"/>
    </xf>
    <xf numFmtId="0" fontId="21" fillId="19" borderId="0" xfId="0" applyFont="1" applyFill="1" applyBorder="1" applyAlignment="1">
      <alignment horizontal="left" vertical="center" indent="1"/>
    </xf>
    <xf numFmtId="0" fontId="0" fillId="7" borderId="0" xfId="0" applyFill="1" applyBorder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2" fillId="14" borderId="0" xfId="0" applyFont="1" applyFill="1" applyBorder="1" applyAlignment="1">
      <alignment horizontal="center" vertical="center"/>
    </xf>
    <xf numFmtId="0" fontId="1" fillId="7" borderId="9" xfId="0" applyFont="1" applyFill="1" applyBorder="1"/>
    <xf numFmtId="0" fontId="1" fillId="7" borderId="10" xfId="0" applyFont="1" applyFill="1" applyBorder="1"/>
    <xf numFmtId="0" fontId="1" fillId="7" borderId="10" xfId="0" applyFont="1" applyFill="1" applyBorder="1" applyAlignment="1">
      <alignment horizontal="left" indent="1"/>
    </xf>
    <xf numFmtId="0" fontId="51" fillId="9" borderId="108" xfId="0" applyFont="1" applyFill="1" applyBorder="1" applyAlignment="1">
      <alignment horizontal="center" vertical="center" wrapText="1"/>
    </xf>
    <xf numFmtId="0" fontId="51" fillId="9" borderId="106" xfId="0" applyFont="1" applyFill="1" applyBorder="1" applyAlignment="1">
      <alignment horizontal="center" vertical="center" wrapText="1"/>
    </xf>
    <xf numFmtId="0" fontId="51" fillId="9" borderId="107" xfId="0" applyFont="1" applyFill="1" applyBorder="1" applyAlignment="1">
      <alignment horizontal="left" vertical="center" wrapText="1" indent="1"/>
    </xf>
    <xf numFmtId="0" fontId="2" fillId="20" borderId="63" xfId="12" applyFont="1" applyFill="1" applyBorder="1" applyAlignment="1">
      <alignment horizontal="center" vertical="center"/>
    </xf>
    <xf numFmtId="14" fontId="64" fillId="6" borderId="112" xfId="0" applyNumberFormat="1" applyFont="1" applyFill="1" applyBorder="1" applyAlignment="1" applyProtection="1">
      <alignment horizontal="center" vertical="center" wrapText="1"/>
      <protection hidden="1"/>
    </xf>
    <xf numFmtId="0" fontId="50" fillId="14" borderId="12" xfId="0" applyFont="1" applyFill="1" applyBorder="1" applyAlignment="1">
      <alignment vertical="center"/>
    </xf>
    <xf numFmtId="0" fontId="50" fillId="14" borderId="14" xfId="0" applyFont="1" applyFill="1" applyBorder="1" applyAlignment="1">
      <alignment vertical="center"/>
    </xf>
    <xf numFmtId="0" fontId="1" fillId="7" borderId="117" xfId="0" applyFont="1" applyFill="1" applyBorder="1"/>
    <xf numFmtId="0" fontId="1" fillId="7" borderId="118" xfId="0" applyFont="1" applyFill="1" applyBorder="1"/>
    <xf numFmtId="0" fontId="50" fillId="14" borderId="13" xfId="0" applyFont="1" applyFill="1" applyBorder="1" applyAlignment="1">
      <alignment vertical="center"/>
    </xf>
    <xf numFmtId="0" fontId="0" fillId="24" borderId="0" xfId="0" applyFont="1" applyFill="1" applyBorder="1" applyAlignment="1"/>
    <xf numFmtId="0" fontId="0" fillId="24" borderId="120" xfId="0" applyFont="1" applyFill="1" applyBorder="1" applyAlignment="1"/>
    <xf numFmtId="0" fontId="12" fillId="24" borderId="122" xfId="0" applyFont="1" applyFill="1" applyBorder="1" applyAlignment="1">
      <alignment horizontal="center" vertical="center" wrapText="1"/>
    </xf>
    <xf numFmtId="0" fontId="12" fillId="24" borderId="0" xfId="0" applyFont="1" applyFill="1" applyBorder="1" applyAlignment="1">
      <alignment horizontal="center" vertical="center" wrapText="1"/>
    </xf>
    <xf numFmtId="0" fontId="0" fillId="24" borderId="0" xfId="0" applyFont="1" applyFill="1" applyBorder="1"/>
    <xf numFmtId="0" fontId="0" fillId="24" borderId="123" xfId="0" applyFont="1" applyFill="1" applyBorder="1"/>
    <xf numFmtId="0" fontId="37" fillId="24" borderId="124" xfId="0" applyFont="1" applyFill="1" applyBorder="1" applyAlignment="1">
      <alignment horizontal="center" vertical="center" wrapText="1"/>
    </xf>
    <xf numFmtId="0" fontId="37" fillId="24" borderId="0" xfId="0" applyFont="1" applyFill="1" applyBorder="1" applyAlignment="1">
      <alignment horizontal="center" vertical="center" wrapText="1"/>
    </xf>
    <xf numFmtId="0" fontId="37" fillId="24" borderId="125" xfId="0" applyFont="1" applyFill="1" applyBorder="1" applyAlignment="1">
      <alignment horizontal="center" vertical="center" wrapText="1"/>
    </xf>
    <xf numFmtId="9" fontId="22" fillId="24" borderId="126" xfId="0" applyNumberFormat="1" applyFont="1" applyFill="1" applyBorder="1" applyAlignment="1">
      <alignment horizontal="center" vertical="center" wrapText="1"/>
    </xf>
    <xf numFmtId="9" fontId="22" fillId="24" borderId="0" xfId="0" applyNumberFormat="1" applyFont="1" applyFill="1" applyBorder="1" applyAlignment="1">
      <alignment horizontal="center" vertical="center" wrapText="1"/>
    </xf>
    <xf numFmtId="9" fontId="22" fillId="24" borderId="125" xfId="0" applyNumberFormat="1" applyFont="1" applyFill="1" applyBorder="1" applyAlignment="1">
      <alignment horizontal="center" vertical="center" wrapText="1"/>
    </xf>
    <xf numFmtId="9" fontId="22" fillId="27" borderId="127" xfId="0" applyNumberFormat="1" applyFont="1" applyFill="1" applyBorder="1" applyAlignment="1">
      <alignment horizontal="center" vertical="center" wrapText="1"/>
    </xf>
    <xf numFmtId="0" fontId="67" fillId="25" borderId="128" xfId="0" applyFont="1" applyFill="1" applyBorder="1" applyAlignment="1">
      <alignment horizontal="center" vertical="center" textRotation="90"/>
    </xf>
    <xf numFmtId="0" fontId="21" fillId="25" borderId="129" xfId="0" applyFont="1" applyFill="1" applyBorder="1" applyAlignment="1">
      <alignment horizontal="left" vertical="center" wrapText="1" indent="1"/>
    </xf>
    <xf numFmtId="0" fontId="21" fillId="25" borderId="130" xfId="0" applyFont="1" applyFill="1" applyBorder="1" applyAlignment="1">
      <alignment horizontal="left" vertical="center" wrapText="1" indent="1"/>
    </xf>
    <xf numFmtId="0" fontId="21" fillId="25" borderId="131" xfId="0" applyFont="1" applyFill="1" applyBorder="1" applyAlignment="1">
      <alignment horizontal="left" vertical="center" wrapText="1" indent="1"/>
    </xf>
    <xf numFmtId="0" fontId="21" fillId="25" borderId="132" xfId="0" applyFont="1" applyFill="1" applyBorder="1" applyAlignment="1">
      <alignment horizontal="left" vertical="center" wrapText="1" indent="1"/>
    </xf>
    <xf numFmtId="0" fontId="21" fillId="25" borderId="133" xfId="0" applyFont="1" applyFill="1" applyBorder="1" applyAlignment="1">
      <alignment horizontal="left" vertical="center" wrapText="1" indent="1"/>
    </xf>
    <xf numFmtId="0" fontId="37" fillId="27" borderId="134" xfId="0" applyFont="1" applyFill="1" applyBorder="1" applyAlignment="1">
      <alignment horizontal="left" vertical="center"/>
    </xf>
    <xf numFmtId="0" fontId="67" fillId="25" borderId="123" xfId="0" applyFont="1" applyFill="1" applyBorder="1" applyAlignment="1">
      <alignment horizontal="center" vertical="center" textRotation="90"/>
    </xf>
    <xf numFmtId="0" fontId="21" fillId="25" borderId="135" xfId="0" applyFont="1" applyFill="1" applyBorder="1" applyAlignment="1">
      <alignment horizontal="left" vertical="center" wrapText="1" indent="1"/>
    </xf>
    <xf numFmtId="0" fontId="21" fillId="25" borderId="136" xfId="0" applyFont="1" applyFill="1" applyBorder="1" applyAlignment="1">
      <alignment horizontal="left" vertical="center" wrapText="1" indent="1"/>
    </xf>
    <xf numFmtId="0" fontId="21" fillId="25" borderId="137" xfId="0" applyFont="1" applyFill="1" applyBorder="1" applyAlignment="1">
      <alignment horizontal="left" vertical="center" wrapText="1" indent="1"/>
    </xf>
    <xf numFmtId="0" fontId="21" fillId="25" borderId="138" xfId="0" applyFont="1" applyFill="1" applyBorder="1" applyAlignment="1">
      <alignment horizontal="left" vertical="center" wrapText="1" indent="1"/>
    </xf>
    <xf numFmtId="0" fontId="21" fillId="25" borderId="139" xfId="0" applyFont="1" applyFill="1" applyBorder="1" applyAlignment="1">
      <alignment horizontal="left" vertical="center" wrapText="1" indent="1"/>
    </xf>
    <xf numFmtId="0" fontId="21" fillId="25" borderId="126" xfId="0" applyFont="1" applyFill="1" applyBorder="1" applyAlignment="1">
      <alignment horizontal="left" vertical="center" wrapText="1" indent="1"/>
    </xf>
    <xf numFmtId="0" fontId="21" fillId="25" borderId="140" xfId="0" applyFont="1" applyFill="1" applyBorder="1" applyAlignment="1">
      <alignment horizontal="left" vertical="center" wrapText="1" indent="1"/>
    </xf>
    <xf numFmtId="0" fontId="21" fillId="25" borderId="0" xfId="0" applyFont="1" applyFill="1" applyBorder="1" applyAlignment="1">
      <alignment horizontal="left" vertical="center" wrapText="1" indent="1"/>
    </xf>
    <xf numFmtId="0" fontId="21" fillId="25" borderId="125" xfId="0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67" fillId="25" borderId="141" xfId="0" applyFont="1" applyFill="1" applyBorder="1" applyAlignment="1">
      <alignment horizontal="center" vertical="center" textRotation="90"/>
    </xf>
    <xf numFmtId="0" fontId="21" fillId="25" borderId="142" xfId="0" applyFont="1" applyFill="1" applyBorder="1" applyAlignment="1">
      <alignment horizontal="left" vertical="center" wrapText="1" indent="1"/>
    </xf>
    <xf numFmtId="0" fontId="21" fillId="25" borderId="143" xfId="0" applyFont="1" applyFill="1" applyBorder="1" applyAlignment="1">
      <alignment horizontal="left" vertical="center" wrapText="1" indent="1"/>
    </xf>
    <xf numFmtId="0" fontId="21" fillId="25" borderId="144" xfId="0" applyFont="1" applyFill="1" applyBorder="1" applyAlignment="1">
      <alignment horizontal="left" vertical="center" wrapText="1" indent="1"/>
    </xf>
    <xf numFmtId="0" fontId="21" fillId="25" borderId="145" xfId="0" applyFont="1" applyFill="1" applyBorder="1" applyAlignment="1">
      <alignment horizontal="left" vertical="center" wrapText="1" indent="1"/>
    </xf>
    <xf numFmtId="0" fontId="21" fillId="25" borderId="146" xfId="0" applyFont="1" applyFill="1" applyBorder="1" applyAlignment="1">
      <alignment horizontal="left" vertical="center" wrapText="1" indent="1"/>
    </xf>
    <xf numFmtId="0" fontId="37" fillId="27" borderId="134" xfId="0" applyFont="1" applyFill="1" applyBorder="1" applyAlignment="1">
      <alignment horizontal="left" vertical="center" indent="1"/>
    </xf>
    <xf numFmtId="0" fontId="0" fillId="25" borderId="2" xfId="0" applyFont="1" applyFill="1" applyBorder="1" applyAlignment="1"/>
    <xf numFmtId="0" fontId="0" fillId="25" borderId="17" xfId="0" applyFont="1" applyFill="1" applyBorder="1" applyAlignment="1"/>
    <xf numFmtId="0" fontId="0" fillId="25" borderId="0" xfId="0" applyFont="1" applyFill="1" applyBorder="1" applyAlignment="1"/>
    <xf numFmtId="9" fontId="0" fillId="7" borderId="0" xfId="0" applyNumberFormat="1" applyFont="1" applyFill="1" applyBorder="1"/>
    <xf numFmtId="14" fontId="64" fillId="6" borderId="72" xfId="0" applyNumberFormat="1" applyFont="1" applyFill="1" applyBorder="1" applyAlignment="1">
      <alignment horizontal="center" vertical="center" wrapText="1"/>
    </xf>
    <xf numFmtId="0" fontId="11" fillId="7" borderId="147" xfId="0" applyFont="1" applyFill="1" applyBorder="1" applyAlignment="1">
      <alignment horizontal="center" vertical="center"/>
    </xf>
    <xf numFmtId="0" fontId="11" fillId="7" borderId="148" xfId="0" applyFont="1" applyFill="1" applyBorder="1" applyAlignment="1">
      <alignment horizontal="center" vertical="center"/>
    </xf>
    <xf numFmtId="0" fontId="11" fillId="7" borderId="149" xfId="0" applyFont="1" applyFill="1" applyBorder="1" applyAlignment="1">
      <alignment horizontal="center" vertical="center"/>
    </xf>
    <xf numFmtId="0" fontId="0" fillId="6" borderId="71" xfId="0" applyFont="1" applyFill="1" applyBorder="1" applyAlignment="1">
      <alignment vertical="center" wrapText="1"/>
    </xf>
    <xf numFmtId="0" fontId="26" fillId="25" borderId="37" xfId="0" applyFont="1" applyFill="1" applyBorder="1" applyAlignment="1" applyProtection="1">
      <alignment horizontal="center" vertical="center"/>
      <protection locked="0"/>
    </xf>
    <xf numFmtId="0" fontId="2" fillId="7" borderId="176" xfId="0" applyFont="1" applyFill="1" applyBorder="1" applyAlignment="1" applyProtection="1">
      <alignment horizontal="left" vertical="center" indent="1"/>
      <protection locked="0"/>
    </xf>
    <xf numFmtId="0" fontId="2" fillId="7" borderId="177" xfId="0" applyFont="1" applyFill="1" applyBorder="1" applyAlignment="1" applyProtection="1">
      <alignment horizontal="left" vertical="center" indent="1"/>
      <protection locked="0"/>
    </xf>
    <xf numFmtId="0" fontId="2" fillId="7" borderId="177" xfId="0" applyFont="1" applyFill="1" applyBorder="1" applyAlignment="1" applyProtection="1">
      <alignment vertical="center"/>
      <protection locked="0"/>
    </xf>
    <xf numFmtId="0" fontId="11" fillId="7" borderId="177" xfId="0" applyFont="1" applyFill="1" applyBorder="1" applyAlignment="1" applyProtection="1">
      <alignment horizontal="center" vertical="center"/>
      <protection locked="0"/>
    </xf>
    <xf numFmtId="0" fontId="1" fillId="7" borderId="177" xfId="0" applyFont="1" applyFill="1" applyBorder="1" applyProtection="1">
      <protection locked="0"/>
    </xf>
    <xf numFmtId="0" fontId="1" fillId="7" borderId="178" xfId="0" applyFont="1" applyFill="1" applyBorder="1" applyProtection="1">
      <protection locked="0"/>
    </xf>
    <xf numFmtId="0" fontId="1" fillId="7" borderId="179" xfId="0" applyFont="1" applyFill="1" applyBorder="1"/>
    <xf numFmtId="0" fontId="1" fillId="7" borderId="180" xfId="0" applyFont="1" applyFill="1" applyBorder="1"/>
    <xf numFmtId="0" fontId="25" fillId="7" borderId="16" xfId="0" applyFont="1" applyFill="1" applyBorder="1" applyAlignment="1">
      <alignment vertical="center"/>
    </xf>
    <xf numFmtId="0" fontId="1" fillId="7" borderId="17" xfId="0" applyFont="1" applyFill="1" applyBorder="1"/>
    <xf numFmtId="0" fontId="26" fillId="0" borderId="42" xfId="0" applyFont="1" applyBorder="1" applyAlignment="1" applyProtection="1">
      <alignment horizontal="center" vertical="center"/>
      <protection locked="0"/>
    </xf>
    <xf numFmtId="0" fontId="0" fillId="20" borderId="63" xfId="0" applyFill="1" applyBorder="1" applyAlignment="1">
      <alignment horizontal="left" vertical="center" wrapText="1"/>
    </xf>
    <xf numFmtId="0" fontId="37" fillId="14" borderId="63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 wrapText="1"/>
    </xf>
    <xf numFmtId="0" fontId="2" fillId="13" borderId="183" xfId="0" applyFont="1" applyFill="1" applyBorder="1" applyAlignment="1">
      <alignment horizontal="center" vertical="center"/>
    </xf>
    <xf numFmtId="0" fontId="2" fillId="13" borderId="187" xfId="0" applyFont="1" applyFill="1" applyBorder="1" applyAlignment="1">
      <alignment horizontal="center" vertical="center"/>
    </xf>
    <xf numFmtId="0" fontId="2" fillId="13" borderId="190" xfId="0" applyFont="1" applyFill="1" applyBorder="1" applyAlignment="1">
      <alignment horizontal="center" vertical="center"/>
    </xf>
    <xf numFmtId="0" fontId="9" fillId="15" borderId="189" xfId="0" applyFont="1" applyFill="1" applyBorder="1" applyAlignment="1">
      <alignment horizontal="center" vertical="center" wrapText="1"/>
    </xf>
    <xf numFmtId="0" fontId="9" fillId="15" borderId="78" xfId="0" applyFont="1" applyFill="1" applyBorder="1" applyAlignment="1">
      <alignment horizontal="center" vertical="center" wrapText="1"/>
    </xf>
    <xf numFmtId="0" fontId="2" fillId="13" borderId="192" xfId="0" applyFont="1" applyFill="1" applyBorder="1" applyAlignment="1">
      <alignment horizontal="center" vertical="center"/>
    </xf>
    <xf numFmtId="0" fontId="0" fillId="0" borderId="71" xfId="0" applyFont="1" applyBorder="1" applyAlignment="1" applyProtection="1">
      <alignment horizontal="center" vertical="center" wrapText="1"/>
      <protection locked="0"/>
    </xf>
    <xf numFmtId="0" fontId="0" fillId="6" borderId="71" xfId="0" applyFont="1" applyFill="1" applyBorder="1" applyAlignment="1" applyProtection="1">
      <alignment vertical="center" wrapText="1"/>
      <protection locked="0"/>
    </xf>
    <xf numFmtId="1" fontId="0" fillId="6" borderId="186" xfId="0" applyNumberFormat="1" applyFont="1" applyFill="1" applyBorder="1" applyAlignment="1" applyProtection="1">
      <alignment vertical="center" wrapText="1"/>
    </xf>
    <xf numFmtId="1" fontId="0" fillId="6" borderId="72" xfId="0" applyNumberFormat="1" applyFont="1" applyFill="1" applyBorder="1" applyAlignment="1" applyProtection="1">
      <alignment vertical="center" wrapText="1"/>
    </xf>
    <xf numFmtId="0" fontId="60" fillId="8" borderId="72" xfId="0" applyNumberFormat="1" applyFont="1" applyFill="1" applyBorder="1" applyAlignment="1" applyProtection="1">
      <alignment vertical="center" wrapText="1"/>
    </xf>
    <xf numFmtId="1" fontId="0" fillId="6" borderId="71" xfId="0" applyNumberFormat="1" applyFont="1" applyFill="1" applyBorder="1" applyAlignment="1" applyProtection="1">
      <alignment vertical="center" wrapText="1"/>
    </xf>
    <xf numFmtId="0" fontId="60" fillId="8" borderId="71" xfId="0" applyNumberFormat="1" applyFont="1" applyFill="1" applyBorder="1" applyAlignment="1" applyProtection="1">
      <alignment vertical="center" wrapText="1"/>
    </xf>
    <xf numFmtId="1" fontId="0" fillId="21" borderId="71" xfId="0" applyNumberFormat="1" applyFont="1" applyFill="1" applyBorder="1" applyAlignment="1" applyProtection="1">
      <alignment vertical="center" wrapText="1"/>
    </xf>
    <xf numFmtId="2" fontId="60" fillId="6" borderId="72" xfId="0" applyNumberFormat="1" applyFont="1" applyFill="1" applyBorder="1" applyAlignment="1" applyProtection="1">
      <alignment vertical="center" wrapText="1"/>
    </xf>
    <xf numFmtId="2" fontId="60" fillId="6" borderId="71" xfId="0" applyNumberFormat="1" applyFont="1" applyFill="1" applyBorder="1" applyAlignment="1" applyProtection="1">
      <alignment vertical="center" wrapText="1"/>
    </xf>
    <xf numFmtId="0" fontId="18" fillId="7" borderId="0" xfId="0" applyFont="1" applyFill="1" applyBorder="1" applyAlignment="1" applyProtection="1">
      <alignment horizontal="left" vertical="center" wrapText="1" indent="1"/>
      <protection locked="0"/>
    </xf>
    <xf numFmtId="0" fontId="20" fillId="7" borderId="0" xfId="0" applyFont="1" applyFill="1" applyBorder="1" applyAlignment="1" applyProtection="1">
      <alignment horizontal="center" vertical="center" wrapText="1"/>
      <protection locked="0"/>
    </xf>
    <xf numFmtId="0" fontId="19" fillId="29" borderId="0" xfId="0" applyFont="1" applyFill="1" applyBorder="1" applyAlignment="1" applyProtection="1">
      <alignment horizontal="center" vertical="top" wrapText="1"/>
      <protection locked="0"/>
    </xf>
    <xf numFmtId="0" fontId="19" fillId="7" borderId="0" xfId="0" applyFont="1" applyFill="1" applyBorder="1" applyAlignment="1" applyProtection="1">
      <alignment horizontal="center" wrapText="1"/>
      <protection locked="0"/>
    </xf>
    <xf numFmtId="0" fontId="19" fillId="29" borderId="0" xfId="0" applyFont="1" applyFill="1" applyBorder="1" applyAlignment="1" applyProtection="1">
      <alignment horizontal="center" wrapText="1"/>
      <protection locked="0"/>
    </xf>
    <xf numFmtId="0" fontId="19" fillId="7" borderId="0" xfId="0" applyFont="1" applyFill="1" applyBorder="1" applyAlignment="1" applyProtection="1">
      <alignment horizontal="center" vertical="center" wrapText="1"/>
      <protection locked="0"/>
    </xf>
    <xf numFmtId="0" fontId="19" fillId="29" borderId="0" xfId="0" applyFont="1" applyFill="1" applyBorder="1" applyAlignment="1" applyProtection="1">
      <alignment horizontal="center" vertical="center" wrapText="1"/>
      <protection locked="0"/>
    </xf>
    <xf numFmtId="0" fontId="28" fillId="7" borderId="10" xfId="0" applyFont="1" applyFill="1" applyBorder="1" applyAlignment="1" applyProtection="1">
      <alignment vertical="center"/>
    </xf>
    <xf numFmtId="0" fontId="30" fillId="7" borderId="0" xfId="0" applyFont="1" applyFill="1" applyBorder="1" applyAlignment="1" applyProtection="1">
      <alignment horizontal="center" vertical="center"/>
    </xf>
    <xf numFmtId="0" fontId="34" fillId="7" borderId="0" xfId="9" applyFont="1" applyFill="1" applyBorder="1" applyAlignment="1" applyProtection="1">
      <alignment horizontal="center" vertical="center" textRotation="90" wrapText="1"/>
    </xf>
    <xf numFmtId="0" fontId="26" fillId="26" borderId="31" xfId="0" applyFont="1" applyFill="1" applyBorder="1" applyAlignment="1" applyProtection="1">
      <alignment horizontal="center" textRotation="90" wrapText="1"/>
    </xf>
    <xf numFmtId="0" fontId="26" fillId="26" borderId="32" xfId="0" applyFont="1" applyFill="1" applyBorder="1" applyAlignment="1" applyProtection="1">
      <alignment horizontal="center" textRotation="90" wrapText="1"/>
    </xf>
    <xf numFmtId="9" fontId="34" fillId="12" borderId="0" xfId="0" applyNumberFormat="1" applyFont="1" applyFill="1" applyBorder="1" applyAlignment="1" applyProtection="1">
      <alignment horizontal="center" vertical="center"/>
    </xf>
    <xf numFmtId="0" fontId="35" fillId="7" borderId="0" xfId="0" applyFont="1" applyFill="1" applyBorder="1" applyAlignment="1" applyProtection="1">
      <alignment horizontal="center" vertical="center" textRotation="90"/>
    </xf>
    <xf numFmtId="0" fontId="36" fillId="12" borderId="0" xfId="0" applyFont="1" applyFill="1" applyBorder="1" applyAlignment="1" applyProtection="1">
      <alignment horizontal="center" vertical="center"/>
    </xf>
    <xf numFmtId="0" fontId="34" fillId="12" borderId="0" xfId="0" applyFont="1" applyFill="1" applyBorder="1" applyAlignment="1" applyProtection="1">
      <alignment horizontal="center" vertical="center"/>
    </xf>
    <xf numFmtId="0" fontId="34" fillId="25" borderId="37" xfId="0" applyFont="1" applyFill="1" applyBorder="1" applyAlignment="1" applyProtection="1">
      <alignment horizontal="center" vertical="center" textRotation="90" wrapText="1"/>
    </xf>
    <xf numFmtId="1" fontId="26" fillId="25" borderId="41" xfId="0" applyNumberFormat="1" applyFont="1" applyFill="1" applyBorder="1" applyAlignment="1" applyProtection="1">
      <alignment horizontal="center" vertical="center"/>
    </xf>
    <xf numFmtId="1" fontId="26" fillId="25" borderId="37" xfId="0" applyNumberFormat="1" applyFont="1" applyFill="1" applyBorder="1" applyAlignment="1" applyProtection="1">
      <alignment horizontal="center" vertical="center"/>
    </xf>
    <xf numFmtId="1" fontId="26" fillId="25" borderId="45" xfId="0" applyNumberFormat="1" applyFont="1" applyFill="1" applyBorder="1" applyAlignment="1" applyProtection="1">
      <alignment horizontal="center" vertical="center"/>
    </xf>
    <xf numFmtId="0" fontId="22" fillId="7" borderId="35" xfId="0" applyFont="1" applyFill="1" applyBorder="1" applyAlignment="1" applyProtection="1">
      <alignment horizontal="left" vertical="center" indent="1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15" xfId="0" applyFont="1" applyFill="1" applyBorder="1" applyAlignment="1" applyProtection="1">
      <alignment horizontal="left" vertical="center"/>
    </xf>
    <xf numFmtId="0" fontId="2" fillId="7" borderId="10" xfId="0" applyFont="1" applyFill="1" applyBorder="1" applyAlignment="1" applyProtection="1">
      <alignment vertical="center"/>
    </xf>
    <xf numFmtId="0" fontId="2" fillId="7" borderId="11" xfId="0" applyFont="1" applyFill="1" applyBorder="1" applyAlignment="1" applyProtection="1">
      <alignment vertical="center"/>
    </xf>
    <xf numFmtId="0" fontId="2" fillId="7" borderId="26" xfId="0" applyFont="1" applyFill="1" applyBorder="1" applyAlignment="1" applyProtection="1">
      <alignment vertical="center"/>
      <protection locked="0"/>
    </xf>
    <xf numFmtId="0" fontId="2" fillId="7" borderId="22" xfId="0" applyFont="1" applyFill="1" applyBorder="1" applyAlignment="1" applyProtection="1">
      <alignment vertical="center"/>
      <protection locked="0"/>
    </xf>
    <xf numFmtId="0" fontId="2" fillId="7" borderId="22" xfId="0" applyFont="1" applyFill="1" applyBorder="1" applyAlignment="1" applyProtection="1">
      <alignment horizontal="left" vertical="center"/>
      <protection locked="0"/>
    </xf>
    <xf numFmtId="0" fontId="2" fillId="7" borderId="193" xfId="0" applyFont="1" applyFill="1" applyBorder="1" applyAlignment="1" applyProtection="1">
      <alignment vertical="center"/>
      <protection locked="0"/>
    </xf>
    <xf numFmtId="0" fontId="29" fillId="7" borderId="10" xfId="0" applyFont="1" applyFill="1" applyBorder="1" applyAlignment="1" applyProtection="1">
      <alignment horizontal="center" vertical="center"/>
    </xf>
    <xf numFmtId="0" fontId="30" fillId="7" borderId="10" xfId="0" applyFont="1" applyFill="1" applyBorder="1" applyAlignment="1" applyProtection="1">
      <alignment horizontal="center" vertical="center"/>
    </xf>
    <xf numFmtId="14" fontId="0" fillId="6" borderId="72" xfId="0" applyNumberFormat="1" applyFont="1" applyFill="1" applyBorder="1" applyAlignment="1" applyProtection="1">
      <alignment vertical="center" wrapText="1"/>
    </xf>
    <xf numFmtId="0" fontId="37" fillId="7" borderId="35" xfId="0" applyFont="1" applyFill="1" applyBorder="1" applyAlignment="1" applyProtection="1">
      <alignment horizontal="left" vertical="center" indent="1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26" xfId="0" applyFill="1" applyBorder="1"/>
    <xf numFmtId="0" fontId="15" fillId="29" borderId="22" xfId="0" applyFont="1" applyFill="1" applyBorder="1" applyAlignment="1">
      <alignment vertical="center"/>
    </xf>
    <xf numFmtId="0" fontId="15" fillId="7" borderId="22" xfId="0" applyFont="1" applyFill="1" applyBorder="1" applyAlignment="1">
      <alignment vertical="center"/>
    </xf>
    <xf numFmtId="0" fontId="15" fillId="29" borderId="193" xfId="0" applyFont="1" applyFill="1" applyBorder="1" applyAlignment="1">
      <alignment vertical="center"/>
    </xf>
    <xf numFmtId="0" fontId="2" fillId="29" borderId="0" xfId="0" applyFont="1" applyFill="1" applyBorder="1" applyAlignment="1" applyProtection="1">
      <alignment vertical="center"/>
      <protection locked="0"/>
    </xf>
    <xf numFmtId="0" fontId="15" fillId="29" borderId="193" xfId="0" applyFont="1" applyFill="1" applyBorder="1" applyAlignment="1" applyProtection="1">
      <alignment vertical="center"/>
      <protection locked="0"/>
    </xf>
    <xf numFmtId="0" fontId="11" fillId="7" borderId="194" xfId="0" applyFont="1" applyFill="1" applyBorder="1" applyAlignment="1" applyProtection="1">
      <alignment horizontal="center" vertical="center"/>
      <protection locked="0"/>
    </xf>
    <xf numFmtId="0" fontId="2" fillId="7" borderId="195" xfId="0" applyFont="1" applyFill="1" applyBorder="1" applyAlignment="1" applyProtection="1">
      <alignment vertical="center"/>
      <protection locked="0"/>
    </xf>
    <xf numFmtId="0" fontId="2" fillId="7" borderId="196" xfId="0" applyFont="1" applyFill="1" applyBorder="1" applyAlignment="1" applyProtection="1">
      <alignment vertical="center"/>
      <protection locked="0"/>
    </xf>
    <xf numFmtId="0" fontId="2" fillId="7" borderId="197" xfId="0" applyFont="1" applyFill="1" applyBorder="1" applyAlignment="1" applyProtection="1">
      <alignment vertical="center"/>
      <protection locked="0"/>
    </xf>
    <xf numFmtId="0" fontId="2" fillId="7" borderId="198" xfId="0" applyFont="1" applyFill="1" applyBorder="1" applyAlignment="1" applyProtection="1">
      <alignment vertical="center"/>
      <protection locked="0"/>
    </xf>
    <xf numFmtId="0" fontId="2" fillId="7" borderId="199" xfId="0" applyFont="1" applyFill="1" applyBorder="1" applyAlignment="1" applyProtection="1">
      <alignment vertical="center"/>
      <protection locked="0"/>
    </xf>
    <xf numFmtId="0" fontId="2" fillId="7" borderId="200" xfId="0" applyFont="1" applyFill="1" applyBorder="1" applyAlignment="1" applyProtection="1">
      <alignment vertical="center"/>
      <protection locked="0"/>
    </xf>
    <xf numFmtId="0" fontId="2" fillId="7" borderId="201" xfId="0" applyFont="1" applyFill="1" applyBorder="1" applyAlignment="1" applyProtection="1">
      <alignment vertical="center"/>
      <protection locked="0"/>
    </xf>
    <xf numFmtId="0" fontId="15" fillId="29" borderId="22" xfId="0" applyFont="1" applyFill="1" applyBorder="1" applyAlignment="1" applyProtection="1">
      <alignment vertical="center"/>
    </xf>
    <xf numFmtId="0" fontId="15" fillId="7" borderId="22" xfId="0" applyFont="1" applyFill="1" applyBorder="1" applyAlignment="1" applyProtection="1">
      <alignment vertical="center"/>
    </xf>
    <xf numFmtId="0" fontId="15" fillId="7" borderId="15" xfId="0" applyFont="1" applyFill="1" applyBorder="1" applyAlignment="1" applyProtection="1">
      <alignment vertical="center"/>
    </xf>
    <xf numFmtId="0" fontId="15" fillId="7" borderId="193" xfId="0" applyFont="1" applyFill="1" applyBorder="1" applyAlignment="1" applyProtection="1">
      <alignment vertical="center"/>
    </xf>
    <xf numFmtId="0" fontId="21" fillId="7" borderId="89" xfId="0" applyFont="1" applyFill="1" applyBorder="1" applyAlignment="1" applyProtection="1">
      <alignment horizontal="left" vertical="center" wrapText="1" indent="1"/>
      <protection locked="0"/>
    </xf>
    <xf numFmtId="0" fontId="21" fillId="7" borderId="89" xfId="0" applyFont="1" applyFill="1" applyBorder="1" applyAlignment="1" applyProtection="1">
      <alignment horizontal="center" vertical="center" wrapText="1"/>
      <protection locked="0"/>
    </xf>
    <xf numFmtId="0" fontId="0" fillId="6" borderId="111" xfId="0" applyFont="1" applyFill="1" applyBorder="1" applyAlignment="1" applyProtection="1">
      <alignment vertical="center" wrapText="1"/>
      <protection locked="0"/>
    </xf>
    <xf numFmtId="14" fontId="0" fillId="6" borderId="113" xfId="0" applyNumberFormat="1" applyFont="1" applyFill="1" applyBorder="1" applyAlignment="1" applyProtection="1">
      <alignment vertical="center" wrapText="1"/>
      <protection locked="0"/>
    </xf>
    <xf numFmtId="14" fontId="0" fillId="6" borderId="114" xfId="0" applyNumberFormat="1" applyFont="1" applyFill="1" applyBorder="1" applyAlignment="1" applyProtection="1">
      <alignment vertical="center" wrapText="1"/>
      <protection locked="0"/>
    </xf>
    <xf numFmtId="14" fontId="0" fillId="6" borderId="115" xfId="0" applyNumberFormat="1" applyFont="1" applyFill="1" applyBorder="1" applyAlignment="1" applyProtection="1">
      <alignment vertical="center" wrapText="1"/>
      <protection locked="0"/>
    </xf>
    <xf numFmtId="14" fontId="0" fillId="6" borderId="116" xfId="0" applyNumberFormat="1" applyFont="1" applyFill="1" applyBorder="1" applyAlignment="1" applyProtection="1">
      <alignment vertical="center" wrapText="1"/>
      <protection locked="0"/>
    </xf>
    <xf numFmtId="0" fontId="0" fillId="6" borderId="71" xfId="0" applyFont="1" applyFill="1" applyBorder="1" applyAlignment="1" applyProtection="1">
      <alignment horizontal="center" vertical="center" wrapText="1"/>
    </xf>
    <xf numFmtId="2" fontId="21" fillId="7" borderId="89" xfId="0" applyNumberFormat="1" applyFont="1" applyFill="1" applyBorder="1" applyAlignment="1">
      <alignment horizontal="center" vertical="center" wrapText="1"/>
    </xf>
    <xf numFmtId="0" fontId="37" fillId="14" borderId="63" xfId="0" applyFont="1" applyFill="1" applyBorder="1" applyAlignment="1">
      <alignment horizontal="center" vertical="center"/>
    </xf>
    <xf numFmtId="0" fontId="2" fillId="20" borderId="63" xfId="12" applyFont="1" applyFill="1" applyBorder="1" applyAlignment="1">
      <alignment horizontal="center" vertical="center"/>
    </xf>
    <xf numFmtId="0" fontId="26" fillId="0" borderId="46" xfId="0" applyFont="1" applyBorder="1" applyAlignment="1" applyProtection="1">
      <alignment horizontal="center" vertical="center"/>
      <protection locked="0"/>
    </xf>
    <xf numFmtId="0" fontId="26" fillId="0" borderId="213" xfId="0" applyFont="1" applyBorder="1" applyAlignment="1" applyProtection="1">
      <alignment horizontal="center" vertical="center"/>
      <protection locked="0"/>
    </xf>
    <xf numFmtId="0" fontId="26" fillId="7" borderId="10" xfId="0" applyFont="1" applyFill="1" applyBorder="1" applyAlignment="1" applyProtection="1">
      <alignment vertical="center"/>
      <protection locked="0"/>
    </xf>
    <xf numFmtId="0" fontId="26" fillId="12" borderId="0" xfId="0" applyFont="1" applyFill="1" applyAlignment="1" applyProtection="1">
      <alignment vertical="center"/>
      <protection locked="0"/>
    </xf>
    <xf numFmtId="0" fontId="26" fillId="7" borderId="13" xfId="0" applyFont="1" applyFill="1" applyBorder="1" applyAlignment="1" applyProtection="1">
      <alignment horizontal="center" vertical="center"/>
      <protection locked="0"/>
    </xf>
    <xf numFmtId="0" fontId="26" fillId="7" borderId="10" xfId="0" applyFont="1" applyFill="1" applyBorder="1" applyAlignment="1" applyProtection="1">
      <alignment horizontal="center" vertical="center"/>
      <protection locked="0"/>
    </xf>
    <xf numFmtId="0" fontId="0" fillId="6" borderId="72" xfId="0" applyFont="1" applyFill="1" applyBorder="1" applyAlignment="1" applyProtection="1">
      <alignment horizontal="left" vertical="center" wrapText="1"/>
    </xf>
    <xf numFmtId="0" fontId="26" fillId="0" borderId="0" xfId="0" applyFont="1" applyFill="1" applyAlignment="1" applyProtection="1">
      <alignment vertical="center"/>
      <protection locked="0"/>
    </xf>
    <xf numFmtId="0" fontId="21" fillId="7" borderId="89" xfId="0" applyFont="1" applyFill="1" applyBorder="1" applyAlignment="1" applyProtection="1">
      <alignment horizontal="justify" vertical="center" wrapText="1"/>
      <protection locked="0"/>
    </xf>
    <xf numFmtId="0" fontId="21" fillId="7" borderId="110" xfId="0" applyFont="1" applyFill="1" applyBorder="1" applyAlignment="1" applyProtection="1">
      <alignment horizontal="left" vertical="center" wrapText="1"/>
      <protection locked="0"/>
    </xf>
    <xf numFmtId="0" fontId="0" fillId="6" borderId="71" xfId="0" applyFont="1" applyFill="1" applyBorder="1" applyAlignment="1" applyProtection="1">
      <alignment horizontal="left" vertical="center" wrapText="1"/>
      <protection locked="0"/>
    </xf>
    <xf numFmtId="0" fontId="0" fillId="7" borderId="15" xfId="0" applyFill="1" applyBorder="1"/>
    <xf numFmtId="0" fontId="26" fillId="0" borderId="220" xfId="0" applyFont="1" applyBorder="1" applyAlignment="1" applyProtection="1">
      <alignment horizontal="center" vertical="center"/>
      <protection locked="0"/>
    </xf>
    <xf numFmtId="0" fontId="21" fillId="7" borderId="89" xfId="0" applyNumberFormat="1" applyFont="1" applyFill="1" applyBorder="1" applyAlignment="1">
      <alignment horizontal="left" vertical="center" wrapText="1" indent="1"/>
    </xf>
    <xf numFmtId="0" fontId="13" fillId="12" borderId="0" xfId="0" applyFont="1" applyFill="1" applyBorder="1" applyAlignment="1">
      <alignment horizontal="center" vertical="center"/>
    </xf>
    <xf numFmtId="0" fontId="37" fillId="17" borderId="0" xfId="0" applyFont="1" applyFill="1" applyBorder="1" applyAlignment="1">
      <alignment horizontal="center" vertical="center"/>
    </xf>
    <xf numFmtId="0" fontId="47" fillId="7" borderId="59" xfId="0" applyFont="1" applyFill="1" applyBorder="1" applyAlignment="1" applyProtection="1">
      <alignment horizontal="right" vertical="center" textRotation="90"/>
      <protection locked="0"/>
    </xf>
    <xf numFmtId="0" fontId="47" fillId="7" borderId="0" xfId="0" applyFont="1" applyFill="1" applyBorder="1" applyAlignment="1" applyProtection="1">
      <alignment horizontal="right" vertical="center" textRotation="90"/>
      <protection locked="0"/>
    </xf>
    <xf numFmtId="0" fontId="2" fillId="7" borderId="0" xfId="0" applyFont="1" applyFill="1" applyBorder="1" applyAlignment="1" applyProtection="1">
      <alignment horizontal="left" vertical="center"/>
    </xf>
    <xf numFmtId="1" fontId="34" fillId="25" borderId="41" xfId="0" applyNumberFormat="1" applyFont="1" applyFill="1" applyBorder="1" applyAlignment="1" applyProtection="1">
      <alignment horizontal="center" vertical="center"/>
    </xf>
    <xf numFmtId="0" fontId="26" fillId="0" borderId="223" xfId="0" applyFont="1" applyBorder="1" applyAlignment="1" applyProtection="1">
      <alignment horizontal="center" vertical="center"/>
      <protection locked="0"/>
    </xf>
    <xf numFmtId="0" fontId="33" fillId="26" borderId="225" xfId="0" applyFont="1" applyFill="1" applyBorder="1" applyAlignment="1" applyProtection="1">
      <alignment horizontal="center" vertical="center" wrapText="1"/>
    </xf>
    <xf numFmtId="0" fontId="26" fillId="0" borderId="218" xfId="0" applyFont="1" applyBorder="1" applyAlignment="1" applyProtection="1">
      <alignment horizontal="center" vertical="center"/>
      <protection locked="0"/>
    </xf>
    <xf numFmtId="0" fontId="26" fillId="0" borderId="214" xfId="0" applyFont="1" applyBorder="1" applyAlignment="1" applyProtection="1">
      <alignment horizontal="center" vertical="center"/>
      <protection locked="0"/>
    </xf>
    <xf numFmtId="0" fontId="26" fillId="25" borderId="45" xfId="0" applyFont="1" applyFill="1" applyBorder="1" applyAlignment="1" applyProtection="1">
      <alignment horizontal="center" vertical="center"/>
      <protection locked="0"/>
    </xf>
    <xf numFmtId="2" fontId="26" fillId="25" borderId="222" xfId="0" applyNumberFormat="1" applyFont="1" applyFill="1" applyBorder="1" applyAlignment="1" applyProtection="1">
      <alignment horizontal="center" vertical="center"/>
      <protection hidden="1"/>
    </xf>
    <xf numFmtId="2" fontId="26" fillId="25" borderId="221" xfId="0" applyNumberFormat="1" applyFont="1" applyFill="1" applyBorder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vertical="center"/>
      <protection locked="0"/>
    </xf>
    <xf numFmtId="0" fontId="33" fillId="26" borderId="228" xfId="0" applyFont="1" applyFill="1" applyBorder="1" applyAlignment="1" applyProtection="1">
      <alignment horizontal="center" vertical="center" wrapText="1"/>
    </xf>
    <xf numFmtId="0" fontId="26" fillId="26" borderId="224" xfId="0" applyFont="1" applyFill="1" applyBorder="1" applyAlignment="1" applyProtection="1">
      <alignment horizontal="center" textRotation="90" wrapText="1"/>
    </xf>
    <xf numFmtId="1" fontId="34" fillId="25" borderId="160" xfId="0" applyNumberFormat="1" applyFont="1" applyFill="1" applyBorder="1" applyAlignment="1" applyProtection="1">
      <alignment horizontal="center" vertical="center"/>
    </xf>
    <xf numFmtId="1" fontId="34" fillId="25" borderId="45" xfId="0" applyNumberFormat="1" applyFont="1" applyFill="1" applyBorder="1" applyAlignment="1" applyProtection="1">
      <alignment horizontal="center" vertical="center"/>
    </xf>
    <xf numFmtId="0" fontId="34" fillId="12" borderId="60" xfId="0" applyFont="1" applyFill="1" applyBorder="1" applyAlignment="1">
      <alignment horizontal="right" vertical="center"/>
    </xf>
    <xf numFmtId="0" fontId="34" fillId="7" borderId="0" xfId="0" applyFont="1" applyFill="1" applyBorder="1" applyAlignment="1">
      <alignment horizontal="center" vertical="center"/>
    </xf>
    <xf numFmtId="0" fontId="43" fillId="26" borderId="55" xfId="0" applyFont="1" applyFill="1" applyBorder="1" applyAlignment="1">
      <alignment horizontal="center" vertical="center"/>
    </xf>
    <xf numFmtId="0" fontId="44" fillId="24" borderId="3" xfId="0" applyFont="1" applyFill="1" applyBorder="1" applyAlignment="1">
      <alignment horizontal="center" vertical="center"/>
    </xf>
    <xf numFmtId="0" fontId="45" fillId="27" borderId="3" xfId="0" applyFont="1" applyFill="1" applyBorder="1" applyAlignment="1">
      <alignment horizontal="center" vertical="center"/>
    </xf>
    <xf numFmtId="0" fontId="44" fillId="24" borderId="4" xfId="0" applyFont="1" applyFill="1" applyBorder="1" applyAlignment="1">
      <alignment horizontal="center" vertical="center"/>
    </xf>
    <xf numFmtId="0" fontId="46" fillId="28" borderId="56" xfId="0" applyFont="1" applyFill="1" applyBorder="1" applyAlignment="1">
      <alignment horizontal="center" vertical="center"/>
    </xf>
    <xf numFmtId="0" fontId="43" fillId="26" borderId="5" xfId="0" applyFont="1" applyFill="1" applyBorder="1" applyAlignment="1">
      <alignment horizontal="center" vertical="center"/>
    </xf>
    <xf numFmtId="0" fontId="46" fillId="26" borderId="5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top"/>
    </xf>
    <xf numFmtId="0" fontId="34" fillId="12" borderId="60" xfId="0" applyFont="1" applyFill="1" applyBorder="1" applyAlignment="1">
      <alignment horizontal="center" vertical="center"/>
    </xf>
    <xf numFmtId="0" fontId="34" fillId="12" borderId="5" xfId="0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vertical="center"/>
    </xf>
    <xf numFmtId="0" fontId="26" fillId="0" borderId="2" xfId="0" applyFont="1" applyBorder="1" applyAlignment="1" applyProtection="1">
      <alignment vertical="center"/>
      <protection locked="0"/>
    </xf>
    <xf numFmtId="3" fontId="68" fillId="25" borderId="34" xfId="0" applyNumberFormat="1" applyFont="1" applyFill="1" applyBorder="1" applyAlignment="1" applyProtection="1">
      <alignment horizontal="center" vertical="center"/>
    </xf>
    <xf numFmtId="3" fontId="68" fillId="25" borderId="165" xfId="0" applyNumberFormat="1" applyFont="1" applyFill="1" applyBorder="1" applyAlignment="1" applyProtection="1">
      <alignment horizontal="center" vertical="center"/>
    </xf>
    <xf numFmtId="3" fontId="68" fillId="25" borderId="73" xfId="0" applyNumberFormat="1" applyFont="1" applyFill="1" applyBorder="1" applyAlignment="1" applyProtection="1">
      <alignment horizontal="center" vertical="center"/>
    </xf>
    <xf numFmtId="1" fontId="34" fillId="25" borderId="37" xfId="0" applyNumberFormat="1" applyFont="1" applyFill="1" applyBorder="1" applyAlignment="1" applyProtection="1">
      <alignment horizontal="center" vertical="center"/>
    </xf>
    <xf numFmtId="1" fontId="34" fillId="25" borderId="156" xfId="0" applyNumberFormat="1" applyFont="1" applyFill="1" applyBorder="1" applyAlignment="1" applyProtection="1">
      <alignment horizontal="center" vertical="center"/>
    </xf>
    <xf numFmtId="1" fontId="34" fillId="25" borderId="212" xfId="0" applyNumberFormat="1" applyFont="1" applyFill="1" applyBorder="1" applyAlignment="1" applyProtection="1">
      <alignment horizontal="center" vertical="center"/>
    </xf>
    <xf numFmtId="3" fontId="68" fillId="25" borderId="47" xfId="0" applyNumberFormat="1" applyFont="1" applyFill="1" applyBorder="1" applyAlignment="1" applyProtection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0" fillId="14" borderId="1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6" borderId="72" xfId="0" applyNumberFormat="1" applyFont="1" applyFill="1" applyBorder="1" applyAlignment="1" applyProtection="1">
      <alignment horizontal="center" vertical="center" wrapText="1"/>
    </xf>
    <xf numFmtId="0" fontId="4" fillId="6" borderId="0" xfId="0" applyFont="1" applyFill="1" applyBorder="1" applyAlignment="1">
      <alignment horizontal="center" vertical="top" wrapText="1"/>
    </xf>
    <xf numFmtId="0" fontId="4" fillId="21" borderId="0" xfId="0" applyFont="1" applyFill="1" applyBorder="1" applyAlignment="1">
      <alignment horizontal="center" vertical="top" wrapText="1"/>
    </xf>
    <xf numFmtId="0" fontId="37" fillId="16" borderId="0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56" fillId="7" borderId="71" xfId="0" applyNumberFormat="1" applyFont="1" applyFill="1" applyBorder="1" applyAlignment="1" applyProtection="1">
      <alignment horizontal="left" vertical="center" wrapText="1" indent="1"/>
      <protection locked="0"/>
    </xf>
    <xf numFmtId="0" fontId="56" fillId="7" borderId="71" xfId="0" applyNumberFormat="1" applyFont="1" applyFill="1" applyBorder="1" applyAlignment="1" applyProtection="1">
      <alignment horizontal="left" wrapText="1" indent="1"/>
      <protection locked="0"/>
    </xf>
    <xf numFmtId="1" fontId="26" fillId="25" borderId="94" xfId="0" applyNumberFormat="1" applyFont="1" applyFill="1" applyBorder="1" applyAlignment="1" applyProtection="1">
      <alignment horizontal="left" vertical="center" wrapText="1"/>
    </xf>
    <xf numFmtId="1" fontId="26" fillId="25" borderId="93" xfId="0" applyNumberFormat="1" applyFont="1" applyFill="1" applyBorder="1" applyAlignment="1" applyProtection="1">
      <alignment horizontal="left" vertical="center" wrapText="1"/>
    </xf>
    <xf numFmtId="1" fontId="26" fillId="25" borderId="100" xfId="0" applyNumberFormat="1" applyFont="1" applyFill="1" applyBorder="1" applyAlignment="1" applyProtection="1">
      <alignment horizontal="left" vertical="center" wrapText="1"/>
    </xf>
    <xf numFmtId="1" fontId="26" fillId="25" borderId="103" xfId="0" applyNumberFormat="1" applyFont="1" applyFill="1" applyBorder="1" applyAlignment="1" applyProtection="1">
      <alignment horizontal="left" vertical="center" wrapText="1"/>
    </xf>
    <xf numFmtId="1" fontId="26" fillId="25" borderId="104" xfId="0" applyNumberFormat="1" applyFont="1" applyFill="1" applyBorder="1" applyAlignment="1" applyProtection="1">
      <alignment horizontal="left" vertical="center" wrapText="1"/>
    </xf>
    <xf numFmtId="1" fontId="26" fillId="25" borderId="175" xfId="0" applyNumberFormat="1" applyFont="1" applyFill="1" applyBorder="1" applyAlignment="1" applyProtection="1">
      <alignment horizontal="left" vertical="center" wrapText="1"/>
    </xf>
    <xf numFmtId="0" fontId="2" fillId="7" borderId="1" xfId="0" applyFont="1" applyFill="1" applyBorder="1"/>
    <xf numFmtId="0" fontId="2" fillId="20" borderId="63" xfId="12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0" fillId="7" borderId="22" xfId="0" applyFill="1" applyBorder="1"/>
    <xf numFmtId="0" fontId="24" fillId="7" borderId="1" xfId="0" applyFont="1" applyFill="1" applyBorder="1" applyAlignment="1">
      <alignment horizontal="left" vertical="center" indent="2"/>
    </xf>
    <xf numFmtId="0" fontId="0" fillId="0" borderId="0" xfId="0" applyAlignment="1">
      <alignment horizontal="left" vertical="top" wrapText="1"/>
    </xf>
    <xf numFmtId="0" fontId="24" fillId="7" borderId="26" xfId="0" applyFont="1" applyFill="1" applyBorder="1" applyAlignment="1">
      <alignment horizontal="left" wrapText="1" indent="1"/>
    </xf>
    <xf numFmtId="0" fontId="15" fillId="7" borderId="22" xfId="0" applyFont="1" applyFill="1" applyBorder="1" applyAlignment="1">
      <alignment horizontal="left" vertical="center" indent="2"/>
    </xf>
    <xf numFmtId="0" fontId="15" fillId="7" borderId="193" xfId="0" applyFont="1" applyFill="1" applyBorder="1" applyAlignment="1">
      <alignment horizontal="left" vertical="center" indent="2"/>
    </xf>
    <xf numFmtId="0" fontId="0" fillId="27" borderId="0" xfId="0" applyFont="1" applyFill="1" applyBorder="1"/>
    <xf numFmtId="0" fontId="22" fillId="24" borderId="231" xfId="0" applyFont="1" applyFill="1" applyBorder="1" applyAlignment="1">
      <alignment horizontal="center" vertical="center" wrapText="1"/>
    </xf>
    <xf numFmtId="0" fontId="37" fillId="24" borderId="231" xfId="0" applyFont="1" applyFill="1" applyBorder="1" applyAlignment="1">
      <alignment horizontal="center" vertical="center" wrapText="1"/>
    </xf>
    <xf numFmtId="0" fontId="67" fillId="27" borderId="1" xfId="0" applyFont="1" applyFill="1" applyBorder="1" applyAlignment="1">
      <alignment vertical="center" textRotation="90"/>
    </xf>
    <xf numFmtId="0" fontId="21" fillId="25" borderId="231" xfId="0" applyFont="1" applyFill="1" applyBorder="1" applyAlignment="1">
      <alignment horizontal="center" vertical="center" wrapText="1"/>
    </xf>
    <xf numFmtId="0" fontId="67" fillId="27" borderId="232" xfId="0" applyFont="1" applyFill="1" applyBorder="1" applyAlignment="1">
      <alignment vertical="center" textRotation="90"/>
    </xf>
    <xf numFmtId="0" fontId="51" fillId="9" borderId="107" xfId="0" applyFont="1" applyFill="1" applyBorder="1" applyAlignment="1">
      <alignment horizontal="center" vertical="center" wrapText="1"/>
    </xf>
    <xf numFmtId="14" fontId="0" fillId="6" borderId="234" xfId="0" applyNumberFormat="1" applyFont="1" applyFill="1" applyBorder="1" applyAlignment="1" applyProtection="1">
      <alignment vertical="center" wrapText="1"/>
      <protection locked="0"/>
    </xf>
    <xf numFmtId="14" fontId="0" fillId="6" borderId="235" xfId="0" applyNumberFormat="1" applyFont="1" applyFill="1" applyBorder="1" applyAlignment="1" applyProtection="1">
      <alignment vertical="center" wrapText="1"/>
      <protection locked="0"/>
    </xf>
    <xf numFmtId="0" fontId="0" fillId="6" borderId="235" xfId="0" applyFont="1" applyFill="1" applyBorder="1" applyAlignment="1" applyProtection="1">
      <alignment vertical="center" wrapText="1"/>
      <protection locked="0"/>
    </xf>
    <xf numFmtId="14" fontId="64" fillId="6" borderId="91" xfId="0" applyNumberFormat="1" applyFont="1" applyFill="1" applyBorder="1" applyAlignment="1" applyProtection="1">
      <alignment horizontal="center" vertical="center" wrapText="1"/>
      <protection hidden="1"/>
    </xf>
    <xf numFmtId="0" fontId="21" fillId="7" borderId="236" xfId="0" applyFont="1" applyFill="1" applyBorder="1" applyAlignment="1" applyProtection="1">
      <alignment horizontal="left" vertical="center" wrapText="1"/>
      <protection locked="0"/>
    </xf>
    <xf numFmtId="0" fontId="21" fillId="7" borderId="110" xfId="0" applyFont="1" applyFill="1" applyBorder="1" applyAlignment="1" applyProtection="1">
      <alignment horizontal="left" vertical="center" wrapText="1" indent="1"/>
      <protection locked="0"/>
    </xf>
    <xf numFmtId="0" fontId="21" fillId="7" borderId="240" xfId="0" applyFont="1" applyFill="1" applyBorder="1" applyAlignment="1" applyProtection="1">
      <alignment horizontal="left" vertical="center" wrapText="1"/>
      <protection locked="0"/>
    </xf>
    <xf numFmtId="14" fontId="0" fillId="6" borderId="241" xfId="0" applyNumberFormat="1" applyFont="1" applyFill="1" applyBorder="1" applyAlignment="1" applyProtection="1">
      <alignment vertical="center" wrapText="1"/>
      <protection locked="0"/>
    </xf>
    <xf numFmtId="14" fontId="0" fillId="6" borderId="242" xfId="0" applyNumberFormat="1" applyFont="1" applyFill="1" applyBorder="1" applyAlignment="1" applyProtection="1">
      <alignment vertical="center" wrapText="1"/>
      <protection locked="0"/>
    </xf>
    <xf numFmtId="0" fontId="0" fillId="6" borderId="242" xfId="0" applyFont="1" applyFill="1" applyBorder="1" applyAlignment="1" applyProtection="1">
      <alignment vertical="center" wrapText="1"/>
      <protection locked="0"/>
    </xf>
    <xf numFmtId="14" fontId="64" fillId="6" borderId="243" xfId="0" applyNumberFormat="1" applyFont="1" applyFill="1" applyBorder="1" applyAlignment="1" applyProtection="1">
      <alignment horizontal="center" vertical="center" wrapText="1"/>
      <protection hidden="1"/>
    </xf>
    <xf numFmtId="0" fontId="14" fillId="7" borderId="0" xfId="0" applyFont="1" applyFill="1" applyAlignment="1">
      <alignment horizontal="left" vertical="center" indent="1"/>
    </xf>
    <xf numFmtId="0" fontId="14" fillId="7" borderId="0" xfId="0" applyFont="1" applyFill="1"/>
    <xf numFmtId="0" fontId="15" fillId="0" borderId="0" xfId="0" applyFont="1"/>
    <xf numFmtId="0" fontId="15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justify" vertical="justify" wrapText="1"/>
    </xf>
    <xf numFmtId="0" fontId="40" fillId="29" borderId="0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12" fillId="14" borderId="6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left" vertical="center" wrapText="1" indent="1"/>
    </xf>
    <xf numFmtId="0" fontId="0" fillId="29" borderId="0" xfId="0" applyFill="1" applyBorder="1" applyAlignment="1" applyProtection="1">
      <alignment horizontal="justify" vertical="center" wrapText="1"/>
      <protection locked="0"/>
    </xf>
    <xf numFmtId="0" fontId="0" fillId="29" borderId="0" xfId="0" applyFont="1" applyFill="1" applyBorder="1" applyAlignment="1" applyProtection="1">
      <alignment horizontal="justify" vertical="center" wrapText="1"/>
      <protection locked="0"/>
    </xf>
    <xf numFmtId="0" fontId="49" fillId="7" borderId="0" xfId="0" applyFont="1" applyFill="1" applyBorder="1" applyAlignment="1">
      <alignment horizontal="center" vertical="center" wrapText="1"/>
    </xf>
    <xf numFmtId="0" fontId="0" fillId="7" borderId="0" xfId="0" applyFill="1" applyBorder="1" applyAlignment="1" applyProtection="1">
      <alignment horizontal="left" vertical="center" wrapText="1"/>
      <protection locked="0"/>
    </xf>
    <xf numFmtId="0" fontId="0" fillId="29" borderId="0" xfId="0" applyFill="1" applyBorder="1" applyAlignment="1" applyProtection="1">
      <alignment horizontal="left" vertical="center" wrapText="1"/>
      <protection locked="0"/>
    </xf>
    <xf numFmtId="0" fontId="0" fillId="29" borderId="0" xfId="0" applyFont="1" applyFill="1" applyAlignment="1" applyProtection="1">
      <alignment horizontal="left"/>
      <protection locked="0"/>
    </xf>
    <xf numFmtId="0" fontId="0" fillId="7" borderId="0" xfId="0" applyFont="1" applyFill="1" applyAlignment="1" applyProtection="1">
      <alignment horizontal="left"/>
      <protection locked="0"/>
    </xf>
    <xf numFmtId="0" fontId="0" fillId="7" borderId="0" xfId="0" applyFont="1" applyFill="1" applyBorder="1" applyAlignment="1" applyProtection="1">
      <alignment horizontal="left" vertical="center" wrapText="1"/>
      <protection locked="0"/>
    </xf>
    <xf numFmtId="0" fontId="23" fillId="29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 applyProtection="1">
      <alignment horizontal="left" vertical="center" wrapText="1" indent="1"/>
      <protection locked="0"/>
    </xf>
    <xf numFmtId="0" fontId="18" fillId="29" borderId="0" xfId="0" applyFont="1" applyFill="1" applyBorder="1" applyAlignment="1" applyProtection="1">
      <alignment horizontal="left" vertical="center" wrapText="1" indent="1"/>
      <protection locked="0"/>
    </xf>
    <xf numFmtId="0" fontId="23" fillId="7" borderId="0" xfId="0" applyFont="1" applyFill="1" applyBorder="1" applyAlignment="1">
      <alignment horizontal="center" vertical="center" wrapText="1"/>
    </xf>
    <xf numFmtId="0" fontId="40" fillId="7" borderId="0" xfId="0" applyFont="1" applyFill="1" applyBorder="1" applyAlignment="1">
      <alignment horizontal="center" vertical="center" wrapText="1"/>
    </xf>
    <xf numFmtId="0" fontId="0" fillId="14" borderId="0" xfId="0" applyFont="1" applyFill="1" applyAlignment="1">
      <alignment horizontal="center"/>
    </xf>
    <xf numFmtId="0" fontId="51" fillId="9" borderId="79" xfId="0" applyFont="1" applyFill="1" applyBorder="1" applyAlignment="1">
      <alignment horizontal="center" vertical="center" wrapText="1"/>
    </xf>
    <xf numFmtId="0" fontId="51" fillId="9" borderId="0" xfId="0" applyFont="1" applyFill="1" applyBorder="1" applyAlignment="1">
      <alignment horizontal="center" vertical="center" wrapText="1"/>
    </xf>
    <xf numFmtId="0" fontId="56" fillId="21" borderId="95" xfId="0" applyNumberFormat="1" applyFont="1" applyFill="1" applyBorder="1" applyAlignment="1" applyProtection="1">
      <alignment horizontal="center" vertical="center" wrapText="1"/>
      <protection locked="0"/>
    </xf>
    <xf numFmtId="0" fontId="56" fillId="21" borderId="96" xfId="0" applyNumberFormat="1" applyFont="1" applyFill="1" applyBorder="1" applyAlignment="1" applyProtection="1">
      <alignment horizontal="center" vertical="center" wrapText="1"/>
      <protection locked="0"/>
    </xf>
    <xf numFmtId="0" fontId="56" fillId="21" borderId="97" xfId="0" applyNumberFormat="1" applyFont="1" applyFill="1" applyBorder="1" applyAlignment="1" applyProtection="1">
      <alignment horizontal="center" vertical="center" wrapText="1"/>
      <protection locked="0"/>
    </xf>
    <xf numFmtId="0" fontId="37" fillId="31" borderId="0" xfId="0" applyFont="1" applyFill="1" applyBorder="1" applyAlignment="1">
      <alignment horizontal="center" vertical="center"/>
    </xf>
    <xf numFmtId="0" fontId="37" fillId="31" borderId="88" xfId="0" applyFont="1" applyFill="1" applyBorder="1" applyAlignment="1">
      <alignment horizontal="center" vertical="center"/>
    </xf>
    <xf numFmtId="0" fontId="21" fillId="32" borderId="0" xfId="0" applyFont="1" applyFill="1" applyBorder="1" applyAlignment="1">
      <alignment horizontal="center" vertical="center"/>
    </xf>
    <xf numFmtId="0" fontId="21" fillId="32" borderId="88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2" borderId="88" xfId="0" applyFont="1" applyFill="1" applyBorder="1" applyAlignment="1">
      <alignment horizontal="center" vertical="center"/>
    </xf>
    <xf numFmtId="0" fontId="37" fillId="17" borderId="0" xfId="0" applyFont="1" applyFill="1" applyBorder="1" applyAlignment="1">
      <alignment horizontal="center" vertical="center"/>
    </xf>
    <xf numFmtId="0" fontId="37" fillId="17" borderId="88" xfId="0" applyFont="1" applyFill="1" applyBorder="1" applyAlignment="1">
      <alignment horizontal="center" vertical="center"/>
    </xf>
    <xf numFmtId="0" fontId="3" fillId="15" borderId="184" xfId="0" applyFont="1" applyFill="1" applyBorder="1" applyAlignment="1">
      <alignment horizontal="center" vertical="center" wrapText="1"/>
    </xf>
    <xf numFmtId="0" fontId="3" fillId="15" borderId="185" xfId="0" applyFont="1" applyFill="1" applyBorder="1" applyAlignment="1">
      <alignment horizontal="center" vertical="center" wrapText="1"/>
    </xf>
    <xf numFmtId="0" fontId="3" fillId="15" borderId="188" xfId="0" applyFont="1" applyFill="1" applyBorder="1" applyAlignment="1">
      <alignment horizontal="center" vertical="center" wrapText="1"/>
    </xf>
    <xf numFmtId="0" fontId="3" fillId="10" borderId="184" xfId="0" applyFont="1" applyFill="1" applyBorder="1" applyAlignment="1">
      <alignment horizontal="center" vertical="center" wrapText="1"/>
    </xf>
    <xf numFmtId="0" fontId="3" fillId="10" borderId="185" xfId="0" applyFont="1" applyFill="1" applyBorder="1" applyAlignment="1">
      <alignment horizontal="center" vertical="center" wrapText="1"/>
    </xf>
    <xf numFmtId="0" fontId="3" fillId="10" borderId="188" xfId="0" applyFont="1" applyFill="1" applyBorder="1" applyAlignment="1">
      <alignment horizontal="center" vertical="center" wrapText="1"/>
    </xf>
    <xf numFmtId="0" fontId="3" fillId="15" borderId="191" xfId="0" applyFont="1" applyFill="1" applyBorder="1" applyAlignment="1">
      <alignment horizontal="center" vertical="center" wrapText="1"/>
    </xf>
    <xf numFmtId="0" fontId="2" fillId="11" borderId="64" xfId="0" applyFont="1" applyFill="1" applyBorder="1" applyAlignment="1">
      <alignment horizontal="center" vertical="center"/>
    </xf>
    <xf numFmtId="0" fontId="2" fillId="11" borderId="65" xfId="0" applyFont="1" applyFill="1" applyBorder="1" applyAlignment="1">
      <alignment horizontal="center" vertical="center"/>
    </xf>
    <xf numFmtId="0" fontId="2" fillId="11" borderId="66" xfId="0" applyFont="1" applyFill="1" applyBorder="1" applyAlignment="1">
      <alignment horizontal="center" vertical="center"/>
    </xf>
    <xf numFmtId="0" fontId="3" fillId="10" borderId="67" xfId="0" applyFont="1" applyFill="1" applyBorder="1" applyAlignment="1">
      <alignment horizontal="center" vertical="center" wrapText="1"/>
    </xf>
    <xf numFmtId="0" fontId="3" fillId="10" borderId="69" xfId="0" applyFont="1" applyFill="1" applyBorder="1" applyAlignment="1">
      <alignment horizontal="center" vertical="center" wrapText="1"/>
    </xf>
    <xf numFmtId="0" fontId="56" fillId="6" borderId="95" xfId="0" applyNumberFormat="1" applyFont="1" applyFill="1" applyBorder="1" applyAlignment="1" applyProtection="1">
      <alignment horizontal="center" vertical="center" wrapText="1"/>
      <protection locked="0"/>
    </xf>
    <xf numFmtId="0" fontId="56" fillId="6" borderId="96" xfId="0" applyNumberFormat="1" applyFont="1" applyFill="1" applyBorder="1" applyAlignment="1" applyProtection="1">
      <alignment horizontal="center" vertical="center" wrapText="1"/>
      <protection locked="0"/>
    </xf>
    <xf numFmtId="0" fontId="56" fillId="6" borderId="97" xfId="0" applyNumberFormat="1" applyFont="1" applyFill="1" applyBorder="1" applyAlignment="1" applyProtection="1">
      <alignment horizontal="center" vertical="center" wrapText="1"/>
      <protection locked="0"/>
    </xf>
    <xf numFmtId="0" fontId="56" fillId="7" borderId="95" xfId="0" applyNumberFormat="1" applyFont="1" applyFill="1" applyBorder="1" applyAlignment="1" applyProtection="1">
      <alignment horizontal="center" vertical="center" wrapText="1"/>
      <protection locked="0"/>
    </xf>
    <xf numFmtId="0" fontId="56" fillId="7" borderId="96" xfId="0" applyNumberFormat="1" applyFont="1" applyFill="1" applyBorder="1" applyAlignment="1" applyProtection="1">
      <alignment horizontal="center" vertical="center" wrapText="1"/>
      <protection locked="0"/>
    </xf>
    <xf numFmtId="0" fontId="56" fillId="7" borderId="97" xfId="0" applyNumberFormat="1" applyFont="1" applyFill="1" applyBorder="1" applyAlignment="1" applyProtection="1">
      <alignment horizontal="center" vertical="center" wrapText="1"/>
      <protection locked="0"/>
    </xf>
    <xf numFmtId="0" fontId="2" fillId="29" borderId="150" xfId="0" applyFont="1" applyFill="1" applyBorder="1" applyAlignment="1">
      <alignment horizontal="left" vertical="center"/>
    </xf>
    <xf numFmtId="0" fontId="2" fillId="29" borderId="117" xfId="0" applyFont="1" applyFill="1" applyBorder="1" applyAlignment="1">
      <alignment horizontal="left" vertical="center"/>
    </xf>
    <xf numFmtId="0" fontId="2" fillId="7" borderId="150" xfId="0" applyFont="1" applyFill="1" applyBorder="1" applyAlignment="1">
      <alignment horizontal="left" vertical="center"/>
    </xf>
    <xf numFmtId="0" fontId="2" fillId="7" borderId="117" xfId="0" applyFont="1" applyFill="1" applyBorder="1" applyAlignment="1">
      <alignment horizontal="left" vertical="center"/>
    </xf>
    <xf numFmtId="0" fontId="2" fillId="7" borderId="151" xfId="0" applyFont="1" applyFill="1" applyBorder="1" applyAlignment="1">
      <alignment horizontal="left" vertical="center"/>
    </xf>
    <xf numFmtId="0" fontId="2" fillId="7" borderId="152" xfId="0" applyFont="1" applyFill="1" applyBorder="1" applyAlignment="1">
      <alignment horizontal="left" vertical="center"/>
    </xf>
    <xf numFmtId="0" fontId="2" fillId="11" borderId="119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1" fillId="7" borderId="15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7" borderId="117" xfId="0" applyFont="1" applyFill="1" applyBorder="1" applyAlignment="1">
      <alignment horizontal="left" vertical="center"/>
    </xf>
    <xf numFmtId="0" fontId="1" fillId="29" borderId="150" xfId="0" applyFont="1" applyFill="1" applyBorder="1" applyAlignment="1">
      <alignment horizontal="left" vertical="center"/>
    </xf>
    <xf numFmtId="0" fontId="1" fillId="29" borderId="0" xfId="0" applyFont="1" applyFill="1" applyBorder="1" applyAlignment="1">
      <alignment horizontal="left" vertical="center"/>
    </xf>
    <xf numFmtId="0" fontId="1" fillId="29" borderId="117" xfId="0" applyFont="1" applyFill="1" applyBorder="1" applyAlignment="1">
      <alignment horizontal="left" vertical="center"/>
    </xf>
    <xf numFmtId="0" fontId="21" fillId="30" borderId="0" xfId="0" applyFont="1" applyFill="1" applyBorder="1" applyAlignment="1">
      <alignment horizontal="center" vertical="center"/>
    </xf>
    <xf numFmtId="0" fontId="21" fillId="30" borderId="88" xfId="0" applyFont="1" applyFill="1" applyBorder="1" applyAlignment="1">
      <alignment horizontal="center" vertical="center"/>
    </xf>
    <xf numFmtId="0" fontId="1" fillId="7" borderId="150" xfId="0" applyFont="1" applyFill="1" applyBorder="1" applyAlignment="1" applyProtection="1">
      <alignment horizontal="left" vertical="center"/>
      <protection locked="0"/>
    </xf>
    <xf numFmtId="0" fontId="1" fillId="7" borderId="0" xfId="0" applyFont="1" applyFill="1" applyBorder="1" applyAlignment="1" applyProtection="1">
      <alignment horizontal="left" vertical="center"/>
      <protection locked="0"/>
    </xf>
    <xf numFmtId="0" fontId="1" fillId="7" borderId="117" xfId="0" applyFont="1" applyFill="1" applyBorder="1" applyAlignment="1" applyProtection="1">
      <alignment horizontal="left" vertical="center"/>
      <protection locked="0"/>
    </xf>
    <xf numFmtId="0" fontId="1" fillId="29" borderId="150" xfId="0" applyFont="1" applyFill="1" applyBorder="1" applyAlignment="1" applyProtection="1">
      <alignment horizontal="left" vertical="center"/>
      <protection locked="0"/>
    </xf>
    <xf numFmtId="0" fontId="1" fillId="29" borderId="0" xfId="0" applyFont="1" applyFill="1" applyBorder="1" applyAlignment="1" applyProtection="1">
      <alignment horizontal="left" vertical="center"/>
      <protection locked="0"/>
    </xf>
    <xf numFmtId="0" fontId="1" fillId="29" borderId="117" xfId="0" applyFont="1" applyFill="1" applyBorder="1" applyAlignment="1" applyProtection="1">
      <alignment horizontal="left" vertical="center"/>
      <protection locked="0"/>
    </xf>
    <xf numFmtId="0" fontId="1" fillId="7" borderId="151" xfId="0" applyFont="1" applyFill="1" applyBorder="1" applyAlignment="1" applyProtection="1">
      <alignment horizontal="left" vertical="center"/>
      <protection locked="0"/>
    </xf>
    <xf numFmtId="0" fontId="1" fillId="7" borderId="153" xfId="0" applyFont="1" applyFill="1" applyBorder="1" applyAlignment="1" applyProtection="1">
      <alignment horizontal="left" vertical="center"/>
      <protection locked="0"/>
    </xf>
    <xf numFmtId="0" fontId="1" fillId="7" borderId="152" xfId="0" applyFont="1" applyFill="1" applyBorder="1" applyAlignment="1" applyProtection="1">
      <alignment horizontal="left" vertical="center"/>
      <protection locked="0"/>
    </xf>
    <xf numFmtId="0" fontId="12" fillId="14" borderId="68" xfId="0" applyFont="1" applyFill="1" applyBorder="1" applyAlignment="1">
      <alignment horizontal="center" vertical="center"/>
    </xf>
    <xf numFmtId="0" fontId="12" fillId="14" borderId="65" xfId="0" applyFont="1" applyFill="1" applyBorder="1" applyAlignment="1">
      <alignment horizontal="center" vertical="center"/>
    </xf>
    <xf numFmtId="0" fontId="12" fillId="14" borderId="105" xfId="0" applyFont="1" applyFill="1" applyBorder="1" applyAlignment="1">
      <alignment horizontal="center" vertical="center"/>
    </xf>
    <xf numFmtId="0" fontId="9" fillId="10" borderId="182" xfId="0" applyFont="1" applyFill="1" applyBorder="1" applyAlignment="1">
      <alignment horizontal="center" vertical="center" wrapText="1"/>
    </xf>
    <xf numFmtId="0" fontId="9" fillId="10" borderId="80" xfId="0" applyFont="1" applyFill="1" applyBorder="1" applyAlignment="1">
      <alignment horizontal="center" vertical="center" wrapText="1"/>
    </xf>
    <xf numFmtId="0" fontId="3" fillId="10" borderId="78" xfId="0" applyFont="1" applyFill="1" applyBorder="1" applyAlignment="1">
      <alignment horizontal="center" vertical="center" wrapText="1"/>
    </xf>
    <xf numFmtId="0" fontId="3" fillId="10" borderId="79" xfId="0" applyFont="1" applyFill="1" applyBorder="1" applyAlignment="1">
      <alignment horizontal="center" vertical="center" wrapText="1"/>
    </xf>
    <xf numFmtId="0" fontId="2" fillId="11" borderId="62" xfId="0" applyFont="1" applyFill="1" applyBorder="1" applyAlignment="1">
      <alignment horizontal="center" vertical="center" wrapText="1"/>
    </xf>
    <xf numFmtId="0" fontId="2" fillId="11" borderId="70" xfId="0" applyFont="1" applyFill="1" applyBorder="1" applyAlignment="1">
      <alignment horizontal="center" vertical="center" wrapText="1"/>
    </xf>
    <xf numFmtId="0" fontId="2" fillId="11" borderId="183" xfId="0" applyFont="1" applyFill="1" applyBorder="1" applyAlignment="1">
      <alignment horizontal="center" vertical="center"/>
    </xf>
    <xf numFmtId="0" fontId="2" fillId="11" borderId="181" xfId="0" applyFont="1" applyFill="1" applyBorder="1" applyAlignment="1">
      <alignment horizontal="center" vertical="center"/>
    </xf>
    <xf numFmtId="0" fontId="3" fillId="10" borderId="63" xfId="0" applyFont="1" applyFill="1" applyBorder="1" applyAlignment="1">
      <alignment horizontal="center" vertical="center" wrapText="1"/>
    </xf>
    <xf numFmtId="0" fontId="47" fillId="7" borderId="0" xfId="0" applyFont="1" applyFill="1" applyBorder="1" applyAlignment="1" applyProtection="1">
      <alignment horizontal="center" vertical="center"/>
      <protection locked="0"/>
    </xf>
    <xf numFmtId="0" fontId="47" fillId="7" borderId="59" xfId="0" applyFont="1" applyFill="1" applyBorder="1" applyAlignment="1" applyProtection="1">
      <alignment horizontal="center" vertical="center"/>
      <protection locked="0"/>
    </xf>
    <xf numFmtId="165" fontId="39" fillId="20" borderId="34" xfId="9" applyNumberFormat="1" applyFont="1" applyFill="1" applyBorder="1" applyAlignment="1" applyProtection="1">
      <alignment horizontal="left" vertical="center" wrapText="1"/>
      <protection locked="0"/>
    </xf>
    <xf numFmtId="165" fontId="39" fillId="20" borderId="54" xfId="9" applyNumberFormat="1" applyFont="1" applyFill="1" applyBorder="1" applyAlignment="1" applyProtection="1">
      <alignment horizontal="left" vertical="center" wrapText="1"/>
      <protection locked="0"/>
    </xf>
    <xf numFmtId="43" fontId="34" fillId="12" borderId="0" xfId="8" applyFont="1" applyFill="1" applyBorder="1" applyAlignment="1" applyProtection="1">
      <alignment horizontal="center" vertical="center"/>
      <protection locked="0"/>
    </xf>
    <xf numFmtId="0" fontId="26" fillId="22" borderId="168" xfId="0" applyFont="1" applyFill="1" applyBorder="1" applyAlignment="1" applyProtection="1">
      <alignment horizontal="center" vertical="center" wrapText="1"/>
    </xf>
    <xf numFmtId="0" fontId="26" fillId="22" borderId="98" xfId="0" applyFont="1" applyFill="1" applyBorder="1" applyAlignment="1" applyProtection="1">
      <alignment horizontal="center" vertical="center" wrapText="1"/>
    </xf>
    <xf numFmtId="0" fontId="26" fillId="22" borderId="167" xfId="0" applyFont="1" applyFill="1" applyBorder="1" applyAlignment="1" applyProtection="1">
      <alignment horizontal="center" vertical="center" wrapText="1"/>
    </xf>
    <xf numFmtId="0" fontId="26" fillId="0" borderId="219" xfId="0" applyFont="1" applyBorder="1" applyAlignment="1" applyProtection="1">
      <alignment horizontal="center" vertical="center"/>
    </xf>
    <xf numFmtId="0" fontId="26" fillId="0" borderId="43" xfId="0" applyFont="1" applyBorder="1" applyAlignment="1" applyProtection="1">
      <alignment horizontal="center" vertical="center"/>
    </xf>
    <xf numFmtId="0" fontId="26" fillId="0" borderId="218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26" fillId="22" borderId="99" xfId="0" applyFont="1" applyFill="1" applyBorder="1" applyAlignment="1" applyProtection="1">
      <alignment horizontal="center" vertical="center" wrapText="1"/>
    </xf>
    <xf numFmtId="0" fontId="26" fillId="0" borderId="155" xfId="0" applyFont="1" applyBorder="1" applyAlignment="1" applyProtection="1">
      <alignment horizontal="center" vertical="center"/>
    </xf>
    <xf numFmtId="0" fontId="26" fillId="0" borderId="158" xfId="0" applyFont="1" applyBorder="1" applyAlignment="1" applyProtection="1">
      <alignment horizontal="center" vertical="center"/>
    </xf>
    <xf numFmtId="0" fontId="26" fillId="0" borderId="159" xfId="0" applyFont="1" applyBorder="1" applyAlignment="1" applyProtection="1">
      <alignment horizontal="center" vertical="center"/>
    </xf>
    <xf numFmtId="0" fontId="26" fillId="0" borderId="215" xfId="0" applyFont="1" applyBorder="1" applyAlignment="1" applyProtection="1">
      <alignment horizontal="center" vertical="center"/>
    </xf>
    <xf numFmtId="0" fontId="26" fillId="0" borderId="46" xfId="0" applyFont="1" applyBorder="1" applyAlignment="1" applyProtection="1">
      <alignment horizontal="center" vertical="center"/>
    </xf>
    <xf numFmtId="0" fontId="26" fillId="0" borderId="214" xfId="0" applyFont="1" applyBorder="1" applyAlignment="1" applyProtection="1">
      <alignment horizontal="center" vertical="center"/>
    </xf>
    <xf numFmtId="165" fontId="39" fillId="20" borderId="57" xfId="9" applyNumberFormat="1" applyFont="1" applyFill="1" applyBorder="1" applyAlignment="1" applyProtection="1">
      <alignment horizontal="left" vertical="center" wrapText="1"/>
      <protection locked="0"/>
    </xf>
    <xf numFmtId="165" fontId="39" fillId="20" borderId="52" xfId="9" applyNumberFormat="1" applyFont="1" applyFill="1" applyBorder="1" applyAlignment="1" applyProtection="1">
      <alignment horizontal="left" vertical="center" wrapText="1"/>
      <protection locked="0"/>
    </xf>
    <xf numFmtId="165" fontId="39" fillId="20" borderId="53" xfId="9" applyNumberFormat="1" applyFont="1" applyFill="1" applyBorder="1" applyAlignment="1" applyProtection="1">
      <alignment horizontal="left" vertical="center" wrapText="1"/>
      <protection locked="0"/>
    </xf>
    <xf numFmtId="0" fontId="15" fillId="28" borderId="0" xfId="0" applyFont="1" applyFill="1" applyBorder="1" applyAlignment="1" applyProtection="1">
      <alignment horizontal="left" vertical="center" indent="1"/>
      <protection locked="0"/>
    </xf>
    <xf numFmtId="9" fontId="0" fillId="28" borderId="0" xfId="0" applyNumberFormat="1" applyFont="1" applyFill="1" applyBorder="1" applyAlignment="1" applyProtection="1">
      <alignment horizontal="center" vertical="center"/>
      <protection locked="0"/>
    </xf>
    <xf numFmtId="0" fontId="15" fillId="24" borderId="0" xfId="0" applyFont="1" applyFill="1" applyBorder="1" applyAlignment="1" applyProtection="1">
      <alignment horizontal="left" vertical="center" indent="1"/>
      <protection locked="0"/>
    </xf>
    <xf numFmtId="9" fontId="0" fillId="24" borderId="0" xfId="0" applyNumberFormat="1" applyFont="1" applyFill="1" applyBorder="1" applyAlignment="1" applyProtection="1">
      <alignment horizontal="center" vertical="center"/>
      <protection locked="0"/>
    </xf>
    <xf numFmtId="3" fontId="34" fillId="12" borderId="0" xfId="0" applyNumberFormat="1" applyFont="1" applyFill="1" applyBorder="1" applyAlignment="1" applyProtection="1">
      <alignment horizontal="center" vertical="center"/>
      <protection locked="0"/>
    </xf>
    <xf numFmtId="9" fontId="34" fillId="12" borderId="0" xfId="0" applyNumberFormat="1" applyFont="1" applyFill="1" applyBorder="1" applyAlignment="1" applyProtection="1">
      <alignment horizontal="center" vertical="center"/>
      <protection locked="0"/>
    </xf>
    <xf numFmtId="0" fontId="15" fillId="27" borderId="0" xfId="0" applyFont="1" applyFill="1" applyBorder="1" applyAlignment="1" applyProtection="1">
      <alignment horizontal="left" vertical="center" indent="1"/>
      <protection locked="0"/>
    </xf>
    <xf numFmtId="9" fontId="0" fillId="27" borderId="0" xfId="0" applyNumberFormat="1" applyFont="1" applyFill="1" applyBorder="1" applyAlignment="1" applyProtection="1">
      <alignment horizontal="center" vertical="center"/>
      <protection locked="0"/>
    </xf>
    <xf numFmtId="165" fontId="39" fillId="20" borderId="47" xfId="9" applyNumberFormat="1" applyFont="1" applyFill="1" applyBorder="1" applyAlignment="1" applyProtection="1">
      <alignment horizontal="left" vertical="center" wrapText="1"/>
      <protection locked="0"/>
    </xf>
    <xf numFmtId="165" fontId="39" fillId="20" borderId="58" xfId="9" applyNumberFormat="1" applyFont="1" applyFill="1" applyBorder="1" applyAlignment="1" applyProtection="1">
      <alignment horizontal="left" vertical="center" wrapText="1"/>
      <protection locked="0"/>
    </xf>
    <xf numFmtId="0" fontId="29" fillId="12" borderId="0" xfId="10" applyFont="1" applyFill="1" applyBorder="1" applyAlignment="1" applyProtection="1">
      <alignment horizontal="center" vertical="center"/>
      <protection locked="0"/>
    </xf>
    <xf numFmtId="0" fontId="15" fillId="26" borderId="0" xfId="0" applyFont="1" applyFill="1" applyBorder="1" applyAlignment="1" applyProtection="1">
      <alignment horizontal="left" vertical="center" indent="1"/>
      <protection locked="0"/>
    </xf>
    <xf numFmtId="9" fontId="0" fillId="26" borderId="0" xfId="0" applyNumberFormat="1" applyFont="1" applyFill="1" applyBorder="1" applyAlignment="1" applyProtection="1">
      <alignment horizontal="center" vertical="center"/>
      <protection locked="0"/>
    </xf>
    <xf numFmtId="0" fontId="34" fillId="25" borderId="49" xfId="0" applyFont="1" applyFill="1" applyBorder="1" applyAlignment="1" applyProtection="1">
      <alignment horizontal="center" vertical="center"/>
      <protection locked="0"/>
    </xf>
    <xf numFmtId="0" fontId="34" fillId="25" borderId="50" xfId="0" applyFont="1" applyFill="1" applyBorder="1" applyAlignment="1" applyProtection="1">
      <alignment horizontal="center" vertical="center"/>
      <protection locked="0"/>
    </xf>
    <xf numFmtId="0" fontId="26" fillId="0" borderId="163" xfId="0" applyFont="1" applyBorder="1" applyAlignment="1" applyProtection="1">
      <alignment horizontal="center" vertical="center"/>
    </xf>
    <xf numFmtId="0" fontId="26" fillId="0" borderId="164" xfId="0" applyFont="1" applyBorder="1" applyAlignment="1" applyProtection="1">
      <alignment horizontal="center" vertical="center"/>
    </xf>
    <xf numFmtId="0" fontId="26" fillId="0" borderId="161" xfId="0" applyFont="1" applyBorder="1" applyAlignment="1" applyProtection="1">
      <alignment horizontal="center" vertical="center"/>
    </xf>
    <xf numFmtId="0" fontId="26" fillId="0" borderId="61" xfId="0" applyFont="1" applyBorder="1" applyAlignment="1" applyProtection="1">
      <alignment horizontal="center" vertical="center"/>
    </xf>
    <xf numFmtId="0" fontId="26" fillId="0" borderId="162" xfId="0" applyFont="1" applyBorder="1" applyAlignment="1" applyProtection="1">
      <alignment horizontal="center" vertical="center"/>
    </xf>
    <xf numFmtId="0" fontId="47" fillId="7" borderId="59" xfId="0" applyFont="1" applyFill="1" applyBorder="1" applyAlignment="1" applyProtection="1">
      <alignment horizontal="right" vertical="center" textRotation="90"/>
      <protection locked="0"/>
    </xf>
    <xf numFmtId="0" fontId="47" fillId="7" borderId="0" xfId="0" applyFont="1" applyFill="1" applyBorder="1" applyAlignment="1" applyProtection="1">
      <alignment horizontal="right" vertical="center" textRotation="90"/>
      <protection locked="0"/>
    </xf>
    <xf numFmtId="0" fontId="36" fillId="7" borderId="0" xfId="0" applyFont="1" applyFill="1" applyBorder="1" applyAlignment="1">
      <alignment horizontal="right" textRotation="90"/>
    </xf>
    <xf numFmtId="9" fontId="31" fillId="25" borderId="36" xfId="9" applyNumberFormat="1" applyFont="1" applyFill="1" applyBorder="1" applyAlignment="1" applyProtection="1">
      <alignment horizontal="center" vertical="center" textRotation="90" wrapText="1"/>
    </xf>
    <xf numFmtId="0" fontId="31" fillId="25" borderId="22" xfId="9" applyFont="1" applyFill="1" applyBorder="1" applyAlignment="1" applyProtection="1">
      <alignment horizontal="center" vertical="center" textRotation="90" wrapText="1"/>
    </xf>
    <xf numFmtId="0" fontId="31" fillId="25" borderId="40" xfId="9" applyFont="1" applyFill="1" applyBorder="1" applyAlignment="1" applyProtection="1">
      <alignment horizontal="center" vertical="center" textRotation="90" wrapText="1"/>
    </xf>
    <xf numFmtId="0" fontId="31" fillId="25" borderId="10" xfId="9" applyFont="1" applyFill="1" applyBorder="1" applyAlignment="1" applyProtection="1">
      <alignment horizontal="center" vertical="center" textRotation="90" wrapText="1"/>
    </xf>
    <xf numFmtId="0" fontId="31" fillId="25" borderId="11" xfId="9" applyFont="1" applyFill="1" applyBorder="1" applyAlignment="1" applyProtection="1">
      <alignment horizontal="center" vertical="center" textRotation="90" wrapText="1"/>
    </xf>
    <xf numFmtId="0" fontId="31" fillId="25" borderId="0" xfId="9" applyFont="1" applyFill="1" applyBorder="1" applyAlignment="1" applyProtection="1">
      <alignment horizontal="center" vertical="center" textRotation="90" wrapText="1"/>
    </xf>
    <xf numFmtId="0" fontId="31" fillId="25" borderId="15" xfId="9" applyFont="1" applyFill="1" applyBorder="1" applyAlignment="1" applyProtection="1">
      <alignment horizontal="center" vertical="center" textRotation="90" wrapText="1"/>
    </xf>
    <xf numFmtId="0" fontId="31" fillId="25" borderId="226" xfId="9" applyFont="1" applyFill="1" applyBorder="1" applyAlignment="1" applyProtection="1">
      <alignment horizontal="center" vertical="center" textRotation="90" wrapText="1"/>
    </xf>
    <xf numFmtId="0" fontId="31" fillId="25" borderId="227" xfId="9" applyFont="1" applyFill="1" applyBorder="1" applyAlignment="1" applyProtection="1">
      <alignment horizontal="center" vertical="center" textRotation="90" wrapText="1"/>
    </xf>
    <xf numFmtId="0" fontId="31" fillId="25" borderId="26" xfId="0" applyFont="1" applyFill="1" applyBorder="1" applyAlignment="1" applyProtection="1">
      <alignment horizontal="center" vertical="center" textRotation="90" wrapText="1"/>
    </xf>
    <xf numFmtId="0" fontId="31" fillId="25" borderId="22" xfId="0" applyFont="1" applyFill="1" applyBorder="1" applyAlignment="1" applyProtection="1">
      <alignment horizontal="center" vertical="center" textRotation="90" wrapText="1"/>
    </xf>
    <xf numFmtId="0" fontId="32" fillId="26" borderId="27" xfId="0" applyFont="1" applyFill="1" applyBorder="1" applyAlignment="1" applyProtection="1">
      <alignment horizontal="center" vertical="center"/>
    </xf>
    <xf numFmtId="0" fontId="26" fillId="0" borderId="229" xfId="0" applyFont="1" applyBorder="1" applyAlignment="1" applyProtection="1">
      <alignment horizontal="center" vertical="center"/>
    </xf>
    <xf numFmtId="0" fontId="26" fillId="0" borderId="222" xfId="0" applyFont="1" applyBorder="1" applyAlignment="1" applyProtection="1">
      <alignment horizontal="center" vertical="center"/>
    </xf>
    <xf numFmtId="0" fontId="26" fillId="0" borderId="230" xfId="0" applyFont="1" applyBorder="1" applyAlignment="1" applyProtection="1">
      <alignment horizontal="center" vertical="center"/>
    </xf>
    <xf numFmtId="0" fontId="26" fillId="0" borderId="211" xfId="0" applyFont="1" applyBorder="1" applyAlignment="1" applyProtection="1">
      <alignment horizontal="center" vertical="center"/>
    </xf>
    <xf numFmtId="0" fontId="26" fillId="0" borderId="209" xfId="0" applyFont="1" applyBorder="1" applyAlignment="1" applyProtection="1">
      <alignment horizontal="center" vertical="center"/>
    </xf>
    <xf numFmtId="0" fontId="26" fillId="0" borderId="210" xfId="0" applyFont="1" applyBorder="1" applyAlignment="1" applyProtection="1">
      <alignment horizontal="center" vertical="center"/>
    </xf>
    <xf numFmtId="0" fontId="2" fillId="7" borderId="26" xfId="0" applyFont="1" applyFill="1" applyBorder="1" applyAlignment="1" applyProtection="1">
      <alignment horizontal="center" vertical="center" wrapText="1"/>
    </xf>
    <xf numFmtId="0" fontId="2" fillId="7" borderId="22" xfId="0" applyFont="1" applyFill="1" applyBorder="1" applyAlignment="1" applyProtection="1">
      <alignment horizontal="center" vertical="center" wrapText="1"/>
    </xf>
    <xf numFmtId="0" fontId="31" fillId="25" borderId="11" xfId="0" applyFont="1" applyFill="1" applyBorder="1" applyAlignment="1" applyProtection="1">
      <alignment horizontal="center" vertical="center" wrapText="1"/>
    </xf>
    <xf numFmtId="0" fontId="31" fillId="25" borderId="15" xfId="0" applyFont="1" applyFill="1" applyBorder="1" applyAlignment="1" applyProtection="1">
      <alignment horizontal="center" vertical="center" wrapText="1"/>
    </xf>
    <xf numFmtId="0" fontId="34" fillId="25" borderId="28" xfId="0" applyNumberFormat="1" applyFont="1" applyFill="1" applyBorder="1" applyAlignment="1" applyProtection="1">
      <alignment horizontal="center" vertical="center" wrapText="1"/>
    </xf>
    <xf numFmtId="0" fontId="34" fillId="25" borderId="77" xfId="0" applyNumberFormat="1" applyFont="1" applyFill="1" applyBorder="1" applyAlignment="1" applyProtection="1">
      <alignment horizontal="center" vertical="center" wrapText="1"/>
    </xf>
    <xf numFmtId="0" fontId="26" fillId="22" borderId="166" xfId="0" applyFont="1" applyFill="1" applyBorder="1" applyAlignment="1" applyProtection="1">
      <alignment horizontal="center" vertical="center" wrapText="1"/>
    </xf>
    <xf numFmtId="1" fontId="34" fillId="12" borderId="0" xfId="0" applyNumberFormat="1" applyFont="1" applyFill="1" applyBorder="1" applyAlignment="1" applyProtection="1">
      <alignment horizontal="center" vertical="center" wrapText="1"/>
    </xf>
    <xf numFmtId="1" fontId="34" fillId="12" borderId="15" xfId="0" applyNumberFormat="1" applyFont="1" applyFill="1" applyBorder="1" applyAlignment="1" applyProtection="1">
      <alignment horizontal="center" vertical="center" wrapText="1"/>
    </xf>
    <xf numFmtId="1" fontId="34" fillId="12" borderId="38" xfId="0" applyNumberFormat="1" applyFont="1" applyFill="1" applyBorder="1" applyAlignment="1" applyProtection="1">
      <alignment horizontal="center" vertical="center" wrapText="1"/>
    </xf>
    <xf numFmtId="1" fontId="34" fillId="12" borderId="39" xfId="0" applyNumberFormat="1" applyFont="1" applyFill="1" applyBorder="1" applyAlignment="1" applyProtection="1">
      <alignment horizontal="center" vertical="center" wrapText="1"/>
    </xf>
    <xf numFmtId="0" fontId="29" fillId="26" borderId="18" xfId="0" applyFont="1" applyFill="1" applyBorder="1" applyAlignment="1" applyProtection="1">
      <alignment horizontal="center" vertical="center"/>
    </xf>
    <xf numFmtId="0" fontId="29" fillId="26" borderId="6" xfId="0" applyFont="1" applyFill="1" applyBorder="1" applyAlignment="1" applyProtection="1">
      <alignment horizontal="center" vertical="center"/>
    </xf>
    <xf numFmtId="0" fontId="29" fillId="26" borderId="7" xfId="0" applyFont="1" applyFill="1" applyBorder="1" applyAlignment="1" applyProtection="1">
      <alignment horizontal="center" vertical="center"/>
    </xf>
    <xf numFmtId="0" fontId="30" fillId="26" borderId="23" xfId="0" applyFont="1" applyFill="1" applyBorder="1" applyAlignment="1" applyProtection="1">
      <alignment horizontal="center" vertical="center"/>
    </xf>
    <xf numFmtId="0" fontId="30" fillId="26" borderId="24" xfId="0" applyFont="1" applyFill="1" applyBorder="1" applyAlignment="1" applyProtection="1">
      <alignment horizontal="center" vertical="center"/>
    </xf>
    <xf numFmtId="0" fontId="30" fillId="26" borderId="25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left" vertical="center"/>
    </xf>
    <xf numFmtId="0" fontId="2" fillId="7" borderId="15" xfId="0" applyFont="1" applyFill="1" applyBorder="1" applyAlignment="1" applyProtection="1">
      <alignment horizontal="left" vertical="center"/>
    </xf>
    <xf numFmtId="0" fontId="2" fillId="7" borderId="2" xfId="0" applyFont="1" applyFill="1" applyBorder="1" applyAlignment="1" applyProtection="1">
      <alignment horizontal="left" vertical="center"/>
    </xf>
    <xf numFmtId="0" fontId="2" fillId="7" borderId="17" xfId="0" applyFont="1" applyFill="1" applyBorder="1" applyAlignment="1" applyProtection="1">
      <alignment horizontal="left" vertical="center"/>
    </xf>
    <xf numFmtId="0" fontId="2" fillId="7" borderId="0" xfId="0" applyFont="1" applyFill="1" applyBorder="1" applyAlignment="1" applyProtection="1">
      <alignment horizontal="left" vertical="center"/>
      <protection locked="0"/>
    </xf>
    <xf numFmtId="0" fontId="2" fillId="7" borderId="15" xfId="0" applyFont="1" applyFill="1" applyBorder="1" applyAlignment="1" applyProtection="1">
      <alignment horizontal="left" vertical="center"/>
      <protection locked="0"/>
    </xf>
    <xf numFmtId="0" fontId="21" fillId="26" borderId="29" xfId="0" applyFont="1" applyFill="1" applyBorder="1" applyAlignment="1" applyProtection="1">
      <alignment horizontal="center" vertical="center" textRotation="90" wrapText="1"/>
    </xf>
    <xf numFmtId="0" fontId="21" fillId="26" borderId="32" xfId="0" applyFont="1" applyFill="1" applyBorder="1" applyAlignment="1" applyProtection="1">
      <alignment horizontal="center" vertical="center" textRotation="90" wrapText="1"/>
    </xf>
    <xf numFmtId="0" fontId="27" fillId="7" borderId="0" xfId="0" applyFont="1" applyFill="1" applyAlignment="1" applyProtection="1">
      <alignment horizontal="center" vertical="center"/>
      <protection locked="0"/>
    </xf>
    <xf numFmtId="0" fontId="28" fillId="7" borderId="13" xfId="0" applyFont="1" applyFill="1" applyBorder="1" applyAlignment="1" applyProtection="1">
      <alignment horizontal="center" vertical="center"/>
    </xf>
    <xf numFmtId="0" fontId="28" fillId="7" borderId="14" xfId="0" applyFont="1" applyFill="1" applyBorder="1" applyAlignment="1" applyProtection="1">
      <alignment horizontal="center" vertical="center"/>
    </xf>
    <xf numFmtId="0" fontId="28" fillId="7" borderId="10" xfId="0" applyFont="1" applyFill="1" applyBorder="1" applyAlignment="1" applyProtection="1">
      <alignment horizontal="center" vertical="center"/>
    </xf>
    <xf numFmtId="0" fontId="16" fillId="24" borderId="9" xfId="0" applyFont="1" applyFill="1" applyBorder="1" applyAlignment="1" applyProtection="1">
      <alignment horizontal="center" vertical="center" wrapText="1"/>
    </xf>
    <xf numFmtId="0" fontId="16" fillId="24" borderId="11" xfId="0" applyFont="1" applyFill="1" applyBorder="1" applyAlignment="1" applyProtection="1">
      <alignment horizontal="center" vertical="center" wrapText="1"/>
    </xf>
    <xf numFmtId="0" fontId="16" fillId="24" borderId="1" xfId="0" applyFont="1" applyFill="1" applyBorder="1" applyAlignment="1" applyProtection="1">
      <alignment horizontal="center" vertical="center" wrapText="1"/>
    </xf>
    <xf numFmtId="0" fontId="16" fillId="24" borderId="15" xfId="0" applyFont="1" applyFill="1" applyBorder="1" applyAlignment="1" applyProtection="1">
      <alignment horizontal="center" vertical="center" wrapText="1"/>
    </xf>
    <xf numFmtId="0" fontId="16" fillId="24" borderId="16" xfId="0" applyFont="1" applyFill="1" applyBorder="1" applyAlignment="1" applyProtection="1">
      <alignment horizontal="center" vertical="center" wrapText="1"/>
    </xf>
    <xf numFmtId="0" fontId="16" fillId="24" borderId="17" xfId="0" applyFont="1" applyFill="1" applyBorder="1" applyAlignment="1" applyProtection="1">
      <alignment horizontal="center" vertical="center" wrapText="1"/>
    </xf>
    <xf numFmtId="0" fontId="29" fillId="20" borderId="73" xfId="9" applyFont="1" applyFill="1" applyBorder="1" applyAlignment="1" applyProtection="1">
      <alignment horizontal="center" vertical="center" textRotation="90" wrapText="1"/>
    </xf>
    <xf numFmtId="0" fontId="29" fillId="20" borderId="34" xfId="9" applyFont="1" applyFill="1" applyBorder="1" applyAlignment="1" applyProtection="1">
      <alignment horizontal="center" vertical="center" textRotation="90" wrapText="1"/>
    </xf>
    <xf numFmtId="165" fontId="29" fillId="7" borderId="74" xfId="0" applyNumberFormat="1" applyFont="1" applyFill="1" applyBorder="1" applyAlignment="1" applyProtection="1">
      <alignment horizontal="center" vertical="center" textRotation="90" wrapText="1"/>
    </xf>
    <xf numFmtId="165" fontId="29" fillId="7" borderId="35" xfId="0" applyNumberFormat="1" applyFont="1" applyFill="1" applyBorder="1" applyAlignment="1" applyProtection="1">
      <alignment horizontal="center" vertical="center" textRotation="90" wrapText="1"/>
    </xf>
    <xf numFmtId="0" fontId="21" fillId="26" borderId="30" xfId="0" applyFont="1" applyFill="1" applyBorder="1" applyAlignment="1" applyProtection="1">
      <alignment horizontal="center" vertical="center" textRotation="90" wrapText="1"/>
    </xf>
    <xf numFmtId="0" fontId="21" fillId="26" borderId="33" xfId="0" applyFont="1" applyFill="1" applyBorder="1" applyAlignment="1" applyProtection="1">
      <alignment horizontal="center" vertical="center" textRotation="90" wrapText="1"/>
    </xf>
    <xf numFmtId="0" fontId="16" fillId="23" borderId="13" xfId="0" applyFont="1" applyFill="1" applyBorder="1" applyAlignment="1" applyProtection="1">
      <alignment horizontal="center" vertical="center"/>
    </xf>
    <xf numFmtId="0" fontId="16" fillId="23" borderId="14" xfId="0" applyFont="1" applyFill="1" applyBorder="1" applyAlignment="1" applyProtection="1">
      <alignment horizontal="center" vertical="center"/>
    </xf>
    <xf numFmtId="0" fontId="16" fillId="24" borderId="13" xfId="0" applyFont="1" applyFill="1" applyBorder="1" applyAlignment="1" applyProtection="1">
      <alignment horizontal="center" vertical="center"/>
    </xf>
    <xf numFmtId="0" fontId="16" fillId="24" borderId="14" xfId="0" applyFont="1" applyFill="1" applyBorder="1" applyAlignment="1" applyProtection="1">
      <alignment horizontal="center" vertical="center"/>
    </xf>
    <xf numFmtId="0" fontId="31" fillId="25" borderId="26" xfId="9" applyFont="1" applyFill="1" applyBorder="1" applyAlignment="1" applyProtection="1">
      <alignment horizontal="center" vertical="center" textRotation="90" wrapText="1"/>
    </xf>
    <xf numFmtId="0" fontId="31" fillId="25" borderId="37" xfId="9" applyFont="1" applyFill="1" applyBorder="1" applyAlignment="1" applyProtection="1">
      <alignment horizontal="center" vertical="center" textRotation="90" wrapText="1"/>
    </xf>
    <xf numFmtId="0" fontId="21" fillId="26" borderId="28" xfId="0" applyFont="1" applyFill="1" applyBorder="1" applyAlignment="1" applyProtection="1">
      <alignment horizontal="center" vertical="center" textRotation="90" wrapText="1"/>
    </xf>
    <xf numFmtId="0" fontId="21" fillId="26" borderId="31" xfId="0" applyFont="1" applyFill="1" applyBorder="1" applyAlignment="1" applyProtection="1">
      <alignment horizontal="center" vertical="center" textRotation="90" wrapText="1"/>
    </xf>
    <xf numFmtId="0" fontId="15" fillId="29" borderId="1" xfId="0" applyFont="1" applyFill="1" applyBorder="1" applyAlignment="1" applyProtection="1">
      <alignment horizontal="left" vertical="center"/>
    </xf>
    <xf numFmtId="0" fontId="15" fillId="29" borderId="0" xfId="0" applyFont="1" applyFill="1" applyBorder="1" applyAlignment="1" applyProtection="1">
      <alignment horizontal="left" vertical="center"/>
    </xf>
    <xf numFmtId="0" fontId="15" fillId="29" borderId="15" xfId="0" applyFont="1" applyFill="1" applyBorder="1" applyAlignment="1" applyProtection="1">
      <alignment horizontal="left" vertical="center"/>
    </xf>
    <xf numFmtId="0" fontId="15" fillId="7" borderId="1" xfId="0" applyFont="1" applyFill="1" applyBorder="1" applyAlignment="1" applyProtection="1">
      <alignment horizontal="left" vertical="center"/>
    </xf>
    <xf numFmtId="0" fontId="15" fillId="7" borderId="0" xfId="0" applyFont="1" applyFill="1" applyBorder="1" applyAlignment="1" applyProtection="1">
      <alignment horizontal="left" vertical="center"/>
    </xf>
    <xf numFmtId="0" fontId="15" fillId="7" borderId="15" xfId="0" applyFont="1" applyFill="1" applyBorder="1" applyAlignment="1" applyProtection="1">
      <alignment horizontal="left" vertical="center"/>
    </xf>
    <xf numFmtId="0" fontId="15" fillId="7" borderId="16" xfId="0" applyFont="1" applyFill="1" applyBorder="1" applyAlignment="1" applyProtection="1">
      <alignment horizontal="left" vertical="center"/>
    </xf>
    <xf numFmtId="0" fontId="15" fillId="7" borderId="2" xfId="0" applyFont="1" applyFill="1" applyBorder="1" applyAlignment="1" applyProtection="1">
      <alignment horizontal="left" vertical="center"/>
    </xf>
    <xf numFmtId="0" fontId="15" fillId="7" borderId="17" xfId="0" applyFont="1" applyFill="1" applyBorder="1" applyAlignment="1" applyProtection="1">
      <alignment horizontal="left" vertical="center"/>
    </xf>
    <xf numFmtId="0" fontId="15" fillId="29" borderId="16" xfId="0" applyFont="1" applyFill="1" applyBorder="1" applyAlignment="1" applyProtection="1">
      <alignment horizontal="left" vertical="center"/>
      <protection locked="0"/>
    </xf>
    <xf numFmtId="0" fontId="15" fillId="29" borderId="2" xfId="0" applyFont="1" applyFill="1" applyBorder="1" applyAlignment="1" applyProtection="1">
      <alignment horizontal="left" vertical="center"/>
      <protection locked="0"/>
    </xf>
    <xf numFmtId="0" fontId="15" fillId="29" borderId="17" xfId="0" applyFont="1" applyFill="1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0" fontId="26" fillId="22" borderId="101" xfId="0" applyFont="1" applyFill="1" applyBorder="1" applyAlignment="1" applyProtection="1">
      <alignment horizontal="center" vertical="center" wrapText="1"/>
    </xf>
    <xf numFmtId="0" fontId="26" fillId="22" borderId="75" xfId="0" applyFont="1" applyFill="1" applyBorder="1" applyAlignment="1" applyProtection="1">
      <alignment horizontal="center" vertical="center" wrapText="1"/>
    </xf>
    <xf numFmtId="0" fontId="26" fillId="22" borderId="76" xfId="0" applyFont="1" applyFill="1" applyBorder="1" applyAlignment="1" applyProtection="1">
      <alignment horizontal="center" vertical="center" wrapText="1"/>
    </xf>
    <xf numFmtId="0" fontId="34" fillId="25" borderId="169" xfId="0" applyFont="1" applyFill="1" applyBorder="1" applyAlignment="1" applyProtection="1">
      <alignment horizontal="center" vertical="center"/>
      <protection locked="0"/>
    </xf>
    <xf numFmtId="0" fontId="34" fillId="25" borderId="170" xfId="0" applyFont="1" applyFill="1" applyBorder="1" applyAlignment="1" applyProtection="1">
      <alignment horizontal="center" vertical="center"/>
      <protection locked="0"/>
    </xf>
    <xf numFmtId="0" fontId="34" fillId="25" borderId="171" xfId="0" applyFont="1" applyFill="1" applyBorder="1" applyAlignment="1" applyProtection="1">
      <alignment horizontal="center" vertical="center"/>
      <protection locked="0"/>
    </xf>
    <xf numFmtId="0" fontId="26" fillId="22" borderId="216" xfId="0" applyFont="1" applyFill="1" applyBorder="1" applyAlignment="1" applyProtection="1">
      <alignment horizontal="center" vertical="center" wrapText="1"/>
    </xf>
    <xf numFmtId="0" fontId="26" fillId="22" borderId="173" xfId="0" applyFont="1" applyFill="1" applyBorder="1" applyAlignment="1" applyProtection="1">
      <alignment horizontal="center" vertical="center" wrapText="1"/>
    </xf>
    <xf numFmtId="0" fontId="26" fillId="22" borderId="217" xfId="0" applyFont="1" applyFill="1" applyBorder="1" applyAlignment="1" applyProtection="1">
      <alignment horizontal="center" vertical="center" wrapText="1"/>
    </xf>
    <xf numFmtId="0" fontId="31" fillId="25" borderId="26" xfId="0" applyFont="1" applyFill="1" applyBorder="1" applyAlignment="1" applyProtection="1">
      <alignment horizontal="center" vertical="center" wrapText="1"/>
    </xf>
    <xf numFmtId="0" fontId="31" fillId="25" borderId="22" xfId="0" applyFont="1" applyFill="1" applyBorder="1" applyAlignment="1" applyProtection="1">
      <alignment horizontal="center" vertical="center" wrapText="1"/>
    </xf>
    <xf numFmtId="0" fontId="34" fillId="25" borderId="29" xfId="0" applyNumberFormat="1" applyFont="1" applyFill="1" applyBorder="1" applyAlignment="1" applyProtection="1">
      <alignment horizontal="center" vertical="center" wrapText="1"/>
    </xf>
    <xf numFmtId="0" fontId="34" fillId="25" borderId="102" xfId="0" applyNumberFormat="1" applyFont="1" applyFill="1" applyBorder="1" applyAlignment="1" applyProtection="1">
      <alignment horizontal="center" vertical="center" wrapText="1"/>
    </xf>
    <xf numFmtId="0" fontId="26" fillId="22" borderId="172" xfId="0" applyFont="1" applyFill="1" applyBorder="1" applyAlignment="1" applyProtection="1">
      <alignment horizontal="center" vertical="center" wrapText="1"/>
    </xf>
    <xf numFmtId="0" fontId="26" fillId="22" borderId="174" xfId="0" applyFont="1" applyFill="1" applyBorder="1" applyAlignment="1" applyProtection="1">
      <alignment horizontal="center" vertical="center" wrapText="1"/>
    </xf>
    <xf numFmtId="9" fontId="31" fillId="25" borderId="22" xfId="9" applyNumberFormat="1" applyFont="1" applyFill="1" applyBorder="1" applyAlignment="1" applyProtection="1">
      <alignment horizontal="center" vertical="center" textRotation="90" wrapText="1"/>
    </xf>
    <xf numFmtId="0" fontId="31" fillId="25" borderId="2" xfId="9" applyFont="1" applyFill="1" applyBorder="1" applyAlignment="1" applyProtection="1">
      <alignment horizontal="center" vertical="center" textRotation="90" wrapText="1"/>
    </xf>
    <xf numFmtId="0" fontId="31" fillId="25" borderId="17" xfId="9" applyFont="1" applyFill="1" applyBorder="1" applyAlignment="1" applyProtection="1">
      <alignment horizontal="center" vertical="center" textRotation="90" wrapText="1"/>
    </xf>
    <xf numFmtId="0" fontId="27" fillId="7" borderId="12" xfId="0" applyFont="1" applyFill="1" applyBorder="1" applyAlignment="1" applyProtection="1">
      <alignment horizontal="center" vertical="center"/>
      <protection locked="0"/>
    </xf>
    <xf numFmtId="0" fontId="27" fillId="7" borderId="13" xfId="0" applyFont="1" applyFill="1" applyBorder="1" applyAlignment="1" applyProtection="1">
      <alignment horizontal="center" vertical="center"/>
      <protection locked="0"/>
    </xf>
    <xf numFmtId="0" fontId="27" fillId="7" borderId="14" xfId="0" applyFont="1" applyFill="1" applyBorder="1" applyAlignment="1" applyProtection="1">
      <alignment horizontal="center" vertical="center"/>
      <protection locked="0"/>
    </xf>
    <xf numFmtId="0" fontId="26" fillId="0" borderId="154" xfId="0" applyFont="1" applyBorder="1" applyAlignment="1" applyProtection="1">
      <alignment horizontal="center" vertical="center"/>
    </xf>
    <xf numFmtId="0" fontId="26" fillId="0" borderId="157" xfId="0" applyFont="1" applyBorder="1" applyAlignment="1" applyProtection="1">
      <alignment horizontal="center" vertical="center"/>
    </xf>
    <xf numFmtId="0" fontId="15" fillId="29" borderId="9" xfId="0" applyFont="1" applyFill="1" applyBorder="1" applyAlignment="1" applyProtection="1">
      <alignment horizontal="left" vertical="center"/>
    </xf>
    <xf numFmtId="0" fontId="15" fillId="29" borderId="10" xfId="0" applyFont="1" applyFill="1" applyBorder="1" applyAlignment="1" applyProtection="1">
      <alignment horizontal="left" vertical="center"/>
    </xf>
    <xf numFmtId="0" fontId="15" fillId="29" borderId="11" xfId="0" applyFont="1" applyFill="1" applyBorder="1" applyAlignment="1" applyProtection="1">
      <alignment horizontal="left" vertical="center"/>
    </xf>
    <xf numFmtId="0" fontId="16" fillId="23" borderId="12" xfId="0" applyFont="1" applyFill="1" applyBorder="1" applyAlignment="1" applyProtection="1">
      <alignment horizontal="center" vertical="center"/>
    </xf>
    <xf numFmtId="0" fontId="1" fillId="7" borderId="90" xfId="0" applyFont="1" applyFill="1" applyBorder="1" applyAlignment="1">
      <alignment horizontal="left" vertical="center"/>
    </xf>
    <xf numFmtId="0" fontId="1" fillId="7" borderId="91" xfId="0" applyFont="1" applyFill="1" applyBorder="1" applyAlignment="1">
      <alignment horizontal="left" vertical="center"/>
    </xf>
    <xf numFmtId="0" fontId="1" fillId="7" borderId="90" xfId="0" applyFont="1" applyFill="1" applyBorder="1" applyAlignment="1">
      <alignment horizontal="left" vertical="center" wrapText="1"/>
    </xf>
    <xf numFmtId="0" fontId="1" fillId="7" borderId="91" xfId="0" applyFont="1" applyFill="1" applyBorder="1" applyAlignment="1">
      <alignment horizontal="left" vertical="center" wrapText="1"/>
    </xf>
    <xf numFmtId="0" fontId="22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37" fillId="7" borderId="0" xfId="11" applyFont="1" applyFill="1" applyBorder="1" applyAlignment="1">
      <alignment horizontal="center" vertical="center"/>
    </xf>
    <xf numFmtId="0" fontId="16" fillId="14" borderId="21" xfId="0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0" fontId="2" fillId="20" borderId="63" xfId="12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left" vertical="center"/>
    </xf>
    <xf numFmtId="0" fontId="15" fillId="29" borderId="0" xfId="0" applyFont="1" applyFill="1" applyBorder="1" applyAlignment="1">
      <alignment horizontal="left" vertical="center"/>
    </xf>
    <xf numFmtId="0" fontId="15" fillId="29" borderId="15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/>
    </xf>
    <xf numFmtId="0" fontId="15" fillId="7" borderId="15" xfId="0" applyFont="1" applyFill="1" applyBorder="1" applyAlignment="1">
      <alignment horizontal="left" vertical="center"/>
    </xf>
    <xf numFmtId="0" fontId="15" fillId="29" borderId="16" xfId="0" applyFont="1" applyFill="1" applyBorder="1" applyAlignment="1">
      <alignment horizontal="left" vertical="center"/>
    </xf>
    <xf numFmtId="0" fontId="15" fillId="29" borderId="2" xfId="0" applyFont="1" applyFill="1" applyBorder="1" applyAlignment="1">
      <alignment horizontal="left" vertical="center"/>
    </xf>
    <xf numFmtId="0" fontId="15" fillId="29" borderId="17" xfId="0" applyFont="1" applyFill="1" applyBorder="1" applyAlignment="1">
      <alignment horizontal="left" vertical="center"/>
    </xf>
    <xf numFmtId="0" fontId="37" fillId="14" borderId="63" xfId="0" applyFont="1" applyFill="1" applyBorder="1" applyAlignment="1">
      <alignment horizontal="center" vertical="center"/>
    </xf>
    <xf numFmtId="0" fontId="52" fillId="7" borderId="0" xfId="11" applyFont="1" applyFill="1" applyBorder="1" applyAlignment="1">
      <alignment horizontal="left" vertical="center" wrapText="1"/>
    </xf>
    <xf numFmtId="0" fontId="53" fillId="7" borderId="0" xfId="11" applyFont="1" applyFill="1" applyBorder="1" applyAlignment="1">
      <alignment horizontal="center" vertical="center"/>
    </xf>
    <xf numFmtId="0" fontId="0" fillId="20" borderId="63" xfId="0" applyFill="1" applyBorder="1" applyAlignment="1">
      <alignment horizontal="left" vertical="center" wrapText="1"/>
    </xf>
    <xf numFmtId="0" fontId="23" fillId="29" borderId="67" xfId="0" applyFont="1" applyFill="1" applyBorder="1" applyAlignment="1">
      <alignment horizontal="center" vertical="center" wrapText="1"/>
    </xf>
    <xf numFmtId="0" fontId="23" fillId="29" borderId="69" xfId="0" applyFont="1" applyFill="1" applyBorder="1" applyAlignment="1">
      <alignment horizontal="center" vertical="center" wrapText="1"/>
    </xf>
    <xf numFmtId="0" fontId="23" fillId="29" borderId="92" xfId="0" applyFont="1" applyFill="1" applyBorder="1" applyAlignment="1">
      <alignment horizontal="center" vertical="center" wrapText="1"/>
    </xf>
    <xf numFmtId="0" fontId="23" fillId="29" borderId="63" xfId="0" applyFont="1" applyFill="1" applyBorder="1" applyAlignment="1">
      <alignment horizontal="center" vertical="center" wrapText="1"/>
    </xf>
    <xf numFmtId="0" fontId="2" fillId="29" borderId="205" xfId="0" applyFont="1" applyFill="1" applyBorder="1" applyAlignment="1">
      <alignment horizontal="left" vertical="center" indent="1"/>
    </xf>
    <xf numFmtId="0" fontId="2" fillId="29" borderId="202" xfId="0" applyFont="1" applyFill="1" applyBorder="1" applyAlignment="1">
      <alignment horizontal="left" vertical="center" indent="1"/>
    </xf>
    <xf numFmtId="0" fontId="2" fillId="29" borderId="203" xfId="0" applyFont="1" applyFill="1" applyBorder="1" applyAlignment="1">
      <alignment horizontal="left" vertical="center" indent="1"/>
    </xf>
    <xf numFmtId="0" fontId="23" fillId="29" borderId="206" xfId="0" applyFont="1" applyFill="1" applyBorder="1" applyAlignment="1">
      <alignment horizontal="center" vertical="center" wrapText="1"/>
    </xf>
    <xf numFmtId="0" fontId="23" fillId="29" borderId="204" xfId="0" applyFont="1" applyFill="1" applyBorder="1" applyAlignment="1">
      <alignment horizontal="center" vertical="center" wrapText="1"/>
    </xf>
    <xf numFmtId="0" fontId="23" fillId="29" borderId="79" xfId="0" applyFont="1" applyFill="1" applyBorder="1" applyAlignment="1">
      <alignment horizontal="center" vertical="center" wrapText="1"/>
    </xf>
    <xf numFmtId="0" fontId="23" fillId="29" borderId="208" xfId="0" applyFont="1" applyFill="1" applyBorder="1" applyAlignment="1">
      <alignment horizontal="center" vertical="center" wrapText="1"/>
    </xf>
    <xf numFmtId="0" fontId="23" fillId="29" borderId="78" xfId="0" applyFont="1" applyFill="1" applyBorder="1" applyAlignment="1">
      <alignment horizontal="center" vertical="center" wrapText="1"/>
    </xf>
    <xf numFmtId="0" fontId="23" fillId="29" borderId="233" xfId="0" applyFont="1" applyFill="1" applyBorder="1" applyAlignment="1">
      <alignment horizontal="center" vertical="center" wrapText="1"/>
    </xf>
    <xf numFmtId="0" fontId="51" fillId="33" borderId="239" xfId="0" applyFont="1" applyFill="1" applyBorder="1" applyAlignment="1">
      <alignment horizontal="center" vertical="center" wrapText="1"/>
    </xf>
    <xf numFmtId="0" fontId="51" fillId="33" borderId="208" xfId="0" applyFont="1" applyFill="1" applyBorder="1" applyAlignment="1">
      <alignment horizontal="center" vertical="center" wrapText="1"/>
    </xf>
    <xf numFmtId="0" fontId="51" fillId="33" borderId="237" xfId="0" applyFont="1" applyFill="1" applyBorder="1" applyAlignment="1">
      <alignment horizontal="center" vertical="center" wrapText="1"/>
    </xf>
    <xf numFmtId="0" fontId="51" fillId="33" borderId="109" xfId="0" applyFont="1" applyFill="1" applyBorder="1" applyAlignment="1">
      <alignment horizontal="center" vertical="center" wrapText="1"/>
    </xf>
    <xf numFmtId="0" fontId="51" fillId="33" borderId="238" xfId="0" applyFont="1" applyFill="1" applyBorder="1" applyAlignment="1">
      <alignment horizontal="center" vertical="center" wrapText="1"/>
    </xf>
    <xf numFmtId="0" fontId="51" fillId="33" borderId="80" xfId="0" applyFont="1" applyFill="1" applyBorder="1" applyAlignment="1">
      <alignment horizontal="center" vertical="center" wrapText="1"/>
    </xf>
    <xf numFmtId="0" fontId="51" fillId="33" borderId="207" xfId="0" applyFont="1" applyFill="1" applyBorder="1" applyAlignment="1">
      <alignment horizontal="center" vertical="center" wrapText="1"/>
    </xf>
    <xf numFmtId="0" fontId="51" fillId="33" borderId="88" xfId="0" applyFont="1" applyFill="1" applyBorder="1" applyAlignment="1">
      <alignment horizontal="center" vertical="center" wrapText="1"/>
    </xf>
    <xf numFmtId="0" fontId="66" fillId="24" borderId="0" xfId="0" applyFont="1" applyFill="1" applyBorder="1" applyAlignment="1">
      <alignment horizontal="center" vertical="center"/>
    </xf>
    <xf numFmtId="0" fontId="12" fillId="24" borderId="121" xfId="0" applyFont="1" applyFill="1" applyBorder="1" applyAlignment="1">
      <alignment horizontal="center" vertical="center" wrapText="1"/>
    </xf>
    <xf numFmtId="0" fontId="22" fillId="27" borderId="0" xfId="0" applyFont="1" applyFill="1" applyBorder="1" applyAlignment="1">
      <alignment horizontal="center" vertical="center" wrapText="1"/>
    </xf>
    <xf numFmtId="0" fontId="67" fillId="25" borderId="9" xfId="0" applyFont="1" applyFill="1" applyBorder="1" applyAlignment="1">
      <alignment horizontal="center" vertical="center" textRotation="90"/>
    </xf>
    <xf numFmtId="0" fontId="67" fillId="25" borderId="1" xfId="0" applyFont="1" applyFill="1" applyBorder="1" applyAlignment="1">
      <alignment horizontal="center" vertical="center" textRotation="90"/>
    </xf>
    <xf numFmtId="0" fontId="67" fillId="25" borderId="16" xfId="0" applyFont="1" applyFill="1" applyBorder="1" applyAlignment="1">
      <alignment horizontal="center" vertical="center" textRotation="90"/>
    </xf>
    <xf numFmtId="0" fontId="66" fillId="27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4">
    <cellStyle name="Alto Neg" xfId="1"/>
    <cellStyle name="Baixo Neg" xfId="2"/>
    <cellStyle name="Excel Built-in Normal" xfId="3"/>
    <cellStyle name="Extremo Neg" xfId="4"/>
    <cellStyle name="Médio Neg" xfId="5"/>
    <cellStyle name="Moeda 2" xfId="13"/>
    <cellStyle name="Normal" xfId="0" builtinId="0"/>
    <cellStyle name="Normal 2" xfId="11"/>
    <cellStyle name="Normal 3 2" xfId="12"/>
    <cellStyle name="Normal_SHEET" xfId="10"/>
    <cellStyle name="Normal_Warnaco BS Risk Assessment Rev A" xfId="9"/>
    <cellStyle name="Sem título1" xfId="6"/>
    <cellStyle name="Sem título2" xfId="7"/>
    <cellStyle name="Separador de milhares 10 2" xfId="8"/>
  </cellStyles>
  <dxfs count="63"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669900"/>
        </patternFill>
      </fill>
    </dxf>
    <dxf>
      <fill>
        <patternFill>
          <bgColor rgb="FF336600"/>
        </patternFill>
      </fill>
    </dxf>
    <dxf>
      <fill>
        <patternFill>
          <bgColor rgb="FF008000"/>
        </patternFill>
      </fill>
    </dxf>
    <dxf>
      <fill>
        <patternFill>
          <bgColor rgb="FF99CC00"/>
        </patternFill>
      </fill>
    </dxf>
    <dxf>
      <fill>
        <patternFill>
          <fgColor rgb="FF92D05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669900"/>
        </patternFill>
      </fill>
    </dxf>
    <dxf>
      <fill>
        <patternFill>
          <bgColor rgb="FF336600"/>
        </patternFill>
      </fill>
    </dxf>
    <dxf>
      <fill>
        <patternFill>
          <bgColor rgb="FF008000"/>
        </patternFill>
      </fill>
    </dxf>
    <dxf>
      <fill>
        <patternFill>
          <bgColor rgb="FF99CC00"/>
        </patternFill>
      </fill>
    </dxf>
    <dxf>
      <fill>
        <patternFill>
          <fgColor rgb="FF92D05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669900"/>
        </patternFill>
      </fill>
    </dxf>
    <dxf>
      <fill>
        <patternFill>
          <bgColor rgb="FF336600"/>
        </patternFill>
      </fill>
    </dxf>
    <dxf>
      <fill>
        <patternFill>
          <bgColor rgb="FF008000"/>
        </patternFill>
      </fill>
    </dxf>
    <dxf>
      <fill>
        <patternFill>
          <bgColor rgb="FF99CC00"/>
        </patternFill>
      </fill>
    </dxf>
    <dxf>
      <fill>
        <patternFill>
          <fgColor rgb="FF92D05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669900"/>
        </patternFill>
      </fill>
    </dxf>
    <dxf>
      <fill>
        <patternFill>
          <bgColor rgb="FF336600"/>
        </patternFill>
      </fill>
    </dxf>
    <dxf>
      <fill>
        <patternFill>
          <bgColor rgb="FF008000"/>
        </patternFill>
      </fill>
    </dxf>
    <dxf>
      <fill>
        <patternFill>
          <bgColor rgb="FF99CC00"/>
        </patternFill>
      </fill>
    </dxf>
    <dxf>
      <fill>
        <patternFill>
          <fgColor rgb="FF92D050"/>
        </patternFill>
      </fill>
    </dxf>
    <dxf>
      <fill>
        <patternFill>
          <bgColor rgb="FF99CC00"/>
        </patternFill>
      </fill>
    </dxf>
    <dxf>
      <fill>
        <patternFill>
          <bgColor rgb="FF669900"/>
        </patternFill>
      </fill>
    </dxf>
    <dxf>
      <fill>
        <patternFill>
          <bgColor rgb="FF008000"/>
        </patternFill>
      </fill>
    </dxf>
    <dxf>
      <fill>
        <patternFill>
          <bgColor rgb="FF004600"/>
        </patternFill>
      </fill>
    </dxf>
    <dxf>
      <fill>
        <patternFill>
          <bgColor rgb="FF669900"/>
        </patternFill>
      </fill>
    </dxf>
    <dxf>
      <fill>
        <patternFill>
          <bgColor rgb="FF336600"/>
        </patternFill>
      </fill>
    </dxf>
    <dxf>
      <fill>
        <patternFill>
          <bgColor rgb="FF008000"/>
        </patternFill>
      </fill>
    </dxf>
    <dxf>
      <fill>
        <patternFill>
          <bgColor rgb="FF99CC00"/>
        </patternFill>
      </fill>
    </dxf>
    <dxf>
      <font>
        <color rgb="FF006666"/>
      </font>
    </dxf>
    <dxf>
      <font>
        <color auto="1"/>
      </font>
      <fill>
        <patternFill>
          <fgColor rgb="FF92D050"/>
        </patternFill>
      </fill>
    </dxf>
    <dxf>
      <fill>
        <patternFill>
          <fgColor rgb="FF006666"/>
        </patternFill>
      </fill>
    </dxf>
    <dxf>
      <font>
        <color rgb="FF006666"/>
      </font>
    </dxf>
    <dxf>
      <font>
        <color auto="1"/>
      </font>
      <fill>
        <patternFill>
          <fgColor rgb="FF92D050"/>
        </patternFill>
      </fill>
    </dxf>
    <dxf>
      <fill>
        <patternFill>
          <fgColor rgb="FF006666"/>
        </patternFill>
      </fill>
    </dxf>
    <dxf>
      <fill>
        <patternFill>
          <f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420E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  <mruColors>
      <color rgb="FFFF4343"/>
      <color rgb="FF00CC66"/>
      <color rgb="FFFFE181"/>
      <color rgb="FF99CC00"/>
      <color rgb="FF004600"/>
      <color rgb="FF008000"/>
      <color rgb="FF669900"/>
      <color rgb="FF003A00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79</xdr:row>
      <xdr:rowOff>114300</xdr:rowOff>
    </xdr:from>
    <xdr:to>
      <xdr:col>24</xdr:col>
      <xdr:colOff>523875</xdr:colOff>
      <xdr:row>79</xdr:row>
      <xdr:rowOff>276225</xdr:rowOff>
    </xdr:to>
    <xdr:sp macro="" textlink="">
      <xdr:nvSpPr>
        <xdr:cNvPr id="2" name="Oval 14"/>
        <xdr:cNvSpPr>
          <a:spLocks noChangeArrowheads="1"/>
        </xdr:cNvSpPr>
      </xdr:nvSpPr>
      <xdr:spPr bwMode="auto">
        <a:xfrm>
          <a:off x="25993725" y="3524250"/>
          <a:ext cx="180975" cy="1619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342900</xdr:colOff>
      <xdr:row>80</xdr:row>
      <xdr:rowOff>114300</xdr:rowOff>
    </xdr:from>
    <xdr:to>
      <xdr:col>24</xdr:col>
      <xdr:colOff>523875</xdr:colOff>
      <xdr:row>80</xdr:row>
      <xdr:rowOff>276225</xdr:rowOff>
    </xdr:to>
    <xdr:sp macro="" textlink="">
      <xdr:nvSpPr>
        <xdr:cNvPr id="3" name="Oval 15"/>
        <xdr:cNvSpPr>
          <a:spLocks noChangeArrowheads="1"/>
        </xdr:cNvSpPr>
      </xdr:nvSpPr>
      <xdr:spPr bwMode="auto">
        <a:xfrm>
          <a:off x="25993725" y="3952875"/>
          <a:ext cx="180975" cy="1619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342900</xdr:colOff>
      <xdr:row>82</xdr:row>
      <xdr:rowOff>114300</xdr:rowOff>
    </xdr:from>
    <xdr:to>
      <xdr:col>24</xdr:col>
      <xdr:colOff>523875</xdr:colOff>
      <xdr:row>82</xdr:row>
      <xdr:rowOff>276225</xdr:rowOff>
    </xdr:to>
    <xdr:sp macro="" textlink="">
      <xdr:nvSpPr>
        <xdr:cNvPr id="4" name="Oval 16"/>
        <xdr:cNvSpPr>
          <a:spLocks noChangeArrowheads="1"/>
        </xdr:cNvSpPr>
      </xdr:nvSpPr>
      <xdr:spPr bwMode="auto">
        <a:xfrm>
          <a:off x="25993725" y="4810125"/>
          <a:ext cx="180975" cy="1619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342900</xdr:colOff>
      <xdr:row>81</xdr:row>
      <xdr:rowOff>114300</xdr:rowOff>
    </xdr:from>
    <xdr:to>
      <xdr:col>24</xdr:col>
      <xdr:colOff>523875</xdr:colOff>
      <xdr:row>81</xdr:row>
      <xdr:rowOff>276225</xdr:rowOff>
    </xdr:to>
    <xdr:sp macro="" textlink="">
      <xdr:nvSpPr>
        <xdr:cNvPr id="5" name="Oval 17"/>
        <xdr:cNvSpPr>
          <a:spLocks noChangeArrowheads="1"/>
        </xdr:cNvSpPr>
      </xdr:nvSpPr>
      <xdr:spPr bwMode="auto">
        <a:xfrm>
          <a:off x="25993725" y="4381500"/>
          <a:ext cx="180975" cy="161925"/>
        </a:xfrm>
        <a:prstGeom prst="ellipse">
          <a:avLst/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14</xdr:row>
      <xdr:rowOff>114300</xdr:rowOff>
    </xdr:from>
    <xdr:to>
      <xdr:col>17</xdr:col>
      <xdr:colOff>523875</xdr:colOff>
      <xdr:row>14</xdr:row>
      <xdr:rowOff>276225</xdr:rowOff>
    </xdr:to>
    <xdr:sp macro="" textlink="">
      <xdr:nvSpPr>
        <xdr:cNvPr id="2" name="Oval 14"/>
        <xdr:cNvSpPr>
          <a:spLocks noChangeArrowheads="1"/>
        </xdr:cNvSpPr>
      </xdr:nvSpPr>
      <xdr:spPr bwMode="auto">
        <a:xfrm>
          <a:off x="14449425" y="3524250"/>
          <a:ext cx="180975" cy="161925"/>
        </a:xfrm>
        <a:prstGeom prst="ellipse">
          <a:avLst/>
        </a:prstGeom>
        <a:solidFill>
          <a:srgbClr val="FFE18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342900</xdr:colOff>
      <xdr:row>15</xdr:row>
      <xdr:rowOff>114300</xdr:rowOff>
    </xdr:from>
    <xdr:to>
      <xdr:col>17</xdr:col>
      <xdr:colOff>523875</xdr:colOff>
      <xdr:row>15</xdr:row>
      <xdr:rowOff>276225</xdr:rowOff>
    </xdr:to>
    <xdr:sp macro="" textlink="">
      <xdr:nvSpPr>
        <xdr:cNvPr id="3" name="Oval 15"/>
        <xdr:cNvSpPr>
          <a:spLocks noChangeArrowheads="1"/>
        </xdr:cNvSpPr>
      </xdr:nvSpPr>
      <xdr:spPr bwMode="auto">
        <a:xfrm>
          <a:off x="14449425" y="3952875"/>
          <a:ext cx="180975" cy="161925"/>
        </a:xfrm>
        <a:prstGeom prst="ellipse">
          <a:avLst/>
        </a:prstGeom>
        <a:solidFill>
          <a:srgbClr val="00CC66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342900</xdr:colOff>
      <xdr:row>16</xdr:row>
      <xdr:rowOff>114300</xdr:rowOff>
    </xdr:from>
    <xdr:to>
      <xdr:col>17</xdr:col>
      <xdr:colOff>523875</xdr:colOff>
      <xdr:row>16</xdr:row>
      <xdr:rowOff>276225</xdr:rowOff>
    </xdr:to>
    <xdr:sp macro="" textlink="">
      <xdr:nvSpPr>
        <xdr:cNvPr id="4" name="Oval 16"/>
        <xdr:cNvSpPr>
          <a:spLocks noChangeArrowheads="1"/>
        </xdr:cNvSpPr>
      </xdr:nvSpPr>
      <xdr:spPr bwMode="auto">
        <a:xfrm>
          <a:off x="14449425" y="4810125"/>
          <a:ext cx="180975" cy="161925"/>
        </a:xfrm>
        <a:prstGeom prst="ellipse">
          <a:avLst/>
        </a:prstGeom>
        <a:solidFill>
          <a:srgbClr val="FF4343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342900</xdr:colOff>
      <xdr:row>13</xdr:row>
      <xdr:rowOff>114300</xdr:rowOff>
    </xdr:from>
    <xdr:to>
      <xdr:col>17</xdr:col>
      <xdr:colOff>523875</xdr:colOff>
      <xdr:row>13</xdr:row>
      <xdr:rowOff>276225</xdr:rowOff>
    </xdr:to>
    <xdr:sp macro="" textlink="">
      <xdr:nvSpPr>
        <xdr:cNvPr id="5" name="Oval 14"/>
        <xdr:cNvSpPr>
          <a:spLocks noChangeArrowheads="1"/>
        </xdr:cNvSpPr>
      </xdr:nvSpPr>
      <xdr:spPr bwMode="auto">
        <a:xfrm>
          <a:off x="26026782" y="3957918"/>
          <a:ext cx="180975" cy="161925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40"/>
  <sheetViews>
    <sheetView showGridLines="0" workbookViewId="0">
      <selection activeCell="B41" sqref="B41"/>
    </sheetView>
  </sheetViews>
  <sheetFormatPr defaultRowHeight="12.75" x14ac:dyDescent="0.2"/>
  <sheetData>
    <row r="5" spans="2:10" x14ac:dyDescent="0.2">
      <c r="B5" s="423" t="s">
        <v>304</v>
      </c>
      <c r="C5" s="423"/>
      <c r="D5" s="423"/>
      <c r="E5" s="423"/>
      <c r="F5" s="423"/>
      <c r="G5" s="423"/>
      <c r="H5" s="423"/>
      <c r="I5" s="423"/>
      <c r="J5" s="423"/>
    </row>
    <row r="7" spans="2:10" ht="12.75" customHeight="1" x14ac:dyDescent="0.2">
      <c r="B7" s="424" t="s">
        <v>297</v>
      </c>
      <c r="C7" s="424"/>
      <c r="D7" s="424"/>
      <c r="E7" s="424"/>
      <c r="F7" s="424"/>
      <c r="G7" s="424"/>
      <c r="H7" s="424"/>
      <c r="I7" s="424"/>
      <c r="J7" s="424"/>
    </row>
    <row r="8" spans="2:10" x14ac:dyDescent="0.2">
      <c r="B8" s="424"/>
      <c r="C8" s="424"/>
      <c r="D8" s="424"/>
      <c r="E8" s="424"/>
      <c r="F8" s="424"/>
      <c r="G8" s="424"/>
      <c r="H8" s="424"/>
      <c r="I8" s="424"/>
      <c r="J8" s="424"/>
    </row>
    <row r="9" spans="2:10" x14ac:dyDescent="0.2">
      <c r="B9" s="424"/>
      <c r="C9" s="424"/>
      <c r="D9" s="424"/>
      <c r="E9" s="424"/>
      <c r="F9" s="424"/>
      <c r="G9" s="424"/>
      <c r="H9" s="424"/>
      <c r="I9" s="424"/>
      <c r="J9" s="424"/>
    </row>
    <row r="10" spans="2:10" x14ac:dyDescent="0.2">
      <c r="B10" s="424"/>
      <c r="C10" s="424"/>
      <c r="D10" s="424"/>
      <c r="E10" s="424"/>
      <c r="F10" s="424"/>
      <c r="G10" s="424"/>
      <c r="H10" s="424"/>
      <c r="I10" s="424"/>
      <c r="J10" s="424"/>
    </row>
    <row r="11" spans="2:10" x14ac:dyDescent="0.2">
      <c r="B11" s="424"/>
      <c r="C11" s="424"/>
      <c r="D11" s="424"/>
      <c r="E11" s="424"/>
      <c r="F11" s="424"/>
      <c r="G11" s="424"/>
      <c r="H11" s="424"/>
      <c r="I11" s="424"/>
      <c r="J11" s="424"/>
    </row>
    <row r="12" spans="2:10" ht="12" customHeight="1" x14ac:dyDescent="0.2">
      <c r="B12" s="424"/>
      <c r="C12" s="424"/>
      <c r="D12" s="424"/>
      <c r="E12" s="424"/>
      <c r="F12" s="424"/>
      <c r="G12" s="424"/>
      <c r="H12" s="424"/>
      <c r="I12" s="424"/>
      <c r="J12" s="424"/>
    </row>
    <row r="13" spans="2:10" x14ac:dyDescent="0.2">
      <c r="B13" s="424"/>
      <c r="C13" s="424"/>
      <c r="D13" s="424"/>
      <c r="E13" s="424"/>
      <c r="F13" s="424"/>
      <c r="G13" s="424"/>
      <c r="H13" s="424"/>
      <c r="I13" s="424"/>
      <c r="J13" s="424"/>
    </row>
    <row r="14" spans="2:10" x14ac:dyDescent="0.2">
      <c r="B14" s="424"/>
      <c r="C14" s="424"/>
      <c r="D14" s="424"/>
      <c r="E14" s="424"/>
      <c r="F14" s="424"/>
      <c r="G14" s="424"/>
      <c r="H14" s="424"/>
      <c r="I14" s="424"/>
      <c r="J14" s="424"/>
    </row>
    <row r="15" spans="2:10" x14ac:dyDescent="0.2">
      <c r="B15" s="396"/>
      <c r="C15" s="396"/>
      <c r="D15" s="396"/>
      <c r="E15" s="396"/>
      <c r="F15" s="396"/>
      <c r="G15" s="396"/>
      <c r="H15" s="396"/>
      <c r="I15" s="396"/>
      <c r="J15" s="396"/>
    </row>
    <row r="16" spans="2:10" ht="12.75" customHeight="1" x14ac:dyDescent="0.2">
      <c r="B16" s="425" t="s">
        <v>350</v>
      </c>
      <c r="C16" s="425"/>
      <c r="D16" s="425"/>
      <c r="E16" s="425"/>
      <c r="F16" s="425"/>
      <c r="G16" s="425"/>
      <c r="H16" s="425"/>
      <c r="I16" s="425"/>
      <c r="J16" s="425"/>
    </row>
    <row r="17" spans="2:10" x14ac:dyDescent="0.2">
      <c r="B17" s="425"/>
      <c r="C17" s="425"/>
      <c r="D17" s="425"/>
      <c r="E17" s="425"/>
      <c r="F17" s="425"/>
      <c r="G17" s="425"/>
      <c r="H17" s="425"/>
      <c r="I17" s="425"/>
      <c r="J17" s="425"/>
    </row>
    <row r="18" spans="2:10" x14ac:dyDescent="0.2">
      <c r="B18" s="425"/>
      <c r="C18" s="425"/>
      <c r="D18" s="425"/>
      <c r="E18" s="425"/>
      <c r="F18" s="425"/>
      <c r="G18" s="425"/>
      <c r="H18" s="425"/>
      <c r="I18" s="425"/>
      <c r="J18" s="425"/>
    </row>
    <row r="19" spans="2:10" x14ac:dyDescent="0.2">
      <c r="B19" s="425"/>
      <c r="C19" s="425"/>
      <c r="D19" s="425"/>
      <c r="E19" s="425"/>
      <c r="F19" s="425"/>
      <c r="G19" s="425"/>
      <c r="H19" s="425"/>
      <c r="I19" s="425"/>
      <c r="J19" s="425"/>
    </row>
    <row r="20" spans="2:10" x14ac:dyDescent="0.2">
      <c r="B20" s="425"/>
      <c r="C20" s="425"/>
      <c r="D20" s="425"/>
      <c r="E20" s="425"/>
      <c r="F20" s="425"/>
      <c r="G20" s="425"/>
      <c r="H20" s="425"/>
      <c r="I20" s="425"/>
      <c r="J20" s="425"/>
    </row>
    <row r="21" spans="2:10" x14ac:dyDescent="0.2">
      <c r="B21" s="425"/>
      <c r="C21" s="425"/>
      <c r="D21" s="425"/>
      <c r="E21" s="425"/>
      <c r="F21" s="425"/>
      <c r="G21" s="425"/>
      <c r="H21" s="425"/>
      <c r="I21" s="425"/>
      <c r="J21" s="425"/>
    </row>
    <row r="22" spans="2:10" x14ac:dyDescent="0.2">
      <c r="B22" s="425"/>
      <c r="C22" s="425"/>
      <c r="D22" s="425"/>
      <c r="E22" s="425"/>
      <c r="F22" s="425"/>
      <c r="G22" s="425"/>
      <c r="H22" s="425"/>
      <c r="I22" s="425"/>
      <c r="J22" s="425"/>
    </row>
    <row r="23" spans="2:10" x14ac:dyDescent="0.2">
      <c r="B23" s="425"/>
      <c r="C23" s="425"/>
      <c r="D23" s="425"/>
      <c r="E23" s="425"/>
      <c r="F23" s="425"/>
      <c r="G23" s="425"/>
      <c r="H23" s="425"/>
      <c r="I23" s="425"/>
      <c r="J23" s="425"/>
    </row>
    <row r="25" spans="2:10" ht="12.75" customHeight="1" x14ac:dyDescent="0.2">
      <c r="B25" s="422" t="s">
        <v>305</v>
      </c>
      <c r="C25" s="422"/>
      <c r="D25" s="422"/>
      <c r="E25" s="422"/>
      <c r="F25" s="422"/>
      <c r="G25" s="422"/>
      <c r="H25" s="422"/>
      <c r="I25" s="422"/>
      <c r="J25" s="422"/>
    </row>
    <row r="26" spans="2:10" x14ac:dyDescent="0.2">
      <c r="B26" s="422"/>
      <c r="C26" s="422"/>
      <c r="D26" s="422"/>
      <c r="E26" s="422"/>
      <c r="F26" s="422"/>
      <c r="G26" s="422"/>
      <c r="H26" s="422"/>
      <c r="I26" s="422"/>
      <c r="J26" s="422"/>
    </row>
    <row r="27" spans="2:10" x14ac:dyDescent="0.2">
      <c r="B27" s="422"/>
      <c r="C27" s="422"/>
      <c r="D27" s="422"/>
      <c r="E27" s="422"/>
      <c r="F27" s="422"/>
      <c r="G27" s="422"/>
      <c r="H27" s="422"/>
      <c r="I27" s="422"/>
      <c r="J27" s="422"/>
    </row>
    <row r="28" spans="2:10" x14ac:dyDescent="0.2">
      <c r="B28" s="422"/>
      <c r="C28" s="422"/>
      <c r="D28" s="422"/>
      <c r="E28" s="422"/>
      <c r="F28" s="422"/>
      <c r="G28" s="422"/>
      <c r="H28" s="422"/>
      <c r="I28" s="422"/>
      <c r="J28" s="422"/>
    </row>
    <row r="29" spans="2:10" ht="12.75" customHeight="1" x14ac:dyDescent="0.2">
      <c r="B29" s="422" t="s">
        <v>298</v>
      </c>
      <c r="C29" s="422"/>
      <c r="D29" s="422"/>
      <c r="E29" s="422"/>
      <c r="F29" s="422"/>
      <c r="G29" s="422"/>
      <c r="H29" s="422"/>
      <c r="I29" s="422"/>
      <c r="J29" s="422"/>
    </row>
    <row r="30" spans="2:10" x14ac:dyDescent="0.2">
      <c r="B30" s="422"/>
      <c r="C30" s="422"/>
      <c r="D30" s="422"/>
      <c r="E30" s="422"/>
      <c r="F30" s="422"/>
      <c r="G30" s="422"/>
      <c r="H30" s="422"/>
      <c r="I30" s="422"/>
      <c r="J30" s="422"/>
    </row>
    <row r="31" spans="2:10" x14ac:dyDescent="0.2">
      <c r="B31" s="422"/>
      <c r="C31" s="422"/>
      <c r="D31" s="422"/>
      <c r="E31" s="422"/>
      <c r="F31" s="422"/>
      <c r="G31" s="422"/>
      <c r="H31" s="422"/>
      <c r="I31" s="422"/>
      <c r="J31" s="422"/>
    </row>
    <row r="32" spans="2:10" x14ac:dyDescent="0.2">
      <c r="B32" s="422"/>
      <c r="C32" s="422"/>
      <c r="D32" s="422"/>
      <c r="E32" s="422"/>
      <c r="F32" s="422"/>
      <c r="G32" s="422"/>
      <c r="H32" s="422"/>
      <c r="I32" s="422"/>
      <c r="J32" s="422"/>
    </row>
    <row r="34" spans="2:10" ht="12.75" customHeight="1" x14ac:dyDescent="0.2">
      <c r="B34" s="421" t="s">
        <v>351</v>
      </c>
      <c r="C34" s="421"/>
      <c r="D34" s="421"/>
      <c r="E34" s="421"/>
      <c r="F34" s="421"/>
      <c r="G34" s="421"/>
      <c r="H34" s="421"/>
      <c r="I34" s="421"/>
      <c r="J34" s="421"/>
    </row>
    <row r="35" spans="2:10" x14ac:dyDescent="0.2">
      <c r="B35" s="421"/>
      <c r="C35" s="421"/>
      <c r="D35" s="421"/>
      <c r="E35" s="421"/>
      <c r="F35" s="421"/>
      <c r="G35" s="421"/>
      <c r="H35" s="421"/>
      <c r="I35" s="421"/>
      <c r="J35" s="421"/>
    </row>
    <row r="36" spans="2:10" x14ac:dyDescent="0.2">
      <c r="B36" s="421"/>
      <c r="C36" s="421"/>
      <c r="D36" s="421"/>
      <c r="E36" s="421"/>
      <c r="F36" s="421"/>
      <c r="G36" s="421"/>
      <c r="H36" s="421"/>
      <c r="I36" s="421"/>
      <c r="J36" s="421"/>
    </row>
    <row r="37" spans="2:10" x14ac:dyDescent="0.2">
      <c r="B37" s="422" t="s">
        <v>352</v>
      </c>
      <c r="C37" s="422"/>
      <c r="D37" s="422"/>
      <c r="E37" s="422"/>
      <c r="F37" s="422"/>
      <c r="G37" s="422"/>
      <c r="H37" s="422"/>
      <c r="I37" s="422"/>
      <c r="J37" s="422"/>
    </row>
    <row r="38" spans="2:10" x14ac:dyDescent="0.2">
      <c r="B38" s="422"/>
      <c r="C38" s="422"/>
      <c r="D38" s="422"/>
      <c r="E38" s="422"/>
      <c r="F38" s="422"/>
      <c r="G38" s="422"/>
      <c r="H38" s="422"/>
      <c r="I38" s="422"/>
      <c r="J38" s="422"/>
    </row>
    <row r="39" spans="2:10" x14ac:dyDescent="0.2">
      <c r="B39" s="422"/>
      <c r="C39" s="422"/>
      <c r="D39" s="422"/>
      <c r="E39" s="422"/>
      <c r="F39" s="422"/>
      <c r="G39" s="422"/>
      <c r="H39" s="422"/>
      <c r="I39" s="422"/>
      <c r="J39" s="422"/>
    </row>
    <row r="40" spans="2:10" x14ac:dyDescent="0.2">
      <c r="B40" s="422"/>
      <c r="C40" s="422"/>
      <c r="D40" s="422"/>
      <c r="E40" s="422"/>
      <c r="F40" s="422"/>
      <c r="G40" s="422"/>
      <c r="H40" s="422"/>
      <c r="I40" s="422"/>
      <c r="J40" s="422"/>
    </row>
  </sheetData>
  <sheetProtection algorithmName="SHA-512" hashValue="iRszzCyEgrJymEG8diAUUlpwdlqFt+BXeMqlpXc8QwI+cxqQmhmqHIpNb0/2u5AqE81qJ8/xQp0hFaA3G7xYug==" saltValue="YivY2h9QmUqIZhPRjXXZuw==" spinCount="100000" sheet="1" objects="1" scenarios="1"/>
  <mergeCells count="7">
    <mergeCell ref="B34:J36"/>
    <mergeCell ref="B37:J40"/>
    <mergeCell ref="B5:J5"/>
    <mergeCell ref="B7:J14"/>
    <mergeCell ref="B16:J23"/>
    <mergeCell ref="B25:J28"/>
    <mergeCell ref="B29:J3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37"/>
  <sheetViews>
    <sheetView workbookViewId="0">
      <selection activeCell="H31" sqref="H31"/>
    </sheetView>
  </sheetViews>
  <sheetFormatPr defaultRowHeight="12.75" x14ac:dyDescent="0.2"/>
  <cols>
    <col min="2" max="2" width="27.5703125" customWidth="1"/>
  </cols>
  <sheetData>
    <row r="7" spans="2:3" x14ac:dyDescent="0.2">
      <c r="B7" s="423" t="s">
        <v>268</v>
      </c>
      <c r="C7" s="423"/>
    </row>
    <row r="8" spans="2:3" x14ac:dyDescent="0.2">
      <c r="B8" s="718" t="s">
        <v>270</v>
      </c>
      <c r="C8" s="718"/>
    </row>
    <row r="9" spans="2:3" x14ac:dyDescent="0.2">
      <c r="B9" s="718" t="s">
        <v>269</v>
      </c>
      <c r="C9" s="718"/>
    </row>
    <row r="11" spans="2:3" x14ac:dyDescent="0.2">
      <c r="B11" s="423" t="s">
        <v>273</v>
      </c>
      <c r="C11" s="423"/>
    </row>
    <row r="12" spans="2:3" x14ac:dyDescent="0.2">
      <c r="B12" s="718" t="s">
        <v>274</v>
      </c>
      <c r="C12" s="718"/>
    </row>
    <row r="13" spans="2:3" x14ac:dyDescent="0.2">
      <c r="B13" s="718" t="s">
        <v>275</v>
      </c>
      <c r="C13" s="718"/>
    </row>
    <row r="15" spans="2:3" x14ac:dyDescent="0.2">
      <c r="B15" s="423" t="s">
        <v>301</v>
      </c>
      <c r="C15" s="423"/>
    </row>
    <row r="16" spans="2:3" x14ac:dyDescent="0.2">
      <c r="B16" s="718" t="s">
        <v>302</v>
      </c>
      <c r="C16" s="718"/>
    </row>
    <row r="17" spans="2:3" ht="12.75" customHeight="1" x14ac:dyDescent="0.2">
      <c r="B17" s="424" t="s">
        <v>303</v>
      </c>
      <c r="C17" s="424"/>
    </row>
    <row r="18" spans="2:3" x14ac:dyDescent="0.2">
      <c r="B18" s="424"/>
      <c r="C18" s="424"/>
    </row>
    <row r="19" spans="2:3" x14ac:dyDescent="0.2">
      <c r="B19" s="424"/>
      <c r="C19" s="424"/>
    </row>
    <row r="20" spans="2:3" x14ac:dyDescent="0.2">
      <c r="B20" s="424"/>
      <c r="C20" s="424"/>
    </row>
    <row r="21" spans="2:3" x14ac:dyDescent="0.2">
      <c r="B21" t="s">
        <v>313</v>
      </c>
    </row>
    <row r="22" spans="2:3" x14ac:dyDescent="0.2">
      <c r="B22" s="717" t="s">
        <v>314</v>
      </c>
      <c r="C22" s="717"/>
    </row>
    <row r="23" spans="2:3" x14ac:dyDescent="0.2">
      <c r="B23" s="717"/>
      <c r="C23" s="717"/>
    </row>
    <row r="25" spans="2:3" x14ac:dyDescent="0.2">
      <c r="B25" t="s">
        <v>318</v>
      </c>
    </row>
    <row r="26" spans="2:3" x14ac:dyDescent="0.2">
      <c r="B26" s="717" t="s">
        <v>319</v>
      </c>
      <c r="C26" s="717"/>
    </row>
    <row r="27" spans="2:3" x14ac:dyDescent="0.2">
      <c r="B27" s="717"/>
      <c r="C27" s="717"/>
    </row>
    <row r="29" spans="2:3" x14ac:dyDescent="0.2">
      <c r="B29" s="420" t="s">
        <v>347</v>
      </c>
    </row>
    <row r="30" spans="2:3" x14ac:dyDescent="0.2">
      <c r="B30" t="s">
        <v>348</v>
      </c>
    </row>
    <row r="31" spans="2:3" ht="12.75" customHeight="1" x14ac:dyDescent="0.2">
      <c r="B31" s="424" t="s">
        <v>349</v>
      </c>
      <c r="C31" s="424"/>
    </row>
    <row r="32" spans="2:3" x14ac:dyDescent="0.2">
      <c r="B32" s="424"/>
      <c r="C32" s="424"/>
    </row>
    <row r="33" spans="2:3" x14ac:dyDescent="0.2">
      <c r="B33" s="424"/>
      <c r="C33" s="424"/>
    </row>
    <row r="34" spans="2:3" x14ac:dyDescent="0.2">
      <c r="B34" s="424"/>
      <c r="C34" s="424"/>
    </row>
    <row r="35" spans="2:3" x14ac:dyDescent="0.2">
      <c r="B35" s="424"/>
      <c r="C35" s="424"/>
    </row>
    <row r="36" spans="2:3" x14ac:dyDescent="0.2">
      <c r="B36" s="424"/>
      <c r="C36" s="424"/>
    </row>
    <row r="37" spans="2:3" x14ac:dyDescent="0.2">
      <c r="B37" s="424"/>
      <c r="C37" s="424"/>
    </row>
  </sheetData>
  <sheetProtection algorithmName="SHA-512" hashValue="NPAKAPDZpO+cl7IE4G1T5k9uKm9YozOXSUyhGIy8TztxC04GUPcExumzGMJjn3cSmShW4lrE+K1acsZyVJAlDA==" saltValue="KIB7HDTdX323zZ/wQhtwSQ==" spinCount="100000" sheet="1" objects="1" scenarios="1"/>
  <mergeCells count="12">
    <mergeCell ref="B7:C7"/>
    <mergeCell ref="B17:C20"/>
    <mergeCell ref="B15:C15"/>
    <mergeCell ref="B16:C16"/>
    <mergeCell ref="B11:C11"/>
    <mergeCell ref="B12:C12"/>
    <mergeCell ref="B13:C13"/>
    <mergeCell ref="B31:C37"/>
    <mergeCell ref="B26:C27"/>
    <mergeCell ref="B22:C23"/>
    <mergeCell ref="B9:C9"/>
    <mergeCell ref="B8:C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opLeftCell="A13" workbookViewId="0">
      <selection activeCell="E19" sqref="E19"/>
    </sheetView>
  </sheetViews>
  <sheetFormatPr defaultRowHeight="12.75" x14ac:dyDescent="0.2"/>
  <sheetData>
    <row r="3" spans="2:2" ht="18.75" x14ac:dyDescent="0.3">
      <c r="B3" s="2" t="s">
        <v>3</v>
      </c>
    </row>
  </sheetData>
  <customSheetViews>
    <customSheetView guid="{2DBB1777-3400-47E9-BA4F-DF33B1E9CB70}" state="hidden">
      <selection activeCell="B37" sqref="B3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1B4AE936-FA30-4AED-ABA3-0D66802EE8C5}" state="hidden">
      <selection activeCell="B37" sqref="B3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61"/>
  <sheetViews>
    <sheetView workbookViewId="0">
      <selection activeCell="B61" sqref="B61"/>
    </sheetView>
  </sheetViews>
  <sheetFormatPr defaultColWidth="9.140625" defaultRowHeight="12.75" x14ac:dyDescent="0.2"/>
  <cols>
    <col min="1" max="1" width="59.140625" style="11" customWidth="1"/>
    <col min="2" max="2" width="41.7109375" style="11" customWidth="1"/>
    <col min="3" max="3" width="30" style="11" customWidth="1"/>
    <col min="4" max="16384" width="9.140625" style="11"/>
  </cols>
  <sheetData>
    <row r="1" spans="1:3" x14ac:dyDescent="0.2">
      <c r="A1" s="427" t="s">
        <v>192</v>
      </c>
      <c r="B1" s="427"/>
      <c r="C1" s="427"/>
    </row>
    <row r="2" spans="1:3" ht="13.5" customHeight="1" x14ac:dyDescent="0.2">
      <c r="A2" s="428"/>
      <c r="B2" s="428"/>
      <c r="C2" s="428"/>
    </row>
    <row r="3" spans="1:3" ht="12.75" customHeight="1" x14ac:dyDescent="0.2">
      <c r="A3" s="136" t="s">
        <v>125</v>
      </c>
      <c r="B3" s="433" t="s">
        <v>252</v>
      </c>
      <c r="C3" s="433"/>
    </row>
    <row r="4" spans="1:3" ht="12.75" customHeight="1" x14ac:dyDescent="0.2">
      <c r="A4" s="137" t="s">
        <v>193</v>
      </c>
      <c r="B4" s="434" t="s">
        <v>253</v>
      </c>
      <c r="C4" s="434"/>
    </row>
    <row r="5" spans="1:3" ht="12.75" customHeight="1" x14ac:dyDescent="0.2">
      <c r="A5" s="138" t="s">
        <v>194</v>
      </c>
      <c r="B5" s="252" t="s">
        <v>46</v>
      </c>
      <c r="C5" s="252" t="s">
        <v>47</v>
      </c>
    </row>
    <row r="6" spans="1:3" ht="12.75" customHeight="1" x14ac:dyDescent="0.2">
      <c r="A6" s="137" t="s">
        <v>195</v>
      </c>
      <c r="B6" s="253" t="s">
        <v>67</v>
      </c>
      <c r="C6" s="257" t="s">
        <v>68</v>
      </c>
    </row>
    <row r="7" spans="1:3" ht="12.75" customHeight="1" x14ac:dyDescent="0.2">
      <c r="A7" s="136" t="s">
        <v>196</v>
      </c>
      <c r="B7" s="254" t="s">
        <v>67</v>
      </c>
      <c r="C7" s="256" t="s">
        <v>68</v>
      </c>
    </row>
    <row r="8" spans="1:3" ht="30" customHeight="1" x14ac:dyDescent="0.2">
      <c r="A8" s="137" t="s">
        <v>197</v>
      </c>
      <c r="B8" s="255" t="s">
        <v>67</v>
      </c>
      <c r="C8" s="257" t="s">
        <v>68</v>
      </c>
    </row>
    <row r="9" spans="1:3" ht="12.75" customHeight="1" x14ac:dyDescent="0.2">
      <c r="A9" s="136" t="s">
        <v>198</v>
      </c>
      <c r="B9" s="256" t="s">
        <v>67</v>
      </c>
      <c r="C9" s="256" t="s">
        <v>68</v>
      </c>
    </row>
    <row r="10" spans="1:3" ht="12.75" customHeight="1" x14ac:dyDescent="0.2">
      <c r="A10" s="137" t="s">
        <v>48</v>
      </c>
      <c r="B10" s="255" t="s">
        <v>67</v>
      </c>
      <c r="C10" s="257" t="s">
        <v>68</v>
      </c>
    </row>
    <row r="11" spans="1:3" ht="12.75" customHeight="1" x14ac:dyDescent="0.2">
      <c r="A11" s="138" t="s">
        <v>199</v>
      </c>
      <c r="B11" s="252" t="s">
        <v>46</v>
      </c>
      <c r="C11" s="252" t="s">
        <v>47</v>
      </c>
    </row>
    <row r="12" spans="1:3" ht="12.75" customHeight="1" x14ac:dyDescent="0.2">
      <c r="A12" s="137" t="s">
        <v>49</v>
      </c>
      <c r="B12" s="257" t="s">
        <v>67</v>
      </c>
      <c r="C12" s="257" t="s">
        <v>68</v>
      </c>
    </row>
    <row r="13" spans="1:3" ht="12.75" customHeight="1" x14ac:dyDescent="0.2">
      <c r="A13" s="136" t="s">
        <v>50</v>
      </c>
      <c r="B13" s="256" t="s">
        <v>67</v>
      </c>
      <c r="C13" s="256" t="s">
        <v>68</v>
      </c>
    </row>
    <row r="14" spans="1:3" ht="12.75" customHeight="1" x14ac:dyDescent="0.2">
      <c r="A14" s="137" t="s">
        <v>51</v>
      </c>
      <c r="B14" s="257" t="s">
        <v>67</v>
      </c>
      <c r="C14" s="257" t="s">
        <v>68</v>
      </c>
    </row>
    <row r="15" spans="1:3" ht="5.25" customHeight="1" x14ac:dyDescent="0.2"/>
    <row r="16" spans="1:3" s="139" customFormat="1" ht="25.5" customHeight="1" x14ac:dyDescent="0.2">
      <c r="A16" s="429" t="s">
        <v>200</v>
      </c>
      <c r="B16" s="429"/>
      <c r="C16" s="429"/>
    </row>
    <row r="17" spans="1:3" x14ac:dyDescent="0.2">
      <c r="A17" s="12"/>
    </row>
    <row r="18" spans="1:3" ht="12.75" customHeight="1" x14ac:dyDescent="0.2">
      <c r="A18" s="140" t="s">
        <v>201</v>
      </c>
      <c r="B18" s="141"/>
      <c r="C18" s="141"/>
    </row>
    <row r="19" spans="1:3" ht="12.75" customHeight="1" x14ac:dyDescent="0.2">
      <c r="A19" s="136" t="s">
        <v>254</v>
      </c>
      <c r="B19" s="436" t="s">
        <v>261</v>
      </c>
      <c r="C19" s="436"/>
    </row>
    <row r="20" spans="1:3" ht="12.75" customHeight="1" x14ac:dyDescent="0.2">
      <c r="A20" s="137" t="s">
        <v>255</v>
      </c>
      <c r="B20" s="435" t="s">
        <v>260</v>
      </c>
      <c r="C20" s="435"/>
    </row>
    <row r="21" spans="1:3" x14ac:dyDescent="0.2">
      <c r="A21" s="136" t="s">
        <v>288</v>
      </c>
      <c r="B21" s="433" t="s">
        <v>262</v>
      </c>
      <c r="C21" s="433"/>
    </row>
    <row r="22" spans="1:3" x14ac:dyDescent="0.2">
      <c r="A22" s="137" t="s">
        <v>44</v>
      </c>
      <c r="B22" s="430" t="s">
        <v>345</v>
      </c>
      <c r="C22" s="431"/>
    </row>
    <row r="23" spans="1:3" ht="12.75" customHeight="1" x14ac:dyDescent="0.2">
      <c r="A23" s="136" t="s">
        <v>45</v>
      </c>
      <c r="B23" s="437" t="s">
        <v>251</v>
      </c>
      <c r="C23" s="437"/>
    </row>
    <row r="24" spans="1:3" x14ac:dyDescent="0.2">
      <c r="A24" s="141"/>
      <c r="B24" s="141"/>
      <c r="C24" s="141"/>
    </row>
    <row r="25" spans="1:3" ht="12.75" customHeight="1" x14ac:dyDescent="0.2">
      <c r="A25" s="432" t="s">
        <v>52</v>
      </c>
      <c r="B25" s="432"/>
      <c r="C25" s="432"/>
    </row>
    <row r="26" spans="1:3" ht="41.25" customHeight="1" x14ac:dyDescent="0.2">
      <c r="A26" s="429" t="s">
        <v>207</v>
      </c>
      <c r="B26" s="429"/>
      <c r="C26" s="429"/>
    </row>
    <row r="27" spans="1:3" ht="15.75" customHeight="1" x14ac:dyDescent="0.2">
      <c r="A27" s="131"/>
      <c r="B27" s="131"/>
      <c r="C27" s="131"/>
    </row>
    <row r="28" spans="1:3" ht="15" x14ac:dyDescent="0.2">
      <c r="A28" s="426" t="s">
        <v>53</v>
      </c>
      <c r="B28" s="426"/>
      <c r="C28" s="426"/>
    </row>
    <row r="29" spans="1:3" x14ac:dyDescent="0.2">
      <c r="A29" s="438" t="s">
        <v>89</v>
      </c>
      <c r="B29" s="439" t="s">
        <v>55</v>
      </c>
      <c r="C29" s="439"/>
    </row>
    <row r="30" spans="1:3" x14ac:dyDescent="0.2">
      <c r="A30" s="438"/>
      <c r="B30" s="440" t="s">
        <v>56</v>
      </c>
      <c r="C30" s="440"/>
    </row>
    <row r="31" spans="1:3" x14ac:dyDescent="0.2">
      <c r="A31" s="438"/>
      <c r="B31" s="439" t="s">
        <v>57</v>
      </c>
      <c r="C31" s="439"/>
    </row>
    <row r="32" spans="1:3" x14ac:dyDescent="0.2">
      <c r="A32" s="438"/>
      <c r="B32" s="440" t="s">
        <v>58</v>
      </c>
      <c r="C32" s="440"/>
    </row>
    <row r="33" spans="1:3" x14ac:dyDescent="0.2">
      <c r="A33" s="438"/>
      <c r="B33" s="439" t="s">
        <v>59</v>
      </c>
      <c r="C33" s="439"/>
    </row>
    <row r="34" spans="1:3" x14ac:dyDescent="0.2">
      <c r="A34" s="438"/>
      <c r="B34" s="440" t="s">
        <v>60</v>
      </c>
      <c r="C34" s="440"/>
    </row>
    <row r="35" spans="1:3" ht="12.75" customHeight="1" x14ac:dyDescent="0.2">
      <c r="A35" s="441" t="s">
        <v>346</v>
      </c>
      <c r="B35" s="439" t="s">
        <v>61</v>
      </c>
      <c r="C35" s="439"/>
    </row>
    <row r="36" spans="1:3" x14ac:dyDescent="0.2">
      <c r="A36" s="441"/>
      <c r="B36" s="440" t="s">
        <v>62</v>
      </c>
      <c r="C36" s="440"/>
    </row>
    <row r="37" spans="1:3" x14ac:dyDescent="0.2">
      <c r="A37" s="441"/>
      <c r="B37" s="439" t="s">
        <v>63</v>
      </c>
      <c r="C37" s="439"/>
    </row>
    <row r="38" spans="1:3" x14ac:dyDescent="0.2">
      <c r="A38" s="441"/>
      <c r="B38" s="440" t="s">
        <v>64</v>
      </c>
      <c r="C38" s="440"/>
    </row>
    <row r="39" spans="1:3" x14ac:dyDescent="0.2">
      <c r="A39" s="441"/>
      <c r="B39" s="439" t="s">
        <v>65</v>
      </c>
      <c r="C39" s="439"/>
    </row>
    <row r="40" spans="1:3" x14ac:dyDescent="0.2">
      <c r="A40" s="441"/>
      <c r="B40" s="440" t="s">
        <v>66</v>
      </c>
      <c r="C40" s="440"/>
    </row>
    <row r="41" spans="1:3" ht="15" x14ac:dyDescent="0.2">
      <c r="A41" s="442" t="s">
        <v>54</v>
      </c>
      <c r="B41" s="442"/>
      <c r="C41" s="442"/>
    </row>
    <row r="42" spans="1:3" x14ac:dyDescent="0.2">
      <c r="A42" s="438" t="s">
        <v>90</v>
      </c>
      <c r="B42" s="251" t="s">
        <v>55</v>
      </c>
      <c r="C42" s="251"/>
    </row>
    <row r="43" spans="1:3" x14ac:dyDescent="0.2">
      <c r="A43" s="438"/>
      <c r="B43" s="440" t="s">
        <v>62</v>
      </c>
      <c r="C43" s="440"/>
    </row>
    <row r="44" spans="1:3" x14ac:dyDescent="0.2">
      <c r="A44" s="438"/>
      <c r="B44" s="439" t="s">
        <v>63</v>
      </c>
      <c r="C44" s="439"/>
    </row>
    <row r="45" spans="1:3" x14ac:dyDescent="0.2">
      <c r="A45" s="438"/>
      <c r="B45" s="440" t="s">
        <v>64</v>
      </c>
      <c r="C45" s="440"/>
    </row>
    <row r="46" spans="1:3" x14ac:dyDescent="0.2">
      <c r="A46" s="438"/>
      <c r="B46" s="439" t="s">
        <v>65</v>
      </c>
      <c r="C46" s="439"/>
    </row>
    <row r="47" spans="1:3" x14ac:dyDescent="0.2">
      <c r="A47" s="438"/>
      <c r="B47" s="440" t="s">
        <v>66</v>
      </c>
      <c r="C47" s="440"/>
    </row>
    <row r="48" spans="1:3" x14ac:dyDescent="0.2">
      <c r="A48" s="441" t="s">
        <v>91</v>
      </c>
      <c r="B48" s="439" t="s">
        <v>61</v>
      </c>
      <c r="C48" s="439"/>
    </row>
    <row r="49" spans="1:3" x14ac:dyDescent="0.2">
      <c r="A49" s="441"/>
      <c r="B49" s="440" t="s">
        <v>62</v>
      </c>
      <c r="C49" s="440"/>
    </row>
    <row r="50" spans="1:3" x14ac:dyDescent="0.2">
      <c r="A50" s="441"/>
      <c r="B50" s="439" t="s">
        <v>63</v>
      </c>
      <c r="C50" s="439"/>
    </row>
    <row r="51" spans="1:3" x14ac:dyDescent="0.2">
      <c r="A51" s="441"/>
      <c r="B51" s="440" t="s">
        <v>64</v>
      </c>
      <c r="C51" s="440"/>
    </row>
    <row r="52" spans="1:3" x14ac:dyDescent="0.2">
      <c r="A52" s="441"/>
      <c r="B52" s="439" t="s">
        <v>65</v>
      </c>
      <c r="C52" s="439"/>
    </row>
    <row r="53" spans="1:3" x14ac:dyDescent="0.2">
      <c r="A53" s="441"/>
      <c r="B53" s="440" t="s">
        <v>66</v>
      </c>
      <c r="C53" s="440"/>
    </row>
    <row r="54" spans="1:3" x14ac:dyDescent="0.2">
      <c r="A54" s="443"/>
      <c r="B54" s="443"/>
      <c r="C54" s="443"/>
    </row>
    <row r="56" spans="1:3" x14ac:dyDescent="0.2">
      <c r="A56" s="418"/>
    </row>
    <row r="57" spans="1:3" x14ac:dyDescent="0.2">
      <c r="A57" s="419"/>
    </row>
    <row r="58" spans="1:3" x14ac:dyDescent="0.2">
      <c r="A58" s="419"/>
    </row>
    <row r="59" spans="1:3" x14ac:dyDescent="0.2">
      <c r="A59" s="419"/>
    </row>
    <row r="60" spans="1:3" x14ac:dyDescent="0.2">
      <c r="A60" s="419"/>
    </row>
    <row r="61" spans="1:3" x14ac:dyDescent="0.2">
      <c r="A61" s="419"/>
    </row>
  </sheetData>
  <sheetProtection algorithmName="SHA-512" hashValue="Kk5uWYv708vtv5b1VFPhR+jzyB5GUz65Ya01Dm4EcD2lTP7jejCOEOl31rvnd/jsEYMcFRnCuq62H0WfYMpKsQ==" saltValue="5IsbKEFs71qFAmN8B7BVzQ==" spinCount="100000" sheet="1" objects="1" scenarios="1"/>
  <mergeCells count="41">
    <mergeCell ref="A54:C54"/>
    <mergeCell ref="A48:A53"/>
    <mergeCell ref="B48:C48"/>
    <mergeCell ref="B49:C49"/>
    <mergeCell ref="B50:C50"/>
    <mergeCell ref="B51:C51"/>
    <mergeCell ref="B52:C52"/>
    <mergeCell ref="B53:C53"/>
    <mergeCell ref="A41:C41"/>
    <mergeCell ref="A42:A47"/>
    <mergeCell ref="B43:C43"/>
    <mergeCell ref="B44:C44"/>
    <mergeCell ref="B45:C45"/>
    <mergeCell ref="B46:C46"/>
    <mergeCell ref="B47:C47"/>
    <mergeCell ref="A35:A40"/>
    <mergeCell ref="B35:C35"/>
    <mergeCell ref="B36:C36"/>
    <mergeCell ref="B37:C37"/>
    <mergeCell ref="B38:C38"/>
    <mergeCell ref="B39:C39"/>
    <mergeCell ref="B40:C40"/>
    <mergeCell ref="A29:A34"/>
    <mergeCell ref="B29:C29"/>
    <mergeCell ref="B30:C30"/>
    <mergeCell ref="B31:C31"/>
    <mergeCell ref="B32:C32"/>
    <mergeCell ref="B33:C33"/>
    <mergeCell ref="B34:C34"/>
    <mergeCell ref="A28:C28"/>
    <mergeCell ref="A1:C2"/>
    <mergeCell ref="A16:C16"/>
    <mergeCell ref="B22:C22"/>
    <mergeCell ref="A25:C25"/>
    <mergeCell ref="A26:C26"/>
    <mergeCell ref="B3:C3"/>
    <mergeCell ref="B4:C4"/>
    <mergeCell ref="B20:C20"/>
    <mergeCell ref="B19:C19"/>
    <mergeCell ref="B21:C21"/>
    <mergeCell ref="B23:C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HU106"/>
  <sheetViews>
    <sheetView topLeftCell="F1" zoomScale="86" zoomScaleNormal="86" workbookViewId="0">
      <pane ySplit="21" topLeftCell="A22" activePane="bottomLeft" state="frozen"/>
      <selection pane="bottomLeft" activeCell="F22" sqref="F22:F60"/>
    </sheetView>
  </sheetViews>
  <sheetFormatPr defaultColWidth="9.140625" defaultRowHeight="15" x14ac:dyDescent="0.2"/>
  <cols>
    <col min="1" max="1" width="5.7109375" style="5" customWidth="1"/>
    <col min="2" max="2" width="38" style="9" customWidth="1"/>
    <col min="3" max="3" width="41.85546875" style="9" customWidth="1"/>
    <col min="4" max="4" width="29.7109375" style="9" customWidth="1"/>
    <col min="5" max="5" width="31.42578125" style="9" customWidth="1"/>
    <col min="6" max="6" width="17.28515625" style="9" customWidth="1"/>
    <col min="7" max="7" width="17.140625" style="9" customWidth="1"/>
    <col min="8" max="8" width="6" style="9" customWidth="1"/>
    <col min="9" max="9" width="5.85546875" style="9" customWidth="1"/>
    <col min="10" max="10" width="13.85546875" style="9" customWidth="1"/>
    <col min="11" max="13" width="31.42578125" style="9" customWidth="1"/>
    <col min="14" max="14" width="7" style="9" customWidth="1"/>
    <col min="15" max="15" width="6.5703125" style="9" customWidth="1"/>
    <col min="16" max="16" width="13.42578125" style="9" customWidth="1"/>
    <col min="17" max="17" width="14" style="9" customWidth="1"/>
    <col min="18" max="18" width="19.5703125" style="9" customWidth="1"/>
    <col min="19" max="19" width="47.42578125" style="158" customWidth="1"/>
    <col min="20" max="21" width="15.5703125" style="382" customWidth="1"/>
    <col min="22" max="22" width="15.28515625" style="9" customWidth="1"/>
    <col min="23" max="23" width="14.42578125" style="9" customWidth="1"/>
    <col min="24" max="229" width="9.140625" style="9"/>
    <col min="230" max="16384" width="9.140625" style="5"/>
  </cols>
  <sheetData>
    <row r="1" spans="1:229" ht="15.75" thickBot="1" x14ac:dyDescent="0.25">
      <c r="B1" s="8"/>
      <c r="C1" s="8"/>
      <c r="D1" s="8"/>
      <c r="E1" s="8"/>
      <c r="F1" s="8"/>
      <c r="G1" s="8"/>
      <c r="H1" s="8"/>
      <c r="I1" s="8"/>
      <c r="J1" s="8"/>
      <c r="K1" s="45"/>
      <c r="L1" s="8"/>
      <c r="M1" s="8"/>
      <c r="N1" s="8"/>
      <c r="O1" s="8"/>
      <c r="P1" s="8"/>
      <c r="Q1" s="8"/>
      <c r="R1" s="8"/>
      <c r="S1" s="147"/>
      <c r="T1" s="370"/>
      <c r="U1" s="370"/>
      <c r="V1" s="45"/>
      <c r="W1" s="3"/>
    </row>
    <row r="2" spans="1:229" ht="3" customHeight="1" thickBot="1" x14ac:dyDescent="0.25">
      <c r="B2" s="168" t="s">
        <v>4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371"/>
      <c r="U2" s="371"/>
      <c r="V2" s="172"/>
      <c r="W2" s="169"/>
    </row>
    <row r="3" spans="1:229" ht="20.25" hidden="1" x14ac:dyDescent="0.2">
      <c r="B3" s="216"/>
      <c r="C3" s="217"/>
      <c r="D3" s="218"/>
      <c r="E3" s="218"/>
      <c r="F3" s="218"/>
      <c r="G3" s="218"/>
      <c r="H3" s="218"/>
      <c r="I3" s="218"/>
      <c r="J3" s="218"/>
      <c r="K3" s="218"/>
      <c r="L3" s="217"/>
      <c r="M3" s="7"/>
      <c r="N3" s="7"/>
      <c r="O3" s="7"/>
      <c r="P3" s="7"/>
      <c r="Q3" s="7"/>
      <c r="R3" s="3"/>
      <c r="S3" s="148"/>
      <c r="T3" s="372"/>
      <c r="U3" s="372"/>
      <c r="V3" s="3"/>
      <c r="W3" s="170"/>
      <c r="X3" s="3"/>
      <c r="HU3" s="5"/>
    </row>
    <row r="4" spans="1:229" ht="20.25" hidden="1" x14ac:dyDescent="0.2">
      <c r="B4" s="475" t="s">
        <v>35</v>
      </c>
      <c r="C4" s="476"/>
      <c r="D4" s="486" t="str">
        <f>'Ambiente e Fixação de Objetivos'!B3</f>
        <v>SEGES</v>
      </c>
      <c r="E4" s="487"/>
      <c r="F4" s="487"/>
      <c r="G4" s="487"/>
      <c r="H4" s="487"/>
      <c r="I4" s="487"/>
      <c r="J4" s="487"/>
      <c r="K4" s="487"/>
      <c r="L4" s="488"/>
      <c r="M4" s="43"/>
      <c r="N4" s="7"/>
      <c r="O4" s="7"/>
      <c r="P4" s="7"/>
      <c r="Q4" s="7"/>
      <c r="R4" s="3"/>
      <c r="S4" s="148"/>
      <c r="T4" s="372"/>
      <c r="U4" s="372"/>
      <c r="V4" s="3"/>
      <c r="W4" s="170"/>
      <c r="X4" s="3"/>
      <c r="HU4" s="5"/>
    </row>
    <row r="5" spans="1:229" ht="20.25" hidden="1" x14ac:dyDescent="0.2">
      <c r="B5" s="477" t="s">
        <v>36</v>
      </c>
      <c r="C5" s="478"/>
      <c r="D5" s="483" t="str">
        <f>'Ambiente e Fixação de Objetivos'!B4</f>
        <v>Departamento de Transferências Voluntárias - DETRV</v>
      </c>
      <c r="E5" s="484"/>
      <c r="F5" s="484"/>
      <c r="G5" s="484"/>
      <c r="H5" s="484"/>
      <c r="I5" s="484"/>
      <c r="J5" s="484"/>
      <c r="K5" s="484"/>
      <c r="L5" s="485"/>
      <c r="M5" s="43"/>
      <c r="N5" s="7"/>
      <c r="O5" s="7"/>
      <c r="P5" s="7"/>
      <c r="Q5" s="7"/>
      <c r="R5" s="3"/>
      <c r="S5" s="148"/>
      <c r="T5" s="372"/>
      <c r="U5" s="372"/>
      <c r="V5" s="3"/>
      <c r="W5" s="170"/>
      <c r="X5" s="3"/>
      <c r="HU5" s="5"/>
    </row>
    <row r="6" spans="1:229" ht="20.25" hidden="1" x14ac:dyDescent="0.2">
      <c r="B6" s="475" t="s">
        <v>37</v>
      </c>
      <c r="C6" s="476"/>
      <c r="D6" s="486" t="str">
        <f>'Ambiente e Fixação de Objetivos'!B19</f>
        <v>Transferêcias voluntárias</v>
      </c>
      <c r="E6" s="487"/>
      <c r="F6" s="487"/>
      <c r="G6" s="487"/>
      <c r="H6" s="487"/>
      <c r="I6" s="487"/>
      <c r="J6" s="487"/>
      <c r="K6" s="487"/>
      <c r="L6" s="488"/>
      <c r="M6" s="43"/>
      <c r="N6" s="7"/>
      <c r="O6" s="7"/>
      <c r="P6" s="7"/>
      <c r="Q6" s="7"/>
      <c r="R6" s="3"/>
      <c r="S6" s="148"/>
      <c r="T6" s="372"/>
      <c r="U6" s="372"/>
      <c r="V6" s="3"/>
      <c r="W6" s="170"/>
      <c r="X6" s="3"/>
      <c r="HU6" s="5"/>
    </row>
    <row r="7" spans="1:229" ht="20.25" hidden="1" x14ac:dyDescent="0.2">
      <c r="B7" s="477" t="s">
        <v>0</v>
      </c>
      <c r="C7" s="478"/>
      <c r="D7" s="483" t="str">
        <f>'Ambiente e Fixação de Objetivos'!B20</f>
        <v>Contrato de repasse</v>
      </c>
      <c r="E7" s="484"/>
      <c r="F7" s="484"/>
      <c r="G7" s="484"/>
      <c r="H7" s="484"/>
      <c r="I7" s="484"/>
      <c r="J7" s="484"/>
      <c r="K7" s="484"/>
      <c r="L7" s="485"/>
      <c r="M7" s="43"/>
      <c r="N7" s="7"/>
      <c r="O7" s="7"/>
      <c r="P7" s="7"/>
      <c r="Q7" s="7"/>
      <c r="R7" s="3"/>
      <c r="S7" s="148"/>
      <c r="T7" s="372"/>
      <c r="U7" s="372"/>
      <c r="V7" s="3"/>
      <c r="W7" s="170"/>
      <c r="X7" s="3"/>
      <c r="HU7" s="5"/>
    </row>
    <row r="8" spans="1:229" ht="20.25" hidden="1" x14ac:dyDescent="0.2">
      <c r="B8" s="475" t="s">
        <v>73</v>
      </c>
      <c r="C8" s="476"/>
      <c r="D8" s="486" t="str">
        <f>'Ambiente e Fixação de Objetivos'!B21</f>
        <v>Transferêcias de recursos para entes/entidades</v>
      </c>
      <c r="E8" s="487"/>
      <c r="F8" s="487"/>
      <c r="G8" s="487"/>
      <c r="H8" s="487"/>
      <c r="I8" s="487"/>
      <c r="J8" s="487"/>
      <c r="K8" s="487"/>
      <c r="L8" s="488"/>
      <c r="M8" s="43"/>
      <c r="N8" s="7"/>
      <c r="O8" s="7"/>
      <c r="P8" s="7"/>
      <c r="Q8" s="7"/>
      <c r="R8" s="7"/>
      <c r="S8" s="149"/>
      <c r="T8" s="7"/>
      <c r="U8" s="7"/>
      <c r="V8" s="7"/>
      <c r="W8" s="170"/>
      <c r="X8" s="3"/>
    </row>
    <row r="9" spans="1:229" ht="20.25" hidden="1" x14ac:dyDescent="0.2">
      <c r="B9" s="477" t="s">
        <v>74</v>
      </c>
      <c r="C9" s="478"/>
      <c r="D9" s="491" t="s">
        <v>256</v>
      </c>
      <c r="E9" s="492"/>
      <c r="F9" s="492"/>
      <c r="G9" s="492"/>
      <c r="H9" s="492"/>
      <c r="I9" s="492"/>
      <c r="J9" s="492"/>
      <c r="K9" s="492"/>
      <c r="L9" s="493"/>
      <c r="M9" s="43"/>
      <c r="N9" s="7"/>
      <c r="O9" s="7"/>
      <c r="P9" s="7"/>
      <c r="Q9" s="7"/>
      <c r="R9" s="7"/>
      <c r="S9" s="149"/>
      <c r="T9" s="7"/>
      <c r="U9" s="7"/>
      <c r="V9" s="7"/>
      <c r="W9" s="170"/>
      <c r="X9" s="3"/>
    </row>
    <row r="10" spans="1:229" ht="20.25" hidden="1" x14ac:dyDescent="0.2">
      <c r="B10" s="475" t="s">
        <v>5</v>
      </c>
      <c r="C10" s="476"/>
      <c r="D10" s="494" t="s">
        <v>257</v>
      </c>
      <c r="E10" s="495"/>
      <c r="F10" s="495"/>
      <c r="G10" s="495"/>
      <c r="H10" s="495"/>
      <c r="I10" s="495"/>
      <c r="J10" s="495"/>
      <c r="K10" s="495"/>
      <c r="L10" s="496"/>
      <c r="M10" s="43"/>
      <c r="N10" s="7"/>
      <c r="O10" s="7"/>
      <c r="P10" s="7"/>
      <c r="Q10" s="7"/>
      <c r="R10" s="7"/>
      <c r="S10" s="149"/>
      <c r="T10" s="7"/>
      <c r="U10" s="7"/>
      <c r="V10" s="7"/>
      <c r="W10" s="170"/>
      <c r="X10" s="3"/>
    </row>
    <row r="11" spans="1:229" ht="20.25" hidden="1" x14ac:dyDescent="0.2">
      <c r="B11" s="479" t="s">
        <v>75</v>
      </c>
      <c r="C11" s="480"/>
      <c r="D11" s="497" t="s">
        <v>250</v>
      </c>
      <c r="E11" s="498"/>
      <c r="F11" s="498"/>
      <c r="G11" s="498"/>
      <c r="H11" s="498"/>
      <c r="I11" s="498"/>
      <c r="J11" s="498"/>
      <c r="K11" s="498"/>
      <c r="L11" s="499"/>
      <c r="M11" s="43"/>
      <c r="N11" s="7"/>
      <c r="O11" s="7"/>
      <c r="P11" s="7"/>
      <c r="Q11" s="7"/>
      <c r="R11" s="7"/>
      <c r="S11" s="149"/>
      <c r="T11" s="7"/>
      <c r="U11" s="7"/>
      <c r="V11" s="7"/>
      <c r="W11" s="170"/>
      <c r="X11" s="3"/>
    </row>
    <row r="12" spans="1:229" ht="15.75" hidden="1" thickBot="1" x14ac:dyDescent="0.25">
      <c r="A12" s="1"/>
      <c r="B12" s="1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50"/>
      <c r="T12" s="373"/>
      <c r="U12" s="373"/>
      <c r="V12" s="4"/>
      <c r="W12" s="171"/>
    </row>
    <row r="13" spans="1:229" x14ac:dyDescent="0.2">
      <c r="A13" s="1"/>
      <c r="B13" s="2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48"/>
      <c r="T13" s="372"/>
      <c r="U13" s="372"/>
      <c r="V13" s="3"/>
      <c r="W13" s="170"/>
    </row>
    <row r="14" spans="1:229" x14ac:dyDescent="0.2">
      <c r="A14" s="1"/>
      <c r="B14" s="2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48"/>
      <c r="T14" s="372"/>
      <c r="U14" s="372"/>
      <c r="V14" s="3"/>
      <c r="W14" s="170"/>
    </row>
    <row r="15" spans="1:229" x14ac:dyDescent="0.2">
      <c r="A15" s="1"/>
      <c r="B15" s="2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48"/>
      <c r="T15" s="372"/>
      <c r="U15" s="372"/>
      <c r="V15" s="3"/>
      <c r="W15" s="170"/>
    </row>
    <row r="16" spans="1:229" ht="15.75" thickBot="1" x14ac:dyDescent="0.25">
      <c r="A16" s="1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48"/>
      <c r="T16" s="372"/>
      <c r="U16" s="372"/>
      <c r="V16" s="3"/>
      <c r="W16" s="171"/>
    </row>
    <row r="17" spans="1:229" x14ac:dyDescent="0.2">
      <c r="A17" s="1"/>
      <c r="B17" s="160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2"/>
      <c r="T17" s="374"/>
      <c r="U17" s="374"/>
      <c r="V17" s="161"/>
      <c r="W17" s="170"/>
    </row>
    <row r="18" spans="1:229" ht="33" customHeight="1" x14ac:dyDescent="0.2">
      <c r="A18" s="1"/>
      <c r="B18" s="500" t="s">
        <v>18</v>
      </c>
      <c r="C18" s="501"/>
      <c r="D18" s="501"/>
      <c r="E18" s="501"/>
      <c r="F18" s="501"/>
      <c r="G18" s="501"/>
      <c r="H18" s="501"/>
      <c r="I18" s="501"/>
      <c r="J18" s="501"/>
      <c r="K18" s="501"/>
      <c r="L18" s="501"/>
      <c r="M18" s="501"/>
      <c r="N18" s="501"/>
      <c r="O18" s="501"/>
      <c r="P18" s="501"/>
      <c r="Q18" s="502"/>
      <c r="R18" s="502"/>
      <c r="S18" s="502"/>
      <c r="T18" s="159"/>
      <c r="U18" s="159"/>
      <c r="V18" s="159"/>
      <c r="W18" s="159"/>
      <c r="HU18" s="5"/>
    </row>
    <row r="19" spans="1:229" ht="28.5" customHeight="1" thickBot="1" x14ac:dyDescent="0.25">
      <c r="A19" s="1"/>
      <c r="B19" s="507" t="s">
        <v>10</v>
      </c>
      <c r="C19" s="464" t="s">
        <v>70</v>
      </c>
      <c r="D19" s="465"/>
      <c r="E19" s="465"/>
      <c r="F19" s="465"/>
      <c r="G19" s="466"/>
      <c r="H19" s="509" t="s">
        <v>13</v>
      </c>
      <c r="I19" s="509"/>
      <c r="J19" s="509"/>
      <c r="K19" s="509"/>
      <c r="L19" s="509"/>
      <c r="M19" s="509"/>
      <c r="N19" s="509"/>
      <c r="O19" s="509"/>
      <c r="P19" s="510"/>
      <c r="Q19" s="481" t="s">
        <v>71</v>
      </c>
      <c r="R19" s="482"/>
      <c r="S19" s="482"/>
      <c r="T19" s="482"/>
      <c r="U19" s="482"/>
      <c r="V19" s="482"/>
      <c r="W19" s="482"/>
      <c r="HU19" s="5"/>
    </row>
    <row r="20" spans="1:229" ht="49.5" customHeight="1" thickBot="1" x14ac:dyDescent="0.25">
      <c r="A20" s="1"/>
      <c r="B20" s="507"/>
      <c r="C20" s="511" t="s">
        <v>11</v>
      </c>
      <c r="D20" s="511" t="s">
        <v>12</v>
      </c>
      <c r="E20" s="511" t="s">
        <v>19</v>
      </c>
      <c r="F20" s="467" t="s">
        <v>145</v>
      </c>
      <c r="G20" s="505" t="s">
        <v>258</v>
      </c>
      <c r="H20" s="457" t="s">
        <v>14</v>
      </c>
      <c r="I20" s="458"/>
      <c r="J20" s="459"/>
      <c r="K20" s="460" t="s">
        <v>39</v>
      </c>
      <c r="L20" s="461"/>
      <c r="M20" s="462"/>
      <c r="N20" s="457" t="s">
        <v>1</v>
      </c>
      <c r="O20" s="458"/>
      <c r="P20" s="463"/>
      <c r="Q20" s="503" t="s">
        <v>202</v>
      </c>
      <c r="R20" s="444" t="s">
        <v>344</v>
      </c>
      <c r="S20" s="445"/>
      <c r="T20" s="445"/>
      <c r="U20" s="445"/>
      <c r="V20" s="445"/>
      <c r="W20" s="445"/>
      <c r="Y20" s="3"/>
      <c r="HS20" s="5"/>
      <c r="HT20" s="5"/>
      <c r="HU20" s="5"/>
    </row>
    <row r="21" spans="1:229" ht="50.25" customHeight="1" thickBot="1" x14ac:dyDescent="0.25">
      <c r="A21" s="1"/>
      <c r="B21" s="508"/>
      <c r="C21" s="467"/>
      <c r="D21" s="467"/>
      <c r="E21" s="467"/>
      <c r="F21" s="468"/>
      <c r="G21" s="506"/>
      <c r="H21" s="236" t="s">
        <v>16</v>
      </c>
      <c r="I21" s="235" t="s">
        <v>15</v>
      </c>
      <c r="J21" s="237" t="s">
        <v>17</v>
      </c>
      <c r="K21" s="238" t="s">
        <v>146</v>
      </c>
      <c r="L21" s="69" t="s">
        <v>6</v>
      </c>
      <c r="M21" s="239" t="s">
        <v>7</v>
      </c>
      <c r="N21" s="236" t="s">
        <v>16</v>
      </c>
      <c r="O21" s="235" t="s">
        <v>15</v>
      </c>
      <c r="P21" s="240" t="s">
        <v>17</v>
      </c>
      <c r="Q21" s="504"/>
      <c r="R21" s="406" t="s">
        <v>340</v>
      </c>
      <c r="S21" s="165" t="s">
        <v>41</v>
      </c>
      <c r="T21" s="163" t="s">
        <v>205</v>
      </c>
      <c r="U21" s="164" t="s">
        <v>206</v>
      </c>
      <c r="V21" s="164" t="s">
        <v>141</v>
      </c>
      <c r="W21" s="164" t="s">
        <v>208</v>
      </c>
      <c r="HS21" s="5"/>
      <c r="HT21" s="5"/>
      <c r="HU21" s="5"/>
    </row>
    <row r="22" spans="1:229" s="9" customFormat="1" ht="39.950000000000003" customHeight="1" thickTop="1" thickBot="1" x14ac:dyDescent="0.25">
      <c r="A22" s="13"/>
      <c r="B22" s="469" t="s">
        <v>154</v>
      </c>
      <c r="C22" s="383" t="s">
        <v>271</v>
      </c>
      <c r="D22" s="242" t="s">
        <v>149</v>
      </c>
      <c r="E22" s="242" t="s">
        <v>149</v>
      </c>
      <c r="F22" s="241" t="s">
        <v>142</v>
      </c>
      <c r="G22" s="312" t="str">
        <f>IF(F22="Fiscal","Sim",(IF(F22="Orçamentário","Sim","Não")))</f>
        <v>Sim</v>
      </c>
      <c r="H22" s="243">
        <f>'Cálculo do Risco Inerente'!J22</f>
        <v>5</v>
      </c>
      <c r="I22" s="244">
        <f>'Cálculo do Risco Inerente'!R22</f>
        <v>5</v>
      </c>
      <c r="J22" s="245" t="str">
        <f>'Cálculo do Risco Inerente'!U22</f>
        <v>Risco Crítico</v>
      </c>
      <c r="K22" s="326" t="s">
        <v>149</v>
      </c>
      <c r="L22" s="242"/>
      <c r="M22" s="242"/>
      <c r="N22" s="244">
        <f>'Cálculo do Risco Residual'!J22</f>
        <v>4</v>
      </c>
      <c r="O22" s="244">
        <f>'Cálculo do Risco Residual'!R22</f>
        <v>4</v>
      </c>
      <c r="P22" s="249" t="str">
        <f>'Cálculo do Risco Residual'!U22</f>
        <v>Risco Crítico</v>
      </c>
      <c r="Q22" s="242"/>
      <c r="R22" s="219" t="str">
        <f>'Plano de Ação'!I22</f>
        <v>Preventivo</v>
      </c>
      <c r="S22" s="322" t="str">
        <f>'Plano de Ação'!H22</f>
        <v>a</v>
      </c>
      <c r="T22" s="375">
        <f>'Plano de Ação'!O22</f>
        <v>42736</v>
      </c>
      <c r="U22" s="375">
        <f>'Plano de Ação'!P22</f>
        <v>42789</v>
      </c>
      <c r="V22" s="282" t="str">
        <f>'Plano de Ação'!Q22</f>
        <v>Concluído</v>
      </c>
      <c r="W22" s="215">
        <f>'Plano de Ação'!R22</f>
        <v>0</v>
      </c>
    </row>
    <row r="23" spans="1:229" s="9" customFormat="1" ht="39.950000000000003" customHeight="1" thickTop="1" thickBot="1" x14ac:dyDescent="0.25">
      <c r="A23" s="13"/>
      <c r="B23" s="470"/>
      <c r="C23" s="383" t="s">
        <v>272</v>
      </c>
      <c r="D23" s="242" t="s">
        <v>149</v>
      </c>
      <c r="E23" s="242" t="s">
        <v>149</v>
      </c>
      <c r="F23" s="241" t="s">
        <v>143</v>
      </c>
      <c r="G23" s="312" t="str">
        <f t="shared" ref="G23:G48" si="0">IF(F23="Fiscal","Sim",(IF(F23="Orçamentário","Sim","Não")))</f>
        <v>Sim</v>
      </c>
      <c r="H23" s="246">
        <f>'Cálculo do Risco Inerente'!J23</f>
        <v>0</v>
      </c>
      <c r="I23" s="246">
        <f>'Cálculo do Risco Inerente'!R23</f>
        <v>1</v>
      </c>
      <c r="J23" s="247" t="str">
        <f>'Cálculo do Risco Inerente'!U23</f>
        <v>Risco Pequeno</v>
      </c>
      <c r="K23" s="326" t="s">
        <v>149</v>
      </c>
      <c r="L23" s="242"/>
      <c r="M23" s="242"/>
      <c r="N23" s="246">
        <f>'Cálculo do Risco Residual'!J23</f>
        <v>0</v>
      </c>
      <c r="O23" s="246">
        <f>'Cálculo do Risco Residual'!R23</f>
        <v>1</v>
      </c>
      <c r="P23" s="250" t="str">
        <f>'Cálculo do Risco Residual'!U23</f>
        <v>Risco Pequeno</v>
      </c>
      <c r="Q23" s="242"/>
      <c r="R23" s="219">
        <f>'Plano de Ação'!I23</f>
        <v>0</v>
      </c>
      <c r="S23" s="322" t="str">
        <f>'Plano de Ação'!H23</f>
        <v>x</v>
      </c>
      <c r="T23" s="375">
        <f>'Plano de Ação'!O23</f>
        <v>42736</v>
      </c>
      <c r="U23" s="375">
        <f>'Plano de Ação'!P23</f>
        <v>42740</v>
      </c>
      <c r="V23" s="282" t="str">
        <f>'Plano de Ação'!Q23</f>
        <v>Não iniciado</v>
      </c>
      <c r="W23" s="215">
        <f>'Plano de Ação'!R23</f>
        <v>3</v>
      </c>
    </row>
    <row r="24" spans="1:229" s="9" customFormat="1" ht="39.950000000000003" customHeight="1" thickTop="1" thickBot="1" x14ac:dyDescent="0.25">
      <c r="A24" s="13"/>
      <c r="B24" s="471"/>
      <c r="C24" s="383" t="s">
        <v>110</v>
      </c>
      <c r="D24" s="242" t="s">
        <v>149</v>
      </c>
      <c r="E24" s="242" t="s">
        <v>149</v>
      </c>
      <c r="F24" s="241" t="s">
        <v>308</v>
      </c>
      <c r="G24" s="312" t="str">
        <f t="shared" si="0"/>
        <v>Não</v>
      </c>
      <c r="H24" s="246">
        <f>'Cálculo do Risco Inerente'!J24</f>
        <v>0</v>
      </c>
      <c r="I24" s="246">
        <f>'Cálculo do Risco Inerente'!R24</f>
        <v>1</v>
      </c>
      <c r="J24" s="247" t="str">
        <f>'Cálculo do Risco Inerente'!U24</f>
        <v>Risco Pequeno</v>
      </c>
      <c r="K24" s="326" t="s">
        <v>149</v>
      </c>
      <c r="L24" s="242"/>
      <c r="M24" s="242"/>
      <c r="N24" s="246">
        <f>'Cálculo do Risco Residual'!J24</f>
        <v>0</v>
      </c>
      <c r="O24" s="246">
        <f>'Cálculo do Risco Residual'!R24</f>
        <v>1</v>
      </c>
      <c r="P24" s="250" t="str">
        <f>'Cálculo do Risco Residual'!U24</f>
        <v>Risco Pequeno</v>
      </c>
      <c r="Q24" s="242"/>
      <c r="R24" s="219">
        <f>'Plano de Ação'!I24</f>
        <v>0</v>
      </c>
      <c r="S24" s="322" t="str">
        <f>'Plano de Ação'!H24</f>
        <v>y</v>
      </c>
      <c r="T24" s="375">
        <f>'Plano de Ação'!O24</f>
        <v>42736</v>
      </c>
      <c r="U24" s="375">
        <f>'Plano de Ação'!P24</f>
        <v>42757</v>
      </c>
      <c r="V24" s="282" t="str">
        <f>'Plano de Ação'!Q24</f>
        <v>Não iniciado</v>
      </c>
      <c r="W24" s="215">
        <f>'Plano de Ação'!R24</f>
        <v>3</v>
      </c>
    </row>
    <row r="25" spans="1:229" s="9" customFormat="1" ht="39.950000000000003" customHeight="1" thickTop="1" thickBot="1" x14ac:dyDescent="0.25">
      <c r="A25" s="13"/>
      <c r="B25" s="472" t="s">
        <v>185</v>
      </c>
      <c r="C25" s="383" t="s">
        <v>148</v>
      </c>
      <c r="D25" s="242" t="s">
        <v>149</v>
      </c>
      <c r="E25" s="242" t="s">
        <v>149</v>
      </c>
      <c r="F25" s="241"/>
      <c r="G25" s="312" t="str">
        <f t="shared" si="0"/>
        <v>Não</v>
      </c>
      <c r="H25" s="248">
        <f>'Cálculo do Risco Inerente'!J25</f>
        <v>0</v>
      </c>
      <c r="I25" s="246">
        <f>'Cálculo do Risco Inerente'!R25</f>
        <v>1</v>
      </c>
      <c r="J25" s="247" t="str">
        <f>'Cálculo do Risco Inerente'!U25</f>
        <v>Risco Pequeno</v>
      </c>
      <c r="K25" s="326" t="s">
        <v>149</v>
      </c>
      <c r="L25" s="242"/>
      <c r="M25" s="242"/>
      <c r="N25" s="246">
        <f>'Cálculo do Risco Residual'!J25</f>
        <v>0</v>
      </c>
      <c r="O25" s="246">
        <f>'Cálculo do Risco Residual'!R25</f>
        <v>1</v>
      </c>
      <c r="P25" s="250" t="str">
        <f>'Cálculo do Risco Residual'!U25</f>
        <v>Risco Pequeno</v>
      </c>
      <c r="Q25" s="242"/>
      <c r="R25" s="219">
        <f>'Plano de Ação'!I25</f>
        <v>0</v>
      </c>
      <c r="S25" s="322" t="str">
        <f>'Plano de Ação'!H25</f>
        <v>h</v>
      </c>
      <c r="T25" s="375">
        <f>'Plano de Ação'!O25</f>
        <v>0</v>
      </c>
      <c r="U25" s="375">
        <f>'Plano de Ação'!P25</f>
        <v>0</v>
      </c>
      <c r="V25" s="282" t="str">
        <f>'Plano de Ação'!Q25</f>
        <v>Não iniciado</v>
      </c>
      <c r="W25" s="215">
        <f>'Plano de Ação'!R25</f>
        <v>3</v>
      </c>
    </row>
    <row r="26" spans="1:229" s="9" customFormat="1" ht="39.950000000000003" customHeight="1" thickTop="1" thickBot="1" x14ac:dyDescent="0.25">
      <c r="A26" s="13"/>
      <c r="B26" s="473"/>
      <c r="C26" s="383" t="s">
        <v>109</v>
      </c>
      <c r="D26" s="242" t="s">
        <v>149</v>
      </c>
      <c r="E26" s="242" t="s">
        <v>149</v>
      </c>
      <c r="F26" s="241"/>
      <c r="G26" s="312" t="str">
        <f t="shared" si="0"/>
        <v>Não</v>
      </c>
      <c r="H26" s="248">
        <f>'Cálculo do Risco Inerente'!J26</f>
        <v>0</v>
      </c>
      <c r="I26" s="246">
        <f>'Cálculo do Risco Inerente'!R26</f>
        <v>1</v>
      </c>
      <c r="J26" s="247" t="str">
        <f>'Cálculo do Risco Inerente'!U26</f>
        <v>Risco Pequeno</v>
      </c>
      <c r="K26" s="326" t="s">
        <v>149</v>
      </c>
      <c r="L26" s="242"/>
      <c r="M26" s="242"/>
      <c r="N26" s="246">
        <f>'Cálculo do Risco Residual'!J26</f>
        <v>0</v>
      </c>
      <c r="O26" s="246">
        <f>'Cálculo do Risco Residual'!R26</f>
        <v>1</v>
      </c>
      <c r="P26" s="250" t="str">
        <f>'Cálculo do Risco Residual'!U26</f>
        <v>Risco Pequeno</v>
      </c>
      <c r="Q26" s="242"/>
      <c r="R26" s="219">
        <f>'Plano de Ação'!I26</f>
        <v>0</v>
      </c>
      <c r="S26" s="322" t="str">
        <f>'Plano de Ação'!H26</f>
        <v>j</v>
      </c>
      <c r="T26" s="375">
        <f>'Plano de Ação'!O26</f>
        <v>0</v>
      </c>
      <c r="U26" s="375">
        <f>'Plano de Ação'!P26</f>
        <v>0</v>
      </c>
      <c r="V26" s="282" t="str">
        <f>'Plano de Ação'!Q26</f>
        <v>Não iniciado</v>
      </c>
      <c r="W26" s="215">
        <f>'Plano de Ação'!R26</f>
        <v>3</v>
      </c>
    </row>
    <row r="27" spans="1:229" s="9" customFormat="1" ht="39.950000000000003" customHeight="1" thickTop="1" thickBot="1" x14ac:dyDescent="0.25">
      <c r="A27" s="13"/>
      <c r="B27" s="474"/>
      <c r="C27" s="383" t="s">
        <v>110</v>
      </c>
      <c r="D27" s="242" t="s">
        <v>149</v>
      </c>
      <c r="E27" s="242" t="s">
        <v>149</v>
      </c>
      <c r="F27" s="241"/>
      <c r="G27" s="312" t="str">
        <f t="shared" si="0"/>
        <v>Não</v>
      </c>
      <c r="H27" s="248">
        <f>'Cálculo do Risco Inerente'!J27</f>
        <v>0</v>
      </c>
      <c r="I27" s="246">
        <f>'Cálculo do Risco Inerente'!R27</f>
        <v>1</v>
      </c>
      <c r="J27" s="247" t="str">
        <f>'Cálculo do Risco Inerente'!U27</f>
        <v>Risco Pequeno</v>
      </c>
      <c r="K27" s="326" t="s">
        <v>149</v>
      </c>
      <c r="L27" s="242"/>
      <c r="M27" s="242"/>
      <c r="N27" s="246">
        <f>'Cálculo do Risco Residual'!J27</f>
        <v>0</v>
      </c>
      <c r="O27" s="246">
        <f>'Cálculo do Risco Residual'!R27</f>
        <v>1</v>
      </c>
      <c r="P27" s="250" t="str">
        <f>'Cálculo do Risco Residual'!U27</f>
        <v>Risco Pequeno</v>
      </c>
      <c r="Q27" s="242"/>
      <c r="R27" s="219">
        <f>'Plano de Ação'!I27</f>
        <v>0</v>
      </c>
      <c r="S27" s="322" t="str">
        <f>'Plano de Ação'!H27</f>
        <v>k</v>
      </c>
      <c r="T27" s="375">
        <f>'Plano de Ação'!O27</f>
        <v>0</v>
      </c>
      <c r="U27" s="375">
        <f>'Plano de Ação'!P27</f>
        <v>0</v>
      </c>
      <c r="V27" s="282" t="str">
        <f>'Plano de Ação'!Q27</f>
        <v>Não iniciado</v>
      </c>
      <c r="W27" s="215">
        <f>'Plano de Ação'!R27</f>
        <v>3</v>
      </c>
    </row>
    <row r="28" spans="1:229" s="9" customFormat="1" ht="39.950000000000003" customHeight="1" thickTop="1" thickBot="1" x14ac:dyDescent="0.25">
      <c r="A28" s="13"/>
      <c r="B28" s="472" t="s">
        <v>155</v>
      </c>
      <c r="C28" s="384" t="s">
        <v>148</v>
      </c>
      <c r="D28" s="242" t="s">
        <v>149</v>
      </c>
      <c r="E28" s="242" t="s">
        <v>149</v>
      </c>
      <c r="F28" s="241" t="s">
        <v>308</v>
      </c>
      <c r="G28" s="312" t="str">
        <f t="shared" si="0"/>
        <v>Não</v>
      </c>
      <c r="H28" s="248">
        <f>'Cálculo do Risco Inerente'!J28</f>
        <v>0</v>
      </c>
      <c r="I28" s="246">
        <f>'Cálculo do Risco Inerente'!R28</f>
        <v>1</v>
      </c>
      <c r="J28" s="247" t="str">
        <f>'Cálculo do Risco Inerente'!U28</f>
        <v>Risco Pequeno</v>
      </c>
      <c r="K28" s="326" t="s">
        <v>149</v>
      </c>
      <c r="L28" s="242"/>
      <c r="M28" s="242" t="s">
        <v>306</v>
      </c>
      <c r="N28" s="246">
        <f>'Cálculo do Risco Residual'!J28</f>
        <v>0</v>
      </c>
      <c r="O28" s="246">
        <f>'Cálculo do Risco Residual'!R28</f>
        <v>1</v>
      </c>
      <c r="P28" s="250" t="str">
        <f>'Cálculo do Risco Residual'!U28</f>
        <v>Risco Pequeno</v>
      </c>
      <c r="Q28" s="242"/>
      <c r="R28" s="219">
        <f>'Plano de Ação'!I28</f>
        <v>0</v>
      </c>
      <c r="S28" s="322" t="str">
        <f>'Plano de Ação'!H28</f>
        <v>ç</v>
      </c>
      <c r="T28" s="375">
        <f>'Plano de Ação'!O28</f>
        <v>0</v>
      </c>
      <c r="U28" s="375">
        <f>'Plano de Ação'!P28</f>
        <v>0</v>
      </c>
      <c r="V28" s="282" t="str">
        <f>'Plano de Ação'!Q28</f>
        <v>Não iniciado</v>
      </c>
      <c r="W28" s="215">
        <f>'Plano de Ação'!R28</f>
        <v>3</v>
      </c>
    </row>
    <row r="29" spans="1:229" s="9" customFormat="1" ht="39.950000000000003" customHeight="1" thickTop="1" thickBot="1" x14ac:dyDescent="0.25">
      <c r="A29" s="13"/>
      <c r="B29" s="473"/>
      <c r="C29" s="384" t="s">
        <v>109</v>
      </c>
      <c r="D29" s="242" t="s">
        <v>149</v>
      </c>
      <c r="E29" s="242" t="s">
        <v>149</v>
      </c>
      <c r="F29" s="241"/>
      <c r="G29" s="312" t="str">
        <f t="shared" si="0"/>
        <v>Não</v>
      </c>
      <c r="H29" s="248">
        <f>'Cálculo do Risco Inerente'!J29</f>
        <v>0</v>
      </c>
      <c r="I29" s="246">
        <f>'Cálculo do Risco Inerente'!R29</f>
        <v>1</v>
      </c>
      <c r="J29" s="247" t="str">
        <f>'Cálculo do Risco Inerente'!U29</f>
        <v>Risco Pequeno</v>
      </c>
      <c r="K29" s="326" t="s">
        <v>149</v>
      </c>
      <c r="L29" s="242"/>
      <c r="M29" s="242"/>
      <c r="N29" s="246">
        <f>'Cálculo do Risco Residual'!J29</f>
        <v>0</v>
      </c>
      <c r="O29" s="246">
        <f>'Cálculo do Risco Residual'!R29</f>
        <v>1</v>
      </c>
      <c r="P29" s="250" t="str">
        <f>'Cálculo do Risco Residual'!U29</f>
        <v>Risco Pequeno</v>
      </c>
      <c r="Q29" s="242"/>
      <c r="R29" s="219">
        <f>'Plano de Ação'!I29</f>
        <v>0</v>
      </c>
      <c r="S29" s="322" t="str">
        <f>'Plano de Ação'!H29</f>
        <v>t</v>
      </c>
      <c r="T29" s="375">
        <f>'Plano de Ação'!O29</f>
        <v>0</v>
      </c>
      <c r="U29" s="375">
        <f>'Plano de Ação'!P29</f>
        <v>0</v>
      </c>
      <c r="V29" s="282" t="str">
        <f>'Plano de Ação'!Q29</f>
        <v>Não iniciado</v>
      </c>
      <c r="W29" s="215">
        <f>'Plano de Ação'!R29</f>
        <v>3</v>
      </c>
    </row>
    <row r="30" spans="1:229" s="9" customFormat="1" ht="39.950000000000003" customHeight="1" thickTop="1" thickBot="1" x14ac:dyDescent="0.25">
      <c r="A30" s="13"/>
      <c r="B30" s="474"/>
      <c r="C30" s="384" t="s">
        <v>110</v>
      </c>
      <c r="D30" s="242" t="s">
        <v>149</v>
      </c>
      <c r="E30" s="242" t="s">
        <v>149</v>
      </c>
      <c r="F30" s="241"/>
      <c r="G30" s="312" t="str">
        <f t="shared" si="0"/>
        <v>Não</v>
      </c>
      <c r="H30" s="248">
        <f>'Cálculo do Risco Inerente'!J30</f>
        <v>0</v>
      </c>
      <c r="I30" s="246">
        <f>'Cálculo do Risco Inerente'!R30</f>
        <v>1</v>
      </c>
      <c r="J30" s="247" t="str">
        <f>'Cálculo do Risco Inerente'!U30</f>
        <v>Risco Pequeno</v>
      </c>
      <c r="K30" s="326" t="s">
        <v>149</v>
      </c>
      <c r="L30" s="242"/>
      <c r="M30" s="242"/>
      <c r="N30" s="246">
        <f>'Cálculo do Risco Residual'!J30</f>
        <v>0</v>
      </c>
      <c r="O30" s="246">
        <f>'Cálculo do Risco Residual'!R30</f>
        <v>1</v>
      </c>
      <c r="P30" s="250" t="str">
        <f>'Cálculo do Risco Residual'!U30</f>
        <v>Risco Pequeno</v>
      </c>
      <c r="Q30" s="242"/>
      <c r="R30" s="219">
        <f>'Plano de Ação'!I30</f>
        <v>0</v>
      </c>
      <c r="S30" s="322" t="str">
        <f>'Plano de Ação'!H30</f>
        <v>v</v>
      </c>
      <c r="T30" s="375">
        <f>'Plano de Ação'!O30</f>
        <v>0</v>
      </c>
      <c r="U30" s="375">
        <f>'Plano de Ação'!P30</f>
        <v>0</v>
      </c>
      <c r="V30" s="282" t="str">
        <f>'Plano de Ação'!Q30</f>
        <v>Não iniciado</v>
      </c>
      <c r="W30" s="215">
        <f>'Plano de Ação'!R30</f>
        <v>3</v>
      </c>
    </row>
    <row r="31" spans="1:229" s="9" customFormat="1" ht="39.950000000000003" customHeight="1" thickTop="1" thickBot="1" x14ac:dyDescent="0.25">
      <c r="A31" s="13"/>
      <c r="B31" s="472" t="s">
        <v>191</v>
      </c>
      <c r="C31" s="384" t="s">
        <v>148</v>
      </c>
      <c r="D31" s="242" t="s">
        <v>149</v>
      </c>
      <c r="E31" s="242" t="s">
        <v>149</v>
      </c>
      <c r="F31" s="241"/>
      <c r="G31" s="312" t="str">
        <f t="shared" si="0"/>
        <v>Não</v>
      </c>
      <c r="H31" s="248">
        <f>'Cálculo do Risco Inerente'!J31</f>
        <v>0</v>
      </c>
      <c r="I31" s="246">
        <f>'Cálculo do Risco Inerente'!R31</f>
        <v>1</v>
      </c>
      <c r="J31" s="247" t="str">
        <f>'Cálculo do Risco Inerente'!U31</f>
        <v>Risco Pequeno</v>
      </c>
      <c r="K31" s="326" t="s">
        <v>149</v>
      </c>
      <c r="L31" s="242"/>
      <c r="M31" s="242"/>
      <c r="N31" s="246">
        <f>'Cálculo do Risco Residual'!J31</f>
        <v>0</v>
      </c>
      <c r="O31" s="246">
        <f>'Cálculo do Risco Residual'!R31</f>
        <v>1</v>
      </c>
      <c r="P31" s="250" t="str">
        <f>'Cálculo do Risco Residual'!U31</f>
        <v>Risco Pequeno</v>
      </c>
      <c r="Q31" s="242"/>
      <c r="R31" s="219">
        <f>'Plano de Ação'!I31</f>
        <v>0</v>
      </c>
      <c r="S31" s="322" t="str">
        <f>'Plano de Ação'!H31</f>
        <v>ç</v>
      </c>
      <c r="T31" s="375">
        <f>'Plano de Ação'!O31</f>
        <v>0</v>
      </c>
      <c r="U31" s="375">
        <f>'Plano de Ação'!P31</f>
        <v>0</v>
      </c>
      <c r="V31" s="282" t="str">
        <f>'Plano de Ação'!Q31</f>
        <v>Não iniciado</v>
      </c>
      <c r="W31" s="215">
        <f>'Plano de Ação'!R31</f>
        <v>3</v>
      </c>
    </row>
    <row r="32" spans="1:229" s="9" customFormat="1" ht="39.950000000000003" customHeight="1" thickTop="1" thickBot="1" x14ac:dyDescent="0.25">
      <c r="A32" s="13"/>
      <c r="B32" s="473"/>
      <c r="C32" s="384" t="s">
        <v>109</v>
      </c>
      <c r="D32" s="242" t="s">
        <v>149</v>
      </c>
      <c r="E32" s="242" t="s">
        <v>149</v>
      </c>
      <c r="F32" s="241"/>
      <c r="G32" s="312" t="str">
        <f t="shared" si="0"/>
        <v>Não</v>
      </c>
      <c r="H32" s="248">
        <f>'Cálculo do Risco Inerente'!J32</f>
        <v>0</v>
      </c>
      <c r="I32" s="246">
        <f>'Cálculo do Risco Inerente'!R32</f>
        <v>1</v>
      </c>
      <c r="J32" s="247" t="str">
        <f>'Cálculo do Risco Inerente'!U32</f>
        <v>Risco Pequeno</v>
      </c>
      <c r="K32" s="326" t="s">
        <v>149</v>
      </c>
      <c r="L32" s="242"/>
      <c r="M32" s="242"/>
      <c r="N32" s="246">
        <f>'Cálculo do Risco Residual'!J32</f>
        <v>0</v>
      </c>
      <c r="O32" s="246">
        <f>'Cálculo do Risco Residual'!R32</f>
        <v>1</v>
      </c>
      <c r="P32" s="250" t="str">
        <f>'Cálculo do Risco Residual'!U32</f>
        <v>Risco Pequeno</v>
      </c>
      <c r="Q32" s="242"/>
      <c r="R32" s="219">
        <f>'Plano de Ação'!I32</f>
        <v>0</v>
      </c>
      <c r="S32" s="322" t="str">
        <f>'Plano de Ação'!H32</f>
        <v>t</v>
      </c>
      <c r="T32" s="375">
        <f>'Plano de Ação'!O32</f>
        <v>0</v>
      </c>
      <c r="U32" s="375">
        <f>'Plano de Ação'!P32</f>
        <v>0</v>
      </c>
      <c r="V32" s="282" t="str">
        <f>'Plano de Ação'!Q32</f>
        <v>Não iniciado</v>
      </c>
      <c r="W32" s="215">
        <f>'Plano de Ação'!R32</f>
        <v>3</v>
      </c>
    </row>
    <row r="33" spans="1:23" s="9" customFormat="1" ht="39.950000000000003" customHeight="1" thickTop="1" thickBot="1" x14ac:dyDescent="0.25">
      <c r="A33" s="13"/>
      <c r="B33" s="474"/>
      <c r="C33" s="384" t="s">
        <v>110</v>
      </c>
      <c r="D33" s="242" t="s">
        <v>149</v>
      </c>
      <c r="E33" s="242" t="s">
        <v>149</v>
      </c>
      <c r="F33" s="241"/>
      <c r="G33" s="312" t="str">
        <f t="shared" si="0"/>
        <v>Não</v>
      </c>
      <c r="H33" s="248">
        <f>'Cálculo do Risco Inerente'!J33</f>
        <v>0</v>
      </c>
      <c r="I33" s="246">
        <f>'Cálculo do Risco Inerente'!R33</f>
        <v>1</v>
      </c>
      <c r="J33" s="247" t="str">
        <f>'Cálculo do Risco Inerente'!U33</f>
        <v>Risco Pequeno</v>
      </c>
      <c r="K33" s="326" t="s">
        <v>149</v>
      </c>
      <c r="L33" s="242"/>
      <c r="M33" s="242"/>
      <c r="N33" s="246">
        <f>'Cálculo do Risco Residual'!J33</f>
        <v>0</v>
      </c>
      <c r="O33" s="246">
        <f>'Cálculo do Risco Residual'!R33</f>
        <v>1</v>
      </c>
      <c r="P33" s="250" t="str">
        <f>'Cálculo do Risco Residual'!U33</f>
        <v>Risco Pequeno</v>
      </c>
      <c r="Q33" s="242"/>
      <c r="R33" s="219">
        <f>'Plano de Ação'!I33</f>
        <v>0</v>
      </c>
      <c r="S33" s="322" t="str">
        <f>'Plano de Ação'!H33</f>
        <v>s</v>
      </c>
      <c r="T33" s="375">
        <f>'Plano de Ação'!O33</f>
        <v>0</v>
      </c>
      <c r="U33" s="375">
        <f>'Plano de Ação'!P33</f>
        <v>0</v>
      </c>
      <c r="V33" s="282" t="str">
        <f>'Plano de Ação'!Q33</f>
        <v>Não iniciado</v>
      </c>
      <c r="W33" s="215">
        <f>'Plano de Ação'!R33</f>
        <v>3</v>
      </c>
    </row>
    <row r="34" spans="1:23" s="9" customFormat="1" ht="39.950000000000003" customHeight="1" thickTop="1" thickBot="1" x14ac:dyDescent="0.25">
      <c r="A34" s="13"/>
      <c r="B34" s="446" t="s">
        <v>186</v>
      </c>
      <c r="C34" s="384" t="s">
        <v>148</v>
      </c>
      <c r="D34" s="242" t="s">
        <v>149</v>
      </c>
      <c r="E34" s="242" t="s">
        <v>149</v>
      </c>
      <c r="F34" s="241"/>
      <c r="G34" s="312" t="str">
        <f t="shared" si="0"/>
        <v>Não</v>
      </c>
      <c r="H34" s="248">
        <f>'Cálculo do Risco Inerente'!J34</f>
        <v>0</v>
      </c>
      <c r="I34" s="246">
        <f>'Cálculo do Risco Inerente'!R34</f>
        <v>1</v>
      </c>
      <c r="J34" s="247" t="str">
        <f>'Cálculo do Risco Inerente'!U34</f>
        <v>Risco Pequeno</v>
      </c>
      <c r="K34" s="326" t="s">
        <v>149</v>
      </c>
      <c r="L34" s="242"/>
      <c r="M34" s="242"/>
      <c r="N34" s="246">
        <f>'Cálculo do Risco Residual'!J34</f>
        <v>0</v>
      </c>
      <c r="O34" s="246">
        <f>'Cálculo do Risco Residual'!R34</f>
        <v>1</v>
      </c>
      <c r="P34" s="250" t="str">
        <f>'Cálculo do Risco Residual'!U34</f>
        <v>Risco Pequeno</v>
      </c>
      <c r="Q34" s="242"/>
      <c r="R34" s="219">
        <f>'Plano de Ação'!I34</f>
        <v>0</v>
      </c>
      <c r="S34" s="322" t="str">
        <f>'Plano de Ação'!H34</f>
        <v>ç</v>
      </c>
      <c r="T34" s="375">
        <f>'Plano de Ação'!O34</f>
        <v>0</v>
      </c>
      <c r="U34" s="375">
        <f>'Plano de Ação'!P34</f>
        <v>0</v>
      </c>
      <c r="V34" s="282" t="str">
        <f>'Plano de Ação'!Q34</f>
        <v>Não iniciado</v>
      </c>
      <c r="W34" s="215">
        <f>'Plano de Ação'!R34</f>
        <v>3</v>
      </c>
    </row>
    <row r="35" spans="1:23" s="9" customFormat="1" ht="39.950000000000003" customHeight="1" thickTop="1" thickBot="1" x14ac:dyDescent="0.25">
      <c r="A35" s="13"/>
      <c r="B35" s="447"/>
      <c r="C35" s="384" t="s">
        <v>109</v>
      </c>
      <c r="D35" s="242" t="s">
        <v>149</v>
      </c>
      <c r="E35" s="242" t="s">
        <v>149</v>
      </c>
      <c r="F35" s="241"/>
      <c r="G35" s="312" t="str">
        <f t="shared" si="0"/>
        <v>Não</v>
      </c>
      <c r="H35" s="248">
        <f>'Cálculo do Risco Inerente'!J35</f>
        <v>0</v>
      </c>
      <c r="I35" s="246">
        <f>'Cálculo do Risco Inerente'!R35</f>
        <v>1</v>
      </c>
      <c r="J35" s="247" t="str">
        <f>'Cálculo do Risco Inerente'!U35</f>
        <v>Risco Pequeno</v>
      </c>
      <c r="K35" s="326" t="s">
        <v>149</v>
      </c>
      <c r="L35" s="242"/>
      <c r="M35" s="242"/>
      <c r="N35" s="246">
        <f>'Cálculo do Risco Residual'!J35</f>
        <v>0</v>
      </c>
      <c r="O35" s="246">
        <f>'Cálculo do Risco Residual'!R35</f>
        <v>1</v>
      </c>
      <c r="P35" s="250" t="str">
        <f>'Cálculo do Risco Residual'!U35</f>
        <v>Risco Pequeno</v>
      </c>
      <c r="Q35" s="242"/>
      <c r="R35" s="219">
        <f>'Plano de Ação'!I35</f>
        <v>0</v>
      </c>
      <c r="S35" s="322" t="str">
        <f>'Plano de Ação'!H35</f>
        <v>t</v>
      </c>
      <c r="T35" s="375">
        <f>'Plano de Ação'!O35</f>
        <v>0</v>
      </c>
      <c r="U35" s="375">
        <f>'Plano de Ação'!P35</f>
        <v>0</v>
      </c>
      <c r="V35" s="282" t="str">
        <f>'Plano de Ação'!Q35</f>
        <v>Não iniciado</v>
      </c>
      <c r="W35" s="215">
        <f>'Plano de Ação'!R35</f>
        <v>3</v>
      </c>
    </row>
    <row r="36" spans="1:23" s="9" customFormat="1" ht="39.950000000000003" customHeight="1" thickTop="1" thickBot="1" x14ac:dyDescent="0.25">
      <c r="A36" s="13"/>
      <c r="B36" s="448"/>
      <c r="C36" s="384" t="s">
        <v>110</v>
      </c>
      <c r="D36" s="242" t="s">
        <v>149</v>
      </c>
      <c r="E36" s="242" t="s">
        <v>149</v>
      </c>
      <c r="F36" s="241"/>
      <c r="G36" s="312" t="str">
        <f t="shared" si="0"/>
        <v>Não</v>
      </c>
      <c r="H36" s="248">
        <f>'Cálculo do Risco Inerente'!J36</f>
        <v>0</v>
      </c>
      <c r="I36" s="246">
        <f>'Cálculo do Risco Inerente'!R36</f>
        <v>1</v>
      </c>
      <c r="J36" s="247" t="str">
        <f>'Cálculo do Risco Inerente'!U36</f>
        <v>Risco Pequeno</v>
      </c>
      <c r="K36" s="326" t="s">
        <v>149</v>
      </c>
      <c r="L36" s="242"/>
      <c r="M36" s="242"/>
      <c r="N36" s="246">
        <f>'Cálculo do Risco Residual'!J36</f>
        <v>0</v>
      </c>
      <c r="O36" s="246">
        <f>'Cálculo do Risco Residual'!R36</f>
        <v>1</v>
      </c>
      <c r="P36" s="250" t="str">
        <f>'Cálculo do Risco Residual'!U36</f>
        <v>Risco Pequeno</v>
      </c>
      <c r="Q36" s="242"/>
      <c r="R36" s="219">
        <f>'Plano de Ação'!I36</f>
        <v>0</v>
      </c>
      <c r="S36" s="322" t="str">
        <f>'Plano de Ação'!H36</f>
        <v>v</v>
      </c>
      <c r="T36" s="375">
        <f>'Plano de Ação'!O36</f>
        <v>0</v>
      </c>
      <c r="U36" s="375">
        <f>'Plano de Ação'!P36</f>
        <v>0</v>
      </c>
      <c r="V36" s="282" t="str">
        <f>'Plano de Ação'!Q36</f>
        <v>Não iniciado</v>
      </c>
      <c r="W36" s="215">
        <f>'Plano de Ação'!R36</f>
        <v>3</v>
      </c>
    </row>
    <row r="37" spans="1:23" s="9" customFormat="1" ht="39.950000000000003" customHeight="1" thickTop="1" thickBot="1" x14ac:dyDescent="0.25">
      <c r="A37" s="13"/>
      <c r="B37" s="446" t="s">
        <v>189</v>
      </c>
      <c r="C37" s="384" t="s">
        <v>286</v>
      </c>
      <c r="D37" s="242" t="s">
        <v>149</v>
      </c>
      <c r="E37" s="242" t="s">
        <v>149</v>
      </c>
      <c r="F37" s="241"/>
      <c r="G37" s="312" t="str">
        <f t="shared" si="0"/>
        <v>Não</v>
      </c>
      <c r="H37" s="248">
        <f>'Cálculo do Risco Inerente'!J37</f>
        <v>0</v>
      </c>
      <c r="I37" s="246">
        <f>'Cálculo do Risco Inerente'!R37</f>
        <v>1</v>
      </c>
      <c r="J37" s="247" t="str">
        <f>'Cálculo do Risco Inerente'!U37</f>
        <v>Risco Pequeno</v>
      </c>
      <c r="K37" s="326" t="s">
        <v>149</v>
      </c>
      <c r="L37" s="242"/>
      <c r="M37" s="242"/>
      <c r="N37" s="246">
        <f>'Cálculo do Risco Residual'!J37</f>
        <v>0</v>
      </c>
      <c r="O37" s="246">
        <f>'Cálculo do Risco Residual'!R37</f>
        <v>1</v>
      </c>
      <c r="P37" s="250" t="str">
        <f>'Cálculo do Risco Residual'!U37</f>
        <v>Risco Pequeno</v>
      </c>
      <c r="Q37" s="242"/>
      <c r="R37" s="219">
        <f>'Plano de Ação'!I37</f>
        <v>0</v>
      </c>
      <c r="S37" s="322" t="str">
        <f>'Plano de Ação'!H37</f>
        <v>ç</v>
      </c>
      <c r="T37" s="375">
        <f>'Plano de Ação'!O37</f>
        <v>0</v>
      </c>
      <c r="U37" s="375">
        <f>'Plano de Ação'!P37</f>
        <v>0</v>
      </c>
      <c r="V37" s="282" t="str">
        <f>'Plano de Ação'!Q37</f>
        <v>Não iniciado</v>
      </c>
      <c r="W37" s="215">
        <f>'Plano de Ação'!R37</f>
        <v>3</v>
      </c>
    </row>
    <row r="38" spans="1:23" s="9" customFormat="1" ht="39.950000000000003" customHeight="1" thickTop="1" thickBot="1" x14ac:dyDescent="0.25">
      <c r="A38" s="13"/>
      <c r="B38" s="447"/>
      <c r="C38" s="384" t="s">
        <v>109</v>
      </c>
      <c r="D38" s="242" t="s">
        <v>149</v>
      </c>
      <c r="E38" s="242" t="s">
        <v>149</v>
      </c>
      <c r="F38" s="241"/>
      <c r="G38" s="312" t="str">
        <f t="shared" si="0"/>
        <v>Não</v>
      </c>
      <c r="H38" s="248">
        <f>'Cálculo do Risco Inerente'!J38</f>
        <v>0</v>
      </c>
      <c r="I38" s="246">
        <f>'Cálculo do Risco Inerente'!R38</f>
        <v>1</v>
      </c>
      <c r="J38" s="247" t="str">
        <f>'Cálculo do Risco Inerente'!U38</f>
        <v>Risco Pequeno</v>
      </c>
      <c r="K38" s="326" t="s">
        <v>149</v>
      </c>
      <c r="L38" s="242"/>
      <c r="M38" s="242"/>
      <c r="N38" s="246">
        <f>'Cálculo do Risco Residual'!J38</f>
        <v>0</v>
      </c>
      <c r="O38" s="246">
        <f>'Cálculo do Risco Residual'!R38</f>
        <v>1</v>
      </c>
      <c r="P38" s="250" t="str">
        <f>'Cálculo do Risco Residual'!U38</f>
        <v>Risco Pequeno</v>
      </c>
      <c r="Q38" s="242"/>
      <c r="R38" s="219">
        <f>'Plano de Ação'!I38</f>
        <v>0</v>
      </c>
      <c r="S38" s="322" t="str">
        <f>'Plano de Ação'!H38</f>
        <v>t</v>
      </c>
      <c r="T38" s="375">
        <f>'Plano de Ação'!O38</f>
        <v>0</v>
      </c>
      <c r="U38" s="375">
        <f>'Plano de Ação'!P38</f>
        <v>0</v>
      </c>
      <c r="V38" s="282" t="str">
        <f>'Plano de Ação'!Q38</f>
        <v>Não iniciado</v>
      </c>
      <c r="W38" s="215">
        <f>'Plano de Ação'!R38</f>
        <v>3</v>
      </c>
    </row>
    <row r="39" spans="1:23" s="9" customFormat="1" ht="39.950000000000003" customHeight="1" thickTop="1" thickBot="1" x14ac:dyDescent="0.25">
      <c r="A39" s="13"/>
      <c r="B39" s="448"/>
      <c r="C39" s="384" t="s">
        <v>110</v>
      </c>
      <c r="D39" s="242" t="s">
        <v>149</v>
      </c>
      <c r="E39" s="242" t="s">
        <v>149</v>
      </c>
      <c r="F39" s="241"/>
      <c r="G39" s="312" t="str">
        <f t="shared" si="0"/>
        <v>Não</v>
      </c>
      <c r="H39" s="248">
        <f>'Cálculo do Risco Inerente'!J39</f>
        <v>0</v>
      </c>
      <c r="I39" s="246">
        <f>'Cálculo do Risco Inerente'!R39</f>
        <v>1</v>
      </c>
      <c r="J39" s="247" t="str">
        <f>'Cálculo do Risco Inerente'!U39</f>
        <v>Risco Pequeno</v>
      </c>
      <c r="K39" s="326" t="s">
        <v>149</v>
      </c>
      <c r="L39" s="242"/>
      <c r="M39" s="242"/>
      <c r="N39" s="246">
        <f>'Cálculo do Risco Residual'!J39</f>
        <v>0</v>
      </c>
      <c r="O39" s="246">
        <f>'Cálculo do Risco Residual'!R39</f>
        <v>1</v>
      </c>
      <c r="P39" s="250" t="str">
        <f>'Cálculo do Risco Residual'!U39</f>
        <v>Risco Pequeno</v>
      </c>
      <c r="Q39" s="242"/>
      <c r="R39" s="219">
        <f>'Plano de Ação'!I39</f>
        <v>0</v>
      </c>
      <c r="S39" s="322" t="str">
        <f>'Plano de Ação'!H39</f>
        <v>v</v>
      </c>
      <c r="T39" s="375">
        <f>'Plano de Ação'!O39</f>
        <v>0</v>
      </c>
      <c r="U39" s="375">
        <f>'Plano de Ação'!P39</f>
        <v>0</v>
      </c>
      <c r="V39" s="282" t="str">
        <f>'Plano de Ação'!Q39</f>
        <v>Não iniciado</v>
      </c>
      <c r="W39" s="215">
        <f>'Plano de Ação'!R39</f>
        <v>3</v>
      </c>
    </row>
    <row r="40" spans="1:23" s="9" customFormat="1" ht="39.950000000000003" customHeight="1" thickTop="1" thickBot="1" x14ac:dyDescent="0.25">
      <c r="A40" s="13"/>
      <c r="B40" s="446" t="s">
        <v>190</v>
      </c>
      <c r="C40" s="384" t="s">
        <v>287</v>
      </c>
      <c r="D40" s="242" t="s">
        <v>149</v>
      </c>
      <c r="E40" s="242" t="s">
        <v>149</v>
      </c>
      <c r="F40" s="241"/>
      <c r="G40" s="312" t="str">
        <f t="shared" si="0"/>
        <v>Não</v>
      </c>
      <c r="H40" s="248">
        <f>'Cálculo do Risco Inerente'!J40</f>
        <v>0</v>
      </c>
      <c r="I40" s="246">
        <f>'Cálculo do Risco Inerente'!R40</f>
        <v>1</v>
      </c>
      <c r="J40" s="247" t="str">
        <f>'Cálculo do Risco Inerente'!U40</f>
        <v>Risco Pequeno</v>
      </c>
      <c r="K40" s="326" t="s">
        <v>149</v>
      </c>
      <c r="L40" s="242"/>
      <c r="M40" s="242"/>
      <c r="N40" s="246">
        <f>'Cálculo do Risco Residual'!J40</f>
        <v>0</v>
      </c>
      <c r="O40" s="246">
        <f>'Cálculo do Risco Residual'!R40</f>
        <v>1</v>
      </c>
      <c r="P40" s="250" t="str">
        <f>'Cálculo do Risco Residual'!U40</f>
        <v>Risco Pequeno</v>
      </c>
      <c r="Q40" s="242"/>
      <c r="R40" s="219">
        <f>'Plano de Ação'!I40</f>
        <v>0</v>
      </c>
      <c r="S40" s="322" t="str">
        <f>'Plano de Ação'!H40</f>
        <v>ç</v>
      </c>
      <c r="T40" s="375">
        <f>'Plano de Ação'!O40</f>
        <v>0</v>
      </c>
      <c r="U40" s="375">
        <f>'Plano de Ação'!P40</f>
        <v>0</v>
      </c>
      <c r="V40" s="282" t="str">
        <f>'Plano de Ação'!Q40</f>
        <v>Não iniciado</v>
      </c>
      <c r="W40" s="215">
        <f>'Plano de Ação'!R40</f>
        <v>3</v>
      </c>
    </row>
    <row r="41" spans="1:23" s="9" customFormat="1" ht="39.950000000000003" customHeight="1" thickTop="1" thickBot="1" x14ac:dyDescent="0.25">
      <c r="A41" s="13"/>
      <c r="B41" s="447"/>
      <c r="C41" s="384" t="s">
        <v>109</v>
      </c>
      <c r="D41" s="242" t="s">
        <v>149</v>
      </c>
      <c r="E41" s="242" t="s">
        <v>149</v>
      </c>
      <c r="F41" s="241"/>
      <c r="G41" s="312" t="str">
        <f t="shared" si="0"/>
        <v>Não</v>
      </c>
      <c r="H41" s="248">
        <f>'Cálculo do Risco Inerente'!J41</f>
        <v>0</v>
      </c>
      <c r="I41" s="246">
        <f>'Cálculo do Risco Inerente'!R41</f>
        <v>1</v>
      </c>
      <c r="J41" s="247" t="str">
        <f>'Cálculo do Risco Inerente'!U41</f>
        <v>Risco Pequeno</v>
      </c>
      <c r="K41" s="326" t="s">
        <v>149</v>
      </c>
      <c r="L41" s="242"/>
      <c r="M41" s="242"/>
      <c r="N41" s="246">
        <f>'Cálculo do Risco Residual'!J41</f>
        <v>0</v>
      </c>
      <c r="O41" s="246">
        <f>'Cálculo do Risco Residual'!R41</f>
        <v>1</v>
      </c>
      <c r="P41" s="250" t="str">
        <f>'Cálculo do Risco Residual'!U41</f>
        <v>Risco Pequeno</v>
      </c>
      <c r="Q41" s="242"/>
      <c r="R41" s="219">
        <f>'Plano de Ação'!I41</f>
        <v>0</v>
      </c>
      <c r="S41" s="322" t="str">
        <f>'Plano de Ação'!H41</f>
        <v>t</v>
      </c>
      <c r="T41" s="375">
        <f>'Plano de Ação'!O41</f>
        <v>0</v>
      </c>
      <c r="U41" s="375">
        <f>'Plano de Ação'!P41</f>
        <v>0</v>
      </c>
      <c r="V41" s="282" t="str">
        <f>'Plano de Ação'!Q41</f>
        <v>Não iniciado</v>
      </c>
      <c r="W41" s="215">
        <f>'Plano de Ação'!R41</f>
        <v>3</v>
      </c>
    </row>
    <row r="42" spans="1:23" s="9" customFormat="1" ht="39.950000000000003" customHeight="1" thickTop="1" thickBot="1" x14ac:dyDescent="0.25">
      <c r="A42" s="13"/>
      <c r="B42" s="448"/>
      <c r="C42" s="384" t="s">
        <v>110</v>
      </c>
      <c r="D42" s="242" t="s">
        <v>149</v>
      </c>
      <c r="E42" s="242" t="s">
        <v>149</v>
      </c>
      <c r="F42" s="241"/>
      <c r="G42" s="312" t="str">
        <f t="shared" si="0"/>
        <v>Não</v>
      </c>
      <c r="H42" s="248">
        <f>'Cálculo do Risco Inerente'!J42</f>
        <v>0</v>
      </c>
      <c r="I42" s="246">
        <f>'Cálculo do Risco Inerente'!R42</f>
        <v>1</v>
      </c>
      <c r="J42" s="247" t="str">
        <f>'Cálculo do Risco Inerente'!U42</f>
        <v>Risco Pequeno</v>
      </c>
      <c r="K42" s="326" t="s">
        <v>149</v>
      </c>
      <c r="L42" s="242"/>
      <c r="M42" s="242"/>
      <c r="N42" s="246">
        <f>'Cálculo do Risco Residual'!J42</f>
        <v>0</v>
      </c>
      <c r="O42" s="246">
        <f>'Cálculo do Risco Residual'!R42</f>
        <v>1</v>
      </c>
      <c r="P42" s="250" t="str">
        <f>'Cálculo do Risco Residual'!U42</f>
        <v>Risco Pequeno</v>
      </c>
      <c r="Q42" s="242"/>
      <c r="R42" s="219">
        <f>'Plano de Ação'!I42</f>
        <v>0</v>
      </c>
      <c r="S42" s="322" t="str">
        <f>'Plano de Ação'!H42</f>
        <v>v</v>
      </c>
      <c r="T42" s="375">
        <f>'Plano de Ação'!O42</f>
        <v>0</v>
      </c>
      <c r="U42" s="375">
        <f>'Plano de Ação'!P42</f>
        <v>0</v>
      </c>
      <c r="V42" s="282" t="str">
        <f>'Plano de Ação'!Q42</f>
        <v>Não iniciado</v>
      </c>
      <c r="W42" s="215">
        <f>'Plano de Ação'!R42</f>
        <v>3</v>
      </c>
    </row>
    <row r="43" spans="1:23" s="9" customFormat="1" ht="39.950000000000003" customHeight="1" thickTop="1" thickBot="1" x14ac:dyDescent="0.25">
      <c r="A43" s="13"/>
      <c r="B43" s="446" t="s">
        <v>187</v>
      </c>
      <c r="C43" s="384" t="s">
        <v>286</v>
      </c>
      <c r="D43" s="242" t="s">
        <v>149</v>
      </c>
      <c r="E43" s="242" t="s">
        <v>149</v>
      </c>
      <c r="F43" s="241"/>
      <c r="G43" s="312" t="str">
        <f t="shared" si="0"/>
        <v>Não</v>
      </c>
      <c r="H43" s="248">
        <f>'Cálculo do Risco Inerente'!J43</f>
        <v>0</v>
      </c>
      <c r="I43" s="246">
        <f>'Cálculo do Risco Inerente'!R43</f>
        <v>1</v>
      </c>
      <c r="J43" s="247" t="str">
        <f>'Cálculo do Risco Inerente'!U43</f>
        <v>Risco Pequeno</v>
      </c>
      <c r="K43" s="326" t="s">
        <v>149</v>
      </c>
      <c r="L43" s="242"/>
      <c r="M43" s="242"/>
      <c r="N43" s="246">
        <f>'Cálculo do Risco Residual'!J43</f>
        <v>0</v>
      </c>
      <c r="O43" s="246">
        <f>'Cálculo do Risco Residual'!R43</f>
        <v>1</v>
      </c>
      <c r="P43" s="250" t="str">
        <f>'Cálculo do Risco Residual'!U43</f>
        <v>Risco Pequeno</v>
      </c>
      <c r="Q43" s="242"/>
      <c r="R43" s="219">
        <f>'Plano de Ação'!I43</f>
        <v>0</v>
      </c>
      <c r="S43" s="322" t="str">
        <f>'Plano de Ação'!H43</f>
        <v>ç</v>
      </c>
      <c r="T43" s="375">
        <f>'Plano de Ação'!O43</f>
        <v>0</v>
      </c>
      <c r="U43" s="375">
        <f>'Plano de Ação'!P43</f>
        <v>0</v>
      </c>
      <c r="V43" s="282" t="str">
        <f>'Plano de Ação'!Q43</f>
        <v>Não iniciado</v>
      </c>
      <c r="W43" s="215">
        <f>'Plano de Ação'!R43</f>
        <v>3</v>
      </c>
    </row>
    <row r="44" spans="1:23" s="9" customFormat="1" ht="39.950000000000003" customHeight="1" thickTop="1" thickBot="1" x14ac:dyDescent="0.25">
      <c r="A44" s="13"/>
      <c r="B44" s="447"/>
      <c r="C44" s="384" t="s">
        <v>109</v>
      </c>
      <c r="D44" s="242" t="s">
        <v>149</v>
      </c>
      <c r="E44" s="242" t="s">
        <v>149</v>
      </c>
      <c r="F44" s="241"/>
      <c r="G44" s="312" t="str">
        <f t="shared" si="0"/>
        <v>Não</v>
      </c>
      <c r="H44" s="248">
        <f>'Cálculo do Risco Inerente'!J44</f>
        <v>0</v>
      </c>
      <c r="I44" s="246">
        <f>'Cálculo do Risco Inerente'!R44</f>
        <v>1</v>
      </c>
      <c r="J44" s="247" t="str">
        <f>'Cálculo do Risco Inerente'!U44</f>
        <v>Risco Pequeno</v>
      </c>
      <c r="K44" s="326" t="s">
        <v>149</v>
      </c>
      <c r="L44" s="242"/>
      <c r="M44" s="242"/>
      <c r="N44" s="246">
        <f>'Cálculo do Risco Residual'!J44</f>
        <v>0</v>
      </c>
      <c r="O44" s="246">
        <f>'Cálculo do Risco Residual'!R44</f>
        <v>1</v>
      </c>
      <c r="P44" s="250" t="str">
        <f>'Cálculo do Risco Residual'!U44</f>
        <v>Risco Pequeno</v>
      </c>
      <c r="Q44" s="242"/>
      <c r="R44" s="219">
        <f>'Plano de Ação'!I44</f>
        <v>0</v>
      </c>
      <c r="S44" s="322" t="str">
        <f>'Plano de Ação'!H44</f>
        <v>t</v>
      </c>
      <c r="T44" s="375">
        <f>'Plano de Ação'!O44</f>
        <v>0</v>
      </c>
      <c r="U44" s="375">
        <f>'Plano de Ação'!P44</f>
        <v>0</v>
      </c>
      <c r="V44" s="282" t="str">
        <f>'Plano de Ação'!Q44</f>
        <v>Não iniciado</v>
      </c>
      <c r="W44" s="215">
        <f>'Plano de Ação'!R44</f>
        <v>3</v>
      </c>
    </row>
    <row r="45" spans="1:23" s="9" customFormat="1" ht="39.950000000000003" customHeight="1" thickTop="1" thickBot="1" x14ac:dyDescent="0.25">
      <c r="A45" s="13"/>
      <c r="B45" s="448"/>
      <c r="C45" s="384" t="s">
        <v>110</v>
      </c>
      <c r="D45" s="242" t="s">
        <v>149</v>
      </c>
      <c r="E45" s="242" t="s">
        <v>149</v>
      </c>
      <c r="F45" s="241"/>
      <c r="G45" s="312" t="str">
        <f t="shared" si="0"/>
        <v>Não</v>
      </c>
      <c r="H45" s="248">
        <f>'Cálculo do Risco Inerente'!J45</f>
        <v>0</v>
      </c>
      <c r="I45" s="246">
        <f>'Cálculo do Risco Inerente'!R45</f>
        <v>1</v>
      </c>
      <c r="J45" s="247" t="str">
        <f>'Cálculo do Risco Inerente'!U45</f>
        <v>Risco Pequeno</v>
      </c>
      <c r="K45" s="326" t="s">
        <v>149</v>
      </c>
      <c r="L45" s="242"/>
      <c r="M45" s="242"/>
      <c r="N45" s="246">
        <f>'Cálculo do Risco Residual'!J45</f>
        <v>0</v>
      </c>
      <c r="O45" s="246">
        <f>'Cálculo do Risco Residual'!R45</f>
        <v>1</v>
      </c>
      <c r="P45" s="250" t="str">
        <f>'Cálculo do Risco Residual'!U45</f>
        <v>Risco Pequeno</v>
      </c>
      <c r="Q45" s="242"/>
      <c r="R45" s="219">
        <f>'Plano de Ação'!I45</f>
        <v>0</v>
      </c>
      <c r="S45" s="322" t="str">
        <f>'Plano de Ação'!H45</f>
        <v>v</v>
      </c>
      <c r="T45" s="375">
        <f>'Plano de Ação'!O45</f>
        <v>0</v>
      </c>
      <c r="U45" s="375">
        <f>'Plano de Ação'!P45</f>
        <v>0</v>
      </c>
      <c r="V45" s="282" t="str">
        <f>'Plano de Ação'!Q45</f>
        <v>Não iniciado</v>
      </c>
      <c r="W45" s="215">
        <f>'Plano de Ação'!R45</f>
        <v>3</v>
      </c>
    </row>
    <row r="46" spans="1:23" s="9" customFormat="1" ht="39.950000000000003" customHeight="1" thickTop="1" thickBot="1" x14ac:dyDescent="0.25">
      <c r="A46" s="13"/>
      <c r="B46" s="446" t="s">
        <v>188</v>
      </c>
      <c r="C46" s="384" t="s">
        <v>148</v>
      </c>
      <c r="D46" s="242" t="s">
        <v>149</v>
      </c>
      <c r="E46" s="242" t="s">
        <v>149</v>
      </c>
      <c r="F46" s="241"/>
      <c r="G46" s="312" t="str">
        <f t="shared" si="0"/>
        <v>Não</v>
      </c>
      <c r="H46" s="248">
        <f>'Cálculo do Risco Inerente'!J46</f>
        <v>0</v>
      </c>
      <c r="I46" s="246">
        <f>'Cálculo do Risco Inerente'!R46</f>
        <v>1</v>
      </c>
      <c r="J46" s="247" t="str">
        <f>'Cálculo do Risco Inerente'!U46</f>
        <v>Risco Pequeno</v>
      </c>
      <c r="K46" s="326" t="s">
        <v>149</v>
      </c>
      <c r="L46" s="242"/>
      <c r="M46" s="242"/>
      <c r="N46" s="246">
        <f>'Cálculo do Risco Residual'!J46</f>
        <v>0</v>
      </c>
      <c r="O46" s="246">
        <f>'Cálculo do Risco Residual'!R46</f>
        <v>1</v>
      </c>
      <c r="P46" s="250" t="str">
        <f>'Cálculo do Risco Residual'!U46</f>
        <v>Risco Pequeno</v>
      </c>
      <c r="Q46" s="242"/>
      <c r="R46" s="219">
        <f>'Plano de Ação'!I46</f>
        <v>0</v>
      </c>
      <c r="S46" s="322" t="str">
        <f>'Plano de Ação'!H46</f>
        <v>ç</v>
      </c>
      <c r="T46" s="375">
        <f>'Plano de Ação'!O46</f>
        <v>0</v>
      </c>
      <c r="U46" s="375">
        <f>'Plano de Ação'!P46</f>
        <v>0</v>
      </c>
      <c r="V46" s="282" t="str">
        <f>'Plano de Ação'!Q46</f>
        <v>Não iniciado</v>
      </c>
      <c r="W46" s="215">
        <f>'Plano de Ação'!R46</f>
        <v>3</v>
      </c>
    </row>
    <row r="47" spans="1:23" s="9" customFormat="1" ht="39.950000000000003" customHeight="1" thickTop="1" thickBot="1" x14ac:dyDescent="0.25">
      <c r="A47" s="13"/>
      <c r="B47" s="447"/>
      <c r="C47" s="384" t="s">
        <v>109</v>
      </c>
      <c r="D47" s="242" t="s">
        <v>149</v>
      </c>
      <c r="E47" s="242" t="s">
        <v>149</v>
      </c>
      <c r="F47" s="241"/>
      <c r="G47" s="312" t="str">
        <f t="shared" si="0"/>
        <v>Não</v>
      </c>
      <c r="H47" s="248">
        <f>'Cálculo do Risco Inerente'!J47</f>
        <v>0</v>
      </c>
      <c r="I47" s="246">
        <f>'Cálculo do Risco Inerente'!R47</f>
        <v>1</v>
      </c>
      <c r="J47" s="247" t="str">
        <f>'Cálculo do Risco Inerente'!U47</f>
        <v>Risco Pequeno</v>
      </c>
      <c r="K47" s="326" t="s">
        <v>149</v>
      </c>
      <c r="L47" s="242"/>
      <c r="M47" s="242"/>
      <c r="N47" s="246">
        <f>'Cálculo do Risco Residual'!J47</f>
        <v>0</v>
      </c>
      <c r="O47" s="246">
        <f>'Cálculo do Risco Residual'!R47</f>
        <v>1</v>
      </c>
      <c r="P47" s="250" t="str">
        <f>'Cálculo do Risco Residual'!U47</f>
        <v>Risco Pequeno</v>
      </c>
      <c r="Q47" s="242"/>
      <c r="R47" s="219">
        <f>'Plano de Ação'!I47</f>
        <v>0</v>
      </c>
      <c r="S47" s="322" t="str">
        <f>'Plano de Ação'!H47</f>
        <v>t</v>
      </c>
      <c r="T47" s="375">
        <f>'Plano de Ação'!O47</f>
        <v>0</v>
      </c>
      <c r="U47" s="375">
        <f>'Plano de Ação'!P47</f>
        <v>0</v>
      </c>
      <c r="V47" s="282" t="str">
        <f>'Plano de Ação'!Q47</f>
        <v>Não iniciado</v>
      </c>
      <c r="W47" s="215">
        <f>'Plano de Ação'!R47</f>
        <v>3</v>
      </c>
    </row>
    <row r="48" spans="1:23" s="9" customFormat="1" ht="39.950000000000003" customHeight="1" thickTop="1" thickBot="1" x14ac:dyDescent="0.25">
      <c r="A48" s="13"/>
      <c r="B48" s="448"/>
      <c r="C48" s="384" t="s">
        <v>110</v>
      </c>
      <c r="D48" s="242" t="s">
        <v>149</v>
      </c>
      <c r="E48" s="242" t="s">
        <v>149</v>
      </c>
      <c r="F48" s="241"/>
      <c r="G48" s="312" t="str">
        <f t="shared" si="0"/>
        <v>Não</v>
      </c>
      <c r="H48" s="248">
        <f>'Cálculo do Risco Inerente'!J48</f>
        <v>0</v>
      </c>
      <c r="I48" s="246">
        <f>'Cálculo do Risco Inerente'!R48</f>
        <v>1</v>
      </c>
      <c r="J48" s="247" t="str">
        <f>'Cálculo do Risco Inerente'!U48</f>
        <v>Risco Pequeno</v>
      </c>
      <c r="K48" s="326" t="s">
        <v>149</v>
      </c>
      <c r="L48" s="242"/>
      <c r="M48" s="242"/>
      <c r="N48" s="246">
        <f>'Cálculo do Risco Residual'!J48</f>
        <v>0</v>
      </c>
      <c r="O48" s="246">
        <f>'Cálculo do Risco Residual'!R48</f>
        <v>1</v>
      </c>
      <c r="P48" s="250" t="str">
        <f>'Cálculo do Risco Residual'!U48</f>
        <v>Risco Pequeno</v>
      </c>
      <c r="Q48" s="242"/>
      <c r="R48" s="219">
        <f>'Plano de Ação'!I48</f>
        <v>0</v>
      </c>
      <c r="S48" s="322" t="str">
        <f>'Plano de Ação'!H48</f>
        <v>v</v>
      </c>
      <c r="T48" s="375">
        <f>'Plano de Ação'!O48</f>
        <v>0</v>
      </c>
      <c r="U48" s="375">
        <f>'Plano de Ação'!P48</f>
        <v>0</v>
      </c>
      <c r="V48" s="282" t="str">
        <f>'Plano de Ação'!Q48</f>
        <v>Não iniciado</v>
      </c>
      <c r="W48" s="215">
        <f>'Plano de Ação'!R48</f>
        <v>3</v>
      </c>
    </row>
    <row r="49" spans="1:23" s="9" customFormat="1" ht="39.950000000000003" customHeight="1" thickTop="1" thickBot="1" x14ac:dyDescent="0.25">
      <c r="A49" s="13"/>
      <c r="B49" s="446" t="s">
        <v>263</v>
      </c>
      <c r="C49" s="384" t="s">
        <v>148</v>
      </c>
      <c r="D49" s="242" t="s">
        <v>149</v>
      </c>
      <c r="E49" s="242" t="s">
        <v>149</v>
      </c>
      <c r="F49" s="241"/>
      <c r="G49" s="312" t="str">
        <f t="shared" ref="G49:G60" si="1">IF(F49="Fiscal","Sim",(IF(F49="Orçamentário","Sim","Não")))</f>
        <v>Não</v>
      </c>
      <c r="H49" s="248">
        <f>'Cálculo do Risco Inerente'!J49</f>
        <v>0</v>
      </c>
      <c r="I49" s="246">
        <f>'Cálculo do Risco Inerente'!R49</f>
        <v>1</v>
      </c>
      <c r="J49" s="247" t="str">
        <f>'Cálculo do Risco Inerente'!U49</f>
        <v>Risco Pequeno</v>
      </c>
      <c r="K49" s="326" t="s">
        <v>149</v>
      </c>
      <c r="L49" s="242"/>
      <c r="M49" s="242"/>
      <c r="N49" s="246">
        <f>'Cálculo do Risco Residual'!J49</f>
        <v>0</v>
      </c>
      <c r="O49" s="246">
        <f>'Cálculo do Risco Residual'!R49</f>
        <v>1</v>
      </c>
      <c r="P49" s="250" t="str">
        <f>'Cálculo do Risco Residual'!U49</f>
        <v>Risco Pequeno</v>
      </c>
      <c r="Q49" s="242"/>
      <c r="R49" s="219">
        <f>'Plano de Ação'!I49</f>
        <v>0</v>
      </c>
      <c r="S49" s="322" t="str">
        <f>'Plano de Ação'!H49</f>
        <v>ç</v>
      </c>
      <c r="T49" s="375">
        <f>'Plano de Ação'!O49</f>
        <v>0</v>
      </c>
      <c r="U49" s="375">
        <f>'Plano de Ação'!P49</f>
        <v>0</v>
      </c>
      <c r="V49" s="282" t="str">
        <f>'Plano de Ação'!Q49</f>
        <v>Não iniciado</v>
      </c>
      <c r="W49" s="215">
        <f>'Plano de Ação'!R49</f>
        <v>3</v>
      </c>
    </row>
    <row r="50" spans="1:23" s="9" customFormat="1" ht="39.950000000000003" customHeight="1" thickTop="1" thickBot="1" x14ac:dyDescent="0.25">
      <c r="A50" s="13"/>
      <c r="B50" s="447"/>
      <c r="C50" s="384" t="s">
        <v>109</v>
      </c>
      <c r="D50" s="242" t="s">
        <v>149</v>
      </c>
      <c r="E50" s="242" t="s">
        <v>149</v>
      </c>
      <c r="F50" s="241"/>
      <c r="G50" s="312" t="str">
        <f t="shared" si="1"/>
        <v>Não</v>
      </c>
      <c r="H50" s="248">
        <f>'Cálculo do Risco Inerente'!J50</f>
        <v>0</v>
      </c>
      <c r="I50" s="246">
        <f>'Cálculo do Risco Inerente'!R50</f>
        <v>1</v>
      </c>
      <c r="J50" s="247" t="str">
        <f>'Cálculo do Risco Inerente'!U50</f>
        <v>Risco Pequeno</v>
      </c>
      <c r="K50" s="326" t="s">
        <v>149</v>
      </c>
      <c r="L50" s="242"/>
      <c r="M50" s="242"/>
      <c r="N50" s="246">
        <f>'Cálculo do Risco Residual'!J50</f>
        <v>0</v>
      </c>
      <c r="O50" s="246">
        <f>'Cálculo do Risco Residual'!R50</f>
        <v>1</v>
      </c>
      <c r="P50" s="250" t="str">
        <f>'Cálculo do Risco Residual'!U50</f>
        <v>Risco Pequeno</v>
      </c>
      <c r="Q50" s="242"/>
      <c r="R50" s="219">
        <f>'Plano de Ação'!I50</f>
        <v>0</v>
      </c>
      <c r="S50" s="322" t="str">
        <f>'Plano de Ação'!H50</f>
        <v>t</v>
      </c>
      <c r="T50" s="375">
        <f>'Plano de Ação'!O50</f>
        <v>0</v>
      </c>
      <c r="U50" s="375">
        <f>'Plano de Ação'!P50</f>
        <v>0</v>
      </c>
      <c r="V50" s="282" t="str">
        <f>'Plano de Ação'!Q50</f>
        <v>Não iniciado</v>
      </c>
      <c r="W50" s="215">
        <f>'Plano de Ação'!R50</f>
        <v>3</v>
      </c>
    </row>
    <row r="51" spans="1:23" s="9" customFormat="1" ht="39.950000000000003" customHeight="1" thickTop="1" thickBot="1" x14ac:dyDescent="0.25">
      <c r="A51" s="13"/>
      <c r="B51" s="448"/>
      <c r="C51" s="384" t="s">
        <v>110</v>
      </c>
      <c r="D51" s="242" t="s">
        <v>149</v>
      </c>
      <c r="E51" s="242" t="s">
        <v>149</v>
      </c>
      <c r="F51" s="241"/>
      <c r="G51" s="312" t="str">
        <f t="shared" si="1"/>
        <v>Não</v>
      </c>
      <c r="H51" s="248">
        <f>'Cálculo do Risco Inerente'!J51</f>
        <v>0</v>
      </c>
      <c r="I51" s="246">
        <f>'Cálculo do Risco Inerente'!R51</f>
        <v>1</v>
      </c>
      <c r="J51" s="247" t="str">
        <f>'Cálculo do Risco Inerente'!U51</f>
        <v>Risco Pequeno</v>
      </c>
      <c r="K51" s="326" t="s">
        <v>149</v>
      </c>
      <c r="L51" s="242"/>
      <c r="M51" s="242"/>
      <c r="N51" s="246">
        <f>'Cálculo do Risco Residual'!J51</f>
        <v>0</v>
      </c>
      <c r="O51" s="246">
        <f>'Cálculo do Risco Residual'!R51</f>
        <v>1</v>
      </c>
      <c r="P51" s="250" t="str">
        <f>'Cálculo do Risco Residual'!U51</f>
        <v>Risco Pequeno</v>
      </c>
      <c r="Q51" s="242"/>
      <c r="R51" s="219">
        <f>'Plano de Ação'!I51</f>
        <v>0</v>
      </c>
      <c r="S51" s="322" t="str">
        <f>'Plano de Ação'!H51</f>
        <v>v</v>
      </c>
      <c r="T51" s="375">
        <f>'Plano de Ação'!O51</f>
        <v>0</v>
      </c>
      <c r="U51" s="375">
        <f>'Plano de Ação'!P51</f>
        <v>0</v>
      </c>
      <c r="V51" s="282" t="str">
        <f>'Plano de Ação'!Q51</f>
        <v>Não iniciado</v>
      </c>
      <c r="W51" s="215">
        <f>'Plano de Ação'!R51</f>
        <v>3</v>
      </c>
    </row>
    <row r="52" spans="1:23" s="9" customFormat="1" ht="39.950000000000003" customHeight="1" thickTop="1" thickBot="1" x14ac:dyDescent="0.25">
      <c r="A52" s="13"/>
      <c r="B52" s="446" t="s">
        <v>264</v>
      </c>
      <c r="C52" s="384" t="s">
        <v>148</v>
      </c>
      <c r="D52" s="242" t="s">
        <v>149</v>
      </c>
      <c r="E52" s="242" t="s">
        <v>149</v>
      </c>
      <c r="F52" s="241"/>
      <c r="G52" s="312" t="str">
        <f t="shared" si="1"/>
        <v>Não</v>
      </c>
      <c r="H52" s="248">
        <f>'Cálculo do Risco Inerente'!J52</f>
        <v>0</v>
      </c>
      <c r="I52" s="246">
        <f>'Cálculo do Risco Inerente'!R52</f>
        <v>1</v>
      </c>
      <c r="J52" s="247" t="str">
        <f>'Cálculo do Risco Inerente'!U52</f>
        <v>Risco Pequeno</v>
      </c>
      <c r="K52" s="326" t="s">
        <v>149</v>
      </c>
      <c r="L52" s="242"/>
      <c r="M52" s="242"/>
      <c r="N52" s="246">
        <f>'Cálculo do Risco Residual'!J52</f>
        <v>0</v>
      </c>
      <c r="O52" s="246">
        <f>'Cálculo do Risco Residual'!R52</f>
        <v>1</v>
      </c>
      <c r="P52" s="250" t="str">
        <f>'Cálculo do Risco Residual'!U52</f>
        <v>Risco Pequeno</v>
      </c>
      <c r="Q52" s="242"/>
      <c r="R52" s="219">
        <f>'Plano de Ação'!I52</f>
        <v>0</v>
      </c>
      <c r="S52" s="322" t="str">
        <f>'Plano de Ação'!H52</f>
        <v>ç</v>
      </c>
      <c r="T52" s="375">
        <f>'Plano de Ação'!O52</f>
        <v>0</v>
      </c>
      <c r="U52" s="375">
        <f>'Plano de Ação'!P52</f>
        <v>0</v>
      </c>
      <c r="V52" s="282" t="str">
        <f>'Plano de Ação'!Q52</f>
        <v>Não iniciado</v>
      </c>
      <c r="W52" s="215">
        <f>'Plano de Ação'!R52</f>
        <v>3</v>
      </c>
    </row>
    <row r="53" spans="1:23" s="9" customFormat="1" ht="39.950000000000003" customHeight="1" thickTop="1" thickBot="1" x14ac:dyDescent="0.25">
      <c r="A53" s="13"/>
      <c r="B53" s="447"/>
      <c r="C53" s="384" t="s">
        <v>109</v>
      </c>
      <c r="D53" s="242" t="s">
        <v>149</v>
      </c>
      <c r="E53" s="242" t="s">
        <v>149</v>
      </c>
      <c r="F53" s="241"/>
      <c r="G53" s="312" t="str">
        <f t="shared" si="1"/>
        <v>Não</v>
      </c>
      <c r="H53" s="248">
        <f>'Cálculo do Risco Inerente'!J53</f>
        <v>0</v>
      </c>
      <c r="I53" s="246">
        <f>'Cálculo do Risco Inerente'!R53</f>
        <v>1</v>
      </c>
      <c r="J53" s="247" t="str">
        <f>'Cálculo do Risco Inerente'!U53</f>
        <v>Risco Pequeno</v>
      </c>
      <c r="K53" s="326" t="s">
        <v>149</v>
      </c>
      <c r="L53" s="242"/>
      <c r="M53" s="242"/>
      <c r="N53" s="246">
        <f>'Cálculo do Risco Residual'!J53</f>
        <v>0</v>
      </c>
      <c r="O53" s="246">
        <f>'Cálculo do Risco Residual'!R53</f>
        <v>1</v>
      </c>
      <c r="P53" s="250" t="str">
        <f>'Cálculo do Risco Residual'!U53</f>
        <v>Risco Pequeno</v>
      </c>
      <c r="Q53" s="242"/>
      <c r="R53" s="219">
        <f>'Plano de Ação'!I53</f>
        <v>0</v>
      </c>
      <c r="S53" s="322" t="str">
        <f>'Plano de Ação'!H53</f>
        <v>t</v>
      </c>
      <c r="T53" s="375">
        <f>'Plano de Ação'!O53</f>
        <v>0</v>
      </c>
      <c r="U53" s="375">
        <f>'Plano de Ação'!P53</f>
        <v>0</v>
      </c>
      <c r="V53" s="282" t="str">
        <f>'Plano de Ação'!Q53</f>
        <v>Não iniciado</v>
      </c>
      <c r="W53" s="215">
        <f>'Plano de Ação'!R53</f>
        <v>3</v>
      </c>
    </row>
    <row r="54" spans="1:23" s="9" customFormat="1" ht="39.950000000000003" customHeight="1" thickTop="1" thickBot="1" x14ac:dyDescent="0.25">
      <c r="A54" s="13"/>
      <c r="B54" s="448"/>
      <c r="C54" s="384" t="s">
        <v>110</v>
      </c>
      <c r="D54" s="242" t="s">
        <v>149</v>
      </c>
      <c r="E54" s="242" t="s">
        <v>149</v>
      </c>
      <c r="F54" s="241"/>
      <c r="G54" s="312" t="str">
        <f t="shared" si="1"/>
        <v>Não</v>
      </c>
      <c r="H54" s="248">
        <f>'Cálculo do Risco Inerente'!J54</f>
        <v>0</v>
      </c>
      <c r="I54" s="246">
        <f>'Cálculo do Risco Inerente'!R54</f>
        <v>1</v>
      </c>
      <c r="J54" s="247" t="str">
        <f>'Cálculo do Risco Inerente'!U54</f>
        <v>Risco Pequeno</v>
      </c>
      <c r="K54" s="326" t="s">
        <v>149</v>
      </c>
      <c r="L54" s="242"/>
      <c r="M54" s="242"/>
      <c r="N54" s="246">
        <f>'Cálculo do Risco Residual'!J54</f>
        <v>0</v>
      </c>
      <c r="O54" s="246">
        <f>'Cálculo do Risco Residual'!R54</f>
        <v>1</v>
      </c>
      <c r="P54" s="250" t="str">
        <f>'Cálculo do Risco Residual'!U54</f>
        <v>Risco Pequeno</v>
      </c>
      <c r="Q54" s="242"/>
      <c r="R54" s="219">
        <f>'Plano de Ação'!I54</f>
        <v>0</v>
      </c>
      <c r="S54" s="322" t="str">
        <f>'Plano de Ação'!H54</f>
        <v>v</v>
      </c>
      <c r="T54" s="375">
        <f>'Plano de Ação'!O54</f>
        <v>0</v>
      </c>
      <c r="U54" s="375">
        <f>'Plano de Ação'!P54</f>
        <v>0</v>
      </c>
      <c r="V54" s="282" t="str">
        <f>'Plano de Ação'!Q54</f>
        <v>Não iniciado</v>
      </c>
      <c r="W54" s="215">
        <f>'Plano de Ação'!R54</f>
        <v>3</v>
      </c>
    </row>
    <row r="55" spans="1:23" s="9" customFormat="1" ht="39.950000000000003" customHeight="1" thickTop="1" thickBot="1" x14ac:dyDescent="0.25">
      <c r="A55" s="13"/>
      <c r="B55" s="446" t="s">
        <v>265</v>
      </c>
      <c r="C55" s="384" t="s">
        <v>148</v>
      </c>
      <c r="D55" s="242" t="s">
        <v>149</v>
      </c>
      <c r="E55" s="242" t="s">
        <v>149</v>
      </c>
      <c r="F55" s="241"/>
      <c r="G55" s="312" t="str">
        <f t="shared" si="1"/>
        <v>Não</v>
      </c>
      <c r="H55" s="248">
        <f>'Cálculo do Risco Inerente'!J55</f>
        <v>0</v>
      </c>
      <c r="I55" s="246">
        <f>'Cálculo do Risco Inerente'!R55</f>
        <v>1</v>
      </c>
      <c r="J55" s="247" t="str">
        <f>'Cálculo do Risco Inerente'!U55</f>
        <v>Risco Pequeno</v>
      </c>
      <c r="K55" s="326" t="s">
        <v>149</v>
      </c>
      <c r="L55" s="242"/>
      <c r="M55" s="242"/>
      <c r="N55" s="246">
        <f>'Cálculo do Risco Residual'!J55</f>
        <v>0</v>
      </c>
      <c r="O55" s="246">
        <f>'Cálculo do Risco Residual'!R55</f>
        <v>1</v>
      </c>
      <c r="P55" s="250" t="str">
        <f>'Cálculo do Risco Residual'!U55</f>
        <v>Risco Pequeno</v>
      </c>
      <c r="Q55" s="242"/>
      <c r="R55" s="219">
        <f>'Plano de Ação'!I55</f>
        <v>0</v>
      </c>
      <c r="S55" s="322" t="str">
        <f>'Plano de Ação'!H55</f>
        <v>ç</v>
      </c>
      <c r="T55" s="375">
        <f>'Plano de Ação'!O55</f>
        <v>0</v>
      </c>
      <c r="U55" s="375">
        <f>'Plano de Ação'!P55</f>
        <v>0</v>
      </c>
      <c r="V55" s="282" t="str">
        <f>'Plano de Ação'!Q55</f>
        <v>Não iniciado</v>
      </c>
      <c r="W55" s="215">
        <f>'Plano de Ação'!R55</f>
        <v>3</v>
      </c>
    </row>
    <row r="56" spans="1:23" s="9" customFormat="1" ht="39.950000000000003" customHeight="1" thickTop="1" thickBot="1" x14ac:dyDescent="0.25">
      <c r="A56" s="13"/>
      <c r="B56" s="447"/>
      <c r="C56" s="384" t="s">
        <v>109</v>
      </c>
      <c r="D56" s="242" t="s">
        <v>149</v>
      </c>
      <c r="E56" s="242" t="s">
        <v>149</v>
      </c>
      <c r="F56" s="241"/>
      <c r="G56" s="312" t="str">
        <f t="shared" si="1"/>
        <v>Não</v>
      </c>
      <c r="H56" s="248">
        <f>'Cálculo do Risco Inerente'!J56</f>
        <v>0</v>
      </c>
      <c r="I56" s="246">
        <f>'Cálculo do Risco Inerente'!R56</f>
        <v>1</v>
      </c>
      <c r="J56" s="247" t="str">
        <f>'Cálculo do Risco Inerente'!U56</f>
        <v>Risco Pequeno</v>
      </c>
      <c r="K56" s="326" t="s">
        <v>149</v>
      </c>
      <c r="L56" s="242"/>
      <c r="M56" s="242"/>
      <c r="N56" s="246">
        <f>'Cálculo do Risco Residual'!J56</f>
        <v>0</v>
      </c>
      <c r="O56" s="246">
        <f>'Cálculo do Risco Residual'!R56</f>
        <v>1</v>
      </c>
      <c r="P56" s="250" t="str">
        <f>'Cálculo do Risco Residual'!U56</f>
        <v>Risco Pequeno</v>
      </c>
      <c r="Q56" s="242"/>
      <c r="R56" s="219">
        <f>'Plano de Ação'!I56</f>
        <v>0</v>
      </c>
      <c r="S56" s="322" t="str">
        <f>'Plano de Ação'!H56</f>
        <v>t</v>
      </c>
      <c r="T56" s="375">
        <f>'Plano de Ação'!O56</f>
        <v>0</v>
      </c>
      <c r="U56" s="375">
        <f>'Plano de Ação'!P56</f>
        <v>0</v>
      </c>
      <c r="V56" s="282" t="str">
        <f>'Plano de Ação'!Q56</f>
        <v>Não iniciado</v>
      </c>
      <c r="W56" s="215">
        <f>'Plano de Ação'!R56</f>
        <v>3</v>
      </c>
    </row>
    <row r="57" spans="1:23" s="9" customFormat="1" ht="39.950000000000003" customHeight="1" thickTop="1" thickBot="1" x14ac:dyDescent="0.25">
      <c r="A57" s="13"/>
      <c r="B57" s="448"/>
      <c r="C57" s="384" t="s">
        <v>110</v>
      </c>
      <c r="D57" s="242" t="s">
        <v>149</v>
      </c>
      <c r="E57" s="242" t="s">
        <v>149</v>
      </c>
      <c r="F57" s="241"/>
      <c r="G57" s="312" t="str">
        <f t="shared" si="1"/>
        <v>Não</v>
      </c>
      <c r="H57" s="248">
        <f>'Cálculo do Risco Inerente'!J57</f>
        <v>0</v>
      </c>
      <c r="I57" s="246">
        <f>'Cálculo do Risco Inerente'!R57</f>
        <v>1</v>
      </c>
      <c r="J57" s="247" t="str">
        <f>'Cálculo do Risco Inerente'!U57</f>
        <v>Risco Pequeno</v>
      </c>
      <c r="K57" s="326" t="s">
        <v>149</v>
      </c>
      <c r="L57" s="242"/>
      <c r="M57" s="242"/>
      <c r="N57" s="246">
        <f>'Cálculo do Risco Residual'!J57</f>
        <v>0</v>
      </c>
      <c r="O57" s="246">
        <f>'Cálculo do Risco Residual'!R57</f>
        <v>1</v>
      </c>
      <c r="P57" s="250" t="str">
        <f>'Cálculo do Risco Residual'!U57</f>
        <v>Risco Pequeno</v>
      </c>
      <c r="Q57" s="242"/>
      <c r="R57" s="219">
        <f>'Plano de Ação'!I57</f>
        <v>0</v>
      </c>
      <c r="S57" s="322" t="str">
        <f>'Plano de Ação'!H57</f>
        <v>v</v>
      </c>
      <c r="T57" s="375">
        <f>'Plano de Ação'!O57</f>
        <v>0</v>
      </c>
      <c r="U57" s="375">
        <f>'Plano de Ação'!P57</f>
        <v>0</v>
      </c>
      <c r="V57" s="282" t="str">
        <f>'Plano de Ação'!Q57</f>
        <v>Não iniciado</v>
      </c>
      <c r="W57" s="215">
        <f>'Plano de Ação'!R57</f>
        <v>3</v>
      </c>
    </row>
    <row r="58" spans="1:23" s="9" customFormat="1" ht="39.950000000000003" customHeight="1" thickTop="1" thickBot="1" x14ac:dyDescent="0.25">
      <c r="A58" s="13"/>
      <c r="B58" s="446" t="s">
        <v>266</v>
      </c>
      <c r="C58" s="384" t="s">
        <v>148</v>
      </c>
      <c r="D58" s="242" t="s">
        <v>149</v>
      </c>
      <c r="E58" s="242" t="s">
        <v>149</v>
      </c>
      <c r="F58" s="241"/>
      <c r="G58" s="312" t="str">
        <f t="shared" si="1"/>
        <v>Não</v>
      </c>
      <c r="H58" s="248">
        <f>'Cálculo do Risco Inerente'!J58</f>
        <v>0</v>
      </c>
      <c r="I58" s="246">
        <f>'Cálculo do Risco Inerente'!R58</f>
        <v>1</v>
      </c>
      <c r="J58" s="247" t="str">
        <f>'Cálculo do Risco Inerente'!U58</f>
        <v>Risco Pequeno</v>
      </c>
      <c r="K58" s="326" t="s">
        <v>149</v>
      </c>
      <c r="L58" s="242"/>
      <c r="M58" s="242"/>
      <c r="N58" s="246">
        <f>'Cálculo do Risco Residual'!J58</f>
        <v>0</v>
      </c>
      <c r="O58" s="246">
        <f>'Cálculo do Risco Residual'!R58</f>
        <v>1</v>
      </c>
      <c r="P58" s="250" t="str">
        <f>'Cálculo do Risco Residual'!U58</f>
        <v>Risco Pequeno</v>
      </c>
      <c r="Q58" s="242"/>
      <c r="R58" s="219">
        <f>'Plano de Ação'!I58</f>
        <v>0</v>
      </c>
      <c r="S58" s="322" t="str">
        <f>'Plano de Ação'!H58</f>
        <v>ç</v>
      </c>
      <c r="T58" s="375">
        <f>'Plano de Ação'!O58</f>
        <v>0</v>
      </c>
      <c r="U58" s="375">
        <f>'Plano de Ação'!P58</f>
        <v>0</v>
      </c>
      <c r="V58" s="282" t="str">
        <f>'Plano de Ação'!Q58</f>
        <v>Não iniciado</v>
      </c>
      <c r="W58" s="215">
        <f>'Plano de Ação'!R58</f>
        <v>3</v>
      </c>
    </row>
    <row r="59" spans="1:23" s="9" customFormat="1" ht="39.950000000000003" customHeight="1" thickTop="1" thickBot="1" x14ac:dyDescent="0.25">
      <c r="A59" s="13"/>
      <c r="B59" s="447"/>
      <c r="C59" s="384" t="s">
        <v>109</v>
      </c>
      <c r="D59" s="242" t="s">
        <v>149</v>
      </c>
      <c r="E59" s="242" t="s">
        <v>149</v>
      </c>
      <c r="F59" s="241"/>
      <c r="G59" s="312" t="str">
        <f t="shared" si="1"/>
        <v>Não</v>
      </c>
      <c r="H59" s="248">
        <f>'Cálculo do Risco Inerente'!J59</f>
        <v>0</v>
      </c>
      <c r="I59" s="246">
        <f>'Cálculo do Risco Inerente'!R59</f>
        <v>1</v>
      </c>
      <c r="J59" s="247" t="str">
        <f>'Cálculo do Risco Inerente'!U59</f>
        <v>Risco Pequeno</v>
      </c>
      <c r="K59" s="326" t="s">
        <v>149</v>
      </c>
      <c r="L59" s="242"/>
      <c r="M59" s="242"/>
      <c r="N59" s="246">
        <f>'Cálculo do Risco Residual'!J59</f>
        <v>0</v>
      </c>
      <c r="O59" s="246">
        <f>'Cálculo do Risco Residual'!R59</f>
        <v>1</v>
      </c>
      <c r="P59" s="250" t="str">
        <f>'Cálculo do Risco Residual'!U59</f>
        <v>Risco Pequeno</v>
      </c>
      <c r="Q59" s="242"/>
      <c r="R59" s="219">
        <f>'Plano de Ação'!I59</f>
        <v>0</v>
      </c>
      <c r="S59" s="322" t="str">
        <f>'Plano de Ação'!H59</f>
        <v>t</v>
      </c>
      <c r="T59" s="375">
        <f>'Plano de Ação'!O59</f>
        <v>0</v>
      </c>
      <c r="U59" s="375">
        <f>'Plano de Ação'!P59</f>
        <v>0</v>
      </c>
      <c r="V59" s="282" t="str">
        <f>'Plano de Ação'!Q59</f>
        <v>Não iniciado</v>
      </c>
      <c r="W59" s="215">
        <f>'Plano de Ação'!R59</f>
        <v>3</v>
      </c>
    </row>
    <row r="60" spans="1:23" s="9" customFormat="1" ht="39.950000000000003" customHeight="1" thickTop="1" thickBot="1" x14ac:dyDescent="0.25">
      <c r="A60" s="13"/>
      <c r="B60" s="448"/>
      <c r="C60" s="384" t="s">
        <v>110</v>
      </c>
      <c r="D60" s="242" t="s">
        <v>149</v>
      </c>
      <c r="E60" s="242" t="s">
        <v>149</v>
      </c>
      <c r="F60" s="241"/>
      <c r="G60" s="312" t="str">
        <f t="shared" si="1"/>
        <v>Não</v>
      </c>
      <c r="H60" s="248">
        <f>'Cálculo do Risco Inerente'!J60</f>
        <v>0</v>
      </c>
      <c r="I60" s="246">
        <f>'Cálculo do Risco Inerente'!R60</f>
        <v>1</v>
      </c>
      <c r="J60" s="247" t="str">
        <f>'Cálculo do Risco Inerente'!U60</f>
        <v>Risco Pequeno</v>
      </c>
      <c r="K60" s="326" t="s">
        <v>149</v>
      </c>
      <c r="L60" s="242"/>
      <c r="M60" s="242"/>
      <c r="N60" s="246">
        <f>'Cálculo do Risco Residual'!J60</f>
        <v>0</v>
      </c>
      <c r="O60" s="246">
        <f>'Cálculo do Risco Residual'!R60</f>
        <v>1</v>
      </c>
      <c r="P60" s="250" t="str">
        <f>'Cálculo do Risco Residual'!U60</f>
        <v>Risco Pequeno</v>
      </c>
      <c r="Q60" s="242"/>
      <c r="R60" s="219">
        <f>'Plano de Ação'!I60</f>
        <v>0</v>
      </c>
      <c r="S60" s="322" t="str">
        <f>'Plano de Ação'!H60</f>
        <v>v</v>
      </c>
      <c r="T60" s="375">
        <f>'Plano de Ação'!O60</f>
        <v>0</v>
      </c>
      <c r="U60" s="375">
        <f>'Plano de Ação'!P60</f>
        <v>0</v>
      </c>
      <c r="V60" s="282" t="str">
        <f>'Plano de Ação'!Q60</f>
        <v>Não iniciado</v>
      </c>
      <c r="W60" s="215">
        <f>'Plano de Ação'!R60</f>
        <v>3</v>
      </c>
    </row>
    <row r="61" spans="1:23" s="9" customFormat="1" ht="15.75" thickTop="1" x14ac:dyDescent="0.2">
      <c r="A61" s="13"/>
      <c r="B61" s="68"/>
      <c r="C61" s="65"/>
      <c r="D61" s="22"/>
      <c r="E61" s="22"/>
      <c r="F61" s="22"/>
      <c r="G61" s="66"/>
      <c r="H61" s="66"/>
      <c r="I61" s="66"/>
      <c r="J61" s="66"/>
      <c r="K61" s="66"/>
      <c r="L61" s="66"/>
      <c r="M61" s="65"/>
      <c r="N61" s="67"/>
      <c r="O61" s="67"/>
      <c r="P61" s="67"/>
      <c r="Q61" s="66"/>
      <c r="R61" s="66"/>
      <c r="S61" s="65"/>
      <c r="T61" s="376"/>
      <c r="U61" s="376"/>
      <c r="V61" s="228"/>
      <c r="W61" s="227"/>
    </row>
    <row r="62" spans="1:23" s="9" customFormat="1" ht="19.5" customHeight="1" x14ac:dyDescent="0.2">
      <c r="A62" s="13"/>
      <c r="B62" s="68"/>
      <c r="C62" s="10"/>
      <c r="D62" s="22"/>
      <c r="E62" s="22"/>
      <c r="F62" s="2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51"/>
      <c r="T62" s="377"/>
      <c r="U62" s="377"/>
      <c r="V62" s="3"/>
      <c r="W62" s="18"/>
    </row>
    <row r="63" spans="1:23" s="9" customFormat="1" ht="20.25" customHeight="1" x14ac:dyDescent="0.2">
      <c r="A63" s="394"/>
      <c r="B63" s="393"/>
      <c r="C63" s="3"/>
      <c r="D63" s="22"/>
      <c r="E63" s="22"/>
      <c r="F63" s="22"/>
      <c r="G63" s="48"/>
      <c r="H63" s="48"/>
      <c r="I63" s="48"/>
      <c r="J63" s="48"/>
      <c r="K63" s="48"/>
      <c r="L63" s="47" t="s">
        <v>126</v>
      </c>
      <c r="M63" s="48"/>
      <c r="N63" s="453" t="s">
        <v>21</v>
      </c>
      <c r="O63" s="454"/>
      <c r="P63" s="142"/>
      <c r="Q63" s="142"/>
      <c r="R63" s="3"/>
      <c r="S63" s="152" t="s">
        <v>71</v>
      </c>
      <c r="T63" s="330"/>
      <c r="U63" s="330"/>
      <c r="V63" s="44"/>
      <c r="W63" s="18"/>
    </row>
    <row r="64" spans="1:23" s="9" customFormat="1" x14ac:dyDescent="0.2">
      <c r="A64" s="394"/>
      <c r="C64" s="3"/>
      <c r="D64" s="22"/>
      <c r="E64" s="22"/>
      <c r="F64" s="22"/>
      <c r="G64" s="49"/>
      <c r="H64" s="49"/>
      <c r="I64" s="49"/>
      <c r="J64" s="49"/>
      <c r="K64" s="49"/>
      <c r="L64" s="50" t="s">
        <v>127</v>
      </c>
      <c r="M64" s="49"/>
      <c r="N64" s="455" t="s">
        <v>22</v>
      </c>
      <c r="O64" s="456"/>
      <c r="P64" s="143"/>
      <c r="Q64" s="143"/>
      <c r="R64" s="3"/>
      <c r="S64" s="153" t="s">
        <v>158</v>
      </c>
      <c r="T64" s="331"/>
      <c r="U64" s="331"/>
      <c r="V64" s="3"/>
      <c r="W64" s="18"/>
    </row>
    <row r="65" spans="1:229" x14ac:dyDescent="0.2">
      <c r="A65" s="1"/>
      <c r="C65" s="48"/>
      <c r="D65" s="21"/>
      <c r="E65" s="22"/>
      <c r="F65" s="3"/>
      <c r="G65" s="22"/>
      <c r="H65" s="22"/>
      <c r="I65" s="22"/>
      <c r="J65" s="22"/>
      <c r="K65" s="22"/>
      <c r="L65" s="50" t="s">
        <v>128</v>
      </c>
      <c r="M65" s="22"/>
      <c r="N65" s="449" t="s">
        <v>23</v>
      </c>
      <c r="O65" s="450"/>
      <c r="P65" s="144"/>
      <c r="Q65" s="144"/>
      <c r="R65" s="3"/>
      <c r="S65" s="154" t="s">
        <v>168</v>
      </c>
      <c r="T65" s="378"/>
      <c r="U65" s="378"/>
      <c r="V65" s="3"/>
      <c r="W65" s="18"/>
      <c r="HU65" s="5"/>
    </row>
    <row r="66" spans="1:229" x14ac:dyDescent="0.2">
      <c r="B66" s="41" t="s">
        <v>2</v>
      </c>
      <c r="C66" s="64"/>
      <c r="D66" s="21"/>
      <c r="E66" s="22"/>
      <c r="F66" s="48"/>
      <c r="G66" s="22"/>
      <c r="H66" s="22"/>
      <c r="I66" s="22"/>
      <c r="J66" s="22"/>
      <c r="K66" s="22"/>
      <c r="L66" s="50" t="s">
        <v>129</v>
      </c>
      <c r="M66" s="22"/>
      <c r="N66" s="451" t="s">
        <v>24</v>
      </c>
      <c r="O66" s="452"/>
      <c r="P66" s="145"/>
      <c r="Q66" s="145"/>
      <c r="R66" s="3"/>
      <c r="S66" s="155" t="s">
        <v>159</v>
      </c>
      <c r="T66" s="379"/>
      <c r="U66" s="379"/>
      <c r="V66" s="3"/>
      <c r="W66" s="18"/>
      <c r="HU66" s="5"/>
    </row>
    <row r="67" spans="1:229" x14ac:dyDescent="0.2">
      <c r="A67" s="327"/>
      <c r="B67" s="40" t="s">
        <v>72</v>
      </c>
      <c r="C67" s="54"/>
      <c r="D67" s="21"/>
      <c r="E67" s="22"/>
      <c r="F67" s="3"/>
      <c r="G67" s="22"/>
      <c r="H67" s="22"/>
      <c r="I67" s="22"/>
      <c r="J67" s="22"/>
      <c r="K67" s="22"/>
      <c r="L67" s="3"/>
      <c r="M67" s="22"/>
      <c r="N67" s="489" t="s">
        <v>25</v>
      </c>
      <c r="O67" s="490"/>
      <c r="P67" s="146"/>
      <c r="Q67" s="146"/>
      <c r="R67" s="3"/>
      <c r="S67" s="156" t="s">
        <v>184</v>
      </c>
      <c r="T67" s="380"/>
      <c r="U67" s="380"/>
      <c r="V67" s="3"/>
      <c r="W67" s="18"/>
      <c r="HU67" s="5"/>
    </row>
    <row r="68" spans="1:229" x14ac:dyDescent="0.2">
      <c r="A68" s="327"/>
      <c r="B68" s="21" t="s">
        <v>307</v>
      </c>
      <c r="C68" s="24"/>
      <c r="D68" s="21"/>
      <c r="E68" s="22"/>
      <c r="F68" s="3"/>
      <c r="G68" s="22"/>
      <c r="H68" s="22"/>
      <c r="I68" s="22"/>
      <c r="J68" s="22"/>
      <c r="K68" s="22"/>
      <c r="L68" s="44"/>
      <c r="M68" s="22"/>
      <c r="N68" s="22"/>
      <c r="O68" s="22"/>
      <c r="P68" s="22"/>
      <c r="Q68" s="3"/>
      <c r="R68" s="3"/>
      <c r="S68" s="148"/>
      <c r="T68" s="372"/>
      <c r="U68" s="372"/>
      <c r="V68" s="3"/>
      <c r="W68" s="18"/>
      <c r="HU68" s="5"/>
    </row>
    <row r="69" spans="1:229" ht="15.75" thickBot="1" x14ac:dyDescent="0.25">
      <c r="B69" s="23" t="s">
        <v>291</v>
      </c>
      <c r="C69" s="24"/>
      <c r="D69" s="21"/>
      <c r="E69" s="22"/>
      <c r="F69" s="3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3"/>
      <c r="R69" s="3"/>
      <c r="S69" s="148"/>
      <c r="T69" s="372"/>
      <c r="U69" s="372"/>
      <c r="V69" s="3"/>
      <c r="W69" s="18"/>
    </row>
    <row r="70" spans="1:229" x14ac:dyDescent="0.2">
      <c r="B70" s="23" t="s">
        <v>292</v>
      </c>
      <c r="C70" s="21"/>
      <c r="D70" s="21"/>
      <c r="E70" s="22"/>
      <c r="F70" s="3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3"/>
      <c r="R70" s="3"/>
      <c r="S70" s="397" t="s">
        <v>312</v>
      </c>
      <c r="T70" s="54"/>
      <c r="U70" s="372"/>
      <c r="V70" s="3"/>
      <c r="W70" s="18"/>
    </row>
    <row r="71" spans="1:229" s="14" customFormat="1" x14ac:dyDescent="0.2">
      <c r="A71" s="5"/>
      <c r="B71" s="23" t="s">
        <v>293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 s="398" t="s">
        <v>308</v>
      </c>
      <c r="T71" s="24"/>
      <c r="U71" s="381"/>
      <c r="V71" s="3"/>
      <c r="W71" s="18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</row>
    <row r="72" spans="1:229" s="14" customFormat="1" x14ac:dyDescent="0.2">
      <c r="B72" s="23" t="s">
        <v>294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98" t="s">
        <v>309</v>
      </c>
      <c r="T72" s="24"/>
      <c r="U72" s="381"/>
      <c r="V72" s="3"/>
      <c r="W72" s="18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</row>
    <row r="73" spans="1:229" s="14" customFormat="1" ht="15.75" x14ac:dyDescent="0.2">
      <c r="B73" s="23" t="s">
        <v>295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98" t="s">
        <v>142</v>
      </c>
      <c r="T73" s="21"/>
      <c r="U73" s="381"/>
      <c r="V73" s="3"/>
      <c r="W73" s="18"/>
      <c r="Y73" s="166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</row>
    <row r="74" spans="1:229" s="14" customFormat="1" ht="15.75" x14ac:dyDescent="0.2">
      <c r="B74" s="23" t="s">
        <v>296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S74" s="398" t="s">
        <v>27</v>
      </c>
      <c r="T74" s="3"/>
      <c r="U74" s="381"/>
      <c r="V74" s="3"/>
      <c r="W74" s="18"/>
      <c r="Y74" s="315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</row>
    <row r="75" spans="1:229" s="14" customFormat="1" ht="15.75" x14ac:dyDescent="0.2">
      <c r="B75" s="2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S75" s="398" t="s">
        <v>310</v>
      </c>
      <c r="T75" s="3"/>
      <c r="U75" s="381"/>
      <c r="V75" s="3"/>
      <c r="W75" s="18"/>
      <c r="Y75" s="392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</row>
    <row r="76" spans="1:229" s="14" customFormat="1" ht="15.75" x14ac:dyDescent="0.2">
      <c r="B76" s="395" t="s">
        <v>290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S76" s="398" t="s">
        <v>143</v>
      </c>
      <c r="T76" s="3"/>
      <c r="U76" s="381"/>
      <c r="V76" s="3"/>
      <c r="W76" s="18"/>
      <c r="Y76" s="392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</row>
    <row r="77" spans="1:229" s="14" customFormat="1" ht="16.5" thickBot="1" x14ac:dyDescent="0.25">
      <c r="B77" s="23" t="s">
        <v>144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S77" s="399" t="s">
        <v>311</v>
      </c>
      <c r="T77" s="3"/>
      <c r="U77" s="381"/>
      <c r="V77" s="3"/>
      <c r="W77" s="18"/>
      <c r="Y77" s="392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</row>
    <row r="78" spans="1:229" s="14" customFormat="1" ht="15.75" x14ac:dyDescent="0.2">
      <c r="B78" s="23" t="s">
        <v>289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S78" s="157"/>
      <c r="T78" s="381"/>
      <c r="U78" s="381"/>
      <c r="V78" s="3"/>
      <c r="W78" s="18"/>
      <c r="Y78" s="392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</row>
    <row r="79" spans="1:229" s="14" customFormat="1" ht="15.75" x14ac:dyDescent="0.2">
      <c r="B79" s="2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S79" s="157"/>
      <c r="T79" s="381"/>
      <c r="U79" s="381"/>
      <c r="V79" s="3"/>
      <c r="W79" s="18"/>
      <c r="Y79" s="392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</row>
    <row r="80" spans="1:229" s="14" customFormat="1" ht="15.75" x14ac:dyDescent="0.25">
      <c r="B80" s="391" t="s">
        <v>76</v>
      </c>
      <c r="C80" s="15"/>
      <c r="D80" s="15"/>
      <c r="E80" s="15"/>
      <c r="F80" s="3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48"/>
      <c r="T80" s="372"/>
      <c r="U80" s="372"/>
      <c r="V80" s="3"/>
      <c r="W80" s="18"/>
      <c r="Y80" s="59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</row>
    <row r="81" spans="2:229" s="14" customFormat="1" ht="15" customHeight="1" x14ac:dyDescent="0.25">
      <c r="B81" s="391" t="s">
        <v>77</v>
      </c>
      <c r="C81" s="15"/>
      <c r="D81" s="15"/>
      <c r="E81" s="15"/>
      <c r="F81" s="3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48"/>
      <c r="T81" s="372"/>
      <c r="U81" s="372"/>
      <c r="V81" s="3"/>
      <c r="W81" s="18"/>
      <c r="Y81" s="59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</row>
    <row r="82" spans="2:229" s="14" customFormat="1" ht="15" customHeight="1" x14ac:dyDescent="0.2">
      <c r="B82" s="25" t="s">
        <v>78</v>
      </c>
      <c r="C82" s="15"/>
      <c r="D82" s="15"/>
      <c r="E82" s="15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148"/>
      <c r="T82" s="372"/>
      <c r="U82" s="372"/>
      <c r="V82" s="3"/>
      <c r="W82" s="18"/>
      <c r="Y82" s="59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</row>
    <row r="83" spans="2:229" s="14" customFormat="1" ht="15" customHeight="1" x14ac:dyDescent="0.2">
      <c r="B83" s="25" t="s">
        <v>79</v>
      </c>
      <c r="C83" s="15"/>
      <c r="D83" s="15"/>
      <c r="E83" s="15"/>
      <c r="F83" s="3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48"/>
      <c r="T83" s="372"/>
      <c r="U83" s="372"/>
      <c r="V83" s="3"/>
      <c r="W83" s="18"/>
      <c r="Y83" s="59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</row>
    <row r="84" spans="2:229" s="14" customFormat="1" ht="15" customHeight="1" x14ac:dyDescent="0.2">
      <c r="B84" s="25" t="s">
        <v>80</v>
      </c>
      <c r="C84" s="16"/>
      <c r="D84" s="16"/>
      <c r="E84" s="16"/>
      <c r="F84" s="3"/>
      <c r="G84" s="1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48"/>
      <c r="T84" s="372"/>
      <c r="U84" s="372"/>
      <c r="V84" s="3"/>
      <c r="W84" s="18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</row>
    <row r="85" spans="2:229" s="14" customFormat="1" x14ac:dyDescent="0.2">
      <c r="B85" s="25" t="s">
        <v>81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148"/>
      <c r="T85" s="372"/>
      <c r="U85" s="372"/>
      <c r="V85" s="3"/>
      <c r="W85" s="18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</row>
    <row r="86" spans="2:229" s="14" customFormat="1" x14ac:dyDescent="0.2">
      <c r="B86" s="26" t="s">
        <v>82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48"/>
      <c r="T86" s="372"/>
      <c r="U86" s="372"/>
      <c r="V86" s="3"/>
      <c r="W86" s="18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</row>
    <row r="87" spans="2:229" s="14" customFormat="1" x14ac:dyDescent="0.2">
      <c r="B87" s="20"/>
      <c r="C87" s="17"/>
      <c r="D87" s="17"/>
      <c r="E87" s="17"/>
      <c r="F87" s="3"/>
      <c r="G87" s="1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48"/>
      <c r="T87" s="372"/>
      <c r="U87" s="372"/>
      <c r="V87" s="3"/>
      <c r="W87" s="18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</row>
    <row r="88" spans="2:229" s="14" customFormat="1" ht="15.75" x14ac:dyDescent="0.25">
      <c r="B88" s="391" t="s">
        <v>83</v>
      </c>
      <c r="C88" s="17"/>
      <c r="D88" s="17"/>
      <c r="E88" s="17"/>
      <c r="F88" s="3"/>
      <c r="G88" s="1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48"/>
      <c r="T88" s="372"/>
      <c r="U88" s="372"/>
      <c r="V88" s="3"/>
      <c r="W88" s="18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</row>
    <row r="89" spans="2:229" s="14" customFormat="1" x14ac:dyDescent="0.2">
      <c r="B89" s="27" t="s">
        <v>84</v>
      </c>
      <c r="C89" s="17"/>
      <c r="D89" s="17"/>
      <c r="E89" s="17"/>
      <c r="F89" s="3"/>
      <c r="G89" s="1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48"/>
      <c r="T89" s="372"/>
      <c r="U89" s="372"/>
      <c r="V89" s="3"/>
      <c r="W89" s="18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</row>
    <row r="90" spans="2:229" s="14" customFormat="1" x14ac:dyDescent="0.2">
      <c r="B90" s="27" t="s">
        <v>85</v>
      </c>
      <c r="C90" s="17"/>
      <c r="D90" s="17"/>
      <c r="E90" s="17"/>
      <c r="F90" s="3"/>
      <c r="G90" s="1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48"/>
      <c r="T90" s="372"/>
      <c r="U90" s="372"/>
      <c r="V90" s="3"/>
      <c r="W90" s="18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</row>
    <row r="91" spans="2:229" s="14" customFormat="1" x14ac:dyDescent="0.2">
      <c r="B91" s="27" t="s">
        <v>86</v>
      </c>
      <c r="C91" s="17"/>
      <c r="D91" s="17"/>
      <c r="E91" s="17"/>
      <c r="F91" s="3"/>
      <c r="G91" s="1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48"/>
      <c r="T91" s="372"/>
      <c r="U91" s="372"/>
      <c r="V91" s="3"/>
      <c r="W91" s="18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</row>
    <row r="92" spans="2:229" s="14" customFormat="1" x14ac:dyDescent="0.2">
      <c r="B92" s="27" t="s">
        <v>87</v>
      </c>
      <c r="C92" s="17"/>
      <c r="D92" s="17"/>
      <c r="E92" s="17"/>
      <c r="F92" s="3"/>
      <c r="G92" s="1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48"/>
      <c r="T92" s="372"/>
      <c r="U92" s="372"/>
      <c r="V92" s="3"/>
      <c r="W92" s="18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</row>
    <row r="93" spans="2:229" s="14" customFormat="1" ht="15.75" thickBot="1" x14ac:dyDescent="0.25">
      <c r="B93" s="229" t="s">
        <v>88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50"/>
      <c r="T93" s="373"/>
      <c r="U93" s="373"/>
      <c r="V93" s="4"/>
      <c r="W93" s="230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</row>
    <row r="94" spans="2:229" s="14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48"/>
      <c r="T94" s="372"/>
      <c r="U94" s="372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</row>
    <row r="95" spans="2:229" s="14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48"/>
      <c r="T95" s="372"/>
      <c r="U95" s="372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</row>
    <row r="96" spans="2:229" s="14" customFormat="1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48"/>
      <c r="T96" s="372"/>
      <c r="U96" s="372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</row>
    <row r="97" spans="1:229" s="14" customFormat="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48"/>
      <c r="T97" s="372"/>
      <c r="U97" s="372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</row>
    <row r="98" spans="1:229" s="14" customFormat="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48"/>
      <c r="T98" s="372"/>
      <c r="U98" s="372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</row>
    <row r="99" spans="1:229" s="14" customFormat="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48"/>
      <c r="T99" s="372"/>
      <c r="U99" s="372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</row>
    <row r="100" spans="1:229" s="14" customFormat="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48"/>
      <c r="T100" s="372"/>
      <c r="U100" s="372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</row>
    <row r="101" spans="1:229" s="14" customFormat="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48"/>
      <c r="T101" s="372"/>
      <c r="U101" s="372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</row>
    <row r="102" spans="1:229" s="14" customFormat="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48"/>
      <c r="T102" s="372"/>
      <c r="U102" s="372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</row>
    <row r="103" spans="1:229" s="14" customFormat="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48"/>
      <c r="T103" s="372"/>
      <c r="U103" s="372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</row>
    <row r="104" spans="1:229" s="14" customFormat="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48"/>
      <c r="T104" s="372"/>
      <c r="U104" s="372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</row>
    <row r="105" spans="1:229" x14ac:dyDescent="0.2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48"/>
      <c r="T105" s="372"/>
      <c r="U105" s="372"/>
      <c r="V105" s="3"/>
    </row>
    <row r="106" spans="1:229" x14ac:dyDescent="0.2">
      <c r="B106" s="3"/>
    </row>
  </sheetData>
  <sheetProtection algorithmName="SHA-512" hashValue="7gjDqldaHt5nsrWdCJmitJb2y0xvxStgRLXNcipYNhXADRDNAQYGlvGEtRb2tGkou9AtjkgK3/e9TONCF9qrWw==" saltValue="w5k3u6K0r2l+c2FP/SncOg==" spinCount="100000" sheet="1" objects="1" scenarios="1" formatColumns="0" formatRows="0"/>
  <mergeCells count="49">
    <mergeCell ref="N67:O67"/>
    <mergeCell ref="D9:L9"/>
    <mergeCell ref="D10:L10"/>
    <mergeCell ref="D11:L11"/>
    <mergeCell ref="D6:L6"/>
    <mergeCell ref="D7:L7"/>
    <mergeCell ref="D8:L8"/>
    <mergeCell ref="B18:S18"/>
    <mergeCell ref="Q20:Q21"/>
    <mergeCell ref="G20:G21"/>
    <mergeCell ref="B19:B21"/>
    <mergeCell ref="H19:P19"/>
    <mergeCell ref="C20:C21"/>
    <mergeCell ref="D20:D21"/>
    <mergeCell ref="E20:E21"/>
    <mergeCell ref="B7:C7"/>
    <mergeCell ref="D5:L5"/>
    <mergeCell ref="D4:L4"/>
    <mergeCell ref="B4:C4"/>
    <mergeCell ref="B5:C5"/>
    <mergeCell ref="B6:C6"/>
    <mergeCell ref="B8:C8"/>
    <mergeCell ref="B9:C9"/>
    <mergeCell ref="B10:C10"/>
    <mergeCell ref="B11:C11"/>
    <mergeCell ref="Q19:W19"/>
    <mergeCell ref="C19:G19"/>
    <mergeCell ref="F20:F21"/>
    <mergeCell ref="B37:B39"/>
    <mergeCell ref="B40:B42"/>
    <mergeCell ref="B43:B45"/>
    <mergeCell ref="B22:B24"/>
    <mergeCell ref="B25:B27"/>
    <mergeCell ref="B28:B30"/>
    <mergeCell ref="B31:B33"/>
    <mergeCell ref="B34:B36"/>
    <mergeCell ref="R20:W20"/>
    <mergeCell ref="B46:B48"/>
    <mergeCell ref="N65:O65"/>
    <mergeCell ref="N66:O66"/>
    <mergeCell ref="N63:O63"/>
    <mergeCell ref="N64:O64"/>
    <mergeCell ref="B49:B51"/>
    <mergeCell ref="B52:B54"/>
    <mergeCell ref="B55:B57"/>
    <mergeCell ref="B58:B60"/>
    <mergeCell ref="H20:J20"/>
    <mergeCell ref="K20:M20"/>
    <mergeCell ref="N20:P20"/>
  </mergeCells>
  <conditionalFormatting sqref="I22:I48">
    <cfRule type="cellIs" dxfId="62" priority="256" operator="between">
      <formula>1</formula>
      <formula>3</formula>
    </cfRule>
  </conditionalFormatting>
  <conditionalFormatting sqref="H22">
    <cfRule type="cellIs" priority="257" operator="between">
      <formula>#REF!</formula>
      <formula>#REF!</formula>
    </cfRule>
    <cfRule type="cellIs" dxfId="61" priority="258" operator="between">
      <formula>1</formula>
      <formula>3</formula>
    </cfRule>
    <cfRule type="cellIs" dxfId="60" priority="259" operator="between">
      <formula>1</formula>
      <formula>3</formula>
    </cfRule>
    <cfRule type="cellIs" dxfId="59" priority="260" operator="between">
      <formula>15</formula>
      <formula>25</formula>
    </cfRule>
  </conditionalFormatting>
  <conditionalFormatting sqref="H25">
    <cfRule type="cellIs" priority="248" operator="between">
      <formula>#REF!</formula>
      <formula>#REF!</formula>
    </cfRule>
    <cfRule type="cellIs" dxfId="58" priority="249" operator="between">
      <formula>1</formula>
      <formula>3</formula>
    </cfRule>
    <cfRule type="cellIs" dxfId="57" priority="250" operator="between">
      <formula>1</formula>
      <formula>3</formula>
    </cfRule>
    <cfRule type="cellIs" dxfId="56" priority="251" operator="between">
      <formula>15</formula>
      <formula>25</formula>
    </cfRule>
  </conditionalFormatting>
  <conditionalFormatting sqref="J22:J48">
    <cfRule type="cellIs" dxfId="55" priority="151" operator="equal">
      <formula>"Risco Pequeno"</formula>
    </cfRule>
    <cfRule type="cellIs" dxfId="54" priority="152" operator="equal">
      <formula>"Risco Alto"</formula>
    </cfRule>
    <cfRule type="cellIs" dxfId="53" priority="153" operator="equal">
      <formula>"Risco Crítico"</formula>
    </cfRule>
    <cfRule type="cellIs" dxfId="52" priority="154" operator="equal">
      <formula>"Risco Moderado"</formula>
    </cfRule>
  </conditionalFormatting>
  <conditionalFormatting sqref="P22:P48">
    <cfRule type="cellIs" dxfId="51" priority="111" operator="equal">
      <formula>"Risco Crítico"</formula>
    </cfRule>
    <cfRule type="cellIs" dxfId="50" priority="112" operator="equal">
      <formula>"Risco Alto"</formula>
    </cfRule>
    <cfRule type="cellIs" dxfId="49" priority="113" operator="equal">
      <formula>"Risco Moderado"</formula>
    </cfRule>
    <cfRule type="cellIs" dxfId="48" priority="114" operator="equal">
      <formula>"Risco Pequeno"</formula>
    </cfRule>
  </conditionalFormatting>
  <conditionalFormatting sqref="W22:W48">
    <cfRule type="iconSet" priority="107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I49:I51">
    <cfRule type="cellIs" dxfId="47" priority="40" operator="between">
      <formula>1</formula>
      <formula>3</formula>
    </cfRule>
  </conditionalFormatting>
  <conditionalFormatting sqref="J49:J51">
    <cfRule type="cellIs" dxfId="46" priority="36" operator="equal">
      <formula>"Risco Pequeno"</formula>
    </cfRule>
    <cfRule type="cellIs" dxfId="45" priority="37" operator="equal">
      <formula>"Risco Alto"</formula>
    </cfRule>
    <cfRule type="cellIs" dxfId="44" priority="38" operator="equal">
      <formula>"Risco Crítico"</formula>
    </cfRule>
    <cfRule type="cellIs" dxfId="43" priority="39" operator="equal">
      <formula>"Risco Moderado"</formula>
    </cfRule>
  </conditionalFormatting>
  <conditionalFormatting sqref="P49:P51">
    <cfRule type="cellIs" dxfId="42" priority="32" operator="equal">
      <formula>"Risco Crítico"</formula>
    </cfRule>
    <cfRule type="cellIs" dxfId="41" priority="33" operator="equal">
      <formula>"Risco Alto"</formula>
    </cfRule>
    <cfRule type="cellIs" dxfId="40" priority="34" operator="equal">
      <formula>"Risco Moderado"</formula>
    </cfRule>
    <cfRule type="cellIs" dxfId="39" priority="35" operator="equal">
      <formula>"Risco Pequeno"</formula>
    </cfRule>
  </conditionalFormatting>
  <conditionalFormatting sqref="W49:W51">
    <cfRule type="iconSet" priority="31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I52:I54">
    <cfRule type="cellIs" dxfId="38" priority="30" operator="between">
      <formula>1</formula>
      <formula>3</formula>
    </cfRule>
  </conditionalFormatting>
  <conditionalFormatting sqref="J52:J54">
    <cfRule type="cellIs" dxfId="37" priority="26" operator="equal">
      <formula>"Risco Pequeno"</formula>
    </cfRule>
    <cfRule type="cellIs" dxfId="36" priority="27" operator="equal">
      <formula>"Risco Alto"</formula>
    </cfRule>
    <cfRule type="cellIs" dxfId="35" priority="28" operator="equal">
      <formula>"Risco Crítico"</formula>
    </cfRule>
    <cfRule type="cellIs" dxfId="34" priority="29" operator="equal">
      <formula>"Risco Moderado"</formula>
    </cfRule>
  </conditionalFormatting>
  <conditionalFormatting sqref="P52:P54">
    <cfRule type="cellIs" dxfId="33" priority="22" operator="equal">
      <formula>"Risco Crítico"</formula>
    </cfRule>
    <cfRule type="cellIs" dxfId="32" priority="23" operator="equal">
      <formula>"Risco Alto"</formula>
    </cfRule>
    <cfRule type="cellIs" dxfId="31" priority="24" operator="equal">
      <formula>"Risco Moderado"</formula>
    </cfRule>
    <cfRule type="cellIs" dxfId="30" priority="25" operator="equal">
      <formula>"Risco Pequeno"</formula>
    </cfRule>
  </conditionalFormatting>
  <conditionalFormatting sqref="W52:W54">
    <cfRule type="iconSet" priority="21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I55:I57">
    <cfRule type="cellIs" dxfId="29" priority="20" operator="between">
      <formula>1</formula>
      <formula>3</formula>
    </cfRule>
  </conditionalFormatting>
  <conditionalFormatting sqref="J55:J57">
    <cfRule type="cellIs" dxfId="28" priority="16" operator="equal">
      <formula>"Risco Pequeno"</formula>
    </cfRule>
    <cfRule type="cellIs" dxfId="27" priority="17" operator="equal">
      <formula>"Risco Alto"</formula>
    </cfRule>
    <cfRule type="cellIs" dxfId="26" priority="18" operator="equal">
      <formula>"Risco Crítico"</formula>
    </cfRule>
    <cfRule type="cellIs" dxfId="25" priority="19" operator="equal">
      <formula>"Risco Moderado"</formula>
    </cfRule>
  </conditionalFormatting>
  <conditionalFormatting sqref="P55:P57">
    <cfRule type="cellIs" dxfId="24" priority="12" operator="equal">
      <formula>"Risco Crítico"</formula>
    </cfRule>
    <cfRule type="cellIs" dxfId="23" priority="13" operator="equal">
      <formula>"Risco Alto"</formula>
    </cfRule>
    <cfRule type="cellIs" dxfId="22" priority="14" operator="equal">
      <formula>"Risco Moderado"</formula>
    </cfRule>
    <cfRule type="cellIs" dxfId="21" priority="15" operator="equal">
      <formula>"Risco Pequeno"</formula>
    </cfRule>
  </conditionalFormatting>
  <conditionalFormatting sqref="W55:W57">
    <cfRule type="iconSet" priority="11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I58:I60">
    <cfRule type="cellIs" dxfId="20" priority="10" operator="between">
      <formula>1</formula>
      <formula>3</formula>
    </cfRule>
  </conditionalFormatting>
  <conditionalFormatting sqref="J58:J60">
    <cfRule type="cellIs" dxfId="19" priority="6" operator="equal">
      <formula>"Risco Pequeno"</formula>
    </cfRule>
    <cfRule type="cellIs" dxfId="18" priority="7" operator="equal">
      <formula>"Risco Alto"</formula>
    </cfRule>
    <cfRule type="cellIs" dxfId="17" priority="8" operator="equal">
      <formula>"Risco Crítico"</formula>
    </cfRule>
    <cfRule type="cellIs" dxfId="16" priority="9" operator="equal">
      <formula>"Risco Moderado"</formula>
    </cfRule>
  </conditionalFormatting>
  <conditionalFormatting sqref="P58:P60">
    <cfRule type="cellIs" dxfId="15" priority="2" operator="equal">
      <formula>"Risco Crítico"</formula>
    </cfRule>
    <cfRule type="cellIs" dxfId="14" priority="3" operator="equal">
      <formula>"Risco Alto"</formula>
    </cfRule>
    <cfRule type="cellIs" dxfId="13" priority="4" operator="equal">
      <formula>"Risco Moderado"</formula>
    </cfRule>
    <cfRule type="cellIs" dxfId="12" priority="5" operator="equal">
      <formula>"Risco Pequeno"</formula>
    </cfRule>
  </conditionalFormatting>
  <conditionalFormatting sqref="W58:W60">
    <cfRule type="iconSet" priority="1">
      <iconSet iconSet="4TrafficLights" showValue="0" reverse="1">
        <cfvo type="percent" val="0"/>
        <cfvo type="num" val="1"/>
        <cfvo type="num" val="2"/>
        <cfvo type="num" val="3"/>
      </iconSet>
    </cfRule>
  </conditionalFormatting>
  <dataValidations count="7">
    <dataValidation type="list" allowBlank="1" showInputMessage="1" showErrorMessage="1" sqref="M22:M61">
      <formula1>$B$89:$B$93</formula1>
    </dataValidation>
    <dataValidation type="list" allowBlank="1" showInputMessage="1" showErrorMessage="1" sqref="L22:L61">
      <formula1>$B$82:$B$86</formula1>
    </dataValidation>
    <dataValidation type="list" allowBlank="1" showInputMessage="1" showErrorMessage="1" promptTitle="Dimensão" sqref="A63">
      <formula1>#REF!</formula1>
    </dataValidation>
    <dataValidation type="list" allowBlank="1" showInputMessage="1" showErrorMessage="1" sqref="Q61:U61">
      <formula1>#REF!</formula1>
    </dataValidation>
    <dataValidation type="list" allowBlank="1" showInputMessage="1" showErrorMessage="1" sqref="Q22:Q60">
      <formula1>$S$64:$S$68</formula1>
    </dataValidation>
    <dataValidation type="list" allowBlank="1" showInputMessage="1" showErrorMessage="1" promptTitle="Tipo de Risco" sqref="B63 F61">
      <formula1>$B$68:$B$73</formula1>
    </dataValidation>
    <dataValidation type="list" allowBlank="1" showInputMessage="1" showErrorMessage="1" promptTitle="Tipo de Risco" sqref="F22:F60">
      <formula1>$S$71:$S$77</formula1>
    </dataValidation>
  </dataValidations>
  <pageMargins left="0.2902777777777778" right="0.47013888888888888" top="0.4" bottom="0.50972222222222219" header="0.51180555555555551" footer="0.51180555555555551"/>
  <pageSetup paperSize="9" scale="10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R95"/>
  <sheetViews>
    <sheetView showGridLines="0" topLeftCell="A17" zoomScaleNormal="100" workbookViewId="0">
      <selection activeCell="H25" sqref="H25"/>
    </sheetView>
  </sheetViews>
  <sheetFormatPr defaultColWidth="9.140625" defaultRowHeight="12.75" x14ac:dyDescent="0.2"/>
  <cols>
    <col min="1" max="1" width="32.28515625" style="75" customWidth="1"/>
    <col min="2" max="2" width="51.85546875" style="75" customWidth="1"/>
    <col min="3" max="8" width="13" style="75" customWidth="1"/>
    <col min="9" max="9" width="11.7109375" style="75" hidden="1" customWidth="1"/>
    <col min="10" max="10" width="9.5703125" style="75" customWidth="1"/>
    <col min="11" max="11" width="4.28515625" style="75" customWidth="1"/>
    <col min="12" max="12" width="5.5703125" style="74" customWidth="1"/>
    <col min="13" max="17" width="13" style="74" customWidth="1"/>
    <col min="18" max="18" width="9.5703125" style="74" customWidth="1"/>
    <col min="19" max="19" width="3" style="74" customWidth="1"/>
    <col min="20" max="20" width="15.7109375" style="74" customWidth="1"/>
    <col min="21" max="21" width="20.140625" style="74" customWidth="1"/>
    <col min="22" max="120" width="9.140625" style="74"/>
    <col min="121" max="16384" width="9.140625" style="75"/>
  </cols>
  <sheetData>
    <row r="1" spans="1:226" s="70" customFormat="1" ht="13.5" hidden="1" thickBot="1" x14ac:dyDescent="0.25"/>
    <row r="2" spans="1:226" s="71" customFormat="1" ht="20.25" hidden="1" x14ac:dyDescent="0.2">
      <c r="B2" s="276" t="s">
        <v>35</v>
      </c>
      <c r="C2" s="274" t="str">
        <f>'Mapa de Riscos'!D4</f>
        <v>SEGES</v>
      </c>
      <c r="D2" s="274"/>
      <c r="E2" s="274"/>
      <c r="F2" s="274"/>
      <c r="G2" s="274"/>
      <c r="H2" s="274"/>
      <c r="I2" s="274"/>
      <c r="J2" s="274"/>
      <c r="K2" s="274"/>
      <c r="L2" s="275"/>
      <c r="M2" s="72"/>
      <c r="N2" s="72"/>
      <c r="O2" s="72"/>
      <c r="P2" s="73"/>
      <c r="Q2" s="73"/>
      <c r="R2" s="72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</row>
    <row r="3" spans="1:226" s="71" customFormat="1" ht="20.25" hidden="1" x14ac:dyDescent="0.2">
      <c r="B3" s="277" t="s">
        <v>36</v>
      </c>
      <c r="C3" s="272" t="str">
        <f>'Mapa de Riscos'!D5</f>
        <v>Departamento de Transferências Voluntárias - DETRV</v>
      </c>
      <c r="D3" s="272"/>
      <c r="E3" s="272"/>
      <c r="F3" s="272"/>
      <c r="G3" s="272"/>
      <c r="H3" s="272"/>
      <c r="I3" s="334"/>
      <c r="J3" s="272"/>
      <c r="K3" s="272"/>
      <c r="L3" s="273"/>
      <c r="M3" s="72"/>
      <c r="N3" s="72"/>
      <c r="O3" s="72"/>
      <c r="P3" s="73"/>
      <c r="Q3" s="73"/>
      <c r="R3" s="72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</row>
    <row r="4" spans="1:226" s="71" customFormat="1" ht="20.25" hidden="1" x14ac:dyDescent="0.2">
      <c r="B4" s="277" t="s">
        <v>37</v>
      </c>
      <c r="C4" s="593" t="str">
        <f>'Mapa de Riscos'!D6</f>
        <v>Transferêcias voluntárias</v>
      </c>
      <c r="D4" s="593"/>
      <c r="E4" s="593"/>
      <c r="F4" s="593"/>
      <c r="G4" s="593"/>
      <c r="H4" s="593"/>
      <c r="I4" s="593"/>
      <c r="J4" s="593"/>
      <c r="K4" s="593"/>
      <c r="L4" s="594"/>
      <c r="M4" s="72"/>
      <c r="N4" s="72"/>
      <c r="O4" s="72"/>
      <c r="P4" s="73"/>
      <c r="Q4" s="73"/>
      <c r="R4" s="72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</row>
    <row r="5" spans="1:226" s="71" customFormat="1" ht="20.25" hidden="1" x14ac:dyDescent="0.2">
      <c r="B5" s="277" t="s">
        <v>0</v>
      </c>
      <c r="C5" s="593" t="str">
        <f>'Mapa de Riscos'!D7</f>
        <v>Contrato de repasse</v>
      </c>
      <c r="D5" s="593"/>
      <c r="E5" s="593"/>
      <c r="F5" s="593"/>
      <c r="G5" s="593"/>
      <c r="H5" s="593"/>
      <c r="I5" s="593"/>
      <c r="J5" s="593"/>
      <c r="K5" s="593"/>
      <c r="L5" s="594"/>
      <c r="M5" s="72"/>
      <c r="N5" s="72"/>
      <c r="O5" s="72"/>
      <c r="P5" s="73"/>
      <c r="Q5" s="73"/>
      <c r="R5" s="72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</row>
    <row r="6" spans="1:226" s="71" customFormat="1" ht="20.25" hidden="1" x14ac:dyDescent="0.2">
      <c r="B6" s="278" t="s">
        <v>10</v>
      </c>
      <c r="C6" s="597" t="s">
        <v>250</v>
      </c>
      <c r="D6" s="597"/>
      <c r="E6" s="597"/>
      <c r="F6" s="597"/>
      <c r="G6" s="597"/>
      <c r="H6" s="597"/>
      <c r="I6" s="597"/>
      <c r="J6" s="597"/>
      <c r="K6" s="597"/>
      <c r="L6" s="598"/>
      <c r="M6" s="72"/>
      <c r="N6" s="72"/>
      <c r="O6" s="72"/>
      <c r="P6" s="73"/>
      <c r="Q6" s="73"/>
      <c r="R6" s="72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</row>
    <row r="7" spans="1:226" s="71" customFormat="1" ht="20.25" hidden="1" x14ac:dyDescent="0.2">
      <c r="B7" s="277" t="s">
        <v>73</v>
      </c>
      <c r="C7" s="593" t="str">
        <f>'Mapa de Riscos'!D8</f>
        <v>Transferêcias de recursos para entes/entidades</v>
      </c>
      <c r="D7" s="593"/>
      <c r="E7" s="593"/>
      <c r="F7" s="593"/>
      <c r="G7" s="593"/>
      <c r="H7" s="593"/>
      <c r="I7" s="593"/>
      <c r="J7" s="593"/>
      <c r="K7" s="593"/>
      <c r="L7" s="594"/>
      <c r="M7" s="72"/>
      <c r="N7" s="72"/>
      <c r="O7" s="72"/>
      <c r="P7" s="72"/>
      <c r="Q7" s="72"/>
      <c r="R7" s="72"/>
      <c r="S7" s="72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</row>
    <row r="8" spans="1:226" s="71" customFormat="1" ht="20.25" hidden="1" x14ac:dyDescent="0.2">
      <c r="B8" s="277" t="s">
        <v>74</v>
      </c>
      <c r="C8" s="593" t="str">
        <f>'Mapa de Riscos'!D9</f>
        <v>xxx1</v>
      </c>
      <c r="D8" s="593"/>
      <c r="E8" s="593"/>
      <c r="F8" s="593"/>
      <c r="G8" s="593"/>
      <c r="H8" s="593"/>
      <c r="I8" s="593"/>
      <c r="J8" s="593"/>
      <c r="K8" s="593"/>
      <c r="L8" s="594"/>
      <c r="M8" s="72"/>
      <c r="N8" s="72"/>
      <c r="O8" s="72"/>
      <c r="P8" s="72"/>
      <c r="Q8" s="72"/>
      <c r="R8" s="72"/>
      <c r="S8" s="72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</row>
    <row r="9" spans="1:226" s="71" customFormat="1" ht="20.25" hidden="1" x14ac:dyDescent="0.2">
      <c r="B9" s="277" t="s">
        <v>5</v>
      </c>
      <c r="C9" s="593" t="str">
        <f>'Mapa de Riscos'!D10</f>
        <v>xx2</v>
      </c>
      <c r="D9" s="593"/>
      <c r="E9" s="593"/>
      <c r="F9" s="593"/>
      <c r="G9" s="593"/>
      <c r="H9" s="593"/>
      <c r="I9" s="593"/>
      <c r="J9" s="593"/>
      <c r="K9" s="593"/>
      <c r="L9" s="594"/>
      <c r="M9" s="72"/>
      <c r="N9" s="72"/>
      <c r="O9" s="72"/>
      <c r="P9" s="72"/>
      <c r="Q9" s="72"/>
      <c r="R9" s="72"/>
      <c r="S9" s="72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</row>
    <row r="10" spans="1:226" s="71" customFormat="1" ht="21" hidden="1" thickBot="1" x14ac:dyDescent="0.25">
      <c r="B10" s="279" t="s">
        <v>75</v>
      </c>
      <c r="C10" s="595" t="str">
        <f>'Mapa de Riscos'!D11</f>
        <v>xxx</v>
      </c>
      <c r="D10" s="595"/>
      <c r="E10" s="595"/>
      <c r="F10" s="595"/>
      <c r="G10" s="595"/>
      <c r="H10" s="595"/>
      <c r="I10" s="595"/>
      <c r="J10" s="595"/>
      <c r="K10" s="595"/>
      <c r="L10" s="596"/>
      <c r="M10" s="72"/>
      <c r="N10" s="72"/>
      <c r="O10" s="72"/>
      <c r="P10" s="72"/>
      <c r="Q10" s="72"/>
      <c r="R10" s="72"/>
      <c r="S10" s="72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</row>
    <row r="11" spans="1:226" s="70" customFormat="1" hidden="1" x14ac:dyDescent="0.2">
      <c r="A11" s="71"/>
    </row>
    <row r="12" spans="1:226" ht="23.25" hidden="1" customHeight="1" x14ac:dyDescent="0.2">
      <c r="A12" s="71"/>
      <c r="B12" s="601" t="s">
        <v>152</v>
      </c>
      <c r="C12" s="601"/>
      <c r="D12" s="601"/>
      <c r="E12" s="601"/>
      <c r="F12" s="601"/>
      <c r="G12" s="601"/>
      <c r="H12" s="601"/>
      <c r="I12" s="601"/>
      <c r="J12" s="601"/>
      <c r="K12" s="601"/>
      <c r="L12" s="601"/>
      <c r="M12" s="601"/>
      <c r="N12" s="601"/>
      <c r="O12" s="601"/>
      <c r="P12" s="601"/>
      <c r="Q12" s="601"/>
      <c r="R12" s="601"/>
      <c r="S12" s="601"/>
      <c r="T12" s="601"/>
      <c r="U12" s="601"/>
      <c r="V12" s="601"/>
    </row>
    <row r="13" spans="1:226" ht="12" hidden="1" customHeight="1" thickBot="1" x14ac:dyDescent="0.25">
      <c r="A13" s="71"/>
      <c r="B13" s="74"/>
      <c r="C13" s="74"/>
      <c r="D13" s="74"/>
      <c r="E13" s="74"/>
      <c r="F13" s="74"/>
      <c r="G13" s="74"/>
      <c r="H13" s="74"/>
      <c r="I13" s="74"/>
      <c r="J13" s="74"/>
      <c r="K13" s="74"/>
    </row>
    <row r="14" spans="1:226" ht="8.25" customHeight="1" thickBot="1" x14ac:dyDescent="0.25">
      <c r="A14" s="576" t="s">
        <v>156</v>
      </c>
      <c r="B14" s="602"/>
      <c r="C14" s="602"/>
      <c r="D14" s="602"/>
      <c r="E14" s="602"/>
      <c r="F14" s="602"/>
      <c r="G14" s="602"/>
      <c r="H14" s="602"/>
      <c r="I14" s="602"/>
      <c r="J14" s="603"/>
      <c r="K14" s="258"/>
      <c r="L14" s="604"/>
      <c r="M14" s="604"/>
      <c r="N14" s="604"/>
      <c r="O14" s="604"/>
      <c r="P14" s="604"/>
      <c r="Q14" s="604"/>
      <c r="R14" s="604"/>
      <c r="S14" s="76"/>
      <c r="T14" s="77"/>
      <c r="U14" s="76"/>
      <c r="V14" s="78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/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/>
      <c r="DM14" s="75"/>
      <c r="DN14" s="75"/>
      <c r="DO14" s="75"/>
      <c r="DP14" s="75"/>
    </row>
    <row r="15" spans="1:226" ht="38.25" customHeight="1" thickBot="1" x14ac:dyDescent="0.25">
      <c r="A15" s="577"/>
      <c r="B15" s="617" t="s">
        <v>92</v>
      </c>
      <c r="C15" s="617"/>
      <c r="D15" s="617"/>
      <c r="E15" s="617"/>
      <c r="F15" s="617"/>
      <c r="G15" s="617"/>
      <c r="H15" s="617"/>
      <c r="I15" s="617"/>
      <c r="J15" s="618"/>
      <c r="K15" s="259"/>
      <c r="L15" s="619" t="s">
        <v>150</v>
      </c>
      <c r="M15" s="619"/>
      <c r="N15" s="619"/>
      <c r="O15" s="619"/>
      <c r="P15" s="619"/>
      <c r="Q15" s="619"/>
      <c r="R15" s="620"/>
      <c r="S15" s="79"/>
      <c r="T15" s="605" t="s">
        <v>21</v>
      </c>
      <c r="U15" s="606"/>
      <c r="V15" s="80"/>
    </row>
    <row r="16" spans="1:226" ht="18.75" customHeight="1" thickBot="1" x14ac:dyDescent="0.25">
      <c r="A16" s="577"/>
      <c r="B16" s="578" t="s">
        <v>94</v>
      </c>
      <c r="C16" s="590" t="s">
        <v>95</v>
      </c>
      <c r="D16" s="591"/>
      <c r="E16" s="591"/>
      <c r="F16" s="591"/>
      <c r="G16" s="591"/>
      <c r="H16" s="592"/>
      <c r="I16" s="561" t="s">
        <v>96</v>
      </c>
      <c r="J16" s="562"/>
      <c r="K16" s="259"/>
      <c r="L16" s="567" t="s">
        <v>97</v>
      </c>
      <c r="M16" s="569" t="s">
        <v>151</v>
      </c>
      <c r="N16" s="569"/>
      <c r="O16" s="569"/>
      <c r="P16" s="569"/>
      <c r="Q16" s="569"/>
      <c r="R16" s="621" t="s">
        <v>96</v>
      </c>
      <c r="S16" s="79"/>
      <c r="T16" s="607"/>
      <c r="U16" s="608"/>
      <c r="V16" s="80"/>
    </row>
    <row r="17" spans="1:23" ht="34.5" customHeight="1" thickTop="1" thickBot="1" x14ac:dyDescent="0.25">
      <c r="A17" s="577"/>
      <c r="B17" s="579"/>
      <c r="C17" s="587" t="s">
        <v>98</v>
      </c>
      <c r="D17" s="588"/>
      <c r="E17" s="588"/>
      <c r="F17" s="588"/>
      <c r="G17" s="589"/>
      <c r="H17" s="337" t="s">
        <v>99</v>
      </c>
      <c r="I17" s="563"/>
      <c r="J17" s="564"/>
      <c r="K17" s="260"/>
      <c r="L17" s="568"/>
      <c r="M17" s="623" t="s">
        <v>100</v>
      </c>
      <c r="N17" s="599" t="s">
        <v>331</v>
      </c>
      <c r="O17" s="599" t="s">
        <v>332</v>
      </c>
      <c r="P17" s="599" t="s">
        <v>211</v>
      </c>
      <c r="Q17" s="615" t="s">
        <v>210</v>
      </c>
      <c r="R17" s="559"/>
      <c r="S17" s="81"/>
      <c r="T17" s="609"/>
      <c r="U17" s="610"/>
      <c r="V17" s="80"/>
    </row>
    <row r="18" spans="1:23" ht="103.5" customHeight="1" thickTop="1" thickBot="1" x14ac:dyDescent="0.25">
      <c r="A18" s="577"/>
      <c r="B18" s="579"/>
      <c r="C18" s="261" t="s">
        <v>101</v>
      </c>
      <c r="D18" s="262" t="s">
        <v>26</v>
      </c>
      <c r="E18" s="262" t="s">
        <v>27</v>
      </c>
      <c r="F18" s="262" t="s">
        <v>102</v>
      </c>
      <c r="G18" s="262" t="s">
        <v>103</v>
      </c>
      <c r="H18" s="262" t="s">
        <v>104</v>
      </c>
      <c r="I18" s="565"/>
      <c r="J18" s="566"/>
      <c r="K18" s="260"/>
      <c r="L18" s="568"/>
      <c r="M18" s="624"/>
      <c r="N18" s="600"/>
      <c r="O18" s="600"/>
      <c r="P18" s="600"/>
      <c r="Q18" s="616"/>
      <c r="R18" s="559"/>
      <c r="S18" s="81"/>
      <c r="T18" s="611" t="s">
        <v>93</v>
      </c>
      <c r="U18" s="613" t="s">
        <v>41</v>
      </c>
      <c r="V18" s="80"/>
    </row>
    <row r="19" spans="1:23" ht="21.95" customHeight="1" thickTop="1" x14ac:dyDescent="0.2">
      <c r="A19" s="577"/>
      <c r="B19" s="580" t="s">
        <v>153</v>
      </c>
      <c r="C19" s="263">
        <v>0.15</v>
      </c>
      <c r="D19" s="263">
        <v>0.17</v>
      </c>
      <c r="E19" s="263">
        <v>0.12</v>
      </c>
      <c r="F19" s="263">
        <v>0.18</v>
      </c>
      <c r="G19" s="263">
        <v>0.13</v>
      </c>
      <c r="H19" s="263">
        <v>0.25</v>
      </c>
      <c r="I19" s="558"/>
      <c r="J19" s="558">
        <f>SUM(C19:H19)</f>
        <v>1</v>
      </c>
      <c r="K19" s="264"/>
      <c r="L19" s="568"/>
      <c r="M19" s="265" t="s">
        <v>33</v>
      </c>
      <c r="N19" s="265" t="s">
        <v>105</v>
      </c>
      <c r="O19" s="265" t="s">
        <v>106</v>
      </c>
      <c r="P19" s="265" t="s">
        <v>107</v>
      </c>
      <c r="Q19" s="265" t="s">
        <v>34</v>
      </c>
      <c r="R19" s="559"/>
      <c r="S19" s="29"/>
      <c r="T19" s="612"/>
      <c r="U19" s="614"/>
      <c r="V19" s="80"/>
    </row>
    <row r="20" spans="1:23" ht="14.25" customHeight="1" x14ac:dyDescent="0.2">
      <c r="A20" s="577"/>
      <c r="B20" s="581"/>
      <c r="C20" s="583" t="s">
        <v>108</v>
      </c>
      <c r="D20" s="583"/>
      <c r="E20" s="583"/>
      <c r="F20" s="583"/>
      <c r="G20" s="583"/>
      <c r="H20" s="584"/>
      <c r="I20" s="559"/>
      <c r="J20" s="559"/>
      <c r="K20" s="264"/>
      <c r="L20" s="568"/>
      <c r="M20" s="266">
        <v>1</v>
      </c>
      <c r="N20" s="266">
        <v>2</v>
      </c>
      <c r="O20" s="266">
        <v>3</v>
      </c>
      <c r="P20" s="266">
        <v>4</v>
      </c>
      <c r="Q20" s="266">
        <v>5</v>
      </c>
      <c r="R20" s="559"/>
      <c r="S20" s="29"/>
      <c r="T20" s="612"/>
      <c r="U20" s="614"/>
      <c r="V20" s="80"/>
    </row>
    <row r="21" spans="1:23" ht="13.5" customHeight="1" thickBot="1" x14ac:dyDescent="0.25">
      <c r="A21" s="577"/>
      <c r="B21" s="581"/>
      <c r="C21" s="585"/>
      <c r="D21" s="585"/>
      <c r="E21" s="585"/>
      <c r="F21" s="585"/>
      <c r="G21" s="585"/>
      <c r="H21" s="586"/>
      <c r="I21" s="560"/>
      <c r="J21" s="560"/>
      <c r="K21" s="264"/>
      <c r="L21" s="267"/>
      <c r="M21" s="266" t="s">
        <v>320</v>
      </c>
      <c r="N21" s="266" t="s">
        <v>321</v>
      </c>
      <c r="O21" s="266" t="s">
        <v>322</v>
      </c>
      <c r="P21" s="266" t="s">
        <v>323</v>
      </c>
      <c r="Q21" s="266" t="s">
        <v>324</v>
      </c>
      <c r="R21" s="622"/>
      <c r="S21" s="29"/>
      <c r="T21" s="612"/>
      <c r="U21" s="614"/>
      <c r="V21" s="80"/>
    </row>
    <row r="22" spans="1:23" ht="20.100000000000001" customHeight="1" thickTop="1" thickBot="1" x14ac:dyDescent="0.25">
      <c r="A22" s="582" t="str">
        <f>INDEX('Mapa de Riscos'!B22:B$48,ROWS('Mapa de Riscos'!B22))</f>
        <v>Subprocesso/ Atividade 1</v>
      </c>
      <c r="B22" s="385" t="str">
        <f>'Mapa de Riscos'!C22</f>
        <v xml:space="preserve">Evento 1 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338">
        <v>5</v>
      </c>
      <c r="I22" s="341">
        <f>IFERROR(((C22*$C$19)+(D22*$D$19)+(E22*$E$19)+(F22*$F$19)+(G22*$G$19)+(H22*$H$19))/((IF(C22=0,0,$C$19)+(IF(D22=0,0,$D$19))+(IF(E22=0,0,$E$19))+(IF(F22=0,0,$F$19))+(IF(G22=0,0,$G$19))+(IF(H22=0,0,$H$19)))),0)</f>
        <v>5</v>
      </c>
      <c r="J22" s="335">
        <f>ROUND(IFERROR(((C22*$C$19)+(D22*$D$19)+(E22*$E$19)+(F22*$F$19)+(G22*$G$19)+(H22*$H$19))/((IF(C22=0,0,$C$19)+(IF(D22=0,0,$D$19))+(IF(E22=0,0,$E$19))+(IF(F22=0,0,$F$19))+(IF(G22=0,0,$G$19))+(IF(H22=0,0,$H$19)))),0),0)</f>
        <v>5</v>
      </c>
      <c r="K22" s="30"/>
      <c r="L22" s="82">
        <v>5</v>
      </c>
      <c r="M22" s="523" t="str">
        <f>IF(L22&gt;5,"Nota inválida",HLOOKUP(L22,$M$20:$Q$21,2,0))</f>
        <v>Muito Alta</v>
      </c>
      <c r="N22" s="521" t="str">
        <f>IF(M22&gt;5,"Nota inválida",HLOOKUP(M22,#REF!,2,0))</f>
        <v>Nota inválida</v>
      </c>
      <c r="O22" s="521" t="str">
        <f>IF(N22&gt;5,"Nota inválida",HLOOKUP(N22,#REF!,2,0))</f>
        <v>Nota inválida</v>
      </c>
      <c r="P22" s="521" t="str">
        <f>IF(O22&gt;5,"Nota inválida",HLOOKUP(O22,#REF!,2,0))</f>
        <v>Nota inválida</v>
      </c>
      <c r="Q22" s="524" t="str">
        <f>IF(P22&gt;5,"Nota inválida",HLOOKUP(P22,#REF!,2,0))</f>
        <v>Nota inválida</v>
      </c>
      <c r="R22" s="335">
        <f t="shared" ref="R22:R30" si="0">IF(L22&gt;5,"-",IF(L22&lt;1,"-",L22))</f>
        <v>5</v>
      </c>
      <c r="S22" s="30"/>
      <c r="T22" s="363">
        <f>J22*R22</f>
        <v>25</v>
      </c>
      <c r="U22" s="271" t="str">
        <f>IF(T22&lt;4,"Risco Pequeno",IF(T22&lt;7,"Risco Moderado",IF(T22&lt;15,"Risco Alto","Risco Crítico")))</f>
        <v>Risco Crítico</v>
      </c>
      <c r="V22" s="83"/>
      <c r="W22" s="28"/>
    </row>
    <row r="23" spans="1:23" ht="20.100000000000001" customHeight="1" thickTop="1" thickBot="1" x14ac:dyDescent="0.25">
      <c r="A23" s="518"/>
      <c r="B23" s="385" t="str">
        <f>'Mapa de Riscos'!C23</f>
        <v xml:space="preserve">Evento 2 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338">
        <v>0</v>
      </c>
      <c r="I23" s="341">
        <f t="shared" ref="I23:I60" si="1">IFERROR(((C23*$C$19)+(D23*$D$19)+(E23*$E$19)+(F23*$F$19)+(G23*$G$19)+(H23*$H$19))/((IF(C23=0,0,$C$19)+(IF(D23=0,0,$D$19))+(IF(E23=0,0,$E$19))+(IF(F23=0,0,$F$19))+(IF(G23=0,0,$G$19))+(IF(H23=0,0,$H$19)))),0)</f>
        <v>0</v>
      </c>
      <c r="J23" s="335">
        <f>ROUND(IFERROR(((C23*$C$19)+(D23*$D$19)+(E23*$E$19)+(F23*$F$19)+(G23*$G$19)+(H23*$H$19))/((IF(C23=0,0,$C$19)+(IF(D23=0,0,$D$19))+(IF(E23=0,0,$E$19))+(IF(F23=0,0,$F$19))+(IF(G23=0,0,$G$19))+(IF(H23=0,0,$H$19)))),0),0)</f>
        <v>0</v>
      </c>
      <c r="K23" s="30"/>
      <c r="L23" s="82">
        <v>1</v>
      </c>
      <c r="M23" s="523" t="str">
        <f>IF(L23&gt;5,"Nota inválida",HLOOKUP(L23,$M$20:$Q$21,2,0))</f>
        <v>Muito baixa</v>
      </c>
      <c r="N23" s="521" t="str">
        <f>IF(M23&gt;5,"Nota inválida",HLOOKUP(M23,#REF!,2,0))</f>
        <v>Nota inválida</v>
      </c>
      <c r="O23" s="521" t="str">
        <f>IF(N23&gt;5,"Nota inválida",HLOOKUP(N23,#REF!,2,0))</f>
        <v>Nota inválida</v>
      </c>
      <c r="P23" s="521" t="str">
        <f>IF(O23&gt;5,"Nota inválida",HLOOKUP(O23,#REF!,2,0))</f>
        <v>Nota inválida</v>
      </c>
      <c r="Q23" s="524" t="str">
        <f>IF(P23&gt;5,"Nota inválida",HLOOKUP(P23,#REF!,2,0))</f>
        <v>Nota inválida</v>
      </c>
      <c r="R23" s="335">
        <f t="shared" si="0"/>
        <v>1</v>
      </c>
      <c r="S23" s="30"/>
      <c r="T23" s="363">
        <f t="shared" ref="T23:T30" si="2">J23*R23</f>
        <v>0</v>
      </c>
      <c r="U23" s="271" t="str">
        <f t="shared" ref="U23:U60" si="3">IF(T23&lt;4,"Risco Pequeno",IF(T23&lt;7,"Risco Moderado",IF(T23&lt;15,"Risco Alto","Risco Crítico")))</f>
        <v>Risco Pequeno</v>
      </c>
      <c r="V23" s="83"/>
      <c r="W23" s="28"/>
    </row>
    <row r="24" spans="1:23" ht="20.100000000000001" customHeight="1" thickTop="1" thickBot="1" x14ac:dyDescent="0.25">
      <c r="A24" s="519"/>
      <c r="B24" s="385" t="str">
        <f>'Mapa de Riscos'!C24</f>
        <v>Evento 3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338">
        <v>0</v>
      </c>
      <c r="I24" s="341">
        <f t="shared" si="1"/>
        <v>0</v>
      </c>
      <c r="J24" s="335">
        <f t="shared" ref="J24:J60" si="4">ROUND(IFERROR(((C24*$C$19)+(D24*$D$19)+(E24*$E$19)+(F24*$F$19)+(G24*$G$19)+(H24*$H$19))/((IF(C24=0,0,$C$19)+(IF(D24=0,0,$D$19))+(IF(E24=0,0,$E$19))+(IF(F24=0,0,$F$19))+(IF(G24=0,0,$G$19))+(IF(H24=0,0,$H$19)))),0),0)</f>
        <v>0</v>
      </c>
      <c r="K24" s="30"/>
      <c r="L24" s="82">
        <v>1</v>
      </c>
      <c r="M24" s="523" t="str">
        <f t="shared" ref="M24:M30" si="5">IF(L24&gt;5,"Nota inválida",HLOOKUP(L24,$M$20:$Q$21,2,0))</f>
        <v>Muito baixa</v>
      </c>
      <c r="N24" s="521" t="str">
        <f>IF(M24&gt;5,"Nota inválida",HLOOKUP(M24,#REF!,2,0))</f>
        <v>Nota inválida</v>
      </c>
      <c r="O24" s="521" t="str">
        <f>IF(N24&gt;5,"Nota inválida",HLOOKUP(N24,#REF!,2,0))</f>
        <v>Nota inválida</v>
      </c>
      <c r="P24" s="521" t="str">
        <f>IF(O24&gt;5,"Nota inválida",HLOOKUP(O24,#REF!,2,0))</f>
        <v>Nota inválida</v>
      </c>
      <c r="Q24" s="524" t="str">
        <f>IF(P24&gt;5,"Nota inválida",HLOOKUP(P24,#REF!,2,0))</f>
        <v>Nota inválida</v>
      </c>
      <c r="R24" s="335">
        <f t="shared" si="0"/>
        <v>1</v>
      </c>
      <c r="S24" s="30"/>
      <c r="T24" s="363">
        <f t="shared" si="2"/>
        <v>0</v>
      </c>
      <c r="U24" s="271" t="str">
        <f t="shared" si="3"/>
        <v>Risco Pequeno</v>
      </c>
      <c r="V24" s="83"/>
      <c r="W24" s="28"/>
    </row>
    <row r="25" spans="1:23" ht="20.100000000000001" customHeight="1" thickTop="1" thickBot="1" x14ac:dyDescent="0.25">
      <c r="A25" s="518" t="str">
        <f>INDEX('Mapa de Riscos'!B25:B$48,ROWS('Mapa de Riscos'!B25))</f>
        <v>Subprocesso/ Atividade 2</v>
      </c>
      <c r="B25" s="386" t="str">
        <f>'Mapa de Riscos'!C25</f>
        <v>Evento 1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338">
        <v>0</v>
      </c>
      <c r="I25" s="341">
        <f t="shared" si="1"/>
        <v>0</v>
      </c>
      <c r="J25" s="335">
        <f t="shared" si="4"/>
        <v>0</v>
      </c>
      <c r="K25" s="30"/>
      <c r="L25" s="82">
        <v>1</v>
      </c>
      <c r="M25" s="523" t="str">
        <f t="shared" si="5"/>
        <v>Muito baixa</v>
      </c>
      <c r="N25" s="521" t="str">
        <f>IF(M25&gt;5,"Nota inválida",HLOOKUP(M25,#REF!,2,0))</f>
        <v>Nota inválida</v>
      </c>
      <c r="O25" s="521" t="str">
        <f>IF(N25&gt;5,"Nota inválida",HLOOKUP(N25,#REF!,2,0))</f>
        <v>Nota inválida</v>
      </c>
      <c r="P25" s="521" t="str">
        <f>IF(O25&gt;5,"Nota inválida",HLOOKUP(O25,#REF!,2,0))</f>
        <v>Nota inválida</v>
      </c>
      <c r="Q25" s="524" t="str">
        <f>IF(P25&gt;5,"Nota inválida",HLOOKUP(P25,#REF!,2,0))</f>
        <v>Nota inválida</v>
      </c>
      <c r="R25" s="335">
        <f t="shared" si="0"/>
        <v>1</v>
      </c>
      <c r="S25" s="30"/>
      <c r="T25" s="363">
        <f t="shared" si="2"/>
        <v>0</v>
      </c>
      <c r="U25" s="271" t="str">
        <f t="shared" si="3"/>
        <v>Risco Pequeno</v>
      </c>
      <c r="V25" s="83"/>
      <c r="W25" s="28"/>
    </row>
    <row r="26" spans="1:23" s="74" customFormat="1" ht="20.100000000000001" customHeight="1" thickTop="1" thickBot="1" x14ac:dyDescent="0.25">
      <c r="A26" s="518"/>
      <c r="B26" s="386" t="str">
        <f>'Mapa de Riscos'!C26</f>
        <v>Evento 2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338">
        <v>0</v>
      </c>
      <c r="I26" s="341">
        <f t="shared" si="1"/>
        <v>0</v>
      </c>
      <c r="J26" s="335">
        <f t="shared" si="4"/>
        <v>0</v>
      </c>
      <c r="K26" s="30"/>
      <c r="L26" s="82">
        <v>1</v>
      </c>
      <c r="M26" s="523" t="str">
        <f>IF(L26&gt;5,"Nota inválida",HLOOKUP(L26,$M$20:$Q$21,2,0))</f>
        <v>Muito baixa</v>
      </c>
      <c r="N26" s="521" t="str">
        <f>IF(M26&gt;5,"Nota inválida",HLOOKUP(M26,#REF!,2,0))</f>
        <v>Nota inválida</v>
      </c>
      <c r="O26" s="521" t="str">
        <f>IF(N26&gt;5,"Nota inválida",HLOOKUP(N26,#REF!,2,0))</f>
        <v>Nota inválida</v>
      </c>
      <c r="P26" s="521" t="str">
        <f>IF(O26&gt;5,"Nota inválida",HLOOKUP(O26,#REF!,2,0))</f>
        <v>Nota inválida</v>
      </c>
      <c r="Q26" s="524" t="str">
        <f>IF(P26&gt;5,"Nota inválida",HLOOKUP(P26,#REF!,2,0))</f>
        <v>Nota inválida</v>
      </c>
      <c r="R26" s="335">
        <f t="shared" si="0"/>
        <v>1</v>
      </c>
      <c r="S26" s="30"/>
      <c r="T26" s="363">
        <f t="shared" si="2"/>
        <v>0</v>
      </c>
      <c r="U26" s="271" t="str">
        <f t="shared" si="3"/>
        <v>Risco Pequeno</v>
      </c>
      <c r="V26" s="83"/>
      <c r="W26" s="28"/>
    </row>
    <row r="27" spans="1:23" s="74" customFormat="1" ht="20.100000000000001" customHeight="1" thickTop="1" thickBot="1" x14ac:dyDescent="0.25">
      <c r="A27" s="519"/>
      <c r="B27" s="386" t="str">
        <f>'Mapa de Riscos'!C27</f>
        <v>Evento 3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338">
        <v>0</v>
      </c>
      <c r="I27" s="341">
        <f t="shared" si="1"/>
        <v>0</v>
      </c>
      <c r="J27" s="335">
        <f t="shared" si="4"/>
        <v>0</v>
      </c>
      <c r="K27" s="30"/>
      <c r="L27" s="82">
        <v>1</v>
      </c>
      <c r="M27" s="523" t="str">
        <f t="shared" si="5"/>
        <v>Muito baixa</v>
      </c>
      <c r="N27" s="521" t="str">
        <f>IF(M27&gt;5,"Nota inválida",HLOOKUP(M27,#REF!,2,0))</f>
        <v>Nota inválida</v>
      </c>
      <c r="O27" s="521" t="str">
        <f>IF(N27&gt;5,"Nota inválida",HLOOKUP(N27,#REF!,2,0))</f>
        <v>Nota inválida</v>
      </c>
      <c r="P27" s="521" t="str">
        <f>IF(O27&gt;5,"Nota inválida",HLOOKUP(O27,#REF!,2,0))</f>
        <v>Nota inválida</v>
      </c>
      <c r="Q27" s="524" t="str">
        <f>IF(P27&gt;5,"Nota inválida",HLOOKUP(P27,#REF!,2,0))</f>
        <v>Nota inválida</v>
      </c>
      <c r="R27" s="335">
        <f t="shared" si="0"/>
        <v>1</v>
      </c>
      <c r="S27" s="30"/>
      <c r="T27" s="363">
        <f t="shared" si="2"/>
        <v>0</v>
      </c>
      <c r="U27" s="271" t="str">
        <f t="shared" si="3"/>
        <v>Risco Pequeno</v>
      </c>
      <c r="V27" s="83"/>
      <c r="W27" s="28"/>
    </row>
    <row r="28" spans="1:23" s="74" customFormat="1" ht="20.100000000000001" customHeight="1" thickTop="1" thickBot="1" x14ac:dyDescent="0.25">
      <c r="A28" s="518" t="str">
        <f>INDEX('Mapa de Riscos'!B28:B$48,ROWS('Mapa de Riscos'!B28))</f>
        <v>Subprocesso/ Atividade 3</v>
      </c>
      <c r="B28" s="386" t="str">
        <f>'Mapa de Riscos'!C28</f>
        <v>Evento 1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338">
        <v>0</v>
      </c>
      <c r="I28" s="341">
        <f t="shared" si="1"/>
        <v>0</v>
      </c>
      <c r="J28" s="335">
        <f t="shared" si="4"/>
        <v>0</v>
      </c>
      <c r="K28" s="30"/>
      <c r="L28" s="82">
        <v>1</v>
      </c>
      <c r="M28" s="523" t="str">
        <f t="shared" si="5"/>
        <v>Muito baixa</v>
      </c>
      <c r="N28" s="521" t="str">
        <f>IF(M28&gt;5,"Nota inválida",HLOOKUP(M28,#REF!,2,0))</f>
        <v>Nota inválida</v>
      </c>
      <c r="O28" s="521" t="str">
        <f>IF(N28&gt;5,"Nota inválida",HLOOKUP(N28,#REF!,2,0))</f>
        <v>Nota inválida</v>
      </c>
      <c r="P28" s="521" t="str">
        <f>IF(O28&gt;5,"Nota inválida",HLOOKUP(O28,#REF!,2,0))</f>
        <v>Nota inválida</v>
      </c>
      <c r="Q28" s="524" t="str">
        <f>IF(P28&gt;5,"Nota inválida",HLOOKUP(P28,#REF!,2,0))</f>
        <v>Nota inválida</v>
      </c>
      <c r="R28" s="335">
        <f t="shared" si="0"/>
        <v>1</v>
      </c>
      <c r="S28" s="30"/>
      <c r="T28" s="363">
        <f t="shared" si="2"/>
        <v>0</v>
      </c>
      <c r="U28" s="271" t="str">
        <f t="shared" si="3"/>
        <v>Risco Pequeno</v>
      </c>
      <c r="V28" s="83"/>
      <c r="W28" s="28"/>
    </row>
    <row r="29" spans="1:23" s="74" customFormat="1" ht="20.100000000000001" customHeight="1" thickTop="1" thickBot="1" x14ac:dyDescent="0.25">
      <c r="A29" s="518"/>
      <c r="B29" s="386" t="str">
        <f>'Mapa de Riscos'!C29</f>
        <v>Evento 2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338">
        <v>0</v>
      </c>
      <c r="I29" s="341">
        <f t="shared" si="1"/>
        <v>0</v>
      </c>
      <c r="J29" s="335">
        <f t="shared" si="4"/>
        <v>0</v>
      </c>
      <c r="K29" s="30"/>
      <c r="L29" s="82">
        <v>1</v>
      </c>
      <c r="M29" s="523" t="str">
        <f t="shared" si="5"/>
        <v>Muito baixa</v>
      </c>
      <c r="N29" s="521" t="str">
        <f>IF(M29&gt;5,"Nota inválida",HLOOKUP(M29,#REF!,2,0))</f>
        <v>Nota inválida</v>
      </c>
      <c r="O29" s="521" t="str">
        <f>IF(N29&gt;5,"Nota inválida",HLOOKUP(N29,#REF!,2,0))</f>
        <v>Nota inválida</v>
      </c>
      <c r="P29" s="521" t="str">
        <f>IF(O29&gt;5,"Nota inválida",HLOOKUP(O29,#REF!,2,0))</f>
        <v>Nota inválida</v>
      </c>
      <c r="Q29" s="524" t="str">
        <f>IF(P29&gt;5,"Nota inválida",HLOOKUP(P29,#REF!,2,0))</f>
        <v>Nota inválida</v>
      </c>
      <c r="R29" s="335">
        <f t="shared" si="0"/>
        <v>1</v>
      </c>
      <c r="S29" s="30"/>
      <c r="T29" s="363">
        <f t="shared" si="2"/>
        <v>0</v>
      </c>
      <c r="U29" s="271" t="str">
        <f t="shared" si="3"/>
        <v>Risco Pequeno</v>
      </c>
      <c r="V29" s="83"/>
      <c r="W29" s="28"/>
    </row>
    <row r="30" spans="1:23" s="74" customFormat="1" ht="20.100000000000001" customHeight="1" thickTop="1" thickBot="1" x14ac:dyDescent="0.25">
      <c r="A30" s="519"/>
      <c r="B30" s="387" t="str">
        <f>'Mapa de Riscos'!C30</f>
        <v>Evento 3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338">
        <v>0</v>
      </c>
      <c r="I30" s="341">
        <f t="shared" si="1"/>
        <v>0</v>
      </c>
      <c r="J30" s="335">
        <f t="shared" si="4"/>
        <v>0</v>
      </c>
      <c r="K30" s="30"/>
      <c r="L30" s="82">
        <v>1</v>
      </c>
      <c r="M30" s="520" t="str">
        <f t="shared" si="5"/>
        <v>Muito baixa</v>
      </c>
      <c r="N30" s="521" t="str">
        <f>IF(M30&gt;5,"Nota inválida",HLOOKUP(M30,#REF!,2,0))</f>
        <v>Nota inválida</v>
      </c>
      <c r="O30" s="521" t="str">
        <f>IF(N30&gt;5,"Nota inválida",HLOOKUP(N30,#REF!,2,0))</f>
        <v>Nota inválida</v>
      </c>
      <c r="P30" s="521" t="str">
        <f>IF(O30&gt;5,"Nota inválida",HLOOKUP(O30,#REF!,2,0))</f>
        <v>Nota inválida</v>
      </c>
      <c r="Q30" s="522" t="str">
        <f>IF(P30&gt;5,"Nota inválida",HLOOKUP(P30,#REF!,2,0))</f>
        <v>Nota inválida</v>
      </c>
      <c r="R30" s="346">
        <f t="shared" si="0"/>
        <v>1</v>
      </c>
      <c r="S30" s="30"/>
      <c r="T30" s="364">
        <f t="shared" si="2"/>
        <v>0</v>
      </c>
      <c r="U30" s="271" t="str">
        <f t="shared" si="3"/>
        <v>Risco Pequeno</v>
      </c>
      <c r="V30" s="83"/>
      <c r="W30" s="28"/>
    </row>
    <row r="31" spans="1:23" s="74" customFormat="1" ht="20.100000000000001" customHeight="1" thickTop="1" thickBot="1" x14ac:dyDescent="0.25">
      <c r="A31" s="518" t="str">
        <f>INDEX('Mapa de Riscos'!B31:B$48,ROWS('Mapa de Riscos'!B31))</f>
        <v>Subprocesso/ Atividade 4</v>
      </c>
      <c r="B31" s="386" t="str">
        <f>'Mapa de Riscos'!C31</f>
        <v>Evento 1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338">
        <v>0</v>
      </c>
      <c r="I31" s="341">
        <f t="shared" si="1"/>
        <v>0</v>
      </c>
      <c r="J31" s="335">
        <f t="shared" si="4"/>
        <v>0</v>
      </c>
      <c r="K31" s="30"/>
      <c r="L31" s="82">
        <v>1</v>
      </c>
      <c r="M31" s="550" t="str">
        <f t="shared" ref="M31:M48" si="6">IF(L31&gt;5,"Nota inválida",HLOOKUP(L31,$M$20:$Q$21,2,0))</f>
        <v>Muito baixa</v>
      </c>
      <c r="N31" s="527" t="str">
        <f>IF(M31&gt;5,"Nota inválida",HLOOKUP(M31,#REF!,2,0))</f>
        <v>Nota inválida</v>
      </c>
      <c r="O31" s="527" t="str">
        <f>IF(N31&gt;5,"Nota inválida",HLOOKUP(N31,#REF!,2,0))</f>
        <v>Nota inválida</v>
      </c>
      <c r="P31" s="527" t="str">
        <f>IF(O31&gt;5,"Nota inválida",HLOOKUP(O31,#REF!,2,0))</f>
        <v>Nota inválida</v>
      </c>
      <c r="Q31" s="551" t="str">
        <f>IF(P31&gt;5,"Nota inválida",HLOOKUP(P31,#REF!,2,0))</f>
        <v>Nota inválida</v>
      </c>
      <c r="R31" s="335">
        <f t="shared" ref="R31:R48" si="7">IF(L31&gt;5,"-",IF(L31&lt;1,"-",L31))</f>
        <v>1</v>
      </c>
      <c r="S31" s="30"/>
      <c r="T31" s="363">
        <f t="shared" ref="T31:T48" si="8">J31*R31</f>
        <v>0</v>
      </c>
      <c r="U31" s="271" t="str">
        <f t="shared" si="3"/>
        <v>Risco Pequeno</v>
      </c>
      <c r="V31" s="80"/>
    </row>
    <row r="32" spans="1:23" s="74" customFormat="1" ht="20.100000000000001" customHeight="1" thickTop="1" thickBot="1" x14ac:dyDescent="0.25">
      <c r="A32" s="518"/>
      <c r="B32" s="386" t="str">
        <f>'Mapa de Riscos'!C32</f>
        <v>Evento 2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338">
        <v>0</v>
      </c>
      <c r="I32" s="341">
        <f t="shared" si="1"/>
        <v>0</v>
      </c>
      <c r="J32" s="335">
        <f t="shared" si="4"/>
        <v>0</v>
      </c>
      <c r="K32" s="30"/>
      <c r="L32" s="82">
        <v>1</v>
      </c>
      <c r="M32" s="523" t="str">
        <f t="shared" si="6"/>
        <v>Muito baixa</v>
      </c>
      <c r="N32" s="521" t="str">
        <f>IF(M32&gt;5,"Nota inválida",HLOOKUP(M32,#REF!,2,0))</f>
        <v>Nota inválida</v>
      </c>
      <c r="O32" s="521" t="str">
        <f>IF(N32&gt;5,"Nota inválida",HLOOKUP(N32,#REF!,2,0))</f>
        <v>Nota inválida</v>
      </c>
      <c r="P32" s="521" t="str">
        <f>IF(O32&gt;5,"Nota inválida",HLOOKUP(O32,#REF!,2,0))</f>
        <v>Nota inválida</v>
      </c>
      <c r="Q32" s="524" t="str">
        <f>IF(P32&gt;5,"Nota inválida",HLOOKUP(P32,#REF!,2,0))</f>
        <v>Nota inválida</v>
      </c>
      <c r="R32" s="335">
        <f t="shared" si="7"/>
        <v>1</v>
      </c>
      <c r="S32" s="30"/>
      <c r="T32" s="363">
        <f t="shared" si="8"/>
        <v>0</v>
      </c>
      <c r="U32" s="271" t="str">
        <f t="shared" si="3"/>
        <v>Risco Pequeno</v>
      </c>
      <c r="V32" s="80"/>
    </row>
    <row r="33" spans="1:22" s="74" customFormat="1" ht="20.100000000000001" customHeight="1" thickTop="1" thickBot="1" x14ac:dyDescent="0.25">
      <c r="A33" s="519"/>
      <c r="B33" s="387" t="str">
        <f>'Mapa de Riscos'!C33</f>
        <v>Evento 3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338">
        <v>0</v>
      </c>
      <c r="I33" s="341">
        <f t="shared" si="1"/>
        <v>0</v>
      </c>
      <c r="J33" s="335">
        <f t="shared" si="4"/>
        <v>0</v>
      </c>
      <c r="K33" s="30"/>
      <c r="L33" s="82">
        <v>1</v>
      </c>
      <c r="M33" s="520" t="str">
        <f t="shared" si="6"/>
        <v>Muito baixa</v>
      </c>
      <c r="N33" s="521" t="str">
        <f>IF(M33&gt;5,"Nota inválida",HLOOKUP(M33,#REF!,2,0))</f>
        <v>Nota inválida</v>
      </c>
      <c r="O33" s="521" t="str">
        <f>IF(N33&gt;5,"Nota inválida",HLOOKUP(N33,#REF!,2,0))</f>
        <v>Nota inválida</v>
      </c>
      <c r="P33" s="521" t="str">
        <f>IF(O33&gt;5,"Nota inválida",HLOOKUP(O33,#REF!,2,0))</f>
        <v>Nota inválida</v>
      </c>
      <c r="Q33" s="522" t="str">
        <f>IF(P33&gt;5,"Nota inválida",HLOOKUP(P33,#REF!,2,0))</f>
        <v>Nota inválida</v>
      </c>
      <c r="R33" s="335">
        <f t="shared" si="7"/>
        <v>1</v>
      </c>
      <c r="S33" s="30"/>
      <c r="T33" s="364">
        <f t="shared" si="8"/>
        <v>0</v>
      </c>
      <c r="U33" s="271" t="str">
        <f t="shared" si="3"/>
        <v>Risco Pequeno</v>
      </c>
      <c r="V33" s="80"/>
    </row>
    <row r="34" spans="1:22" s="74" customFormat="1" ht="20.100000000000001" customHeight="1" thickTop="1" thickBot="1" x14ac:dyDescent="0.25">
      <c r="A34" s="518" t="str">
        <f>INDEX('Mapa de Riscos'!B34:B$48,ROWS('Mapa de Riscos'!B34))</f>
        <v>Subprocesso / Atividade 5</v>
      </c>
      <c r="B34" s="386" t="str">
        <f>'Mapa de Riscos'!C34</f>
        <v>Evento 1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338">
        <v>0</v>
      </c>
      <c r="I34" s="341">
        <f t="shared" si="1"/>
        <v>0</v>
      </c>
      <c r="J34" s="335">
        <f t="shared" si="4"/>
        <v>0</v>
      </c>
      <c r="K34" s="30"/>
      <c r="L34" s="82">
        <v>1</v>
      </c>
      <c r="M34" s="550" t="str">
        <f t="shared" si="6"/>
        <v>Muito baixa</v>
      </c>
      <c r="N34" s="527" t="str">
        <f>IF(M34&gt;5,"Nota inválida",HLOOKUP(M34,#REF!,2,0))</f>
        <v>Nota inválida</v>
      </c>
      <c r="O34" s="527" t="str">
        <f>IF(N34&gt;5,"Nota inválida",HLOOKUP(N34,#REF!,2,0))</f>
        <v>Nota inválida</v>
      </c>
      <c r="P34" s="527" t="str">
        <f>IF(O34&gt;5,"Nota inválida",HLOOKUP(O34,#REF!,2,0))</f>
        <v>Nota inválida</v>
      </c>
      <c r="Q34" s="551" t="str">
        <f>IF(P34&gt;5,"Nota inválida",HLOOKUP(P34,#REF!,2,0))</f>
        <v>Nota inválida</v>
      </c>
      <c r="R34" s="366">
        <f t="shared" si="7"/>
        <v>1</v>
      </c>
      <c r="S34" s="30"/>
      <c r="T34" s="363">
        <f t="shared" si="8"/>
        <v>0</v>
      </c>
      <c r="U34" s="271" t="str">
        <f t="shared" si="3"/>
        <v>Risco Pequeno</v>
      </c>
      <c r="V34" s="80"/>
    </row>
    <row r="35" spans="1:22" s="74" customFormat="1" ht="20.100000000000001" customHeight="1" thickTop="1" thickBot="1" x14ac:dyDescent="0.25">
      <c r="A35" s="518"/>
      <c r="B35" s="386" t="str">
        <f>'Mapa de Riscos'!C35</f>
        <v>Evento 2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338">
        <v>0</v>
      </c>
      <c r="I35" s="341">
        <f t="shared" si="1"/>
        <v>0</v>
      </c>
      <c r="J35" s="335">
        <f t="shared" si="4"/>
        <v>0</v>
      </c>
      <c r="K35" s="30"/>
      <c r="L35" s="82">
        <v>1</v>
      </c>
      <c r="M35" s="523" t="str">
        <f t="shared" si="6"/>
        <v>Muito baixa</v>
      </c>
      <c r="N35" s="521" t="str">
        <f>IF(M35&gt;5,"Nota inválida",HLOOKUP(M35,#REF!,2,0))</f>
        <v>Nota inválida</v>
      </c>
      <c r="O35" s="521" t="str">
        <f>IF(N35&gt;5,"Nota inválida",HLOOKUP(N35,#REF!,2,0))</f>
        <v>Nota inválida</v>
      </c>
      <c r="P35" s="521" t="str">
        <f>IF(O35&gt;5,"Nota inválida",HLOOKUP(O35,#REF!,2,0))</f>
        <v>Nota inválida</v>
      </c>
      <c r="Q35" s="524" t="str">
        <f>IF(P35&gt;5,"Nota inválida",HLOOKUP(P35,#REF!,2,0))</f>
        <v>Nota inválida</v>
      </c>
      <c r="R35" s="335">
        <f t="shared" si="7"/>
        <v>1</v>
      </c>
      <c r="S35" s="30"/>
      <c r="T35" s="363">
        <f t="shared" si="8"/>
        <v>0</v>
      </c>
      <c r="U35" s="271" t="str">
        <f t="shared" si="3"/>
        <v>Risco Pequeno</v>
      </c>
      <c r="V35" s="80"/>
    </row>
    <row r="36" spans="1:22" s="74" customFormat="1" ht="20.100000000000001" customHeight="1" thickTop="1" thickBot="1" x14ac:dyDescent="0.25">
      <c r="A36" s="519"/>
      <c r="B36" s="387" t="str">
        <f>'Mapa de Riscos'!C36</f>
        <v>Evento 3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338">
        <v>0</v>
      </c>
      <c r="I36" s="341">
        <f t="shared" si="1"/>
        <v>0</v>
      </c>
      <c r="J36" s="335">
        <f t="shared" si="4"/>
        <v>0</v>
      </c>
      <c r="K36" s="30"/>
      <c r="L36" s="82">
        <v>1</v>
      </c>
      <c r="M36" s="520" t="str">
        <f t="shared" si="6"/>
        <v>Muito baixa</v>
      </c>
      <c r="N36" s="521" t="str">
        <f>IF(M36&gt;5,"Nota inválida",HLOOKUP(M36,#REF!,2,0))</f>
        <v>Nota inválida</v>
      </c>
      <c r="O36" s="521" t="str">
        <f>IF(N36&gt;5,"Nota inválida",HLOOKUP(N36,#REF!,2,0))</f>
        <v>Nota inválida</v>
      </c>
      <c r="P36" s="521" t="str">
        <f>IF(O36&gt;5,"Nota inválida",HLOOKUP(O36,#REF!,2,0))</f>
        <v>Nota inválida</v>
      </c>
      <c r="Q36" s="522" t="str">
        <f>IF(P36&gt;5,"Nota inválida",HLOOKUP(P36,#REF!,2,0))</f>
        <v>Nota inválida</v>
      </c>
      <c r="R36" s="335">
        <f t="shared" si="7"/>
        <v>1</v>
      </c>
      <c r="S36" s="30"/>
      <c r="T36" s="364">
        <f t="shared" si="8"/>
        <v>0</v>
      </c>
      <c r="U36" s="271" t="str">
        <f t="shared" si="3"/>
        <v>Risco Pequeno</v>
      </c>
      <c r="V36" s="80"/>
    </row>
    <row r="37" spans="1:22" s="74" customFormat="1" ht="20.100000000000001" customHeight="1" thickTop="1" thickBot="1" x14ac:dyDescent="0.25">
      <c r="A37" s="518" t="str">
        <f>INDEX('Mapa de Riscos'!B37:B$48,ROWS('Mapa de Riscos'!B37))</f>
        <v>Subprocesso / Atividade 6</v>
      </c>
      <c r="B37" s="386" t="str">
        <f>'Mapa de Riscos'!C37</f>
        <v>Evento 1 teste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338">
        <v>0</v>
      </c>
      <c r="I37" s="341">
        <f t="shared" si="1"/>
        <v>0</v>
      </c>
      <c r="J37" s="335">
        <f t="shared" si="4"/>
        <v>0</v>
      </c>
      <c r="K37" s="30"/>
      <c r="L37" s="82">
        <v>1</v>
      </c>
      <c r="M37" s="550" t="str">
        <f t="shared" si="6"/>
        <v>Muito baixa</v>
      </c>
      <c r="N37" s="527" t="str">
        <f>IF(M37&gt;5,"Nota inválida",HLOOKUP(M37,#REF!,2,0))</f>
        <v>Nota inválida</v>
      </c>
      <c r="O37" s="527" t="str">
        <f>IF(N37&gt;5,"Nota inválida",HLOOKUP(N37,#REF!,2,0))</f>
        <v>Nota inválida</v>
      </c>
      <c r="P37" s="527" t="str">
        <f>IF(O37&gt;5,"Nota inválida",HLOOKUP(O37,#REF!,2,0))</f>
        <v>Nota inválida</v>
      </c>
      <c r="Q37" s="551" t="str">
        <f>IF(P37&gt;5,"Nota inválida",HLOOKUP(P37,#REF!,2,0))</f>
        <v>Nota inválida</v>
      </c>
      <c r="R37" s="366">
        <f t="shared" si="7"/>
        <v>1</v>
      </c>
      <c r="S37" s="30"/>
      <c r="T37" s="363">
        <f t="shared" si="8"/>
        <v>0</v>
      </c>
      <c r="U37" s="271" t="str">
        <f t="shared" si="3"/>
        <v>Risco Pequeno</v>
      </c>
      <c r="V37" s="80"/>
    </row>
    <row r="38" spans="1:22" s="74" customFormat="1" ht="20.100000000000001" customHeight="1" thickTop="1" thickBot="1" x14ac:dyDescent="0.25">
      <c r="A38" s="518"/>
      <c r="B38" s="386" t="str">
        <f>'Mapa de Riscos'!C38</f>
        <v>Evento 2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338">
        <v>0</v>
      </c>
      <c r="I38" s="341">
        <f t="shared" si="1"/>
        <v>0</v>
      </c>
      <c r="J38" s="335">
        <f t="shared" si="4"/>
        <v>0</v>
      </c>
      <c r="K38" s="30"/>
      <c r="L38" s="82">
        <v>1</v>
      </c>
      <c r="M38" s="523" t="str">
        <f t="shared" si="6"/>
        <v>Muito baixa</v>
      </c>
      <c r="N38" s="521" t="str">
        <f>IF(M38&gt;5,"Nota inválida",HLOOKUP(M38,#REF!,2,0))</f>
        <v>Nota inválida</v>
      </c>
      <c r="O38" s="521" t="str">
        <f>IF(N38&gt;5,"Nota inválida",HLOOKUP(N38,#REF!,2,0))</f>
        <v>Nota inválida</v>
      </c>
      <c r="P38" s="521" t="str">
        <f>IF(O38&gt;5,"Nota inválida",HLOOKUP(O38,#REF!,2,0))</f>
        <v>Nota inválida</v>
      </c>
      <c r="Q38" s="524" t="str">
        <f>IF(P38&gt;5,"Nota inválida",HLOOKUP(P38,#REF!,2,0))</f>
        <v>Nota inválida</v>
      </c>
      <c r="R38" s="335">
        <f t="shared" si="7"/>
        <v>1</v>
      </c>
      <c r="S38" s="30"/>
      <c r="T38" s="363">
        <f t="shared" si="8"/>
        <v>0</v>
      </c>
      <c r="U38" s="271" t="str">
        <f t="shared" si="3"/>
        <v>Risco Pequeno</v>
      </c>
      <c r="V38" s="80"/>
    </row>
    <row r="39" spans="1:22" s="74" customFormat="1" ht="20.100000000000001" customHeight="1" thickTop="1" thickBot="1" x14ac:dyDescent="0.25">
      <c r="A39" s="519"/>
      <c r="B39" s="387" t="str">
        <f>'Mapa de Riscos'!C39</f>
        <v>Evento 3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338">
        <v>0</v>
      </c>
      <c r="I39" s="341">
        <f t="shared" si="1"/>
        <v>0</v>
      </c>
      <c r="J39" s="335">
        <f t="shared" si="4"/>
        <v>0</v>
      </c>
      <c r="K39" s="30"/>
      <c r="L39" s="82">
        <v>1</v>
      </c>
      <c r="M39" s="520" t="str">
        <f t="shared" si="6"/>
        <v>Muito baixa</v>
      </c>
      <c r="N39" s="521" t="str">
        <f>IF(M39&gt;5,"Nota inválida",HLOOKUP(M39,#REF!,2,0))</f>
        <v>Nota inválida</v>
      </c>
      <c r="O39" s="521" t="str">
        <f>IF(N39&gt;5,"Nota inválida",HLOOKUP(N39,#REF!,2,0))</f>
        <v>Nota inválida</v>
      </c>
      <c r="P39" s="521" t="str">
        <f>IF(O39&gt;5,"Nota inválida",HLOOKUP(O39,#REF!,2,0))</f>
        <v>Nota inválida</v>
      </c>
      <c r="Q39" s="522" t="str">
        <f>IF(P39&gt;5,"Nota inválida",HLOOKUP(P39,#REF!,2,0))</f>
        <v>Nota inválida</v>
      </c>
      <c r="R39" s="335">
        <f t="shared" si="7"/>
        <v>1</v>
      </c>
      <c r="S39" s="30"/>
      <c r="T39" s="364">
        <f t="shared" si="8"/>
        <v>0</v>
      </c>
      <c r="U39" s="271" t="str">
        <f t="shared" si="3"/>
        <v>Risco Pequeno</v>
      </c>
      <c r="V39" s="80"/>
    </row>
    <row r="40" spans="1:22" s="74" customFormat="1" ht="20.100000000000001" customHeight="1" thickTop="1" thickBot="1" x14ac:dyDescent="0.25">
      <c r="A40" s="518" t="str">
        <f>INDEX('Mapa de Riscos'!B40:B$48,ROWS('Mapa de Riscos'!B40))</f>
        <v>Subprocesso / Atividade 7</v>
      </c>
      <c r="B40" s="386" t="str">
        <f>'Mapa de Riscos'!C40</f>
        <v xml:space="preserve">Evento 1 teste 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338">
        <v>0</v>
      </c>
      <c r="I40" s="341">
        <f t="shared" si="1"/>
        <v>0</v>
      </c>
      <c r="J40" s="335">
        <f t="shared" si="4"/>
        <v>0</v>
      </c>
      <c r="K40" s="30"/>
      <c r="L40" s="220">
        <v>1</v>
      </c>
      <c r="M40" s="550" t="str">
        <f t="shared" si="6"/>
        <v>Muito baixa</v>
      </c>
      <c r="N40" s="527" t="str">
        <f>IF(M40&gt;5,"Nota inválida",HLOOKUP(M40,#REF!,2,0))</f>
        <v>Nota inválida</v>
      </c>
      <c r="O40" s="527" t="str">
        <f>IF(N40&gt;5,"Nota inválida",HLOOKUP(N40,#REF!,2,0))</f>
        <v>Nota inválida</v>
      </c>
      <c r="P40" s="527" t="str">
        <f>IF(O40&gt;5,"Nota inválida",HLOOKUP(O40,#REF!,2,0))</f>
        <v>Nota inválida</v>
      </c>
      <c r="Q40" s="551" t="str">
        <f>IF(P40&gt;5,"Nota inválida",HLOOKUP(P40,#REF!,2,0))</f>
        <v>Nota inválida</v>
      </c>
      <c r="R40" s="366">
        <f t="shared" si="7"/>
        <v>1</v>
      </c>
      <c r="S40" s="30"/>
      <c r="T40" s="363">
        <f t="shared" si="8"/>
        <v>0</v>
      </c>
      <c r="U40" s="271" t="str">
        <f t="shared" si="3"/>
        <v>Risco Pequeno</v>
      </c>
      <c r="V40" s="80"/>
    </row>
    <row r="41" spans="1:22" s="74" customFormat="1" ht="20.100000000000001" customHeight="1" thickTop="1" thickBot="1" x14ac:dyDescent="0.25">
      <c r="A41" s="518"/>
      <c r="B41" s="386" t="str">
        <f>'Mapa de Riscos'!C41</f>
        <v>Evento 2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338">
        <v>0</v>
      </c>
      <c r="I41" s="341">
        <f t="shared" si="1"/>
        <v>0</v>
      </c>
      <c r="J41" s="335">
        <f t="shared" si="4"/>
        <v>0</v>
      </c>
      <c r="K41" s="30"/>
      <c r="L41" s="82">
        <v>1</v>
      </c>
      <c r="M41" s="523" t="str">
        <f t="shared" si="6"/>
        <v>Muito baixa</v>
      </c>
      <c r="N41" s="521" t="str">
        <f>IF(M41&gt;5,"Nota inválida",HLOOKUP(M41,#REF!,2,0))</f>
        <v>Nota inválida</v>
      </c>
      <c r="O41" s="521" t="str">
        <f>IF(N41&gt;5,"Nota inválida",HLOOKUP(N41,#REF!,2,0))</f>
        <v>Nota inválida</v>
      </c>
      <c r="P41" s="521" t="str">
        <f>IF(O41&gt;5,"Nota inválida",HLOOKUP(O41,#REF!,2,0))</f>
        <v>Nota inválida</v>
      </c>
      <c r="Q41" s="524" t="str">
        <f>IF(P41&gt;5,"Nota inválida",HLOOKUP(P41,#REF!,2,0))</f>
        <v>Nota inválida</v>
      </c>
      <c r="R41" s="335">
        <f t="shared" si="7"/>
        <v>1</v>
      </c>
      <c r="S41" s="30"/>
      <c r="T41" s="363">
        <f t="shared" si="8"/>
        <v>0</v>
      </c>
      <c r="U41" s="271" t="str">
        <f t="shared" si="3"/>
        <v>Risco Pequeno</v>
      </c>
      <c r="V41" s="80"/>
    </row>
    <row r="42" spans="1:22" s="74" customFormat="1" ht="20.100000000000001" customHeight="1" thickTop="1" thickBot="1" x14ac:dyDescent="0.25">
      <c r="A42" s="519"/>
      <c r="B42" s="387" t="str">
        <f>'Mapa de Riscos'!C42</f>
        <v>Evento 3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338">
        <v>0</v>
      </c>
      <c r="I42" s="341">
        <f t="shared" si="1"/>
        <v>0</v>
      </c>
      <c r="J42" s="335">
        <f t="shared" si="4"/>
        <v>0</v>
      </c>
      <c r="K42" s="30"/>
      <c r="L42" s="82">
        <v>1</v>
      </c>
      <c r="M42" s="520" t="str">
        <f t="shared" si="6"/>
        <v>Muito baixa</v>
      </c>
      <c r="N42" s="521" t="str">
        <f>IF(M42&gt;5,"Nota inválida",HLOOKUP(M42,#REF!,2,0))</f>
        <v>Nota inválida</v>
      </c>
      <c r="O42" s="521" t="str">
        <f>IF(N42&gt;5,"Nota inválida",HLOOKUP(N42,#REF!,2,0))</f>
        <v>Nota inválida</v>
      </c>
      <c r="P42" s="521" t="str">
        <f>IF(O42&gt;5,"Nota inválida",HLOOKUP(O42,#REF!,2,0))</f>
        <v>Nota inválida</v>
      </c>
      <c r="Q42" s="522" t="str">
        <f>IF(P42&gt;5,"Nota inválida",HLOOKUP(P42,#REF!,2,0))</f>
        <v>Nota inválida</v>
      </c>
      <c r="R42" s="346">
        <f t="shared" si="7"/>
        <v>1</v>
      </c>
      <c r="S42" s="30"/>
      <c r="T42" s="363">
        <f t="shared" si="8"/>
        <v>0</v>
      </c>
      <c r="U42" s="271" t="str">
        <f t="shared" si="3"/>
        <v>Risco Pequeno</v>
      </c>
      <c r="V42" s="80"/>
    </row>
    <row r="43" spans="1:22" s="74" customFormat="1" ht="20.100000000000001" customHeight="1" thickTop="1" thickBot="1" x14ac:dyDescent="0.25">
      <c r="A43" s="518" t="str">
        <f>INDEX('Mapa de Riscos'!B43:B$48,ROWS('Mapa de Riscos'!B43))</f>
        <v>Subprocesso/ Atividade 8</v>
      </c>
      <c r="B43" s="386" t="str">
        <f>'Mapa de Riscos'!C43</f>
        <v>Evento 1 teste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338">
        <v>0</v>
      </c>
      <c r="I43" s="341">
        <f t="shared" si="1"/>
        <v>0</v>
      </c>
      <c r="J43" s="335">
        <f t="shared" si="4"/>
        <v>0</v>
      </c>
      <c r="K43" s="30"/>
      <c r="L43" s="82">
        <v>1</v>
      </c>
      <c r="M43" s="526" t="str">
        <f t="shared" si="6"/>
        <v>Muito baixa</v>
      </c>
      <c r="N43" s="527" t="str">
        <f>IF(M43&gt;5,"Nota inválida",HLOOKUP(M43,#REF!,2,0))</f>
        <v>Nota inválida</v>
      </c>
      <c r="O43" s="527" t="str">
        <f>IF(N43&gt;5,"Nota inválida",HLOOKUP(N43,#REF!,2,0))</f>
        <v>Nota inválida</v>
      </c>
      <c r="P43" s="527" t="str">
        <f>IF(O43&gt;5,"Nota inválida",HLOOKUP(O43,#REF!,2,0))</f>
        <v>Nota inválida</v>
      </c>
      <c r="Q43" s="528" t="str">
        <f>IF(P43&gt;5,"Nota inválida",HLOOKUP(P43,#REF!,2,0))</f>
        <v>Nota inválida</v>
      </c>
      <c r="R43" s="335">
        <f t="shared" si="7"/>
        <v>1</v>
      </c>
      <c r="S43" s="30"/>
      <c r="T43" s="365">
        <f t="shared" si="8"/>
        <v>0</v>
      </c>
      <c r="U43" s="271" t="str">
        <f t="shared" si="3"/>
        <v>Risco Pequeno</v>
      </c>
      <c r="V43" s="80"/>
    </row>
    <row r="44" spans="1:22" s="74" customFormat="1" ht="20.100000000000001" customHeight="1" thickTop="1" thickBot="1" x14ac:dyDescent="0.25">
      <c r="A44" s="518"/>
      <c r="B44" s="386" t="str">
        <f>'Mapa de Riscos'!C44</f>
        <v>Evento 2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338">
        <v>0</v>
      </c>
      <c r="I44" s="341">
        <f t="shared" si="1"/>
        <v>0</v>
      </c>
      <c r="J44" s="335">
        <f t="shared" si="4"/>
        <v>0</v>
      </c>
      <c r="K44" s="30"/>
      <c r="L44" s="82">
        <v>1</v>
      </c>
      <c r="M44" s="523" t="str">
        <f t="shared" si="6"/>
        <v>Muito baixa</v>
      </c>
      <c r="N44" s="521" t="str">
        <f>IF(M44&gt;5,"Nota inválida",HLOOKUP(M44,#REF!,2,0))</f>
        <v>Nota inválida</v>
      </c>
      <c r="O44" s="521" t="str">
        <f>IF(N44&gt;5,"Nota inválida",HLOOKUP(N44,#REF!,2,0))</f>
        <v>Nota inválida</v>
      </c>
      <c r="P44" s="521" t="str">
        <f>IF(O44&gt;5,"Nota inválida",HLOOKUP(O44,#REF!,2,0))</f>
        <v>Nota inválida</v>
      </c>
      <c r="Q44" s="524" t="str">
        <f>IF(P44&gt;5,"Nota inválida",HLOOKUP(P44,#REF!,2,0))</f>
        <v>Nota inválida</v>
      </c>
      <c r="R44" s="335">
        <f t="shared" si="7"/>
        <v>1</v>
      </c>
      <c r="S44" s="30"/>
      <c r="T44" s="363">
        <f t="shared" si="8"/>
        <v>0</v>
      </c>
      <c r="U44" s="271" t="str">
        <f t="shared" si="3"/>
        <v>Risco Pequeno</v>
      </c>
      <c r="V44" s="80"/>
    </row>
    <row r="45" spans="1:22" s="74" customFormat="1" ht="20.100000000000001" customHeight="1" thickTop="1" thickBot="1" x14ac:dyDescent="0.25">
      <c r="A45" s="519"/>
      <c r="B45" s="387" t="str">
        <f>'Mapa de Riscos'!C45</f>
        <v>Evento 3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338">
        <v>0</v>
      </c>
      <c r="I45" s="341">
        <f t="shared" si="1"/>
        <v>0</v>
      </c>
      <c r="J45" s="335">
        <f t="shared" si="4"/>
        <v>0</v>
      </c>
      <c r="K45" s="30"/>
      <c r="L45" s="82">
        <v>1</v>
      </c>
      <c r="M45" s="520" t="str">
        <f t="shared" si="6"/>
        <v>Muito baixa</v>
      </c>
      <c r="N45" s="521" t="str">
        <f>IF(M45&gt;5,"Nota inválida",HLOOKUP(M45,#REF!,2,0))</f>
        <v>Nota inválida</v>
      </c>
      <c r="O45" s="521" t="str">
        <f>IF(N45&gt;5,"Nota inválida",HLOOKUP(N45,#REF!,2,0))</f>
        <v>Nota inválida</v>
      </c>
      <c r="P45" s="521" t="str">
        <f>IF(O45&gt;5,"Nota inválida",HLOOKUP(O45,#REF!,2,0))</f>
        <v>Nota inválida</v>
      </c>
      <c r="Q45" s="522" t="str">
        <f>IF(P45&gt;5,"Nota inválida",HLOOKUP(P45,#REF!,2,0))</f>
        <v>Nota inválida</v>
      </c>
      <c r="R45" s="367">
        <f t="shared" si="7"/>
        <v>1</v>
      </c>
      <c r="S45" s="30"/>
      <c r="T45" s="364">
        <f t="shared" si="8"/>
        <v>0</v>
      </c>
      <c r="U45" s="271" t="str">
        <f t="shared" si="3"/>
        <v>Risco Pequeno</v>
      </c>
      <c r="V45" s="80"/>
    </row>
    <row r="46" spans="1:22" s="74" customFormat="1" ht="20.100000000000001" customHeight="1" thickTop="1" thickBot="1" x14ac:dyDescent="0.25">
      <c r="A46" s="517" t="str">
        <f>INDEX('Mapa de Riscos'!B46:B$48,ROWS('Mapa de Riscos'!B46))</f>
        <v>Subprocesso/ Atividade 9</v>
      </c>
      <c r="B46" s="386" t="str">
        <f>'Mapa de Riscos'!C46</f>
        <v>Evento 1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338">
        <v>0</v>
      </c>
      <c r="I46" s="341">
        <f t="shared" si="1"/>
        <v>0</v>
      </c>
      <c r="J46" s="335">
        <f t="shared" si="4"/>
        <v>0</v>
      </c>
      <c r="K46" s="30"/>
      <c r="L46" s="82">
        <v>1</v>
      </c>
      <c r="M46" s="570" t="str">
        <f t="shared" si="6"/>
        <v>Muito baixa</v>
      </c>
      <c r="N46" s="571" t="str">
        <f>IF(M46&gt;5,"Nota inválida",HLOOKUP(M46,#REF!,2,0))</f>
        <v>Nota inválida</v>
      </c>
      <c r="O46" s="571" t="str">
        <f>IF(N46&gt;5,"Nota inválida",HLOOKUP(N46,#REF!,2,0))</f>
        <v>Nota inválida</v>
      </c>
      <c r="P46" s="571" t="str">
        <f>IF(O46&gt;5,"Nota inválida",HLOOKUP(O46,#REF!,2,0))</f>
        <v>Nota inválida</v>
      </c>
      <c r="Q46" s="572" t="str">
        <f>IF(P46&gt;5,"Nota inválida",HLOOKUP(P46,#REF!,2,0))</f>
        <v>Nota inválida</v>
      </c>
      <c r="R46" s="335">
        <f t="shared" si="7"/>
        <v>1</v>
      </c>
      <c r="S46" s="30"/>
      <c r="T46" s="363">
        <f t="shared" si="8"/>
        <v>0</v>
      </c>
      <c r="U46" s="271" t="str">
        <f t="shared" si="3"/>
        <v>Risco Pequeno</v>
      </c>
      <c r="V46" s="80"/>
    </row>
    <row r="47" spans="1:22" s="74" customFormat="1" ht="20.100000000000001" customHeight="1" thickTop="1" thickBot="1" x14ac:dyDescent="0.25">
      <c r="A47" s="518"/>
      <c r="B47" s="386" t="str">
        <f>'Mapa de Riscos'!C47</f>
        <v>Evento 2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338">
        <v>0</v>
      </c>
      <c r="I47" s="341">
        <f t="shared" si="1"/>
        <v>0</v>
      </c>
      <c r="J47" s="335">
        <f t="shared" si="4"/>
        <v>0</v>
      </c>
      <c r="K47" s="30"/>
      <c r="L47" s="82">
        <v>1</v>
      </c>
      <c r="M47" s="526" t="str">
        <f t="shared" si="6"/>
        <v>Muito baixa</v>
      </c>
      <c r="N47" s="527" t="str">
        <f>IF(M47&gt;5,"Nota inválida",HLOOKUP(M47,#REF!,2,0))</f>
        <v>Nota inválida</v>
      </c>
      <c r="O47" s="527" t="str">
        <f>IF(N47&gt;5,"Nota inválida",HLOOKUP(N47,#REF!,2,0))</f>
        <v>Nota inválida</v>
      </c>
      <c r="P47" s="527" t="str">
        <f>IF(O47&gt;5,"Nota inválida",HLOOKUP(O47,#REF!,2,0))</f>
        <v>Nota inválida</v>
      </c>
      <c r="Q47" s="528" t="str">
        <f>IF(P47&gt;5,"Nota inválida",HLOOKUP(P47,#REF!,2,0))</f>
        <v>Nota inválida</v>
      </c>
      <c r="R47" s="335">
        <f t="shared" si="7"/>
        <v>1</v>
      </c>
      <c r="S47" s="30"/>
      <c r="T47" s="363">
        <f t="shared" si="8"/>
        <v>0</v>
      </c>
      <c r="U47" s="271" t="str">
        <f t="shared" si="3"/>
        <v>Risco Pequeno</v>
      </c>
      <c r="V47" s="80"/>
    </row>
    <row r="48" spans="1:22" s="74" customFormat="1" ht="20.100000000000001" customHeight="1" thickTop="1" thickBot="1" x14ac:dyDescent="0.25">
      <c r="A48" s="519"/>
      <c r="B48" s="387" t="str">
        <f>'Mapa de Riscos'!C48</f>
        <v>Evento 3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338">
        <v>0</v>
      </c>
      <c r="I48" s="341">
        <f t="shared" si="1"/>
        <v>0</v>
      </c>
      <c r="J48" s="335">
        <f t="shared" si="4"/>
        <v>0</v>
      </c>
      <c r="K48" s="30"/>
      <c r="L48" s="82">
        <v>1</v>
      </c>
      <c r="M48" s="573" t="str">
        <f t="shared" si="6"/>
        <v>Muito baixa</v>
      </c>
      <c r="N48" s="574" t="str">
        <f>IF(M48&gt;5,"Nota inválida",HLOOKUP(M48,#REF!,2,0))</f>
        <v>Nota inválida</v>
      </c>
      <c r="O48" s="574" t="str">
        <f>IF(N48&gt;5,"Nota inválida",HLOOKUP(N48,#REF!,2,0))</f>
        <v>Nota inválida</v>
      </c>
      <c r="P48" s="574" t="str">
        <f>IF(O48&gt;5,"Nota inválida",HLOOKUP(O48,#REF!,2,0))</f>
        <v>Nota inválida</v>
      </c>
      <c r="Q48" s="575" t="str">
        <f>IF(P48&gt;5,"Nota inválida",HLOOKUP(P48,#REF!,2,0))</f>
        <v>Nota inválida</v>
      </c>
      <c r="R48" s="346">
        <f t="shared" si="7"/>
        <v>1</v>
      </c>
      <c r="S48" s="30"/>
      <c r="T48" s="364">
        <f t="shared" si="8"/>
        <v>0</v>
      </c>
      <c r="U48" s="271" t="str">
        <f t="shared" si="3"/>
        <v>Risco Pequeno</v>
      </c>
      <c r="V48" s="80"/>
    </row>
    <row r="49" spans="1:22" s="74" customFormat="1" ht="20.100000000000001" customHeight="1" thickTop="1" thickBot="1" x14ac:dyDescent="0.25">
      <c r="A49" s="517" t="str">
        <f>INDEX('Mapa de Riscos'!B$49:B51,ROWS('Mapa de Riscos'!B49))</f>
        <v>Subprocesso/ Atividade 10</v>
      </c>
      <c r="B49" s="387" t="str">
        <f>'Mapa de Riscos'!C49</f>
        <v>Evento 1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338">
        <v>0</v>
      </c>
      <c r="I49" s="341">
        <f t="shared" si="1"/>
        <v>0</v>
      </c>
      <c r="J49" s="335">
        <f t="shared" si="4"/>
        <v>0</v>
      </c>
      <c r="K49" s="30"/>
      <c r="L49" s="82">
        <v>1</v>
      </c>
      <c r="M49" s="526" t="str">
        <f t="shared" ref="M49:M60" si="9">IF(L49&gt;5,"Nota inválida",HLOOKUP(L49,$M$20:$Q$21,2,0))</f>
        <v>Muito baixa</v>
      </c>
      <c r="N49" s="527" t="str">
        <f>IF(M49&gt;5,"Nota inválida",HLOOKUP(M49,#REF!,2,0))</f>
        <v>Nota inválida</v>
      </c>
      <c r="O49" s="527" t="str">
        <f>IF(N49&gt;5,"Nota inválida",HLOOKUP(N49,#REF!,2,0))</f>
        <v>Nota inválida</v>
      </c>
      <c r="P49" s="527" t="str">
        <f>IF(O49&gt;5,"Nota inválida",HLOOKUP(O49,#REF!,2,0))</f>
        <v>Nota inválida</v>
      </c>
      <c r="Q49" s="528" t="str">
        <f>IF(P49&gt;5,"Nota inválida",HLOOKUP(P49,#REF!,2,0))</f>
        <v>Nota inválida</v>
      </c>
      <c r="R49" s="368">
        <f t="shared" ref="R49:R60" si="10">IF(L49&gt;5,"-",IF(L49&lt;1,"-",L49))</f>
        <v>1</v>
      </c>
      <c r="S49" s="30"/>
      <c r="T49" s="363">
        <f t="shared" ref="T49:T60" si="11">J49*R49</f>
        <v>0</v>
      </c>
      <c r="U49" s="271" t="str">
        <f t="shared" si="3"/>
        <v>Risco Pequeno</v>
      </c>
      <c r="V49" s="80"/>
    </row>
    <row r="50" spans="1:22" s="74" customFormat="1" ht="20.100000000000001" customHeight="1" thickTop="1" thickBot="1" x14ac:dyDescent="0.25">
      <c r="A50" s="518"/>
      <c r="B50" s="387" t="str">
        <f>'Mapa de Riscos'!C50</f>
        <v>Evento 2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338">
        <v>0</v>
      </c>
      <c r="I50" s="341">
        <f t="shared" si="1"/>
        <v>0</v>
      </c>
      <c r="J50" s="335">
        <f t="shared" si="4"/>
        <v>0</v>
      </c>
      <c r="K50" s="30"/>
      <c r="L50" s="82">
        <v>1</v>
      </c>
      <c r="M50" s="523" t="str">
        <f t="shared" si="9"/>
        <v>Muito baixa</v>
      </c>
      <c r="N50" s="521" t="str">
        <f>IF(M50&gt;5,"Nota inválida",HLOOKUP(M50,#REF!,2,0))</f>
        <v>Nota inválida</v>
      </c>
      <c r="O50" s="521" t="str">
        <f>IF(N50&gt;5,"Nota inválida",HLOOKUP(N50,#REF!,2,0))</f>
        <v>Nota inválida</v>
      </c>
      <c r="P50" s="521" t="str">
        <f>IF(O50&gt;5,"Nota inválida",HLOOKUP(O50,#REF!,2,0))</f>
        <v>Nota inválida</v>
      </c>
      <c r="Q50" s="524" t="str">
        <f>IF(P50&gt;5,"Nota inválida",HLOOKUP(P50,#REF!,2,0))</f>
        <v>Nota inválida</v>
      </c>
      <c r="R50" s="335">
        <f t="shared" si="10"/>
        <v>1</v>
      </c>
      <c r="S50" s="30"/>
      <c r="T50" s="363">
        <f t="shared" si="11"/>
        <v>0</v>
      </c>
      <c r="U50" s="271" t="str">
        <f t="shared" si="3"/>
        <v>Risco Pequeno</v>
      </c>
      <c r="V50" s="80"/>
    </row>
    <row r="51" spans="1:22" s="74" customFormat="1" ht="20.100000000000001" customHeight="1" thickTop="1" thickBot="1" x14ac:dyDescent="0.25">
      <c r="A51" s="519"/>
      <c r="B51" s="387" t="str">
        <f>'Mapa de Riscos'!C51</f>
        <v>Evento 3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338">
        <v>0</v>
      </c>
      <c r="I51" s="341">
        <f t="shared" si="1"/>
        <v>0</v>
      </c>
      <c r="J51" s="335">
        <f t="shared" si="4"/>
        <v>0</v>
      </c>
      <c r="K51" s="30"/>
      <c r="L51" s="82">
        <v>1</v>
      </c>
      <c r="M51" s="520" t="str">
        <f t="shared" si="9"/>
        <v>Muito baixa</v>
      </c>
      <c r="N51" s="521" t="str">
        <f>IF(M51&gt;5,"Nota inválida",HLOOKUP(M51,#REF!,2,0))</f>
        <v>Nota inválida</v>
      </c>
      <c r="O51" s="521" t="str">
        <f>IF(N51&gt;5,"Nota inválida",HLOOKUP(N51,#REF!,2,0))</f>
        <v>Nota inválida</v>
      </c>
      <c r="P51" s="521" t="str">
        <f>IF(O51&gt;5,"Nota inválida",HLOOKUP(O51,#REF!,2,0))</f>
        <v>Nota inválida</v>
      </c>
      <c r="Q51" s="522" t="str">
        <f>IF(P51&gt;5,"Nota inválida",HLOOKUP(P51,#REF!,2,0))</f>
        <v>Nota inválida</v>
      </c>
      <c r="R51" s="335">
        <f t="shared" si="10"/>
        <v>1</v>
      </c>
      <c r="S51" s="30"/>
      <c r="T51" s="363">
        <f t="shared" si="11"/>
        <v>0</v>
      </c>
      <c r="U51" s="271" t="str">
        <f t="shared" si="3"/>
        <v>Risco Pequeno</v>
      </c>
      <c r="V51" s="80"/>
    </row>
    <row r="52" spans="1:22" s="74" customFormat="1" ht="20.100000000000001" customHeight="1" thickTop="1" thickBot="1" x14ac:dyDescent="0.25">
      <c r="A52" s="517" t="str">
        <f>INDEX('Mapa de Riscos'!B$52:B54,ROWS('Mapa de Riscos'!B52))</f>
        <v>Subprocesso/ Atividade 11</v>
      </c>
      <c r="B52" s="387" t="str">
        <f>'Mapa de Riscos'!C52</f>
        <v>Evento 1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338">
        <v>0</v>
      </c>
      <c r="I52" s="341">
        <f t="shared" si="1"/>
        <v>0</v>
      </c>
      <c r="J52" s="335">
        <f t="shared" si="4"/>
        <v>0</v>
      </c>
      <c r="K52" s="30"/>
      <c r="L52" s="82">
        <v>1</v>
      </c>
      <c r="M52" s="526" t="str">
        <f t="shared" si="9"/>
        <v>Muito baixa</v>
      </c>
      <c r="N52" s="527" t="str">
        <f>IF(M52&gt;5,"Nota inválida",HLOOKUP(M52,#REF!,2,0))</f>
        <v>Nota inválida</v>
      </c>
      <c r="O52" s="527" t="str">
        <f>IF(N52&gt;5,"Nota inválida",HLOOKUP(N52,#REF!,2,0))</f>
        <v>Nota inválida</v>
      </c>
      <c r="P52" s="527" t="str">
        <f>IF(O52&gt;5,"Nota inválida",HLOOKUP(O52,#REF!,2,0))</f>
        <v>Nota inválida</v>
      </c>
      <c r="Q52" s="528" t="str">
        <f>IF(P52&gt;5,"Nota inválida",HLOOKUP(P52,#REF!,2,0))</f>
        <v>Nota inválida</v>
      </c>
      <c r="R52" s="366">
        <f t="shared" si="10"/>
        <v>1</v>
      </c>
      <c r="S52" s="30"/>
      <c r="T52" s="365">
        <f t="shared" si="11"/>
        <v>0</v>
      </c>
      <c r="U52" s="271" t="str">
        <f t="shared" si="3"/>
        <v>Risco Pequeno</v>
      </c>
      <c r="V52" s="80"/>
    </row>
    <row r="53" spans="1:22" s="74" customFormat="1" ht="20.100000000000001" customHeight="1" thickTop="1" thickBot="1" x14ac:dyDescent="0.25">
      <c r="A53" s="518"/>
      <c r="B53" s="387" t="str">
        <f>'Mapa de Riscos'!C53</f>
        <v>Evento 2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338">
        <v>0</v>
      </c>
      <c r="I53" s="341">
        <f t="shared" si="1"/>
        <v>0</v>
      </c>
      <c r="J53" s="335">
        <f t="shared" si="4"/>
        <v>0</v>
      </c>
      <c r="K53" s="30"/>
      <c r="L53" s="82">
        <v>1</v>
      </c>
      <c r="M53" s="523" t="str">
        <f t="shared" si="9"/>
        <v>Muito baixa</v>
      </c>
      <c r="N53" s="521" t="str">
        <f>IF(M53&gt;5,"Nota inválida",HLOOKUP(M53,#REF!,2,0))</f>
        <v>Nota inválida</v>
      </c>
      <c r="O53" s="521" t="str">
        <f>IF(N53&gt;5,"Nota inválida",HLOOKUP(N53,#REF!,2,0))</f>
        <v>Nota inválida</v>
      </c>
      <c r="P53" s="521" t="str">
        <f>IF(O53&gt;5,"Nota inválida",HLOOKUP(O53,#REF!,2,0))</f>
        <v>Nota inválida</v>
      </c>
      <c r="Q53" s="524" t="str">
        <f>IF(P53&gt;5,"Nota inválida",HLOOKUP(P53,#REF!,2,0))</f>
        <v>Nota inválida</v>
      </c>
      <c r="R53" s="335">
        <f t="shared" si="10"/>
        <v>1</v>
      </c>
      <c r="S53" s="30"/>
      <c r="T53" s="363">
        <f t="shared" si="11"/>
        <v>0</v>
      </c>
      <c r="U53" s="271" t="str">
        <f t="shared" si="3"/>
        <v>Risco Pequeno</v>
      </c>
      <c r="V53" s="80"/>
    </row>
    <row r="54" spans="1:22" s="74" customFormat="1" ht="20.100000000000001" customHeight="1" thickTop="1" thickBot="1" x14ac:dyDescent="0.25">
      <c r="A54" s="519"/>
      <c r="B54" s="387" t="str">
        <f>'Mapa de Riscos'!C54</f>
        <v>Evento 3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338">
        <v>0</v>
      </c>
      <c r="I54" s="341">
        <f t="shared" si="1"/>
        <v>0</v>
      </c>
      <c r="J54" s="335">
        <f t="shared" si="4"/>
        <v>0</v>
      </c>
      <c r="K54" s="30"/>
      <c r="L54" s="82">
        <v>1</v>
      </c>
      <c r="M54" s="552" t="str">
        <f t="shared" si="9"/>
        <v>Muito baixa</v>
      </c>
      <c r="N54" s="553" t="str">
        <f>IF(M54&gt;5,"Nota inválida",HLOOKUP(M54,#REF!,2,0))</f>
        <v>Nota inválida</v>
      </c>
      <c r="O54" s="553" t="str">
        <f>IF(N54&gt;5,"Nota inválida",HLOOKUP(N54,#REF!,2,0))</f>
        <v>Nota inválida</v>
      </c>
      <c r="P54" s="553" t="str">
        <f>IF(O54&gt;5,"Nota inválida",HLOOKUP(O54,#REF!,2,0))</f>
        <v>Nota inválida</v>
      </c>
      <c r="Q54" s="554" t="str">
        <f>IF(P54&gt;5,"Nota inválida",HLOOKUP(P54,#REF!,2,0))</f>
        <v>Nota inválida</v>
      </c>
      <c r="R54" s="367">
        <f t="shared" si="10"/>
        <v>1</v>
      </c>
      <c r="S54" s="30"/>
      <c r="T54" s="364">
        <f t="shared" si="11"/>
        <v>0</v>
      </c>
      <c r="U54" s="271" t="str">
        <f t="shared" si="3"/>
        <v>Risco Pequeno</v>
      </c>
      <c r="V54" s="80"/>
    </row>
    <row r="55" spans="1:22" s="74" customFormat="1" ht="20.100000000000001" customHeight="1" thickTop="1" thickBot="1" x14ac:dyDescent="0.25">
      <c r="A55" s="517" t="str">
        <f>INDEX('Mapa de Riscos'!B$55:B57,ROWS('Mapa de Riscos'!B55))</f>
        <v>Subprocesso/ Atividade 12</v>
      </c>
      <c r="B55" s="387" t="str">
        <f>'Mapa de Riscos'!C55</f>
        <v>Evento 1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338">
        <v>0</v>
      </c>
      <c r="I55" s="341">
        <f t="shared" si="1"/>
        <v>0</v>
      </c>
      <c r="J55" s="335">
        <f t="shared" si="4"/>
        <v>0</v>
      </c>
      <c r="K55" s="30"/>
      <c r="L55" s="82">
        <v>1</v>
      </c>
      <c r="M55" s="520" t="str">
        <f t="shared" si="9"/>
        <v>Muito baixa</v>
      </c>
      <c r="N55" s="521" t="str">
        <f>IF(M55&gt;5,"Nota inválida",HLOOKUP(M55,#REF!,2,0))</f>
        <v>Nota inválida</v>
      </c>
      <c r="O55" s="521" t="str">
        <f>IF(N55&gt;5,"Nota inválida",HLOOKUP(N55,#REF!,2,0))</f>
        <v>Nota inválida</v>
      </c>
      <c r="P55" s="521" t="str">
        <f>IF(O55&gt;5,"Nota inválida",HLOOKUP(O55,#REF!,2,0))</f>
        <v>Nota inválida</v>
      </c>
      <c r="Q55" s="522" t="str">
        <f>IF(P55&gt;5,"Nota inválida",HLOOKUP(P55,#REF!,2,0))</f>
        <v>Nota inválida</v>
      </c>
      <c r="R55" s="335">
        <f t="shared" si="10"/>
        <v>1</v>
      </c>
      <c r="S55" s="30"/>
      <c r="T55" s="363">
        <f t="shared" si="11"/>
        <v>0</v>
      </c>
      <c r="U55" s="271" t="str">
        <f t="shared" si="3"/>
        <v>Risco Pequeno</v>
      </c>
      <c r="V55" s="80"/>
    </row>
    <row r="56" spans="1:22" s="74" customFormat="1" ht="20.100000000000001" customHeight="1" thickTop="1" thickBot="1" x14ac:dyDescent="0.25">
      <c r="A56" s="518"/>
      <c r="B56" s="387" t="str">
        <f>'Mapa de Riscos'!C56</f>
        <v>Evento 2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338">
        <v>0</v>
      </c>
      <c r="I56" s="341">
        <f t="shared" si="1"/>
        <v>0</v>
      </c>
      <c r="J56" s="335">
        <f t="shared" si="4"/>
        <v>0</v>
      </c>
      <c r="K56" s="30"/>
      <c r="L56" s="82">
        <v>1</v>
      </c>
      <c r="M56" s="523" t="str">
        <f t="shared" si="9"/>
        <v>Muito baixa</v>
      </c>
      <c r="N56" s="521" t="str">
        <f>IF(M56&gt;5,"Nota inválida",HLOOKUP(M56,#REF!,2,0))</f>
        <v>Nota inválida</v>
      </c>
      <c r="O56" s="521" t="str">
        <f>IF(N56&gt;5,"Nota inválida",HLOOKUP(N56,#REF!,2,0))</f>
        <v>Nota inválida</v>
      </c>
      <c r="P56" s="521" t="str">
        <f>IF(O56&gt;5,"Nota inválida",HLOOKUP(O56,#REF!,2,0))</f>
        <v>Nota inválida</v>
      </c>
      <c r="Q56" s="524" t="str">
        <f>IF(P56&gt;5,"Nota inválida",HLOOKUP(P56,#REF!,2,0))</f>
        <v>Nota inválida</v>
      </c>
      <c r="R56" s="335">
        <f t="shared" si="10"/>
        <v>1</v>
      </c>
      <c r="S56" s="30"/>
      <c r="T56" s="363">
        <f t="shared" si="11"/>
        <v>0</v>
      </c>
      <c r="U56" s="271" t="str">
        <f t="shared" si="3"/>
        <v>Risco Pequeno</v>
      </c>
      <c r="V56" s="80"/>
    </row>
    <row r="57" spans="1:22" s="74" customFormat="1" ht="20.100000000000001" customHeight="1" thickTop="1" thickBot="1" x14ac:dyDescent="0.25">
      <c r="A57" s="519"/>
      <c r="B57" s="387" t="str">
        <f>'Mapa de Riscos'!C57</f>
        <v>Evento 3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338">
        <v>0</v>
      </c>
      <c r="I57" s="341">
        <f t="shared" si="1"/>
        <v>0</v>
      </c>
      <c r="J57" s="335">
        <f t="shared" si="4"/>
        <v>0</v>
      </c>
      <c r="K57" s="30"/>
      <c r="L57" s="82">
        <v>1</v>
      </c>
      <c r="M57" s="520" t="str">
        <f t="shared" si="9"/>
        <v>Muito baixa</v>
      </c>
      <c r="N57" s="521" t="str">
        <f>IF(M57&gt;5,"Nota inválida",HLOOKUP(M57,#REF!,2,0))</f>
        <v>Nota inválida</v>
      </c>
      <c r="O57" s="521" t="str">
        <f>IF(N57&gt;5,"Nota inválida",HLOOKUP(N57,#REF!,2,0))</f>
        <v>Nota inválida</v>
      </c>
      <c r="P57" s="521" t="str">
        <f>IF(O57&gt;5,"Nota inválida",HLOOKUP(O57,#REF!,2,0))</f>
        <v>Nota inválida</v>
      </c>
      <c r="Q57" s="522" t="str">
        <f>IF(P57&gt;5,"Nota inválida",HLOOKUP(P57,#REF!,2,0))</f>
        <v>Nota inválida</v>
      </c>
      <c r="R57" s="335">
        <f t="shared" si="10"/>
        <v>1</v>
      </c>
      <c r="S57" s="30"/>
      <c r="T57" s="363">
        <f t="shared" si="11"/>
        <v>0</v>
      </c>
      <c r="U57" s="271" t="str">
        <f t="shared" si="3"/>
        <v>Risco Pequeno</v>
      </c>
      <c r="V57" s="80"/>
    </row>
    <row r="58" spans="1:22" s="74" customFormat="1" ht="20.100000000000001" customHeight="1" thickTop="1" thickBot="1" x14ac:dyDescent="0.25">
      <c r="A58" s="517" t="str">
        <f>INDEX('Mapa de Riscos'!B$58:B60,ROWS('Mapa de Riscos'!B58))</f>
        <v>Subprocesso/ Atividade 13</v>
      </c>
      <c r="B58" s="387" t="str">
        <f>'Mapa de Riscos'!C58</f>
        <v>Evento 1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338">
        <v>0</v>
      </c>
      <c r="I58" s="341">
        <f t="shared" si="1"/>
        <v>0</v>
      </c>
      <c r="J58" s="335">
        <f t="shared" si="4"/>
        <v>0</v>
      </c>
      <c r="K58" s="30"/>
      <c r="L58" s="82">
        <v>1</v>
      </c>
      <c r="M58" s="526" t="str">
        <f t="shared" si="9"/>
        <v>Muito baixa</v>
      </c>
      <c r="N58" s="527" t="str">
        <f>IF(M58&gt;5,"Nota inválida",HLOOKUP(M58,#REF!,2,0))</f>
        <v>Nota inválida</v>
      </c>
      <c r="O58" s="527" t="str">
        <f>IF(N58&gt;5,"Nota inválida",HLOOKUP(N58,#REF!,2,0))</f>
        <v>Nota inválida</v>
      </c>
      <c r="P58" s="527" t="str">
        <f>IF(O58&gt;5,"Nota inválida",HLOOKUP(O58,#REF!,2,0))</f>
        <v>Nota inválida</v>
      </c>
      <c r="Q58" s="528" t="str">
        <f>IF(P58&gt;5,"Nota inválida",HLOOKUP(P58,#REF!,2,0))</f>
        <v>Nota inválida</v>
      </c>
      <c r="R58" s="366">
        <f t="shared" si="10"/>
        <v>1</v>
      </c>
      <c r="S58" s="30"/>
      <c r="T58" s="365">
        <f t="shared" si="11"/>
        <v>0</v>
      </c>
      <c r="U58" s="271" t="str">
        <f t="shared" si="3"/>
        <v>Risco Pequeno</v>
      </c>
      <c r="V58" s="80"/>
    </row>
    <row r="59" spans="1:22" s="74" customFormat="1" ht="20.100000000000001" customHeight="1" thickTop="1" thickBot="1" x14ac:dyDescent="0.25">
      <c r="A59" s="518"/>
      <c r="B59" s="387" t="str">
        <f>'Mapa de Riscos'!C59</f>
        <v>Evento 2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338">
        <v>0</v>
      </c>
      <c r="I59" s="341">
        <f t="shared" si="1"/>
        <v>0</v>
      </c>
      <c r="J59" s="335">
        <f t="shared" si="4"/>
        <v>0</v>
      </c>
      <c r="K59" s="30"/>
      <c r="L59" s="82">
        <v>1</v>
      </c>
      <c r="M59" s="523" t="str">
        <f t="shared" si="9"/>
        <v>Muito baixa</v>
      </c>
      <c r="N59" s="521" t="str">
        <f>IF(M59&gt;5,"Nota inválida",HLOOKUP(M59,#REF!,2,0))</f>
        <v>Nota inválida</v>
      </c>
      <c r="O59" s="521" t="str">
        <f>IF(N59&gt;5,"Nota inválida",HLOOKUP(N59,#REF!,2,0))</f>
        <v>Nota inválida</v>
      </c>
      <c r="P59" s="521" t="str">
        <f>IF(O59&gt;5,"Nota inválida",HLOOKUP(O59,#REF!,2,0))</f>
        <v>Nota inválida</v>
      </c>
      <c r="Q59" s="524" t="str">
        <f>IF(P59&gt;5,"Nota inválida",HLOOKUP(P59,#REF!,2,0))</f>
        <v>Nota inválida</v>
      </c>
      <c r="R59" s="335">
        <f t="shared" si="10"/>
        <v>1</v>
      </c>
      <c r="S59" s="30"/>
      <c r="T59" s="363">
        <f t="shared" si="11"/>
        <v>0</v>
      </c>
      <c r="U59" s="271" t="str">
        <f t="shared" si="3"/>
        <v>Risco Pequeno</v>
      </c>
      <c r="V59" s="80"/>
    </row>
    <row r="60" spans="1:22" s="74" customFormat="1" ht="20.100000000000001" customHeight="1" thickTop="1" thickBot="1" x14ac:dyDescent="0.25">
      <c r="A60" s="525"/>
      <c r="B60" s="387" t="str">
        <f>'Mapa de Riscos'!C60</f>
        <v>Evento 3</v>
      </c>
      <c r="C60" s="317">
        <v>0</v>
      </c>
      <c r="D60" s="328">
        <v>0</v>
      </c>
      <c r="E60" s="328">
        <v>0</v>
      </c>
      <c r="F60" s="328">
        <v>0</v>
      </c>
      <c r="G60" s="328">
        <v>0</v>
      </c>
      <c r="H60" s="339">
        <v>0</v>
      </c>
      <c r="I60" s="342">
        <f t="shared" si="1"/>
        <v>0</v>
      </c>
      <c r="J60" s="335">
        <f t="shared" si="4"/>
        <v>0</v>
      </c>
      <c r="K60" s="30"/>
      <c r="L60" s="340">
        <v>1</v>
      </c>
      <c r="M60" s="529" t="str">
        <f t="shared" si="9"/>
        <v>Muito baixa</v>
      </c>
      <c r="N60" s="530" t="str">
        <f>IF(M60&gt;5,"Nota inválida",HLOOKUP(M60,#REF!,2,0))</f>
        <v>Nota inválida</v>
      </c>
      <c r="O60" s="530" t="str">
        <f>IF(N60&gt;5,"Nota inválida",HLOOKUP(N60,#REF!,2,0))</f>
        <v>Nota inválida</v>
      </c>
      <c r="P60" s="530" t="str">
        <f>IF(O60&gt;5,"Nota inválida",HLOOKUP(O60,#REF!,2,0))</f>
        <v>Nota inválida</v>
      </c>
      <c r="Q60" s="531" t="str">
        <f>IF(P60&gt;5,"Nota inválida",HLOOKUP(P60,#REF!,2,0))</f>
        <v>Nota inválida</v>
      </c>
      <c r="R60" s="347">
        <f t="shared" si="10"/>
        <v>1</v>
      </c>
      <c r="S60" s="30"/>
      <c r="T60" s="364">
        <f t="shared" si="11"/>
        <v>0</v>
      </c>
      <c r="U60" s="271" t="str">
        <f t="shared" si="3"/>
        <v>Risco Pequeno</v>
      </c>
      <c r="V60" s="80"/>
    </row>
    <row r="61" spans="1:22" s="74" customFormat="1" ht="30" customHeight="1" x14ac:dyDescent="0.2">
      <c r="A61" s="80"/>
      <c r="J61" s="318"/>
      <c r="T61" s="318"/>
      <c r="U61" s="318"/>
      <c r="V61" s="80"/>
    </row>
    <row r="62" spans="1:22" s="74" customFormat="1" ht="30" customHeight="1" x14ac:dyDescent="0.2">
      <c r="A62" s="80"/>
      <c r="V62" s="80"/>
    </row>
    <row r="63" spans="1:22" s="74" customFormat="1" ht="30" customHeight="1" x14ac:dyDescent="0.2">
      <c r="A63" s="80"/>
      <c r="V63" s="80"/>
    </row>
    <row r="64" spans="1:22" s="74" customFormat="1" x14ac:dyDescent="0.2">
      <c r="A64" s="80"/>
      <c r="B64" s="323"/>
      <c r="V64" s="80"/>
    </row>
    <row r="65" spans="1:23" s="74" customFormat="1" x14ac:dyDescent="0.2">
      <c r="A65" s="80"/>
      <c r="V65" s="80"/>
    </row>
    <row r="66" spans="1:23" s="74" customFormat="1" x14ac:dyDescent="0.2">
      <c r="A66" s="80"/>
      <c r="V66" s="80"/>
    </row>
    <row r="67" spans="1:23" s="74" customFormat="1" x14ac:dyDescent="0.2">
      <c r="A67" s="80"/>
      <c r="V67" s="80"/>
    </row>
    <row r="68" spans="1:23" s="74" customFormat="1" ht="15.75" thickBot="1" x14ac:dyDescent="0.25">
      <c r="B68" s="31"/>
      <c r="C68" s="32"/>
      <c r="D68" s="32"/>
      <c r="E68" s="32"/>
      <c r="F68" s="32"/>
      <c r="G68" s="32"/>
      <c r="H68" s="85"/>
      <c r="J68" s="33"/>
      <c r="K68" s="34"/>
      <c r="L68" s="516" t="s">
        <v>280</v>
      </c>
      <c r="M68" s="516"/>
      <c r="N68" s="516"/>
      <c r="O68" s="516"/>
      <c r="P68" s="516"/>
      <c r="Q68" s="95"/>
      <c r="R68" s="92"/>
      <c r="S68" s="92"/>
      <c r="T68" s="96"/>
      <c r="U68" s="38"/>
      <c r="V68" s="80"/>
    </row>
    <row r="69" spans="1:23" s="74" customFormat="1" ht="16.5" thickTop="1" thickBot="1" x14ac:dyDescent="0.25">
      <c r="B69" s="31"/>
      <c r="C69" s="548" t="s">
        <v>69</v>
      </c>
      <c r="D69" s="549"/>
      <c r="E69" s="549"/>
      <c r="F69" s="549"/>
      <c r="G69" s="84" t="s">
        <v>42</v>
      </c>
      <c r="H69" s="555" t="s">
        <v>20</v>
      </c>
      <c r="J69" s="348" t="s">
        <v>112</v>
      </c>
      <c r="K69" s="349">
        <v>5</v>
      </c>
      <c r="L69" s="350">
        <f>K69*L74</f>
        <v>5</v>
      </c>
      <c r="M69" s="351">
        <f>K69*M74</f>
        <v>10</v>
      </c>
      <c r="N69" s="352">
        <f>K69*N74</f>
        <v>15</v>
      </c>
      <c r="O69" s="352">
        <f>K69*O74</f>
        <v>20</v>
      </c>
      <c r="P69" s="352">
        <f>K69*P74</f>
        <v>25</v>
      </c>
      <c r="Q69" s="90"/>
      <c r="R69" s="90"/>
      <c r="S69" s="90"/>
      <c r="T69" s="39"/>
      <c r="U69" s="98"/>
      <c r="V69" s="36"/>
    </row>
    <row r="70" spans="1:23" s="74" customFormat="1" ht="16.5" thickTop="1" thickBot="1" x14ac:dyDescent="0.25">
      <c r="B70" s="31"/>
      <c r="C70" s="514" t="s">
        <v>43</v>
      </c>
      <c r="D70" s="515"/>
      <c r="E70" s="515"/>
      <c r="F70" s="515"/>
      <c r="G70" s="86">
        <v>0.15</v>
      </c>
      <c r="H70" s="556"/>
      <c r="J70" s="348" t="s">
        <v>113</v>
      </c>
      <c r="K70" s="349">
        <v>4</v>
      </c>
      <c r="L70" s="350">
        <f>K70*L74</f>
        <v>4</v>
      </c>
      <c r="M70" s="353">
        <f>K70*M74</f>
        <v>8</v>
      </c>
      <c r="N70" s="351">
        <f>K70*N74</f>
        <v>12</v>
      </c>
      <c r="O70" s="352">
        <f>K70*O74</f>
        <v>16</v>
      </c>
      <c r="P70" s="352">
        <f>K70*P74</f>
        <v>20</v>
      </c>
      <c r="Q70" s="90"/>
      <c r="R70" s="90"/>
      <c r="S70" s="90"/>
      <c r="T70" s="39"/>
      <c r="U70" s="98"/>
      <c r="V70" s="80"/>
      <c r="W70" s="35"/>
    </row>
    <row r="71" spans="1:23" s="74" customFormat="1" ht="16.5" thickTop="1" thickBot="1" x14ac:dyDescent="0.25">
      <c r="B71" s="31"/>
      <c r="C71" s="514" t="s">
        <v>26</v>
      </c>
      <c r="D71" s="515"/>
      <c r="E71" s="515"/>
      <c r="F71" s="515"/>
      <c r="G71" s="86">
        <v>0.17</v>
      </c>
      <c r="H71" s="556"/>
      <c r="J71" s="348" t="s">
        <v>114</v>
      </c>
      <c r="K71" s="349">
        <v>3</v>
      </c>
      <c r="L71" s="354">
        <f>K71*L74</f>
        <v>3</v>
      </c>
      <c r="M71" s="355">
        <f>K71*M74</f>
        <v>6</v>
      </c>
      <c r="N71" s="353">
        <f>K71*N74</f>
        <v>9</v>
      </c>
      <c r="O71" s="353">
        <f>K71*O74</f>
        <v>12</v>
      </c>
      <c r="P71" s="352">
        <f>K71*P74</f>
        <v>15</v>
      </c>
      <c r="Q71" s="90"/>
      <c r="R71" s="90"/>
      <c r="S71" s="90"/>
      <c r="T71" s="39"/>
      <c r="U71" s="98"/>
      <c r="V71" s="80"/>
      <c r="W71" s="70"/>
    </row>
    <row r="72" spans="1:23" s="74" customFormat="1" ht="16.5" thickTop="1" thickBot="1" x14ac:dyDescent="0.25">
      <c r="B72" s="31"/>
      <c r="C72" s="514" t="s">
        <v>27</v>
      </c>
      <c r="D72" s="515"/>
      <c r="E72" s="515"/>
      <c r="F72" s="515"/>
      <c r="G72" s="86">
        <v>0.12</v>
      </c>
      <c r="H72" s="556"/>
      <c r="J72" s="348" t="s">
        <v>116</v>
      </c>
      <c r="K72" s="349">
        <v>2</v>
      </c>
      <c r="L72" s="354">
        <f>K72*L74</f>
        <v>2</v>
      </c>
      <c r="M72" s="355">
        <f>K72*M74</f>
        <v>4</v>
      </c>
      <c r="N72" s="356">
        <f>K72*N74</f>
        <v>6</v>
      </c>
      <c r="O72" s="353">
        <f>K72*O74</f>
        <v>8</v>
      </c>
      <c r="P72" s="353">
        <f>K72*P74</f>
        <v>10</v>
      </c>
      <c r="Q72" s="90"/>
      <c r="R72" s="90"/>
      <c r="S72" s="90"/>
      <c r="T72" s="39"/>
      <c r="U72" s="98"/>
      <c r="V72" s="80"/>
      <c r="W72" s="70"/>
    </row>
    <row r="73" spans="1:23" s="74" customFormat="1" ht="16.5" thickTop="1" thickBot="1" x14ac:dyDescent="0.25">
      <c r="B73" s="31"/>
      <c r="C73" s="514" t="s">
        <v>40</v>
      </c>
      <c r="D73" s="515"/>
      <c r="E73" s="515"/>
      <c r="F73" s="515"/>
      <c r="G73" s="86">
        <v>0.18</v>
      </c>
      <c r="H73" s="556"/>
      <c r="J73" s="348" t="s">
        <v>117</v>
      </c>
      <c r="K73" s="349">
        <v>1</v>
      </c>
      <c r="L73" s="354">
        <f>+K73*L74</f>
        <v>1</v>
      </c>
      <c r="M73" s="354">
        <f>K73*M74</f>
        <v>2</v>
      </c>
      <c r="N73" s="354">
        <f>K73*N74</f>
        <v>3</v>
      </c>
      <c r="O73" s="350">
        <f>K73*O74</f>
        <v>4</v>
      </c>
      <c r="P73" s="350">
        <f>K73*P74</f>
        <v>5</v>
      </c>
      <c r="Q73" s="90"/>
      <c r="R73" s="90"/>
      <c r="S73" s="90"/>
      <c r="T73" s="39"/>
      <c r="U73" s="98"/>
      <c r="V73" s="80"/>
      <c r="W73" s="70"/>
    </row>
    <row r="74" spans="1:23" s="74" customFormat="1" ht="16.5" thickTop="1" thickBot="1" x14ac:dyDescent="0.25">
      <c r="B74" s="31"/>
      <c r="C74" s="532" t="s">
        <v>111</v>
      </c>
      <c r="D74" s="533"/>
      <c r="E74" s="533"/>
      <c r="F74" s="534"/>
      <c r="G74" s="86">
        <v>0.13</v>
      </c>
      <c r="H74" s="89"/>
      <c r="I74" s="32"/>
      <c r="J74" s="33"/>
      <c r="K74" s="557"/>
      <c r="L74" s="357">
        <v>1</v>
      </c>
      <c r="M74" s="357">
        <v>2</v>
      </c>
      <c r="N74" s="357">
        <v>3</v>
      </c>
      <c r="O74" s="357">
        <v>4</v>
      </c>
      <c r="P74" s="357">
        <v>5</v>
      </c>
      <c r="Q74" s="90"/>
      <c r="R74" s="90"/>
      <c r="S74" s="90"/>
      <c r="T74" s="39"/>
      <c r="U74" s="98"/>
      <c r="V74" s="80"/>
      <c r="W74" s="70"/>
    </row>
    <row r="75" spans="1:23" s="74" customFormat="1" ht="16.5" customHeight="1" thickTop="1" thickBot="1" x14ac:dyDescent="0.25">
      <c r="B75" s="31"/>
      <c r="C75" s="543" t="s">
        <v>104</v>
      </c>
      <c r="D75" s="544"/>
      <c r="E75" s="544"/>
      <c r="F75" s="544"/>
      <c r="G75" s="88">
        <v>0.25</v>
      </c>
      <c r="H75" s="89"/>
      <c r="I75" s="85"/>
      <c r="J75" s="33"/>
      <c r="K75" s="557"/>
      <c r="L75" s="358" t="s">
        <v>28</v>
      </c>
      <c r="M75" s="359" t="s">
        <v>29</v>
      </c>
      <c r="N75" s="359" t="s">
        <v>30</v>
      </c>
      <c r="O75" s="359" t="s">
        <v>31</v>
      </c>
      <c r="P75" s="360" t="s">
        <v>32</v>
      </c>
      <c r="Q75" s="90"/>
      <c r="R75" s="90"/>
      <c r="S75" s="90"/>
      <c r="T75" s="39"/>
      <c r="U75" s="98"/>
      <c r="V75" s="80"/>
    </row>
    <row r="76" spans="1:23" s="74" customFormat="1" ht="16.5" customHeight="1" thickTop="1" thickBot="1" x14ac:dyDescent="0.25">
      <c r="B76" s="31"/>
      <c r="C76" s="70"/>
      <c r="D76" s="70"/>
      <c r="E76" s="70"/>
      <c r="F76" s="70"/>
      <c r="G76" s="93">
        <f>SUM(G70:G75)</f>
        <v>1</v>
      </c>
      <c r="H76" s="89"/>
      <c r="I76" s="332"/>
      <c r="J76" s="33"/>
      <c r="K76" s="361"/>
      <c r="L76" s="37" t="s">
        <v>33</v>
      </c>
      <c r="M76" s="37" t="s">
        <v>105</v>
      </c>
      <c r="N76" s="37" t="s">
        <v>106</v>
      </c>
      <c r="O76" s="37" t="s">
        <v>107</v>
      </c>
      <c r="P76" s="37" t="s">
        <v>34</v>
      </c>
      <c r="Q76" s="90"/>
      <c r="R76" s="90"/>
      <c r="S76" s="90"/>
      <c r="T76" s="70"/>
      <c r="U76" s="70"/>
      <c r="V76" s="80"/>
    </row>
    <row r="77" spans="1:23" s="74" customFormat="1" ht="16.5" customHeight="1" thickTop="1" x14ac:dyDescent="0.2">
      <c r="B77" s="31"/>
      <c r="C77" s="70"/>
      <c r="D77" s="70"/>
      <c r="E77" s="70"/>
      <c r="F77" s="70"/>
      <c r="G77" s="70"/>
      <c r="H77" s="89"/>
      <c r="I77" s="333"/>
      <c r="J77" s="33"/>
      <c r="K77" s="70"/>
      <c r="L77" s="512" t="s">
        <v>281</v>
      </c>
      <c r="M77" s="512"/>
      <c r="N77" s="512"/>
      <c r="O77" s="512"/>
      <c r="P77" s="513"/>
      <c r="Q77" s="70"/>
      <c r="R77" s="70"/>
      <c r="S77" s="70"/>
      <c r="T77" s="70"/>
      <c r="U77" s="70"/>
      <c r="V77" s="80"/>
    </row>
    <row r="78" spans="1:23" s="74" customFormat="1" ht="13.5" thickBot="1" x14ac:dyDescent="0.25">
      <c r="B78" s="31"/>
      <c r="C78" s="70"/>
      <c r="D78" s="70"/>
      <c r="E78" s="70"/>
      <c r="F78" s="94"/>
      <c r="G78" s="94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70"/>
      <c r="U78" s="70"/>
      <c r="V78" s="80"/>
    </row>
    <row r="79" spans="1:23" s="74" customFormat="1" ht="15" x14ac:dyDescent="0.2">
      <c r="B79" s="97"/>
      <c r="C79" s="545" t="s">
        <v>118</v>
      </c>
      <c r="D79" s="545"/>
      <c r="E79" s="545"/>
      <c r="F79" s="545"/>
      <c r="G79" s="545"/>
      <c r="V79" s="80"/>
    </row>
    <row r="80" spans="1:23" s="74" customFormat="1" x14ac:dyDescent="0.2">
      <c r="B80" s="97"/>
      <c r="C80" s="539" t="s">
        <v>119</v>
      </c>
      <c r="D80" s="539"/>
      <c r="E80" s="539"/>
      <c r="F80" s="540" t="s">
        <v>120</v>
      </c>
      <c r="G80" s="540"/>
      <c r="V80" s="80"/>
    </row>
    <row r="81" spans="2:22" s="74" customFormat="1" x14ac:dyDescent="0.2">
      <c r="B81" s="97"/>
      <c r="C81" s="541" t="s">
        <v>121</v>
      </c>
      <c r="D81" s="541"/>
      <c r="E81" s="541"/>
      <c r="F81" s="542" t="s">
        <v>278</v>
      </c>
      <c r="G81" s="542"/>
      <c r="V81" s="80"/>
    </row>
    <row r="82" spans="2:22" s="74" customFormat="1" x14ac:dyDescent="0.2">
      <c r="B82" s="97"/>
      <c r="C82" s="537" t="s">
        <v>122</v>
      </c>
      <c r="D82" s="537"/>
      <c r="E82" s="537"/>
      <c r="F82" s="538" t="s">
        <v>279</v>
      </c>
      <c r="G82" s="538"/>
      <c r="V82" s="80"/>
    </row>
    <row r="83" spans="2:22" s="74" customFormat="1" x14ac:dyDescent="0.2">
      <c r="B83" s="97"/>
      <c r="C83" s="546" t="s">
        <v>123</v>
      </c>
      <c r="D83" s="546"/>
      <c r="E83" s="546"/>
      <c r="F83" s="547" t="s">
        <v>277</v>
      </c>
      <c r="G83" s="547"/>
      <c r="V83" s="80"/>
    </row>
    <row r="84" spans="2:22" s="74" customFormat="1" x14ac:dyDescent="0.2">
      <c r="B84" s="97"/>
      <c r="C84" s="535" t="s">
        <v>115</v>
      </c>
      <c r="D84" s="535"/>
      <c r="E84" s="535"/>
      <c r="F84" s="536" t="s">
        <v>276</v>
      </c>
      <c r="G84" s="536"/>
      <c r="V84" s="80"/>
    </row>
    <row r="85" spans="2:22" s="74" customFormat="1" x14ac:dyDescent="0.2">
      <c r="B85" s="97"/>
      <c r="C85" s="99"/>
      <c r="D85" s="99"/>
      <c r="E85" s="99"/>
      <c r="F85" s="100"/>
      <c r="G85" s="99"/>
      <c r="V85" s="80"/>
    </row>
    <row r="86" spans="2:22" s="74" customFormat="1" x14ac:dyDescent="0.2">
      <c r="B86" s="97"/>
      <c r="C86" s="99"/>
      <c r="D86" s="99"/>
      <c r="E86" s="99"/>
      <c r="F86" s="100"/>
      <c r="G86" s="99"/>
      <c r="H86" s="75"/>
      <c r="I86" s="75"/>
      <c r="J86" s="75"/>
      <c r="K86" s="75"/>
      <c r="V86" s="80"/>
    </row>
    <row r="87" spans="2:22" s="74" customFormat="1" ht="13.5" thickBot="1" x14ac:dyDescent="0.25">
      <c r="B87" s="101"/>
      <c r="C87" s="102"/>
      <c r="D87" s="102"/>
      <c r="E87" s="102"/>
      <c r="F87" s="102"/>
      <c r="G87" s="102"/>
      <c r="H87" s="362"/>
      <c r="I87" s="362"/>
      <c r="J87" s="362"/>
      <c r="K87" s="36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3"/>
    </row>
    <row r="88" spans="2:22" s="74" customFormat="1" ht="13.5" thickBot="1" x14ac:dyDescent="0.25">
      <c r="B88" s="104"/>
      <c r="C88" s="105"/>
      <c r="D88" s="105"/>
      <c r="E88" s="105"/>
      <c r="F88" s="105"/>
      <c r="G88" s="105"/>
      <c r="H88" s="75"/>
      <c r="I88" s="75"/>
      <c r="J88" s="75"/>
      <c r="K88" s="75"/>
      <c r="V88" s="106"/>
    </row>
    <row r="89" spans="2:22" s="74" customFormat="1" x14ac:dyDescent="0.2">
      <c r="H89" s="75"/>
      <c r="I89" s="75"/>
      <c r="J89" s="75"/>
      <c r="K89" s="75"/>
    </row>
    <row r="90" spans="2:22" s="74" customFormat="1" x14ac:dyDescent="0.2">
      <c r="H90" s="75"/>
      <c r="I90" s="75"/>
      <c r="J90" s="75"/>
      <c r="K90" s="75"/>
    </row>
    <row r="91" spans="2:22" s="74" customFormat="1" x14ac:dyDescent="0.2">
      <c r="H91" s="75"/>
      <c r="I91" s="75"/>
      <c r="J91" s="75"/>
      <c r="K91" s="75"/>
    </row>
    <row r="92" spans="2:22" s="74" customFormat="1" x14ac:dyDescent="0.2">
      <c r="H92" s="75"/>
      <c r="I92" s="75"/>
      <c r="J92" s="75"/>
      <c r="K92" s="75"/>
    </row>
    <row r="93" spans="2:22" s="74" customFormat="1" x14ac:dyDescent="0.2">
      <c r="H93" s="75"/>
      <c r="I93" s="75"/>
      <c r="J93" s="75"/>
      <c r="K93" s="75"/>
    </row>
    <row r="94" spans="2:22" s="74" customFormat="1" x14ac:dyDescent="0.2">
      <c r="H94" s="75"/>
      <c r="I94" s="75"/>
      <c r="J94" s="75"/>
      <c r="K94" s="75"/>
    </row>
    <row r="95" spans="2:22" s="74" customFormat="1" x14ac:dyDescent="0.2">
      <c r="H95" s="75"/>
      <c r="I95" s="75"/>
      <c r="J95" s="75"/>
      <c r="K95" s="75"/>
    </row>
  </sheetData>
  <sheetProtection algorithmName="SHA-512" hashValue="xoaoLRhxN9hpaRfbOxLtmc/RogCfFOOI2lhk6iKfm9DJDv5T5qdIQ0zPnuRcVCioTjlK/Uui1ZrpsDP6sIb4Qw==" saltValue="xgv52Gt29VbBab8tMHoc6g==" spinCount="100000" sheet="1" objects="1" scenarios="1" formatColumns="0" formatRows="0"/>
  <mergeCells count="106">
    <mergeCell ref="C7:L7"/>
    <mergeCell ref="C8:L8"/>
    <mergeCell ref="C9:L9"/>
    <mergeCell ref="C10:L10"/>
    <mergeCell ref="C4:L4"/>
    <mergeCell ref="C5:L5"/>
    <mergeCell ref="C6:L6"/>
    <mergeCell ref="O17:O18"/>
    <mergeCell ref="P17:P18"/>
    <mergeCell ref="B12:V12"/>
    <mergeCell ref="B14:J14"/>
    <mergeCell ref="L14:R14"/>
    <mergeCell ref="T15:U17"/>
    <mergeCell ref="T18:T21"/>
    <mergeCell ref="U18:U21"/>
    <mergeCell ref="Q17:Q18"/>
    <mergeCell ref="B15:J15"/>
    <mergeCell ref="L15:R15"/>
    <mergeCell ref="R16:R21"/>
    <mergeCell ref="M17:M18"/>
    <mergeCell ref="N17:N18"/>
    <mergeCell ref="A14:A21"/>
    <mergeCell ref="B16:B18"/>
    <mergeCell ref="B19:B21"/>
    <mergeCell ref="A22:A24"/>
    <mergeCell ref="A25:A27"/>
    <mergeCell ref="A28:A30"/>
    <mergeCell ref="M22:Q22"/>
    <mergeCell ref="M23:Q23"/>
    <mergeCell ref="C20:H21"/>
    <mergeCell ref="C17:G17"/>
    <mergeCell ref="C16:H16"/>
    <mergeCell ref="M24:Q24"/>
    <mergeCell ref="M25:Q25"/>
    <mergeCell ref="M26:Q26"/>
    <mergeCell ref="M28:Q28"/>
    <mergeCell ref="M29:Q29"/>
    <mergeCell ref="M27:Q27"/>
    <mergeCell ref="A49:A51"/>
    <mergeCell ref="A52:A54"/>
    <mergeCell ref="K74:K75"/>
    <mergeCell ref="A34:A36"/>
    <mergeCell ref="A37:A39"/>
    <mergeCell ref="I19:I21"/>
    <mergeCell ref="I16:J18"/>
    <mergeCell ref="M30:Q30"/>
    <mergeCell ref="J19:J21"/>
    <mergeCell ref="L16:L20"/>
    <mergeCell ref="M16:Q16"/>
    <mergeCell ref="A31:A33"/>
    <mergeCell ref="M43:Q43"/>
    <mergeCell ref="M44:Q44"/>
    <mergeCell ref="M45:Q45"/>
    <mergeCell ref="M46:Q46"/>
    <mergeCell ref="M47:Q47"/>
    <mergeCell ref="M48:Q48"/>
    <mergeCell ref="A40:A42"/>
    <mergeCell ref="M40:Q40"/>
    <mergeCell ref="M41:Q41"/>
    <mergeCell ref="M42:Q42"/>
    <mergeCell ref="A43:A45"/>
    <mergeCell ref="A46:A48"/>
    <mergeCell ref="M39:Q39"/>
    <mergeCell ref="C71:F71"/>
    <mergeCell ref="C69:F69"/>
    <mergeCell ref="C70:F70"/>
    <mergeCell ref="M31:Q31"/>
    <mergeCell ref="M32:Q32"/>
    <mergeCell ref="M33:Q33"/>
    <mergeCell ref="M34:Q34"/>
    <mergeCell ref="M35:Q35"/>
    <mergeCell ref="M36:Q36"/>
    <mergeCell ref="M37:Q37"/>
    <mergeCell ref="M38:Q38"/>
    <mergeCell ref="M49:Q49"/>
    <mergeCell ref="M50:Q50"/>
    <mergeCell ref="M51:Q51"/>
    <mergeCell ref="M52:Q52"/>
    <mergeCell ref="M53:Q53"/>
    <mergeCell ref="M54:Q54"/>
    <mergeCell ref="H69:H73"/>
    <mergeCell ref="C84:E84"/>
    <mergeCell ref="F84:G84"/>
    <mergeCell ref="C82:E82"/>
    <mergeCell ref="F82:G82"/>
    <mergeCell ref="C80:E80"/>
    <mergeCell ref="F80:G80"/>
    <mergeCell ref="C81:E81"/>
    <mergeCell ref="F81:G81"/>
    <mergeCell ref="C75:F75"/>
    <mergeCell ref="C79:G79"/>
    <mergeCell ref="C83:E83"/>
    <mergeCell ref="F83:G83"/>
    <mergeCell ref="L77:P77"/>
    <mergeCell ref="C72:F72"/>
    <mergeCell ref="L68:P68"/>
    <mergeCell ref="A55:A57"/>
    <mergeCell ref="M55:Q55"/>
    <mergeCell ref="M56:Q56"/>
    <mergeCell ref="M57:Q57"/>
    <mergeCell ref="A58:A60"/>
    <mergeCell ref="M58:Q58"/>
    <mergeCell ref="M59:Q59"/>
    <mergeCell ref="M60:Q60"/>
    <mergeCell ref="C74:F74"/>
    <mergeCell ref="C73:F73"/>
  </mergeCells>
  <conditionalFormatting sqref="U22:U60">
    <cfRule type="cellIs" dxfId="11" priority="41" operator="equal">
      <formula>"Risco Crítico"</formula>
    </cfRule>
    <cfRule type="cellIs" dxfId="10" priority="42" operator="equal">
      <formula>"Risco Alto"</formula>
    </cfRule>
    <cfRule type="cellIs" dxfId="9" priority="43" operator="equal">
      <formula>"Risco Moderado"</formula>
    </cfRule>
    <cfRule type="cellIs" dxfId="8" priority="44" operator="equal">
      <formula>"Risco Pequeno"</formula>
    </cfRule>
  </conditionalFormatting>
  <dataValidations count="2">
    <dataValidation type="whole" allowBlank="1" showInputMessage="1" showErrorMessage="1" sqref="L22:L60">
      <formula1>1</formula1>
      <formula2>5</formula2>
    </dataValidation>
    <dataValidation type="whole" allowBlank="1" showInputMessage="1" showErrorMessage="1" sqref="C22:I60">
      <formula1>0</formula1>
      <formula2>5</formula2>
    </dataValidation>
  </dataValidations>
  <pageMargins left="0.51181102362204722" right="0.51181102362204722" top="0.78740157480314965" bottom="0.78740157480314965" header="0.31496062992125984" footer="0.31496062992125984"/>
  <pageSetup paperSize="9" scale="165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R95"/>
  <sheetViews>
    <sheetView topLeftCell="A15" zoomScale="91" zoomScaleNormal="91" workbookViewId="0">
      <selection activeCell="U24" sqref="U24"/>
    </sheetView>
  </sheetViews>
  <sheetFormatPr defaultColWidth="9.140625" defaultRowHeight="12.75" x14ac:dyDescent="0.2"/>
  <cols>
    <col min="1" max="1" width="33.5703125" style="74" customWidth="1"/>
    <col min="2" max="2" width="51.85546875" style="74" customWidth="1"/>
    <col min="3" max="8" width="13" style="74" customWidth="1"/>
    <col min="9" max="9" width="11.7109375" style="75" hidden="1" customWidth="1"/>
    <col min="10" max="10" width="9.28515625" style="74" customWidth="1"/>
    <col min="11" max="11" width="4" style="74" customWidth="1"/>
    <col min="12" max="12" width="10.85546875" style="74" customWidth="1"/>
    <col min="13" max="17" width="13" style="74" customWidth="1"/>
    <col min="18" max="18" width="9.5703125" style="74" customWidth="1"/>
    <col min="19" max="19" width="3" style="74" customWidth="1"/>
    <col min="20" max="20" width="15.7109375" style="74" customWidth="1"/>
    <col min="21" max="21" width="20.140625" style="74" customWidth="1"/>
    <col min="22" max="16384" width="9.140625" style="74"/>
  </cols>
  <sheetData>
    <row r="1" spans="1:226" s="75" customFormat="1" ht="23.25" customHeight="1" thickBot="1" x14ac:dyDescent="0.25">
      <c r="A1" s="657" t="s">
        <v>152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9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</row>
    <row r="2" spans="1:226" s="71" customFormat="1" ht="21" hidden="1" thickBot="1" x14ac:dyDescent="0.25">
      <c r="A2" s="301" t="s">
        <v>35</v>
      </c>
      <c r="B2" s="662" t="str">
        <f>'Ambiente e Fixação de Objetivos'!B3</f>
        <v>SEGES</v>
      </c>
      <c r="C2" s="663"/>
      <c r="D2" s="663"/>
      <c r="E2" s="663"/>
      <c r="F2" s="664"/>
      <c r="G2" s="297"/>
      <c r="H2" s="298"/>
      <c r="I2" s="274"/>
      <c r="J2" s="114"/>
      <c r="K2" s="114"/>
      <c r="L2" s="115"/>
      <c r="M2" s="115"/>
      <c r="N2" s="115"/>
      <c r="O2" s="115"/>
      <c r="P2" s="116"/>
      <c r="Q2" s="116"/>
      <c r="R2" s="115"/>
      <c r="S2" s="116"/>
      <c r="T2" s="116"/>
      <c r="U2" s="116"/>
      <c r="V2" s="117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</row>
    <row r="3" spans="1:226" s="71" customFormat="1" ht="21.75" hidden="1" thickTop="1" thickBot="1" x14ac:dyDescent="0.25">
      <c r="A3" s="302" t="s">
        <v>36</v>
      </c>
      <c r="B3" s="628" t="str">
        <f>'Ambiente e Fixação de Objetivos'!B4</f>
        <v>Departamento de Transferências Voluntárias - DETRV</v>
      </c>
      <c r="C3" s="629"/>
      <c r="D3" s="629"/>
      <c r="E3" s="629"/>
      <c r="F3" s="303"/>
      <c r="G3" s="299"/>
      <c r="H3" s="300"/>
      <c r="I3" s="334"/>
      <c r="J3" s="107"/>
      <c r="K3" s="107"/>
      <c r="L3" s="108"/>
      <c r="M3" s="108"/>
      <c r="N3" s="108"/>
      <c r="O3" s="108"/>
      <c r="P3" s="109"/>
      <c r="Q3" s="109"/>
      <c r="R3" s="108"/>
      <c r="S3" s="109"/>
      <c r="T3" s="109"/>
      <c r="U3" s="109"/>
      <c r="V3" s="110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</row>
    <row r="4" spans="1:226" s="71" customFormat="1" ht="21.75" hidden="1" thickTop="1" thickBot="1" x14ac:dyDescent="0.25">
      <c r="A4" s="301" t="s">
        <v>37</v>
      </c>
      <c r="B4" s="625" t="str">
        <f>'Ambiente e Fixação de Objetivos'!B19</f>
        <v>Transferêcias voluntárias</v>
      </c>
      <c r="C4" s="626"/>
      <c r="D4" s="626"/>
      <c r="E4" s="626"/>
      <c r="F4" s="627"/>
      <c r="G4" s="299"/>
      <c r="H4" s="300"/>
      <c r="I4" s="343"/>
      <c r="J4" s="107"/>
      <c r="K4" s="107"/>
      <c r="L4" s="108"/>
      <c r="M4" s="108"/>
      <c r="N4" s="108"/>
      <c r="O4" s="108"/>
      <c r="P4" s="109"/>
      <c r="Q4" s="109"/>
      <c r="R4" s="108"/>
      <c r="S4" s="109"/>
      <c r="T4" s="109"/>
      <c r="U4" s="109"/>
      <c r="V4" s="110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</row>
    <row r="5" spans="1:226" s="71" customFormat="1" ht="21.75" hidden="1" thickTop="1" thickBot="1" x14ac:dyDescent="0.25">
      <c r="A5" s="302" t="s">
        <v>0</v>
      </c>
      <c r="B5" s="628" t="str">
        <f>'Ambiente e Fixação de Objetivos'!B20</f>
        <v>Contrato de repasse</v>
      </c>
      <c r="C5" s="629"/>
      <c r="D5" s="629"/>
      <c r="E5" s="629"/>
      <c r="F5" s="630"/>
      <c r="G5" s="299"/>
      <c r="H5" s="300"/>
      <c r="I5" s="343"/>
      <c r="J5" s="107"/>
      <c r="K5" s="107"/>
      <c r="L5" s="108"/>
      <c r="M5" s="108"/>
      <c r="N5" s="108"/>
      <c r="O5" s="108"/>
      <c r="P5" s="109"/>
      <c r="Q5" s="109"/>
      <c r="R5" s="108"/>
      <c r="S5" s="109"/>
      <c r="T5" s="109"/>
      <c r="U5" s="109"/>
      <c r="V5" s="110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</row>
    <row r="6" spans="1:226" s="71" customFormat="1" ht="21.75" hidden="1" thickTop="1" thickBot="1" x14ac:dyDescent="0.25">
      <c r="A6" s="301" t="s">
        <v>10</v>
      </c>
      <c r="B6" s="625" t="str">
        <f>'Cálculo do Risco Inerente'!C6</f>
        <v>xxx</v>
      </c>
      <c r="C6" s="626"/>
      <c r="D6" s="626"/>
      <c r="E6" s="626"/>
      <c r="F6" s="627"/>
      <c r="G6" s="299"/>
      <c r="H6" s="300"/>
      <c r="I6" s="343"/>
      <c r="J6" s="107"/>
      <c r="K6" s="107"/>
      <c r="L6" s="108"/>
      <c r="M6" s="108"/>
      <c r="N6" s="108"/>
      <c r="O6" s="108"/>
      <c r="P6" s="109"/>
      <c r="Q6" s="109"/>
      <c r="R6" s="108"/>
      <c r="S6" s="109"/>
      <c r="T6" s="109"/>
      <c r="U6" s="109"/>
      <c r="V6" s="110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</row>
    <row r="7" spans="1:226" s="71" customFormat="1" ht="21.75" hidden="1" thickTop="1" thickBot="1" x14ac:dyDescent="0.25">
      <c r="A7" s="302" t="s">
        <v>73</v>
      </c>
      <c r="B7" s="628" t="str">
        <f>'Ambiente e Fixação de Objetivos'!B21</f>
        <v>Transferêcias de recursos para entes/entidades</v>
      </c>
      <c r="C7" s="629"/>
      <c r="D7" s="629"/>
      <c r="E7" s="629"/>
      <c r="F7" s="630"/>
      <c r="G7" s="299"/>
      <c r="H7" s="300"/>
      <c r="I7" s="343"/>
      <c r="J7" s="107"/>
      <c r="K7" s="107"/>
      <c r="L7" s="224"/>
      <c r="M7" s="108"/>
      <c r="N7" s="108"/>
      <c r="O7" s="108"/>
      <c r="P7" s="108"/>
      <c r="Q7" s="108"/>
      <c r="R7" s="108"/>
      <c r="S7" s="108"/>
      <c r="T7" s="109"/>
      <c r="U7" s="109"/>
      <c r="V7" s="110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</row>
    <row r="8" spans="1:226" s="71" customFormat="1" ht="21.75" hidden="1" thickTop="1" thickBot="1" x14ac:dyDescent="0.25">
      <c r="A8" s="301" t="s">
        <v>74</v>
      </c>
      <c r="B8" s="625" t="str">
        <f>'Mapa de Riscos'!D9</f>
        <v>xxx1</v>
      </c>
      <c r="C8" s="626"/>
      <c r="D8" s="626"/>
      <c r="E8" s="626"/>
      <c r="F8" s="627"/>
      <c r="G8" s="299"/>
      <c r="H8" s="300"/>
      <c r="I8" s="343"/>
      <c r="J8" s="107"/>
      <c r="K8" s="107"/>
      <c r="L8" s="293"/>
      <c r="M8" s="108"/>
      <c r="N8" s="108"/>
      <c r="O8" s="108"/>
      <c r="P8" s="108"/>
      <c r="Q8" s="108"/>
      <c r="R8" s="108"/>
      <c r="S8" s="108"/>
      <c r="T8" s="109"/>
      <c r="U8" s="109"/>
      <c r="V8" s="110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</row>
    <row r="9" spans="1:226" s="71" customFormat="1" ht="21.75" hidden="1" thickTop="1" thickBot="1" x14ac:dyDescent="0.25">
      <c r="A9" s="304" t="s">
        <v>5</v>
      </c>
      <c r="B9" s="631" t="str">
        <f>'Mapa de Riscos'!D10</f>
        <v>xx2</v>
      </c>
      <c r="C9" s="632"/>
      <c r="D9" s="632"/>
      <c r="E9" s="632"/>
      <c r="F9" s="633"/>
      <c r="G9" s="294"/>
      <c r="H9" s="295"/>
      <c r="I9" s="295"/>
      <c r="J9" s="296"/>
      <c r="K9" s="107"/>
      <c r="L9" s="108"/>
      <c r="M9" s="108"/>
      <c r="N9" s="108"/>
      <c r="O9" s="108"/>
      <c r="P9" s="108"/>
      <c r="Q9" s="108"/>
      <c r="R9" s="108"/>
      <c r="S9" s="108"/>
      <c r="T9" s="109"/>
      <c r="U9" s="109"/>
      <c r="V9" s="110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</row>
    <row r="10" spans="1:226" s="71" customFormat="1" ht="21.75" hidden="1" thickTop="1" thickBot="1" x14ac:dyDescent="0.25">
      <c r="J10" s="114"/>
      <c r="K10" s="107"/>
      <c r="L10" s="108"/>
      <c r="M10" s="108"/>
      <c r="N10" s="108"/>
      <c r="O10" s="108"/>
      <c r="P10" s="108"/>
      <c r="Q10" s="108"/>
      <c r="R10" s="108"/>
      <c r="S10" s="108"/>
      <c r="T10" s="109"/>
      <c r="U10" s="109"/>
      <c r="V10" s="110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</row>
    <row r="11" spans="1:226" s="71" customFormat="1" ht="21.75" hidden="1" customHeight="1" thickTop="1" thickBot="1" x14ac:dyDescent="0.25">
      <c r="A11" s="292" t="s">
        <v>75</v>
      </c>
      <c r="B11" s="634">
        <f>'Mapa de Riscos'!C10</f>
        <v>0</v>
      </c>
      <c r="C11" s="635"/>
      <c r="D11" s="635"/>
      <c r="E11" s="635"/>
      <c r="F11" s="636"/>
      <c r="G11" s="291"/>
      <c r="H11" s="291"/>
      <c r="I11" s="70"/>
      <c r="J11" s="223"/>
      <c r="K11" s="223"/>
      <c r="L11" s="224"/>
      <c r="M11" s="224"/>
      <c r="N11" s="224"/>
      <c r="O11" s="224"/>
      <c r="P11" s="224"/>
      <c r="Q11" s="224"/>
      <c r="R11" s="224"/>
      <c r="S11" s="224"/>
      <c r="T11" s="225"/>
      <c r="U11" s="225"/>
      <c r="V11" s="226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</row>
    <row r="12" spans="1:226" s="71" customFormat="1" ht="21.75" hidden="1" thickTop="1" thickBot="1" x14ac:dyDescent="0.25">
      <c r="A12" s="221"/>
      <c r="B12" s="222"/>
      <c r="C12" s="223"/>
      <c r="D12" s="223"/>
      <c r="E12" s="223"/>
      <c r="F12" s="223"/>
      <c r="G12" s="223"/>
      <c r="H12" s="223"/>
      <c r="I12" s="223"/>
      <c r="J12" s="223"/>
      <c r="K12" s="223"/>
      <c r="L12" s="224"/>
      <c r="M12" s="224"/>
      <c r="N12" s="224"/>
      <c r="O12" s="224"/>
      <c r="P12" s="224"/>
      <c r="Q12" s="224"/>
      <c r="R12" s="224"/>
      <c r="S12" s="224"/>
      <c r="T12" s="225"/>
      <c r="U12" s="225"/>
      <c r="V12" s="226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</row>
    <row r="13" spans="1:226" s="70" customFormat="1" ht="9.75" customHeight="1" thickTop="1" thickBot="1" x14ac:dyDescent="0.25">
      <c r="A13" s="113"/>
      <c r="B13" s="111"/>
      <c r="C13" s="111"/>
      <c r="D13" s="111"/>
      <c r="E13" s="111"/>
      <c r="F13" s="111"/>
      <c r="G13" s="111"/>
      <c r="H13" s="111"/>
      <c r="I13" s="74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2"/>
    </row>
    <row r="14" spans="1:226" s="75" customFormat="1" ht="8.25" customHeight="1" thickTop="1" thickBot="1" x14ac:dyDescent="0.25">
      <c r="A14" s="576" t="s">
        <v>156</v>
      </c>
      <c r="B14" s="604"/>
      <c r="C14" s="604"/>
      <c r="D14" s="604"/>
      <c r="E14" s="604"/>
      <c r="F14" s="604"/>
      <c r="G14" s="604"/>
      <c r="H14" s="604"/>
      <c r="I14" s="604"/>
      <c r="J14" s="604"/>
      <c r="K14" s="258"/>
      <c r="L14" s="604"/>
      <c r="M14" s="604"/>
      <c r="N14" s="604"/>
      <c r="O14" s="604"/>
      <c r="P14" s="604"/>
      <c r="Q14" s="604"/>
      <c r="R14" s="604"/>
      <c r="S14" s="258"/>
      <c r="T14" s="280"/>
      <c r="U14" s="258"/>
      <c r="V14" s="78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</row>
    <row r="15" spans="1:226" s="75" customFormat="1" ht="38.25" customHeight="1" thickBot="1" x14ac:dyDescent="0.25">
      <c r="A15" s="637"/>
      <c r="B15" s="665" t="s">
        <v>92</v>
      </c>
      <c r="C15" s="617"/>
      <c r="D15" s="617"/>
      <c r="E15" s="617"/>
      <c r="F15" s="617"/>
      <c r="G15" s="617"/>
      <c r="H15" s="617"/>
      <c r="I15" s="617"/>
      <c r="J15" s="618"/>
      <c r="K15" s="281"/>
      <c r="L15" s="619" t="s">
        <v>150</v>
      </c>
      <c r="M15" s="619"/>
      <c r="N15" s="619"/>
      <c r="O15" s="619"/>
      <c r="P15" s="619"/>
      <c r="Q15" s="619"/>
      <c r="R15" s="620"/>
      <c r="S15" s="281"/>
      <c r="T15" s="605" t="s">
        <v>21</v>
      </c>
      <c r="U15" s="606"/>
      <c r="V15" s="13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</row>
    <row r="16" spans="1:226" s="75" customFormat="1" ht="18.75" customHeight="1" thickBot="1" x14ac:dyDescent="0.25">
      <c r="A16" s="637"/>
      <c r="B16" s="648" t="s">
        <v>94</v>
      </c>
      <c r="C16" s="590" t="s">
        <v>95</v>
      </c>
      <c r="D16" s="591"/>
      <c r="E16" s="591"/>
      <c r="F16" s="591"/>
      <c r="G16" s="591"/>
      <c r="H16" s="592"/>
      <c r="I16" s="561" t="s">
        <v>96</v>
      </c>
      <c r="J16" s="562"/>
      <c r="K16" s="259"/>
      <c r="L16" s="567" t="s">
        <v>97</v>
      </c>
      <c r="M16" s="569" t="s">
        <v>151</v>
      </c>
      <c r="N16" s="569"/>
      <c r="O16" s="569"/>
      <c r="P16" s="569"/>
      <c r="Q16" s="569"/>
      <c r="R16" s="621" t="s">
        <v>96</v>
      </c>
      <c r="S16" s="259"/>
      <c r="T16" s="607"/>
      <c r="U16" s="608"/>
      <c r="V16" s="80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</row>
    <row r="17" spans="1:226" ht="34.5" customHeight="1" thickTop="1" thickBot="1" x14ac:dyDescent="0.25">
      <c r="A17" s="637"/>
      <c r="B17" s="649"/>
      <c r="C17" s="587" t="s">
        <v>98</v>
      </c>
      <c r="D17" s="588"/>
      <c r="E17" s="588"/>
      <c r="F17" s="588"/>
      <c r="G17" s="589"/>
      <c r="H17" s="344" t="s">
        <v>99</v>
      </c>
      <c r="I17" s="563"/>
      <c r="J17" s="564"/>
      <c r="K17" s="260"/>
      <c r="L17" s="568"/>
      <c r="M17" s="623" t="s">
        <v>100</v>
      </c>
      <c r="N17" s="599" t="s">
        <v>331</v>
      </c>
      <c r="O17" s="599" t="s">
        <v>332</v>
      </c>
      <c r="P17" s="599" t="s">
        <v>211</v>
      </c>
      <c r="Q17" s="615" t="s">
        <v>210</v>
      </c>
      <c r="R17" s="559"/>
      <c r="S17" s="260"/>
      <c r="T17" s="609"/>
      <c r="U17" s="610"/>
      <c r="V17" s="80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5"/>
      <c r="EP17" s="75"/>
      <c r="EQ17" s="75"/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75"/>
      <c r="GC17" s="75"/>
      <c r="GD17" s="75"/>
      <c r="GE17" s="75"/>
      <c r="GF17" s="75"/>
      <c r="GG17" s="75"/>
      <c r="GH17" s="75"/>
      <c r="GI17" s="75"/>
      <c r="GJ17" s="75"/>
      <c r="GK17" s="75"/>
      <c r="GL17" s="75"/>
      <c r="GM17" s="75"/>
      <c r="GN17" s="75"/>
      <c r="GO17" s="75"/>
      <c r="GP17" s="75"/>
      <c r="GQ17" s="75"/>
      <c r="GR17" s="75"/>
      <c r="GS17" s="75"/>
      <c r="GT17" s="75"/>
      <c r="GU17" s="75"/>
      <c r="GV17" s="75"/>
      <c r="GW17" s="75"/>
      <c r="GX17" s="75"/>
      <c r="GY17" s="75"/>
      <c r="GZ17" s="75"/>
      <c r="HA17" s="75"/>
      <c r="HB17" s="75"/>
      <c r="HC17" s="75"/>
      <c r="HD17" s="75"/>
      <c r="HE17" s="75"/>
      <c r="HF17" s="75"/>
      <c r="HG17" s="75"/>
      <c r="HH17" s="75"/>
      <c r="HI17" s="75"/>
      <c r="HJ17" s="75"/>
      <c r="HK17" s="75"/>
      <c r="HL17" s="75"/>
      <c r="HM17" s="75"/>
      <c r="HN17" s="75"/>
      <c r="HO17" s="75"/>
      <c r="HP17" s="75"/>
      <c r="HQ17" s="75"/>
      <c r="HR17" s="75"/>
    </row>
    <row r="18" spans="1:226" ht="103.5" customHeight="1" thickTop="1" thickBot="1" x14ac:dyDescent="0.25">
      <c r="A18" s="637"/>
      <c r="B18" s="649"/>
      <c r="C18" s="261" t="s">
        <v>101</v>
      </c>
      <c r="D18" s="262" t="s">
        <v>26</v>
      </c>
      <c r="E18" s="262" t="s">
        <v>27</v>
      </c>
      <c r="F18" s="262" t="s">
        <v>102</v>
      </c>
      <c r="G18" s="262" t="s">
        <v>103</v>
      </c>
      <c r="H18" s="345" t="s">
        <v>104</v>
      </c>
      <c r="I18" s="655"/>
      <c r="J18" s="656"/>
      <c r="K18" s="260"/>
      <c r="L18" s="568"/>
      <c r="M18" s="624"/>
      <c r="N18" s="600"/>
      <c r="O18" s="600"/>
      <c r="P18" s="600"/>
      <c r="Q18" s="616"/>
      <c r="R18" s="559"/>
      <c r="S18" s="260"/>
      <c r="T18" s="611" t="s">
        <v>93</v>
      </c>
      <c r="U18" s="613" t="s">
        <v>41</v>
      </c>
      <c r="V18" s="80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5"/>
      <c r="EP18" s="75"/>
      <c r="EQ18" s="75"/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75"/>
      <c r="GC18" s="75"/>
      <c r="GD18" s="75"/>
      <c r="GE18" s="75"/>
      <c r="GF18" s="75"/>
      <c r="GG18" s="75"/>
      <c r="GH18" s="75"/>
      <c r="GI18" s="75"/>
      <c r="GJ18" s="75"/>
      <c r="GK18" s="75"/>
      <c r="GL18" s="75"/>
      <c r="GM18" s="75"/>
      <c r="GN18" s="75"/>
      <c r="GO18" s="75"/>
      <c r="GP18" s="75"/>
      <c r="GQ18" s="75"/>
      <c r="GR18" s="75"/>
      <c r="GS18" s="75"/>
      <c r="GT18" s="75"/>
      <c r="GU18" s="75"/>
      <c r="GV18" s="75"/>
      <c r="GW18" s="75"/>
      <c r="GX18" s="75"/>
      <c r="GY18" s="75"/>
      <c r="GZ18" s="75"/>
      <c r="HA18" s="75"/>
      <c r="HB18" s="75"/>
      <c r="HC18" s="75"/>
      <c r="HD18" s="75"/>
      <c r="HE18" s="75"/>
      <c r="HF18" s="75"/>
      <c r="HG18" s="75"/>
      <c r="HH18" s="75"/>
      <c r="HI18" s="75"/>
      <c r="HJ18" s="75"/>
      <c r="HK18" s="75"/>
      <c r="HL18" s="75"/>
      <c r="HM18" s="75"/>
      <c r="HN18" s="75"/>
      <c r="HO18" s="75"/>
      <c r="HP18" s="75"/>
      <c r="HQ18" s="75"/>
      <c r="HR18" s="75"/>
    </row>
    <row r="19" spans="1:226" ht="21.95" customHeight="1" thickTop="1" x14ac:dyDescent="0.2">
      <c r="A19" s="637"/>
      <c r="B19" s="650" t="s">
        <v>153</v>
      </c>
      <c r="C19" s="263">
        <v>0.15</v>
      </c>
      <c r="D19" s="263">
        <v>0.17</v>
      </c>
      <c r="E19" s="263">
        <v>0.12</v>
      </c>
      <c r="F19" s="263">
        <v>0.18</v>
      </c>
      <c r="G19" s="263">
        <v>0.13</v>
      </c>
      <c r="H19" s="263">
        <v>0.25</v>
      </c>
      <c r="I19" s="654"/>
      <c r="J19" s="654">
        <f>SUM(C19:H19)</f>
        <v>1</v>
      </c>
      <c r="K19" s="264"/>
      <c r="L19" s="568"/>
      <c r="M19" s="265" t="s">
        <v>33</v>
      </c>
      <c r="N19" s="265" t="s">
        <v>105</v>
      </c>
      <c r="O19" s="265" t="s">
        <v>106</v>
      </c>
      <c r="P19" s="265" t="s">
        <v>107</v>
      </c>
      <c r="Q19" s="265" t="s">
        <v>34</v>
      </c>
      <c r="R19" s="559"/>
      <c r="S19" s="264"/>
      <c r="T19" s="612"/>
      <c r="U19" s="614"/>
      <c r="V19" s="80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5"/>
      <c r="EP19" s="75"/>
      <c r="EQ19" s="75"/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75"/>
      <c r="GC19" s="75"/>
      <c r="GD19" s="75"/>
      <c r="GE19" s="75"/>
      <c r="GF19" s="75"/>
      <c r="GG19" s="75"/>
      <c r="GH19" s="75"/>
      <c r="GI19" s="75"/>
      <c r="GJ19" s="75"/>
      <c r="GK19" s="75"/>
      <c r="GL19" s="75"/>
      <c r="GM19" s="75"/>
      <c r="GN19" s="75"/>
      <c r="GO19" s="75"/>
      <c r="GP19" s="75"/>
      <c r="GQ19" s="75"/>
      <c r="GR19" s="75"/>
      <c r="GS19" s="75"/>
      <c r="GT19" s="75"/>
      <c r="GU19" s="75"/>
      <c r="GV19" s="75"/>
      <c r="GW19" s="75"/>
      <c r="GX19" s="75"/>
      <c r="GY19" s="75"/>
      <c r="GZ19" s="75"/>
      <c r="HA19" s="75"/>
      <c r="HB19" s="75"/>
      <c r="HC19" s="75"/>
      <c r="HD19" s="75"/>
      <c r="HE19" s="75"/>
      <c r="HF19" s="75"/>
      <c r="HG19" s="75"/>
      <c r="HH19" s="75"/>
      <c r="HI19" s="75"/>
      <c r="HJ19" s="75"/>
      <c r="HK19" s="75"/>
      <c r="HL19" s="75"/>
      <c r="HM19" s="75"/>
      <c r="HN19" s="75"/>
      <c r="HO19" s="75"/>
      <c r="HP19" s="75"/>
      <c r="HQ19" s="75"/>
      <c r="HR19" s="75"/>
    </row>
    <row r="20" spans="1:226" ht="14.25" customHeight="1" x14ac:dyDescent="0.2">
      <c r="A20" s="637"/>
      <c r="B20" s="651"/>
      <c r="C20" s="583" t="s">
        <v>108</v>
      </c>
      <c r="D20" s="583"/>
      <c r="E20" s="583"/>
      <c r="F20" s="583"/>
      <c r="G20" s="583"/>
      <c r="H20" s="584"/>
      <c r="I20" s="559"/>
      <c r="J20" s="559"/>
      <c r="K20" s="264"/>
      <c r="L20" s="568"/>
      <c r="M20" s="266">
        <v>1</v>
      </c>
      <c r="N20" s="266">
        <v>2</v>
      </c>
      <c r="O20" s="266">
        <v>3</v>
      </c>
      <c r="P20" s="266">
        <v>4</v>
      </c>
      <c r="Q20" s="266">
        <v>5</v>
      </c>
      <c r="R20" s="559"/>
      <c r="S20" s="264"/>
      <c r="T20" s="612"/>
      <c r="U20" s="614"/>
      <c r="V20" s="80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75"/>
      <c r="EH20" s="75"/>
      <c r="EI20" s="75"/>
      <c r="EJ20" s="75"/>
      <c r="EK20" s="75"/>
      <c r="EL20" s="75"/>
      <c r="EM20" s="75"/>
      <c r="EN20" s="75"/>
      <c r="EO20" s="75"/>
      <c r="EP20" s="75"/>
      <c r="EQ20" s="75"/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75"/>
      <c r="GC20" s="75"/>
      <c r="GD20" s="75"/>
      <c r="GE20" s="75"/>
      <c r="GF20" s="75"/>
      <c r="GG20" s="75"/>
      <c r="GH20" s="75"/>
      <c r="GI20" s="75"/>
      <c r="GJ20" s="75"/>
      <c r="GK20" s="75"/>
      <c r="GL20" s="75"/>
      <c r="GM20" s="75"/>
      <c r="GN20" s="75"/>
      <c r="GO20" s="75"/>
      <c r="GP20" s="75"/>
      <c r="GQ20" s="75"/>
      <c r="GR20" s="75"/>
      <c r="GS20" s="75"/>
      <c r="GT20" s="75"/>
      <c r="GU20" s="75"/>
      <c r="GV20" s="75"/>
      <c r="GW20" s="75"/>
      <c r="GX20" s="75"/>
      <c r="GY20" s="75"/>
      <c r="GZ20" s="75"/>
      <c r="HA20" s="75"/>
      <c r="HB20" s="75"/>
      <c r="HC20" s="75"/>
      <c r="HD20" s="75"/>
      <c r="HE20" s="75"/>
      <c r="HF20" s="75"/>
      <c r="HG20" s="75"/>
      <c r="HH20" s="75"/>
      <c r="HI20" s="75"/>
      <c r="HJ20" s="75"/>
      <c r="HK20" s="75"/>
      <c r="HL20" s="75"/>
      <c r="HM20" s="75"/>
      <c r="HN20" s="75"/>
      <c r="HO20" s="75"/>
      <c r="HP20" s="75"/>
      <c r="HQ20" s="75"/>
      <c r="HR20" s="75"/>
    </row>
    <row r="21" spans="1:226" ht="13.5" customHeight="1" thickBot="1" x14ac:dyDescent="0.25">
      <c r="A21" s="638"/>
      <c r="B21" s="651"/>
      <c r="C21" s="585"/>
      <c r="D21" s="585"/>
      <c r="E21" s="585"/>
      <c r="F21" s="585"/>
      <c r="G21" s="585"/>
      <c r="H21" s="586"/>
      <c r="I21" s="560"/>
      <c r="J21" s="560"/>
      <c r="K21" s="264"/>
      <c r="L21" s="267"/>
      <c r="M21" s="266" t="s">
        <v>320</v>
      </c>
      <c r="N21" s="266" t="s">
        <v>321</v>
      </c>
      <c r="O21" s="266" t="s">
        <v>322</v>
      </c>
      <c r="P21" s="266" t="s">
        <v>323</v>
      </c>
      <c r="Q21" s="266" t="s">
        <v>330</v>
      </c>
      <c r="R21" s="622"/>
      <c r="S21" s="264"/>
      <c r="T21" s="612"/>
      <c r="U21" s="614"/>
      <c r="V21" s="80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75"/>
      <c r="GC21" s="75"/>
      <c r="GD21" s="75"/>
      <c r="GE21" s="75"/>
      <c r="GF21" s="75"/>
      <c r="GG21" s="75"/>
      <c r="GH21" s="75"/>
      <c r="GI21" s="75"/>
      <c r="GJ21" s="75"/>
      <c r="GK21" s="75"/>
      <c r="GL21" s="75"/>
      <c r="GM21" s="75"/>
      <c r="GN21" s="75"/>
      <c r="GO21" s="75"/>
      <c r="GP21" s="75"/>
      <c r="GQ21" s="75"/>
      <c r="GR21" s="75"/>
      <c r="GS21" s="75"/>
      <c r="GT21" s="75"/>
      <c r="GU21" s="75"/>
      <c r="GV21" s="75"/>
      <c r="GW21" s="75"/>
      <c r="GX21" s="75"/>
      <c r="GY21" s="75"/>
      <c r="GZ21" s="75"/>
      <c r="HA21" s="75"/>
      <c r="HB21" s="75"/>
      <c r="HC21" s="75"/>
      <c r="HD21" s="75"/>
      <c r="HE21" s="75"/>
      <c r="HF21" s="75"/>
      <c r="HG21" s="75"/>
      <c r="HH21" s="75"/>
      <c r="HI21" s="75"/>
      <c r="HJ21" s="75"/>
      <c r="HK21" s="75"/>
      <c r="HL21" s="75"/>
      <c r="HM21" s="75"/>
      <c r="HN21" s="75"/>
      <c r="HO21" s="75"/>
      <c r="HP21" s="75"/>
      <c r="HQ21" s="75"/>
      <c r="HR21" s="75"/>
    </row>
    <row r="22" spans="1:226" ht="20.100000000000001" customHeight="1" thickTop="1" thickBot="1" x14ac:dyDescent="0.25">
      <c r="A22" s="639" t="str">
        <f>INDEX('Mapa de Riscos'!B22:B$48,ROWS('Mapa de Riscos'!B22))</f>
        <v>Subprocesso/ Atividade 1</v>
      </c>
      <c r="B22" s="388" t="str">
        <f>'Mapa de Riscos'!C22</f>
        <v xml:space="preserve">Evento 1 </v>
      </c>
      <c r="C22" s="231">
        <v>0</v>
      </c>
      <c r="D22" s="231">
        <v>0</v>
      </c>
      <c r="E22" s="231">
        <v>0</v>
      </c>
      <c r="F22" s="231">
        <v>0</v>
      </c>
      <c r="G22" s="231">
        <v>0</v>
      </c>
      <c r="H22" s="231">
        <v>4</v>
      </c>
      <c r="I22" s="341">
        <f>IFERROR(((C22*$C$19)+(D22*$D$19)+(E22*$E$19)+(F22*$F$19)+(G22*$G$19)+(H22*$H$19))/((IF(C22=0,0,$C$19)+(IF(D22=0,0,$D$19))+(IF(E22=0,0,$E$19))+(IF(F22=0,0,$F$19))+(IF(G22=0,0,$G$19))+(IF(H22=0,0,$H$19)))),0)</f>
        <v>4</v>
      </c>
      <c r="J22" s="335">
        <f>ROUND(IFERROR(((C22*$C$19)+(D22*$D$19)+(E22*$E$19)+(F22*$F$19)+(G22*$G$19)+(H22*$H$19))/((IF(C22=0,0,$C$19)+(IF(D22=0,0,$D$19))+(IF(E22=0,0,$E$19))+(IF(F22=0,0,$F$19))+(IF(G22=0,0,$G$19))+(IF(H22=0,0,$H$19)))),0),0)</f>
        <v>4</v>
      </c>
      <c r="K22" s="30"/>
      <c r="L22" s="82">
        <v>4</v>
      </c>
      <c r="M22" s="523" t="str">
        <f t="shared" ref="M22:M29" si="0">IF(L22&gt;5,"Nota inválida",HLOOKUP(L22,$M$20:$Q$21,2,0))</f>
        <v>Alta</v>
      </c>
      <c r="N22" s="521" t="str">
        <f>IF(M22&gt;5,"Nota inválida",HLOOKUP(M22,#REF!,2,0))</f>
        <v>Nota inválida</v>
      </c>
      <c r="O22" s="521" t="str">
        <f>IF(N22&gt;5,"Nota inválida",HLOOKUP(N22,#REF!,2,0))</f>
        <v>Nota inválida</v>
      </c>
      <c r="P22" s="521" t="str">
        <f>IF(O22&gt;5,"Nota inválida",HLOOKUP(O22,#REF!,2,0))</f>
        <v>Nota inválida</v>
      </c>
      <c r="Q22" s="524" t="str">
        <f>IF(P22&gt;5,"Nota inválida",HLOOKUP(P22,#REF!,2,0))</f>
        <v>Nota inválida</v>
      </c>
      <c r="R22" s="268">
        <f>IF(L22&gt;5,"-",IF(L22&lt;1,"-",L22))</f>
        <v>4</v>
      </c>
      <c r="S22" s="30"/>
      <c r="T22" s="363">
        <f t="shared" ref="T22:T30" si="1">J22*R22</f>
        <v>16</v>
      </c>
      <c r="U22" s="283" t="str">
        <f>IF(T22&lt;4,"Risco Pequeno",IF(T22&lt;7,"Risco Moderado",IF(T22&lt;15,"Risco Alto","Risco Crítico")))</f>
        <v>Risco Crítico</v>
      </c>
      <c r="V22" s="83"/>
      <c r="W22" s="28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75"/>
      <c r="GC22" s="75"/>
      <c r="GD22" s="75"/>
      <c r="GE22" s="75"/>
      <c r="GF22" s="75"/>
      <c r="GG22" s="75"/>
      <c r="GH22" s="75"/>
      <c r="GI22" s="75"/>
      <c r="GJ22" s="75"/>
      <c r="GK22" s="75"/>
      <c r="GL22" s="75"/>
      <c r="GM22" s="75"/>
      <c r="GN22" s="75"/>
      <c r="GO22" s="75"/>
      <c r="GP22" s="75"/>
      <c r="GQ22" s="75"/>
      <c r="GR22" s="75"/>
      <c r="GS22" s="75"/>
      <c r="GT22" s="75"/>
      <c r="GU22" s="75"/>
      <c r="GV22" s="75"/>
      <c r="GW22" s="75"/>
      <c r="GX22" s="75"/>
      <c r="GY22" s="75"/>
      <c r="GZ22" s="75"/>
      <c r="HA22" s="75"/>
      <c r="HB22" s="75"/>
      <c r="HC22" s="75"/>
      <c r="HD22" s="75"/>
      <c r="HE22" s="75"/>
      <c r="HF22" s="75"/>
      <c r="HG22" s="75"/>
      <c r="HH22" s="75"/>
      <c r="HI22" s="75"/>
      <c r="HJ22" s="75"/>
      <c r="HK22" s="75"/>
      <c r="HL22" s="75"/>
      <c r="HM22" s="75"/>
      <c r="HN22" s="75"/>
      <c r="HO22" s="75"/>
      <c r="HP22" s="75"/>
      <c r="HQ22" s="75"/>
      <c r="HR22" s="75"/>
    </row>
    <row r="23" spans="1:226" ht="20.100000000000001" customHeight="1" thickTop="1" thickBot="1" x14ac:dyDescent="0.25">
      <c r="A23" s="640"/>
      <c r="B23" s="388" t="str">
        <f>'Mapa de Riscos'!C23</f>
        <v xml:space="preserve">Evento 2 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341">
        <f t="shared" ref="I23:I60" si="2">IFERROR(((C23*$C$19)+(D23*$D$19)+(E23*$E$19)+(F23*$F$19)+(G23*$G$19)+(H23*$H$19))/((IF(C23=0,0,$C$19)+(IF(D23=0,0,$D$19))+(IF(E23=0,0,$E$19))+(IF(F23=0,0,$F$19))+(IF(G23=0,0,$G$19))+(IF(H23=0,0,$H$19)))),0)</f>
        <v>0</v>
      </c>
      <c r="J23" s="335">
        <f t="shared" ref="J23:J60" si="3">ROUND(IFERROR(((C23*$C$19)+(D23*$D$19)+(E23*$E$19)+(F23*$F$19)+(G23*$G$19)+(H23*$H$19))/((IF(C23=0,0,$C$19)+(IF(D23=0,0,$D$19))+(IF(E23=0,0,$E$19))+(IF(F23=0,0,$F$19))+(IF(G23=0,0,$G$19))+(IF(H23=0,0,$H$19)))),0),0)</f>
        <v>0</v>
      </c>
      <c r="K23" s="30"/>
      <c r="L23" s="82">
        <v>1</v>
      </c>
      <c r="M23" s="523" t="str">
        <f t="shared" si="0"/>
        <v>Muito baixa</v>
      </c>
      <c r="N23" s="521" t="str">
        <f>IF(M23&gt;5,"Nota inválida",HLOOKUP(M23,#REF!,2,0))</f>
        <v>Nota inválida</v>
      </c>
      <c r="O23" s="521" t="str">
        <f>IF(N23&gt;5,"Nota inválida",HLOOKUP(N23,#REF!,2,0))</f>
        <v>Nota inválida</v>
      </c>
      <c r="P23" s="521" t="str">
        <f>IF(O23&gt;5,"Nota inválida",HLOOKUP(O23,#REF!,2,0))</f>
        <v>Nota inválida</v>
      </c>
      <c r="Q23" s="524" t="str">
        <f>IF(P23&gt;5,"Nota inválida",HLOOKUP(P23,#REF!,2,0))</f>
        <v>Nota inválida</v>
      </c>
      <c r="R23" s="268">
        <f t="shared" ref="R23:R30" si="4">IF(L23&gt;5,"-",IF(L23&lt;1,"-",L23))</f>
        <v>1</v>
      </c>
      <c r="S23" s="30"/>
      <c r="T23" s="363">
        <f t="shared" si="1"/>
        <v>0</v>
      </c>
      <c r="U23" s="283" t="str">
        <f t="shared" ref="U23:U60" si="5">IF(T23&lt;4,"Risco Pequeno",IF(T23&lt;7,"Risco Moderado",IF(T23&lt;15,"Risco Alto","Risco Crítico")))</f>
        <v>Risco Pequeno</v>
      </c>
      <c r="V23" s="83"/>
      <c r="W23" s="28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5"/>
      <c r="GZ23" s="75"/>
      <c r="HA23" s="75"/>
      <c r="HB23" s="75"/>
      <c r="HC23" s="75"/>
      <c r="HD23" s="75"/>
      <c r="HE23" s="75"/>
      <c r="HF23" s="75"/>
      <c r="HG23" s="75"/>
      <c r="HH23" s="75"/>
      <c r="HI23" s="75"/>
      <c r="HJ23" s="75"/>
      <c r="HK23" s="75"/>
      <c r="HL23" s="75"/>
      <c r="HM23" s="75"/>
      <c r="HN23" s="75"/>
      <c r="HO23" s="75"/>
      <c r="HP23" s="75"/>
      <c r="HQ23" s="75"/>
      <c r="HR23" s="75"/>
    </row>
    <row r="24" spans="1:226" ht="20.100000000000001" customHeight="1" thickTop="1" thickBot="1" x14ac:dyDescent="0.25">
      <c r="A24" s="641"/>
      <c r="B24" s="389" t="str">
        <f>'Mapa de Riscos'!C24</f>
        <v>Evento 3</v>
      </c>
      <c r="C24" s="231">
        <v>0</v>
      </c>
      <c r="D24" s="231">
        <v>0</v>
      </c>
      <c r="E24" s="231">
        <v>0</v>
      </c>
      <c r="F24" s="231">
        <v>0</v>
      </c>
      <c r="G24" s="231">
        <v>0</v>
      </c>
      <c r="H24" s="231">
        <v>0</v>
      </c>
      <c r="I24" s="341">
        <f t="shared" si="2"/>
        <v>0</v>
      </c>
      <c r="J24" s="335">
        <f t="shared" si="3"/>
        <v>0</v>
      </c>
      <c r="K24" s="30"/>
      <c r="L24" s="82">
        <v>1</v>
      </c>
      <c r="M24" s="523" t="str">
        <f t="shared" si="0"/>
        <v>Muito baixa</v>
      </c>
      <c r="N24" s="521" t="str">
        <f>IF(M24&gt;5,"Nota inválida",HLOOKUP(M24,#REF!,2,0))</f>
        <v>Nota inválida</v>
      </c>
      <c r="O24" s="521" t="str">
        <f>IF(N24&gt;5,"Nota inválida",HLOOKUP(N24,#REF!,2,0))</f>
        <v>Nota inválida</v>
      </c>
      <c r="P24" s="521" t="str">
        <f>IF(O24&gt;5,"Nota inválida",HLOOKUP(O24,#REF!,2,0))</f>
        <v>Nota inválida</v>
      </c>
      <c r="Q24" s="524" t="str">
        <f>IF(P24&gt;5,"Nota inválida",HLOOKUP(P24,#REF!,2,0))</f>
        <v>Nota inválida</v>
      </c>
      <c r="R24" s="268">
        <f t="shared" si="4"/>
        <v>1</v>
      </c>
      <c r="S24" s="30"/>
      <c r="T24" s="363">
        <f t="shared" si="1"/>
        <v>0</v>
      </c>
      <c r="U24" s="283" t="str">
        <f t="shared" si="5"/>
        <v>Risco Pequeno</v>
      </c>
      <c r="V24" s="83"/>
      <c r="W24" s="28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5"/>
      <c r="FQ24" s="75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5"/>
      <c r="GL24" s="75"/>
      <c r="GM24" s="75"/>
      <c r="GN24" s="75"/>
      <c r="GO24" s="75"/>
      <c r="GP24" s="75"/>
      <c r="GQ24" s="75"/>
      <c r="GR24" s="75"/>
      <c r="GS24" s="75"/>
      <c r="GT24" s="75"/>
      <c r="GU24" s="75"/>
      <c r="GV24" s="75"/>
      <c r="GW24" s="75"/>
      <c r="GX24" s="75"/>
      <c r="GY24" s="75"/>
      <c r="GZ24" s="75"/>
      <c r="HA24" s="75"/>
      <c r="HB24" s="75"/>
      <c r="HC24" s="75"/>
      <c r="HD24" s="75"/>
      <c r="HE24" s="75"/>
      <c r="HF24" s="75"/>
      <c r="HG24" s="75"/>
      <c r="HH24" s="75"/>
      <c r="HI24" s="75"/>
      <c r="HJ24" s="75"/>
      <c r="HK24" s="75"/>
      <c r="HL24" s="75"/>
      <c r="HM24" s="75"/>
      <c r="HN24" s="75"/>
      <c r="HO24" s="75"/>
      <c r="HP24" s="75"/>
      <c r="HQ24" s="75"/>
      <c r="HR24" s="75"/>
    </row>
    <row r="25" spans="1:226" ht="20.100000000000001" customHeight="1" thickTop="1" thickBot="1" x14ac:dyDescent="0.25">
      <c r="A25" s="639" t="str">
        <f>INDEX('Mapa de Riscos'!B25:B$48,ROWS('Mapa de Riscos'!B25))</f>
        <v>Subprocesso/ Atividade 2</v>
      </c>
      <c r="B25" s="388" t="str">
        <f>'Mapa de Riscos'!C25</f>
        <v>Evento 1</v>
      </c>
      <c r="C25" s="231">
        <v>0</v>
      </c>
      <c r="D25" s="231">
        <v>0</v>
      </c>
      <c r="E25" s="231">
        <v>0</v>
      </c>
      <c r="F25" s="231">
        <v>0</v>
      </c>
      <c r="G25" s="231">
        <v>0</v>
      </c>
      <c r="H25" s="231">
        <v>0</v>
      </c>
      <c r="I25" s="341">
        <f t="shared" si="2"/>
        <v>0</v>
      </c>
      <c r="J25" s="335">
        <f t="shared" si="3"/>
        <v>0</v>
      </c>
      <c r="K25" s="30"/>
      <c r="L25" s="82">
        <v>1</v>
      </c>
      <c r="M25" s="523" t="str">
        <f t="shared" si="0"/>
        <v>Muito baixa</v>
      </c>
      <c r="N25" s="521" t="str">
        <f>IF(M25&gt;5,"Nota inválida",HLOOKUP(M25,#REF!,2,0))</f>
        <v>Nota inválida</v>
      </c>
      <c r="O25" s="521" t="str">
        <f>IF(N25&gt;5,"Nota inválida",HLOOKUP(N25,#REF!,2,0))</f>
        <v>Nota inválida</v>
      </c>
      <c r="P25" s="521" t="str">
        <f>IF(O25&gt;5,"Nota inválida",HLOOKUP(O25,#REF!,2,0))</f>
        <v>Nota inválida</v>
      </c>
      <c r="Q25" s="524" t="str">
        <f>IF(P25&gt;5,"Nota inválida",HLOOKUP(P25,#REF!,2,0))</f>
        <v>Nota inválida</v>
      </c>
      <c r="R25" s="268">
        <f t="shared" si="4"/>
        <v>1</v>
      </c>
      <c r="S25" s="30"/>
      <c r="T25" s="363">
        <f t="shared" si="1"/>
        <v>0</v>
      </c>
      <c r="U25" s="283" t="str">
        <f t="shared" si="5"/>
        <v>Risco Pequeno</v>
      </c>
      <c r="V25" s="83"/>
      <c r="W25" s="28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5"/>
      <c r="EV25" s="75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5"/>
      <c r="FQ25" s="75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5"/>
      <c r="GL25" s="75"/>
      <c r="GM25" s="75"/>
      <c r="GN25" s="75"/>
      <c r="GO25" s="75"/>
      <c r="GP25" s="75"/>
      <c r="GQ25" s="75"/>
      <c r="GR25" s="75"/>
      <c r="GS25" s="75"/>
      <c r="GT25" s="75"/>
      <c r="GU25" s="75"/>
      <c r="GV25" s="75"/>
      <c r="GW25" s="75"/>
      <c r="GX25" s="75"/>
      <c r="GY25" s="75"/>
      <c r="GZ25" s="75"/>
      <c r="HA25" s="75"/>
      <c r="HB25" s="75"/>
      <c r="HC25" s="75"/>
      <c r="HD25" s="75"/>
      <c r="HE25" s="75"/>
      <c r="HF25" s="75"/>
      <c r="HG25" s="75"/>
      <c r="HH25" s="75"/>
      <c r="HI25" s="75"/>
      <c r="HJ25" s="75"/>
      <c r="HK25" s="75"/>
      <c r="HL25" s="75"/>
      <c r="HM25" s="75"/>
      <c r="HN25" s="75"/>
      <c r="HO25" s="75"/>
      <c r="HP25" s="75"/>
      <c r="HQ25" s="75"/>
      <c r="HR25" s="75"/>
    </row>
    <row r="26" spans="1:226" ht="20.100000000000001" customHeight="1" thickTop="1" thickBot="1" x14ac:dyDescent="0.25">
      <c r="A26" s="640"/>
      <c r="B26" s="388" t="str">
        <f>'Mapa de Riscos'!C26</f>
        <v>Evento 2</v>
      </c>
      <c r="C26" s="231">
        <v>0</v>
      </c>
      <c r="D26" s="231">
        <v>0</v>
      </c>
      <c r="E26" s="231">
        <v>0</v>
      </c>
      <c r="F26" s="231">
        <v>0</v>
      </c>
      <c r="G26" s="231">
        <v>0</v>
      </c>
      <c r="H26" s="231">
        <v>0</v>
      </c>
      <c r="I26" s="341">
        <f t="shared" si="2"/>
        <v>0</v>
      </c>
      <c r="J26" s="335">
        <f t="shared" si="3"/>
        <v>0</v>
      </c>
      <c r="K26" s="30"/>
      <c r="L26" s="82">
        <v>1</v>
      </c>
      <c r="M26" s="523" t="str">
        <f t="shared" si="0"/>
        <v>Muito baixa</v>
      </c>
      <c r="N26" s="521" t="str">
        <f>IF(M26&gt;5,"Nota inválida",HLOOKUP(M26,#REF!,2,0))</f>
        <v>Nota inválida</v>
      </c>
      <c r="O26" s="521" t="str">
        <f>IF(N26&gt;5,"Nota inválida",HLOOKUP(N26,#REF!,2,0))</f>
        <v>Nota inválida</v>
      </c>
      <c r="P26" s="521" t="str">
        <f>IF(O26&gt;5,"Nota inválida",HLOOKUP(O26,#REF!,2,0))</f>
        <v>Nota inválida</v>
      </c>
      <c r="Q26" s="524" t="str">
        <f>IF(P26&gt;5,"Nota inválida",HLOOKUP(P26,#REF!,2,0))</f>
        <v>Nota inválida</v>
      </c>
      <c r="R26" s="268">
        <f t="shared" si="4"/>
        <v>1</v>
      </c>
      <c r="S26" s="30"/>
      <c r="T26" s="363">
        <f t="shared" si="1"/>
        <v>0</v>
      </c>
      <c r="U26" s="283" t="str">
        <f t="shared" si="5"/>
        <v>Risco Pequeno</v>
      </c>
      <c r="V26" s="83"/>
      <c r="W26" s="28"/>
    </row>
    <row r="27" spans="1:226" ht="20.100000000000001" customHeight="1" thickTop="1" thickBot="1" x14ac:dyDescent="0.25">
      <c r="A27" s="641"/>
      <c r="B27" s="388" t="str">
        <f>'Mapa de Riscos'!C27</f>
        <v>Evento 3</v>
      </c>
      <c r="C27" s="231">
        <v>0</v>
      </c>
      <c r="D27" s="231">
        <v>0</v>
      </c>
      <c r="E27" s="231">
        <v>0</v>
      </c>
      <c r="F27" s="231">
        <v>0</v>
      </c>
      <c r="G27" s="231">
        <v>0</v>
      </c>
      <c r="H27" s="231">
        <v>0</v>
      </c>
      <c r="I27" s="341">
        <f t="shared" si="2"/>
        <v>0</v>
      </c>
      <c r="J27" s="335">
        <f t="shared" si="3"/>
        <v>0</v>
      </c>
      <c r="K27" s="30"/>
      <c r="L27" s="82">
        <v>1</v>
      </c>
      <c r="M27" s="523" t="str">
        <f t="shared" si="0"/>
        <v>Muito baixa</v>
      </c>
      <c r="N27" s="521" t="str">
        <f>IF(M27&gt;5,"Nota inválida",HLOOKUP(M27,#REF!,2,0))</f>
        <v>Nota inválida</v>
      </c>
      <c r="O27" s="521" t="str">
        <f>IF(N27&gt;5,"Nota inválida",HLOOKUP(N27,#REF!,2,0))</f>
        <v>Nota inválida</v>
      </c>
      <c r="P27" s="521" t="str">
        <f>IF(O27&gt;5,"Nota inválida",HLOOKUP(O27,#REF!,2,0))</f>
        <v>Nota inválida</v>
      </c>
      <c r="Q27" s="524" t="str">
        <f>IF(P27&gt;5,"Nota inválida",HLOOKUP(P27,#REF!,2,0))</f>
        <v>Nota inválida</v>
      </c>
      <c r="R27" s="268">
        <f t="shared" si="4"/>
        <v>1</v>
      </c>
      <c r="S27" s="30"/>
      <c r="T27" s="363">
        <f t="shared" si="1"/>
        <v>0</v>
      </c>
      <c r="U27" s="283" t="str">
        <f t="shared" si="5"/>
        <v>Risco Pequeno</v>
      </c>
      <c r="V27" s="83"/>
      <c r="W27" s="28"/>
    </row>
    <row r="28" spans="1:226" ht="20.100000000000001" customHeight="1" thickTop="1" thickBot="1" x14ac:dyDescent="0.25">
      <c r="A28" s="639" t="str">
        <f>INDEX('Mapa de Riscos'!B28:B$48,ROWS('Mapa de Riscos'!B28))</f>
        <v>Subprocesso/ Atividade 3</v>
      </c>
      <c r="B28" s="388" t="str">
        <f>'Mapa de Riscos'!C28</f>
        <v>Evento 1</v>
      </c>
      <c r="C28" s="231">
        <v>0</v>
      </c>
      <c r="D28" s="231">
        <v>0</v>
      </c>
      <c r="E28" s="231">
        <v>0</v>
      </c>
      <c r="F28" s="231">
        <v>0</v>
      </c>
      <c r="G28" s="231">
        <v>0</v>
      </c>
      <c r="H28" s="231">
        <v>0</v>
      </c>
      <c r="I28" s="341">
        <f t="shared" si="2"/>
        <v>0</v>
      </c>
      <c r="J28" s="335">
        <f t="shared" si="3"/>
        <v>0</v>
      </c>
      <c r="K28" s="30"/>
      <c r="L28" s="82">
        <v>1</v>
      </c>
      <c r="M28" s="523" t="str">
        <f t="shared" si="0"/>
        <v>Muito baixa</v>
      </c>
      <c r="N28" s="521" t="str">
        <f>IF(M28&gt;5,"Nota inválida",HLOOKUP(M28,#REF!,2,0))</f>
        <v>Nota inválida</v>
      </c>
      <c r="O28" s="521" t="str">
        <f>IF(N28&gt;5,"Nota inválida",HLOOKUP(N28,#REF!,2,0))</f>
        <v>Nota inválida</v>
      </c>
      <c r="P28" s="521" t="str">
        <f>IF(O28&gt;5,"Nota inválida",HLOOKUP(O28,#REF!,2,0))</f>
        <v>Nota inválida</v>
      </c>
      <c r="Q28" s="524" t="str">
        <f>IF(P28&gt;5,"Nota inválida",HLOOKUP(P28,#REF!,2,0))</f>
        <v>Nota inválida</v>
      </c>
      <c r="R28" s="268">
        <f t="shared" si="4"/>
        <v>1</v>
      </c>
      <c r="S28" s="30"/>
      <c r="T28" s="363">
        <f t="shared" si="1"/>
        <v>0</v>
      </c>
      <c r="U28" s="283" t="str">
        <f t="shared" si="5"/>
        <v>Risco Pequeno</v>
      </c>
      <c r="V28" s="83"/>
      <c r="W28" s="28"/>
    </row>
    <row r="29" spans="1:226" ht="20.100000000000001" customHeight="1" thickTop="1" thickBot="1" x14ac:dyDescent="0.25">
      <c r="A29" s="640"/>
      <c r="B29" s="388" t="str">
        <f>'Mapa de Riscos'!C29</f>
        <v>Evento 2</v>
      </c>
      <c r="C29" s="231">
        <v>0</v>
      </c>
      <c r="D29" s="231">
        <v>0</v>
      </c>
      <c r="E29" s="231">
        <v>0</v>
      </c>
      <c r="F29" s="231">
        <v>0</v>
      </c>
      <c r="G29" s="231">
        <v>0</v>
      </c>
      <c r="H29" s="231">
        <v>0</v>
      </c>
      <c r="I29" s="341">
        <f t="shared" si="2"/>
        <v>0</v>
      </c>
      <c r="J29" s="335">
        <f t="shared" si="3"/>
        <v>0</v>
      </c>
      <c r="K29" s="30"/>
      <c r="L29" s="82">
        <v>1</v>
      </c>
      <c r="M29" s="523" t="str">
        <f t="shared" si="0"/>
        <v>Muito baixa</v>
      </c>
      <c r="N29" s="521" t="str">
        <f>IF(M29&gt;5,"Nota inválida",HLOOKUP(M29,#REF!,2,0))</f>
        <v>Nota inválida</v>
      </c>
      <c r="O29" s="521" t="str">
        <f>IF(N29&gt;5,"Nota inválida",HLOOKUP(N29,#REF!,2,0))</f>
        <v>Nota inválida</v>
      </c>
      <c r="P29" s="521" t="str">
        <f>IF(O29&gt;5,"Nota inválida",HLOOKUP(O29,#REF!,2,0))</f>
        <v>Nota inválida</v>
      </c>
      <c r="Q29" s="524" t="str">
        <f>IF(P29&gt;5,"Nota inválida",HLOOKUP(P29,#REF!,2,0))</f>
        <v>Nota inválida</v>
      </c>
      <c r="R29" s="268">
        <f t="shared" si="4"/>
        <v>1</v>
      </c>
      <c r="S29" s="30"/>
      <c r="T29" s="363">
        <f t="shared" si="1"/>
        <v>0</v>
      </c>
      <c r="U29" s="283" t="str">
        <f t="shared" si="5"/>
        <v>Risco Pequeno</v>
      </c>
      <c r="V29" s="83"/>
      <c r="W29" s="28"/>
    </row>
    <row r="30" spans="1:226" ht="20.100000000000001" customHeight="1" thickTop="1" thickBot="1" x14ac:dyDescent="0.25">
      <c r="A30" s="641"/>
      <c r="B30" s="388" t="str">
        <f>'Mapa de Riscos'!C30</f>
        <v>Evento 3</v>
      </c>
      <c r="C30" s="231">
        <v>0</v>
      </c>
      <c r="D30" s="231">
        <v>0</v>
      </c>
      <c r="E30" s="231">
        <v>0</v>
      </c>
      <c r="F30" s="231">
        <v>0</v>
      </c>
      <c r="G30" s="231">
        <v>0</v>
      </c>
      <c r="H30" s="231">
        <v>0</v>
      </c>
      <c r="I30" s="341">
        <f t="shared" si="2"/>
        <v>0</v>
      </c>
      <c r="J30" s="335">
        <f t="shared" si="3"/>
        <v>0</v>
      </c>
      <c r="K30" s="30"/>
      <c r="L30" s="82">
        <v>1</v>
      </c>
      <c r="M30" s="523" t="str">
        <f t="shared" ref="M30" si="6">IF(L30&gt;5,"Nota inválida",HLOOKUP(L30,$M$20:$Q$21,2,0))</f>
        <v>Muito baixa</v>
      </c>
      <c r="N30" s="521" t="str">
        <f>IF(M30&gt;5,"Nota inválida",HLOOKUP(M30,#REF!,2,0))</f>
        <v>Nota inválida</v>
      </c>
      <c r="O30" s="521" t="str">
        <f>IF(N30&gt;5,"Nota inválida",HLOOKUP(N30,#REF!,2,0))</f>
        <v>Nota inválida</v>
      </c>
      <c r="P30" s="521" t="str">
        <f>IF(O30&gt;5,"Nota inválida",HLOOKUP(O30,#REF!,2,0))</f>
        <v>Nota inválida</v>
      </c>
      <c r="Q30" s="524" t="str">
        <f>IF(P30&gt;5,"Nota inválida",HLOOKUP(P30,#REF!,2,0))</f>
        <v>Nota inválida</v>
      </c>
      <c r="R30" s="268">
        <f t="shared" si="4"/>
        <v>1</v>
      </c>
      <c r="S30" s="30"/>
      <c r="T30" s="369">
        <f t="shared" si="1"/>
        <v>0</v>
      </c>
      <c r="U30" s="283" t="str">
        <f t="shared" si="5"/>
        <v>Risco Pequeno</v>
      </c>
      <c r="V30" s="83"/>
      <c r="W30" s="28"/>
    </row>
    <row r="31" spans="1:226" ht="20.100000000000001" customHeight="1" thickTop="1" thickBot="1" x14ac:dyDescent="0.25">
      <c r="A31" s="639" t="str">
        <f>INDEX('Mapa de Riscos'!B31:B$48,ROWS('Mapa de Riscos'!B31))</f>
        <v>Subprocesso/ Atividade 4</v>
      </c>
      <c r="B31" s="388" t="str">
        <f>'Mapa de Riscos'!C31</f>
        <v>Evento 1</v>
      </c>
      <c r="C31" s="231">
        <v>0</v>
      </c>
      <c r="D31" s="231">
        <v>0</v>
      </c>
      <c r="E31" s="231">
        <v>0</v>
      </c>
      <c r="F31" s="231">
        <v>0</v>
      </c>
      <c r="G31" s="231">
        <v>0</v>
      </c>
      <c r="H31" s="231">
        <v>0</v>
      </c>
      <c r="I31" s="341">
        <f t="shared" si="2"/>
        <v>0</v>
      </c>
      <c r="J31" s="335">
        <f t="shared" si="3"/>
        <v>0</v>
      </c>
      <c r="K31" s="30"/>
      <c r="L31" s="82">
        <v>1</v>
      </c>
      <c r="M31" s="523" t="str">
        <f t="shared" ref="M31:M33" si="7">IF(L31&gt;5,"Nota inválida",HLOOKUP(L31,$M$20:$Q$21,2,0))</f>
        <v>Muito baixa</v>
      </c>
      <c r="N31" s="521" t="str">
        <f>IF(M31&gt;5,"Nota inválida",HLOOKUP(M31,#REF!,2,0))</f>
        <v>Nota inválida</v>
      </c>
      <c r="O31" s="521" t="str">
        <f>IF(N31&gt;5,"Nota inválida",HLOOKUP(N31,#REF!,2,0))</f>
        <v>Nota inválida</v>
      </c>
      <c r="P31" s="521" t="str">
        <f>IF(O31&gt;5,"Nota inválida",HLOOKUP(O31,#REF!,2,0))</f>
        <v>Nota inválida</v>
      </c>
      <c r="Q31" s="524" t="str">
        <f>IF(P31&gt;5,"Nota inválida",HLOOKUP(P31,#REF!,2,0))</f>
        <v>Nota inválida</v>
      </c>
      <c r="R31" s="268">
        <f t="shared" ref="R31:R33" si="8">IF(L31&gt;5,"-",IF(L31&lt;1,"-",L31))</f>
        <v>1</v>
      </c>
      <c r="S31" s="30"/>
      <c r="T31" s="363">
        <f t="shared" ref="T31:T33" si="9">J31*R31</f>
        <v>0</v>
      </c>
      <c r="U31" s="283" t="str">
        <f t="shared" si="5"/>
        <v>Risco Pequeno</v>
      </c>
      <c r="V31" s="83"/>
      <c r="W31" s="28"/>
    </row>
    <row r="32" spans="1:226" ht="20.100000000000001" customHeight="1" thickTop="1" thickBot="1" x14ac:dyDescent="0.25">
      <c r="A32" s="640"/>
      <c r="B32" s="388" t="str">
        <f>'Mapa de Riscos'!C32</f>
        <v>Evento 2</v>
      </c>
      <c r="C32" s="231">
        <v>0</v>
      </c>
      <c r="D32" s="231">
        <v>0</v>
      </c>
      <c r="E32" s="231">
        <v>0</v>
      </c>
      <c r="F32" s="231">
        <v>0</v>
      </c>
      <c r="G32" s="231">
        <v>0</v>
      </c>
      <c r="H32" s="231">
        <v>0</v>
      </c>
      <c r="I32" s="341">
        <f t="shared" si="2"/>
        <v>0</v>
      </c>
      <c r="J32" s="335">
        <f t="shared" si="3"/>
        <v>0</v>
      </c>
      <c r="K32" s="30"/>
      <c r="L32" s="82">
        <v>1</v>
      </c>
      <c r="M32" s="523" t="str">
        <f t="shared" si="7"/>
        <v>Muito baixa</v>
      </c>
      <c r="N32" s="521" t="str">
        <f>IF(M32&gt;5,"Nota inválida",HLOOKUP(M32,#REF!,2,0))</f>
        <v>Nota inválida</v>
      </c>
      <c r="O32" s="521" t="str">
        <f>IF(N32&gt;5,"Nota inválida",HLOOKUP(N32,#REF!,2,0))</f>
        <v>Nota inválida</v>
      </c>
      <c r="P32" s="521" t="str">
        <f>IF(O32&gt;5,"Nota inválida",HLOOKUP(O32,#REF!,2,0))</f>
        <v>Nota inválida</v>
      </c>
      <c r="Q32" s="524" t="str">
        <f>IF(P32&gt;5,"Nota inválida",HLOOKUP(P32,#REF!,2,0))</f>
        <v>Nota inválida</v>
      </c>
      <c r="R32" s="268">
        <f t="shared" si="8"/>
        <v>1</v>
      </c>
      <c r="S32" s="30"/>
      <c r="T32" s="363">
        <f t="shared" si="9"/>
        <v>0</v>
      </c>
      <c r="U32" s="283" t="str">
        <f t="shared" si="5"/>
        <v>Risco Pequeno</v>
      </c>
      <c r="V32" s="83"/>
      <c r="W32" s="28"/>
    </row>
    <row r="33" spans="1:23" ht="20.100000000000001" customHeight="1" thickTop="1" thickBot="1" x14ac:dyDescent="0.25">
      <c r="A33" s="641"/>
      <c r="B33" s="388" t="str">
        <f>'Mapa de Riscos'!C33</f>
        <v>Evento 3</v>
      </c>
      <c r="C33" s="231">
        <v>0</v>
      </c>
      <c r="D33" s="231">
        <v>0</v>
      </c>
      <c r="E33" s="231">
        <v>0</v>
      </c>
      <c r="F33" s="231">
        <v>0</v>
      </c>
      <c r="G33" s="231">
        <v>0</v>
      </c>
      <c r="H33" s="231">
        <v>0</v>
      </c>
      <c r="I33" s="341">
        <f t="shared" si="2"/>
        <v>0</v>
      </c>
      <c r="J33" s="335">
        <f t="shared" si="3"/>
        <v>0</v>
      </c>
      <c r="K33" s="30"/>
      <c r="L33" s="82">
        <v>1</v>
      </c>
      <c r="M33" s="523" t="str">
        <f t="shared" si="7"/>
        <v>Muito baixa</v>
      </c>
      <c r="N33" s="521" t="str">
        <f>IF(M33&gt;5,"Nota inválida",HLOOKUP(M33,#REF!,2,0))</f>
        <v>Nota inválida</v>
      </c>
      <c r="O33" s="521" t="str">
        <f>IF(N33&gt;5,"Nota inválida",HLOOKUP(N33,#REF!,2,0))</f>
        <v>Nota inválida</v>
      </c>
      <c r="P33" s="521" t="str">
        <f>IF(O33&gt;5,"Nota inválida",HLOOKUP(O33,#REF!,2,0))</f>
        <v>Nota inválida</v>
      </c>
      <c r="Q33" s="524" t="str">
        <f>IF(P33&gt;5,"Nota inválida",HLOOKUP(P33,#REF!,2,0))</f>
        <v>Nota inválida</v>
      </c>
      <c r="R33" s="268">
        <f t="shared" si="8"/>
        <v>1</v>
      </c>
      <c r="S33" s="30"/>
      <c r="T33" s="369">
        <f t="shared" si="9"/>
        <v>0</v>
      </c>
      <c r="U33" s="283" t="str">
        <f t="shared" si="5"/>
        <v>Risco Pequeno</v>
      </c>
      <c r="V33" s="83"/>
      <c r="W33" s="28"/>
    </row>
    <row r="34" spans="1:23" ht="20.100000000000001" customHeight="1" thickTop="1" thickBot="1" x14ac:dyDescent="0.25">
      <c r="A34" s="639" t="str">
        <f>INDEX('Mapa de Riscos'!B34:B$48,ROWS('Mapa de Riscos'!B34))</f>
        <v>Subprocesso / Atividade 5</v>
      </c>
      <c r="B34" s="388" t="str">
        <f>'Mapa de Riscos'!C34</f>
        <v>Evento 1</v>
      </c>
      <c r="C34" s="231">
        <v>0</v>
      </c>
      <c r="D34" s="231">
        <v>0</v>
      </c>
      <c r="E34" s="231">
        <v>0</v>
      </c>
      <c r="F34" s="231">
        <v>0</v>
      </c>
      <c r="G34" s="231">
        <v>0</v>
      </c>
      <c r="H34" s="231">
        <v>0</v>
      </c>
      <c r="I34" s="341">
        <f t="shared" si="2"/>
        <v>0</v>
      </c>
      <c r="J34" s="335">
        <f t="shared" si="3"/>
        <v>0</v>
      </c>
      <c r="K34" s="30"/>
      <c r="L34" s="82">
        <v>1</v>
      </c>
      <c r="M34" s="523" t="str">
        <f t="shared" ref="M34:M42" si="10">IF(L34&gt;5,"Nota inválida",HLOOKUP(L34,$M$20:$Q$21,2,0))</f>
        <v>Muito baixa</v>
      </c>
      <c r="N34" s="521" t="str">
        <f>IF(M34&gt;5,"Nota inválida",HLOOKUP(M34,#REF!,2,0))</f>
        <v>Nota inválida</v>
      </c>
      <c r="O34" s="521" t="str">
        <f>IF(N34&gt;5,"Nota inválida",HLOOKUP(N34,#REF!,2,0))</f>
        <v>Nota inválida</v>
      </c>
      <c r="P34" s="521" t="str">
        <f>IF(O34&gt;5,"Nota inválida",HLOOKUP(O34,#REF!,2,0))</f>
        <v>Nota inválida</v>
      </c>
      <c r="Q34" s="524" t="str">
        <f>IF(P34&gt;5,"Nota inválida",HLOOKUP(P34,#REF!,2,0))</f>
        <v>Nota inválida</v>
      </c>
      <c r="R34" s="268">
        <f t="shared" ref="R34:R42" si="11">IF(L34&gt;5,"-",IF(L34&lt;1,"-",L34))</f>
        <v>1</v>
      </c>
      <c r="S34" s="30"/>
      <c r="T34" s="363">
        <f t="shared" ref="T34:T42" si="12">J34*R34</f>
        <v>0</v>
      </c>
      <c r="U34" s="283" t="str">
        <f t="shared" si="5"/>
        <v>Risco Pequeno</v>
      </c>
      <c r="V34" s="83"/>
      <c r="W34" s="28"/>
    </row>
    <row r="35" spans="1:23" ht="20.100000000000001" customHeight="1" thickTop="1" thickBot="1" x14ac:dyDescent="0.25">
      <c r="A35" s="640"/>
      <c r="B35" s="388" t="str">
        <f>'Mapa de Riscos'!C35</f>
        <v>Evento 2</v>
      </c>
      <c r="C35" s="231">
        <v>0</v>
      </c>
      <c r="D35" s="231">
        <v>0</v>
      </c>
      <c r="E35" s="231">
        <v>0</v>
      </c>
      <c r="F35" s="231">
        <v>0</v>
      </c>
      <c r="G35" s="231">
        <v>0</v>
      </c>
      <c r="H35" s="231">
        <v>0</v>
      </c>
      <c r="I35" s="341">
        <f t="shared" si="2"/>
        <v>0</v>
      </c>
      <c r="J35" s="335">
        <f t="shared" si="3"/>
        <v>0</v>
      </c>
      <c r="K35" s="30"/>
      <c r="L35" s="82">
        <v>1</v>
      </c>
      <c r="M35" s="523" t="str">
        <f t="shared" si="10"/>
        <v>Muito baixa</v>
      </c>
      <c r="N35" s="521" t="str">
        <f>IF(M35&gt;5,"Nota inválida",HLOOKUP(M35,#REF!,2,0))</f>
        <v>Nota inválida</v>
      </c>
      <c r="O35" s="521" t="str">
        <f>IF(N35&gt;5,"Nota inválida",HLOOKUP(N35,#REF!,2,0))</f>
        <v>Nota inválida</v>
      </c>
      <c r="P35" s="521" t="str">
        <f>IF(O35&gt;5,"Nota inválida",HLOOKUP(O35,#REF!,2,0))</f>
        <v>Nota inválida</v>
      </c>
      <c r="Q35" s="524" t="str">
        <f>IF(P35&gt;5,"Nota inválida",HLOOKUP(P35,#REF!,2,0))</f>
        <v>Nota inválida</v>
      </c>
      <c r="R35" s="268">
        <f t="shared" si="11"/>
        <v>1</v>
      </c>
      <c r="S35" s="30"/>
      <c r="T35" s="363">
        <f t="shared" si="12"/>
        <v>0</v>
      </c>
      <c r="U35" s="283" t="str">
        <f t="shared" si="5"/>
        <v>Risco Pequeno</v>
      </c>
      <c r="V35" s="83"/>
      <c r="W35" s="28"/>
    </row>
    <row r="36" spans="1:23" ht="20.100000000000001" customHeight="1" thickTop="1" thickBot="1" x14ac:dyDescent="0.25">
      <c r="A36" s="641"/>
      <c r="B36" s="388" t="str">
        <f>'Mapa de Riscos'!C36</f>
        <v>Evento 3</v>
      </c>
      <c r="C36" s="231">
        <v>0</v>
      </c>
      <c r="D36" s="231">
        <v>0</v>
      </c>
      <c r="E36" s="231">
        <v>0</v>
      </c>
      <c r="F36" s="231">
        <v>0</v>
      </c>
      <c r="G36" s="231">
        <v>0</v>
      </c>
      <c r="H36" s="231">
        <v>0</v>
      </c>
      <c r="I36" s="341">
        <f t="shared" si="2"/>
        <v>0</v>
      </c>
      <c r="J36" s="335">
        <f t="shared" si="3"/>
        <v>0</v>
      </c>
      <c r="K36" s="30"/>
      <c r="L36" s="82">
        <v>1</v>
      </c>
      <c r="M36" s="523" t="str">
        <f t="shared" si="10"/>
        <v>Muito baixa</v>
      </c>
      <c r="N36" s="521" t="str">
        <f>IF(M36&gt;5,"Nota inválida",HLOOKUP(M36,#REF!,2,0))</f>
        <v>Nota inválida</v>
      </c>
      <c r="O36" s="521" t="str">
        <f>IF(N36&gt;5,"Nota inválida",HLOOKUP(N36,#REF!,2,0))</f>
        <v>Nota inválida</v>
      </c>
      <c r="P36" s="521" t="str">
        <f>IF(O36&gt;5,"Nota inválida",HLOOKUP(O36,#REF!,2,0))</f>
        <v>Nota inválida</v>
      </c>
      <c r="Q36" s="524" t="str">
        <f>IF(P36&gt;5,"Nota inválida",HLOOKUP(P36,#REF!,2,0))</f>
        <v>Nota inválida</v>
      </c>
      <c r="R36" s="268">
        <f t="shared" si="11"/>
        <v>1</v>
      </c>
      <c r="S36" s="30"/>
      <c r="T36" s="369">
        <f t="shared" si="12"/>
        <v>0</v>
      </c>
      <c r="U36" s="283" t="str">
        <f t="shared" si="5"/>
        <v>Risco Pequeno</v>
      </c>
      <c r="V36" s="83"/>
      <c r="W36" s="28"/>
    </row>
    <row r="37" spans="1:23" ht="20.100000000000001" customHeight="1" thickTop="1" thickBot="1" x14ac:dyDescent="0.25">
      <c r="A37" s="639" t="str">
        <f>INDEX('Mapa de Riscos'!B37:B$48,ROWS('Mapa de Riscos'!B37))</f>
        <v>Subprocesso / Atividade 6</v>
      </c>
      <c r="B37" s="388" t="str">
        <f>'Mapa de Riscos'!C37</f>
        <v>Evento 1 teste</v>
      </c>
      <c r="C37" s="231">
        <v>0</v>
      </c>
      <c r="D37" s="231">
        <v>0</v>
      </c>
      <c r="E37" s="231">
        <v>0</v>
      </c>
      <c r="F37" s="231">
        <v>0</v>
      </c>
      <c r="G37" s="231">
        <v>0</v>
      </c>
      <c r="H37" s="231">
        <v>0</v>
      </c>
      <c r="I37" s="341">
        <f t="shared" si="2"/>
        <v>0</v>
      </c>
      <c r="J37" s="335">
        <f t="shared" si="3"/>
        <v>0</v>
      </c>
      <c r="K37" s="30"/>
      <c r="L37" s="82">
        <v>1</v>
      </c>
      <c r="M37" s="523" t="str">
        <f t="shared" si="10"/>
        <v>Muito baixa</v>
      </c>
      <c r="N37" s="521" t="str">
        <f>IF(M37&gt;5,"Nota inválida",HLOOKUP(M37,#REF!,2,0))</f>
        <v>Nota inválida</v>
      </c>
      <c r="O37" s="521" t="str">
        <f>IF(N37&gt;5,"Nota inválida",HLOOKUP(N37,#REF!,2,0))</f>
        <v>Nota inválida</v>
      </c>
      <c r="P37" s="521" t="str">
        <f>IF(O37&gt;5,"Nota inválida",HLOOKUP(O37,#REF!,2,0))</f>
        <v>Nota inválida</v>
      </c>
      <c r="Q37" s="524" t="str">
        <f>IF(P37&gt;5,"Nota inválida",HLOOKUP(P37,#REF!,2,0))</f>
        <v>Nota inválida</v>
      </c>
      <c r="R37" s="268">
        <f t="shared" si="11"/>
        <v>1</v>
      </c>
      <c r="S37" s="30"/>
      <c r="T37" s="363">
        <f t="shared" si="12"/>
        <v>0</v>
      </c>
      <c r="U37" s="283" t="str">
        <f t="shared" si="5"/>
        <v>Risco Pequeno</v>
      </c>
      <c r="V37" s="83"/>
      <c r="W37" s="28"/>
    </row>
    <row r="38" spans="1:23" ht="20.100000000000001" customHeight="1" thickTop="1" thickBot="1" x14ac:dyDescent="0.25">
      <c r="A38" s="640"/>
      <c r="B38" s="388" t="str">
        <f>'Mapa de Riscos'!C38</f>
        <v>Evento 2</v>
      </c>
      <c r="C38" s="231">
        <v>0</v>
      </c>
      <c r="D38" s="231">
        <v>0</v>
      </c>
      <c r="E38" s="231">
        <v>0</v>
      </c>
      <c r="F38" s="231">
        <v>0</v>
      </c>
      <c r="G38" s="231">
        <v>0</v>
      </c>
      <c r="H38" s="231">
        <v>0</v>
      </c>
      <c r="I38" s="341">
        <f t="shared" si="2"/>
        <v>0</v>
      </c>
      <c r="J38" s="335">
        <f t="shared" si="3"/>
        <v>0</v>
      </c>
      <c r="K38" s="30"/>
      <c r="L38" s="82">
        <v>1</v>
      </c>
      <c r="M38" s="523" t="str">
        <f t="shared" si="10"/>
        <v>Muito baixa</v>
      </c>
      <c r="N38" s="521" t="str">
        <f>IF(M38&gt;5,"Nota inválida",HLOOKUP(M38,#REF!,2,0))</f>
        <v>Nota inválida</v>
      </c>
      <c r="O38" s="521" t="str">
        <f>IF(N38&gt;5,"Nota inválida",HLOOKUP(N38,#REF!,2,0))</f>
        <v>Nota inválida</v>
      </c>
      <c r="P38" s="521" t="str">
        <f>IF(O38&gt;5,"Nota inválida",HLOOKUP(O38,#REF!,2,0))</f>
        <v>Nota inválida</v>
      </c>
      <c r="Q38" s="524" t="str">
        <f>IF(P38&gt;5,"Nota inválida",HLOOKUP(P38,#REF!,2,0))</f>
        <v>Nota inválida</v>
      </c>
      <c r="R38" s="268">
        <f t="shared" si="11"/>
        <v>1</v>
      </c>
      <c r="S38" s="30"/>
      <c r="T38" s="363">
        <f t="shared" si="12"/>
        <v>0</v>
      </c>
      <c r="U38" s="283" t="str">
        <f t="shared" si="5"/>
        <v>Risco Pequeno</v>
      </c>
      <c r="V38" s="83"/>
      <c r="W38" s="28"/>
    </row>
    <row r="39" spans="1:23" ht="20.100000000000001" customHeight="1" thickTop="1" thickBot="1" x14ac:dyDescent="0.25">
      <c r="A39" s="641"/>
      <c r="B39" s="388" t="str">
        <f>'Mapa de Riscos'!C39</f>
        <v>Evento 3</v>
      </c>
      <c r="C39" s="231">
        <v>0</v>
      </c>
      <c r="D39" s="231">
        <v>0</v>
      </c>
      <c r="E39" s="231">
        <v>0</v>
      </c>
      <c r="F39" s="231">
        <v>0</v>
      </c>
      <c r="G39" s="231">
        <v>0</v>
      </c>
      <c r="H39" s="231">
        <v>0</v>
      </c>
      <c r="I39" s="341">
        <f t="shared" si="2"/>
        <v>0</v>
      </c>
      <c r="J39" s="335">
        <f t="shared" si="3"/>
        <v>0</v>
      </c>
      <c r="K39" s="30"/>
      <c r="L39" s="82">
        <v>1</v>
      </c>
      <c r="M39" s="523" t="str">
        <f t="shared" si="10"/>
        <v>Muito baixa</v>
      </c>
      <c r="N39" s="521" t="str">
        <f>IF(M39&gt;5,"Nota inválida",HLOOKUP(M39,#REF!,2,0))</f>
        <v>Nota inválida</v>
      </c>
      <c r="O39" s="521" t="str">
        <f>IF(N39&gt;5,"Nota inválida",HLOOKUP(N39,#REF!,2,0))</f>
        <v>Nota inválida</v>
      </c>
      <c r="P39" s="521" t="str">
        <f>IF(O39&gt;5,"Nota inválida",HLOOKUP(O39,#REF!,2,0))</f>
        <v>Nota inválida</v>
      </c>
      <c r="Q39" s="524" t="str">
        <f>IF(P39&gt;5,"Nota inválida",HLOOKUP(P39,#REF!,2,0))</f>
        <v>Nota inválida</v>
      </c>
      <c r="R39" s="268">
        <f t="shared" si="11"/>
        <v>1</v>
      </c>
      <c r="S39" s="30"/>
      <c r="T39" s="369">
        <f t="shared" si="12"/>
        <v>0</v>
      </c>
      <c r="U39" s="283" t="str">
        <f t="shared" si="5"/>
        <v>Risco Pequeno</v>
      </c>
      <c r="V39" s="83"/>
      <c r="W39" s="28"/>
    </row>
    <row r="40" spans="1:23" ht="20.100000000000001" customHeight="1" thickTop="1" thickBot="1" x14ac:dyDescent="0.25">
      <c r="A40" s="639" t="str">
        <f>INDEX('Mapa de Riscos'!B40:B$48,ROWS('Mapa de Riscos'!B40))</f>
        <v>Subprocesso / Atividade 7</v>
      </c>
      <c r="B40" s="388" t="str">
        <f>'Mapa de Riscos'!C40</f>
        <v xml:space="preserve">Evento 1 teste </v>
      </c>
      <c r="C40" s="231">
        <v>0</v>
      </c>
      <c r="D40" s="231">
        <v>0</v>
      </c>
      <c r="E40" s="231">
        <v>0</v>
      </c>
      <c r="F40" s="231">
        <v>0</v>
      </c>
      <c r="G40" s="231">
        <v>0</v>
      </c>
      <c r="H40" s="231">
        <v>0</v>
      </c>
      <c r="I40" s="341">
        <f t="shared" si="2"/>
        <v>0</v>
      </c>
      <c r="J40" s="335">
        <f t="shared" si="3"/>
        <v>0</v>
      </c>
      <c r="K40" s="30"/>
      <c r="L40" s="82">
        <v>1</v>
      </c>
      <c r="M40" s="523" t="str">
        <f t="shared" si="10"/>
        <v>Muito baixa</v>
      </c>
      <c r="N40" s="521" t="str">
        <f>IF(M40&gt;5,"Nota inválida",HLOOKUP(M40,#REF!,2,0))</f>
        <v>Nota inválida</v>
      </c>
      <c r="O40" s="521" t="str">
        <f>IF(N40&gt;5,"Nota inválida",HLOOKUP(N40,#REF!,2,0))</f>
        <v>Nota inválida</v>
      </c>
      <c r="P40" s="521" t="str">
        <f>IF(O40&gt;5,"Nota inválida",HLOOKUP(O40,#REF!,2,0))</f>
        <v>Nota inválida</v>
      </c>
      <c r="Q40" s="524" t="str">
        <f>IF(P40&gt;5,"Nota inválida",HLOOKUP(P40,#REF!,2,0))</f>
        <v>Nota inválida</v>
      </c>
      <c r="R40" s="268">
        <f t="shared" si="11"/>
        <v>1</v>
      </c>
      <c r="S40" s="30"/>
      <c r="T40" s="363">
        <f t="shared" si="12"/>
        <v>0</v>
      </c>
      <c r="U40" s="283" t="str">
        <f t="shared" si="5"/>
        <v>Risco Pequeno</v>
      </c>
      <c r="V40" s="83"/>
      <c r="W40" s="28"/>
    </row>
    <row r="41" spans="1:23" ht="20.100000000000001" customHeight="1" thickTop="1" thickBot="1" x14ac:dyDescent="0.25">
      <c r="A41" s="640"/>
      <c r="B41" s="388" t="str">
        <f>'Mapa de Riscos'!C41</f>
        <v>Evento 2</v>
      </c>
      <c r="C41" s="231">
        <v>0</v>
      </c>
      <c r="D41" s="231">
        <v>0</v>
      </c>
      <c r="E41" s="231">
        <v>0</v>
      </c>
      <c r="F41" s="231">
        <v>0</v>
      </c>
      <c r="G41" s="231">
        <v>0</v>
      </c>
      <c r="H41" s="231">
        <v>0</v>
      </c>
      <c r="I41" s="341">
        <f t="shared" si="2"/>
        <v>0</v>
      </c>
      <c r="J41" s="335">
        <f t="shared" si="3"/>
        <v>0</v>
      </c>
      <c r="K41" s="30"/>
      <c r="L41" s="82">
        <v>1</v>
      </c>
      <c r="M41" s="523" t="str">
        <f t="shared" si="10"/>
        <v>Muito baixa</v>
      </c>
      <c r="N41" s="521" t="str">
        <f>IF(M41&gt;5,"Nota inválida",HLOOKUP(M41,#REF!,2,0))</f>
        <v>Nota inválida</v>
      </c>
      <c r="O41" s="521" t="str">
        <f>IF(N41&gt;5,"Nota inválida",HLOOKUP(N41,#REF!,2,0))</f>
        <v>Nota inválida</v>
      </c>
      <c r="P41" s="521" t="str">
        <f>IF(O41&gt;5,"Nota inválida",HLOOKUP(O41,#REF!,2,0))</f>
        <v>Nota inválida</v>
      </c>
      <c r="Q41" s="524" t="str">
        <f>IF(P41&gt;5,"Nota inválida",HLOOKUP(P41,#REF!,2,0))</f>
        <v>Nota inválida</v>
      </c>
      <c r="R41" s="268">
        <f t="shared" si="11"/>
        <v>1</v>
      </c>
      <c r="S41" s="30"/>
      <c r="T41" s="363">
        <f t="shared" si="12"/>
        <v>0</v>
      </c>
      <c r="U41" s="283" t="str">
        <f t="shared" si="5"/>
        <v>Risco Pequeno</v>
      </c>
      <c r="V41" s="83"/>
      <c r="W41" s="28"/>
    </row>
    <row r="42" spans="1:23" ht="20.100000000000001" customHeight="1" thickTop="1" thickBot="1" x14ac:dyDescent="0.25">
      <c r="A42" s="641"/>
      <c r="B42" s="388" t="str">
        <f>'Mapa de Riscos'!C42</f>
        <v>Evento 3</v>
      </c>
      <c r="C42" s="231">
        <v>0</v>
      </c>
      <c r="D42" s="231">
        <v>0</v>
      </c>
      <c r="E42" s="231">
        <v>0</v>
      </c>
      <c r="F42" s="231">
        <v>0</v>
      </c>
      <c r="G42" s="231">
        <v>0</v>
      </c>
      <c r="H42" s="231">
        <v>0</v>
      </c>
      <c r="I42" s="341">
        <f t="shared" si="2"/>
        <v>0</v>
      </c>
      <c r="J42" s="335">
        <f t="shared" si="3"/>
        <v>0</v>
      </c>
      <c r="K42" s="30"/>
      <c r="L42" s="82">
        <v>1</v>
      </c>
      <c r="M42" s="523" t="str">
        <f t="shared" si="10"/>
        <v>Muito baixa</v>
      </c>
      <c r="N42" s="521" t="str">
        <f>IF(M42&gt;5,"Nota inválida",HLOOKUP(M42,#REF!,2,0))</f>
        <v>Nota inválida</v>
      </c>
      <c r="O42" s="521" t="str">
        <f>IF(N42&gt;5,"Nota inválida",HLOOKUP(N42,#REF!,2,0))</f>
        <v>Nota inválida</v>
      </c>
      <c r="P42" s="521" t="str">
        <f>IF(O42&gt;5,"Nota inválida",HLOOKUP(O42,#REF!,2,0))</f>
        <v>Nota inválida</v>
      </c>
      <c r="Q42" s="524" t="str">
        <f>IF(P42&gt;5,"Nota inválida",HLOOKUP(P42,#REF!,2,0))</f>
        <v>Nota inválida</v>
      </c>
      <c r="R42" s="268">
        <f t="shared" si="11"/>
        <v>1</v>
      </c>
      <c r="S42" s="30"/>
      <c r="T42" s="369">
        <f t="shared" si="12"/>
        <v>0</v>
      </c>
      <c r="U42" s="283" t="str">
        <f t="shared" si="5"/>
        <v>Risco Pequeno</v>
      </c>
      <c r="V42" s="83"/>
      <c r="W42" s="28"/>
    </row>
    <row r="43" spans="1:23" ht="20.100000000000001" customHeight="1" thickTop="1" thickBot="1" x14ac:dyDescent="0.25">
      <c r="A43" s="639" t="str">
        <f>INDEX('Mapa de Riscos'!B43:B$48,ROWS('Mapa de Riscos'!B43))</f>
        <v>Subprocesso/ Atividade 8</v>
      </c>
      <c r="B43" s="388" t="str">
        <f>'Mapa de Riscos'!C43</f>
        <v>Evento 1 teste</v>
      </c>
      <c r="C43" s="231">
        <v>0</v>
      </c>
      <c r="D43" s="231">
        <v>0</v>
      </c>
      <c r="E43" s="231">
        <v>0</v>
      </c>
      <c r="F43" s="231">
        <v>0</v>
      </c>
      <c r="G43" s="231">
        <v>0</v>
      </c>
      <c r="H43" s="231">
        <v>0</v>
      </c>
      <c r="I43" s="341">
        <f t="shared" si="2"/>
        <v>0</v>
      </c>
      <c r="J43" s="335">
        <f t="shared" si="3"/>
        <v>0</v>
      </c>
      <c r="K43" s="30"/>
      <c r="L43" s="82">
        <v>1</v>
      </c>
      <c r="M43" s="523" t="str">
        <f t="shared" ref="M43:M48" si="13">IF(L43&gt;5,"Nota inválida",HLOOKUP(L43,$M$20:$Q$21,2,0))</f>
        <v>Muito baixa</v>
      </c>
      <c r="N43" s="521" t="str">
        <f>IF(M43&gt;5,"Nota inválida",HLOOKUP(M43,#REF!,2,0))</f>
        <v>Nota inválida</v>
      </c>
      <c r="O43" s="521" t="str">
        <f>IF(N43&gt;5,"Nota inválida",HLOOKUP(N43,#REF!,2,0))</f>
        <v>Nota inválida</v>
      </c>
      <c r="P43" s="521" t="str">
        <f>IF(O43&gt;5,"Nota inválida",HLOOKUP(O43,#REF!,2,0))</f>
        <v>Nota inválida</v>
      </c>
      <c r="Q43" s="524" t="str">
        <f>IF(P43&gt;5,"Nota inválida",HLOOKUP(P43,#REF!,2,0))</f>
        <v>Nota inválida</v>
      </c>
      <c r="R43" s="268">
        <f t="shared" ref="R43:R48" si="14">IF(L43&gt;5,"-",IF(L43&lt;1,"-",L43))</f>
        <v>1</v>
      </c>
      <c r="S43" s="30"/>
      <c r="T43" s="363">
        <f t="shared" ref="T43:T48" si="15">J43*R43</f>
        <v>0</v>
      </c>
      <c r="U43" s="283" t="str">
        <f t="shared" si="5"/>
        <v>Risco Pequeno</v>
      </c>
      <c r="V43" s="83"/>
      <c r="W43" s="28"/>
    </row>
    <row r="44" spans="1:23" ht="20.100000000000001" customHeight="1" thickTop="1" thickBot="1" x14ac:dyDescent="0.25">
      <c r="A44" s="640"/>
      <c r="B44" s="388" t="str">
        <f>'Mapa de Riscos'!C44</f>
        <v>Evento 2</v>
      </c>
      <c r="C44" s="231">
        <v>0</v>
      </c>
      <c r="D44" s="231">
        <v>0</v>
      </c>
      <c r="E44" s="231">
        <v>0</v>
      </c>
      <c r="F44" s="231">
        <v>0</v>
      </c>
      <c r="G44" s="231">
        <v>0</v>
      </c>
      <c r="H44" s="231">
        <v>0</v>
      </c>
      <c r="I44" s="341">
        <f t="shared" si="2"/>
        <v>0</v>
      </c>
      <c r="J44" s="335">
        <f t="shared" si="3"/>
        <v>0</v>
      </c>
      <c r="K44" s="30"/>
      <c r="L44" s="82">
        <v>1</v>
      </c>
      <c r="M44" s="523" t="str">
        <f t="shared" si="13"/>
        <v>Muito baixa</v>
      </c>
      <c r="N44" s="521" t="str">
        <f>IF(M44&gt;5,"Nota inválida",HLOOKUP(M44,#REF!,2,0))</f>
        <v>Nota inválida</v>
      </c>
      <c r="O44" s="521" t="str">
        <f>IF(N44&gt;5,"Nota inválida",HLOOKUP(N44,#REF!,2,0))</f>
        <v>Nota inválida</v>
      </c>
      <c r="P44" s="521" t="str">
        <f>IF(O44&gt;5,"Nota inválida",HLOOKUP(O44,#REF!,2,0))</f>
        <v>Nota inválida</v>
      </c>
      <c r="Q44" s="524" t="str">
        <f>IF(P44&gt;5,"Nota inválida",HLOOKUP(P44,#REF!,2,0))</f>
        <v>Nota inválida</v>
      </c>
      <c r="R44" s="268">
        <f t="shared" si="14"/>
        <v>1</v>
      </c>
      <c r="S44" s="30"/>
      <c r="T44" s="363">
        <f t="shared" si="15"/>
        <v>0</v>
      </c>
      <c r="U44" s="283" t="str">
        <f t="shared" si="5"/>
        <v>Risco Pequeno</v>
      </c>
      <c r="V44" s="83"/>
      <c r="W44" s="28"/>
    </row>
    <row r="45" spans="1:23" ht="20.100000000000001" customHeight="1" thickTop="1" thickBot="1" x14ac:dyDescent="0.25">
      <c r="A45" s="641"/>
      <c r="B45" s="388" t="str">
        <f>'Mapa de Riscos'!C45</f>
        <v>Evento 3</v>
      </c>
      <c r="C45" s="231">
        <v>0</v>
      </c>
      <c r="D45" s="231">
        <v>0</v>
      </c>
      <c r="E45" s="231">
        <v>0</v>
      </c>
      <c r="F45" s="231">
        <v>0</v>
      </c>
      <c r="G45" s="231">
        <v>0</v>
      </c>
      <c r="H45" s="231">
        <v>0</v>
      </c>
      <c r="I45" s="341">
        <f t="shared" si="2"/>
        <v>0</v>
      </c>
      <c r="J45" s="335">
        <f t="shared" si="3"/>
        <v>0</v>
      </c>
      <c r="K45" s="30"/>
      <c r="L45" s="82">
        <v>1</v>
      </c>
      <c r="M45" s="523" t="str">
        <f t="shared" si="13"/>
        <v>Muito baixa</v>
      </c>
      <c r="N45" s="521" t="str">
        <f>IF(M45&gt;5,"Nota inválida",HLOOKUP(M45,#REF!,2,0))</f>
        <v>Nota inválida</v>
      </c>
      <c r="O45" s="521" t="str">
        <f>IF(N45&gt;5,"Nota inválida",HLOOKUP(N45,#REF!,2,0))</f>
        <v>Nota inválida</v>
      </c>
      <c r="P45" s="521" t="str">
        <f>IF(O45&gt;5,"Nota inválida",HLOOKUP(O45,#REF!,2,0))</f>
        <v>Nota inválida</v>
      </c>
      <c r="Q45" s="524" t="str">
        <f>IF(P45&gt;5,"Nota inválida",HLOOKUP(P45,#REF!,2,0))</f>
        <v>Nota inválida</v>
      </c>
      <c r="R45" s="268">
        <f t="shared" si="14"/>
        <v>1</v>
      </c>
      <c r="S45" s="30"/>
      <c r="T45" s="369">
        <f t="shared" si="15"/>
        <v>0</v>
      </c>
      <c r="U45" s="283" t="str">
        <f t="shared" si="5"/>
        <v>Risco Pequeno</v>
      </c>
      <c r="V45" s="83"/>
      <c r="W45" s="28"/>
    </row>
    <row r="46" spans="1:23" ht="20.100000000000001" customHeight="1" thickTop="1" thickBot="1" x14ac:dyDescent="0.25">
      <c r="A46" s="652" t="str">
        <f>INDEX('Mapa de Riscos'!B46:B$48,ROWS('Mapa de Riscos'!B46))</f>
        <v>Subprocesso/ Atividade 9</v>
      </c>
      <c r="B46" s="388" t="str">
        <f>'Mapa de Riscos'!C46</f>
        <v>Evento 1</v>
      </c>
      <c r="C46" s="231">
        <v>0</v>
      </c>
      <c r="D46" s="231">
        <v>0</v>
      </c>
      <c r="E46" s="231">
        <v>0</v>
      </c>
      <c r="F46" s="231">
        <v>0</v>
      </c>
      <c r="G46" s="231">
        <v>0</v>
      </c>
      <c r="H46" s="231">
        <v>0</v>
      </c>
      <c r="I46" s="341">
        <f t="shared" si="2"/>
        <v>0</v>
      </c>
      <c r="J46" s="335">
        <f t="shared" si="3"/>
        <v>0</v>
      </c>
      <c r="K46" s="30"/>
      <c r="L46" s="82">
        <v>1</v>
      </c>
      <c r="M46" s="523" t="str">
        <f t="shared" si="13"/>
        <v>Muito baixa</v>
      </c>
      <c r="N46" s="521" t="str">
        <f>IF(M46&gt;5,"Nota inválida",HLOOKUP(M46,#REF!,2,0))</f>
        <v>Nota inválida</v>
      </c>
      <c r="O46" s="521" t="str">
        <f>IF(N46&gt;5,"Nota inválida",HLOOKUP(N46,#REF!,2,0))</f>
        <v>Nota inválida</v>
      </c>
      <c r="P46" s="521" t="str">
        <f>IF(O46&gt;5,"Nota inválida",HLOOKUP(O46,#REF!,2,0))</f>
        <v>Nota inválida</v>
      </c>
      <c r="Q46" s="524" t="str">
        <f>IF(P46&gt;5,"Nota inválida",HLOOKUP(P46,#REF!,2,0))</f>
        <v>Nota inválida</v>
      </c>
      <c r="R46" s="268">
        <f t="shared" si="14"/>
        <v>1</v>
      </c>
      <c r="S46" s="30"/>
      <c r="T46" s="363">
        <f t="shared" si="15"/>
        <v>0</v>
      </c>
      <c r="U46" s="283" t="str">
        <f t="shared" si="5"/>
        <v>Risco Pequeno</v>
      </c>
      <c r="V46" s="83"/>
      <c r="W46" s="28"/>
    </row>
    <row r="47" spans="1:23" ht="20.100000000000001" customHeight="1" thickTop="1" thickBot="1" x14ac:dyDescent="0.25">
      <c r="A47" s="646"/>
      <c r="B47" s="388" t="str">
        <f>'Mapa de Riscos'!C47</f>
        <v>Evento 2</v>
      </c>
      <c r="C47" s="231">
        <v>0</v>
      </c>
      <c r="D47" s="231">
        <v>0</v>
      </c>
      <c r="E47" s="231">
        <v>0</v>
      </c>
      <c r="F47" s="231">
        <v>0</v>
      </c>
      <c r="G47" s="231">
        <v>0</v>
      </c>
      <c r="H47" s="231">
        <v>0</v>
      </c>
      <c r="I47" s="341">
        <f t="shared" si="2"/>
        <v>0</v>
      </c>
      <c r="J47" s="335">
        <f t="shared" si="3"/>
        <v>0</v>
      </c>
      <c r="K47" s="30"/>
      <c r="L47" s="82">
        <v>1</v>
      </c>
      <c r="M47" s="523" t="str">
        <f t="shared" si="13"/>
        <v>Muito baixa</v>
      </c>
      <c r="N47" s="521" t="str">
        <f>IF(M47&gt;5,"Nota inválida",HLOOKUP(M47,#REF!,2,0))</f>
        <v>Nota inválida</v>
      </c>
      <c r="O47" s="521" t="str">
        <f>IF(N47&gt;5,"Nota inválida",HLOOKUP(N47,#REF!,2,0))</f>
        <v>Nota inválida</v>
      </c>
      <c r="P47" s="521" t="str">
        <f>IF(O47&gt;5,"Nota inválida",HLOOKUP(O47,#REF!,2,0))</f>
        <v>Nota inválida</v>
      </c>
      <c r="Q47" s="524" t="str">
        <f>IF(P47&gt;5,"Nota inválida",HLOOKUP(P47,#REF!,2,0))</f>
        <v>Nota inválida</v>
      </c>
      <c r="R47" s="268">
        <f t="shared" si="14"/>
        <v>1</v>
      </c>
      <c r="S47" s="30"/>
      <c r="T47" s="363">
        <f t="shared" si="15"/>
        <v>0</v>
      </c>
      <c r="U47" s="283" t="str">
        <f t="shared" si="5"/>
        <v>Risco Pequeno</v>
      </c>
      <c r="V47" s="83"/>
      <c r="W47" s="28"/>
    </row>
    <row r="48" spans="1:23" ht="20.100000000000001" customHeight="1" thickTop="1" thickBot="1" x14ac:dyDescent="0.25">
      <c r="A48" s="646"/>
      <c r="B48" s="390" t="str">
        <f>'Mapa de Riscos'!C48</f>
        <v>Evento 3</v>
      </c>
      <c r="C48" s="231">
        <v>0</v>
      </c>
      <c r="D48" s="231">
        <v>0</v>
      </c>
      <c r="E48" s="231">
        <v>0</v>
      </c>
      <c r="F48" s="231">
        <v>0</v>
      </c>
      <c r="G48" s="231">
        <v>0</v>
      </c>
      <c r="H48" s="231">
        <v>0</v>
      </c>
      <c r="I48" s="341">
        <f t="shared" si="2"/>
        <v>0</v>
      </c>
      <c r="J48" s="335">
        <f t="shared" si="3"/>
        <v>0</v>
      </c>
      <c r="K48" s="30"/>
      <c r="L48" s="82">
        <v>1</v>
      </c>
      <c r="M48" s="660" t="str">
        <f t="shared" si="13"/>
        <v>Muito baixa</v>
      </c>
      <c r="N48" s="553" t="str">
        <f>IF(M48&gt;5,"Nota inválida",HLOOKUP(M48,#REF!,2,0))</f>
        <v>Nota inválida</v>
      </c>
      <c r="O48" s="553" t="str">
        <f>IF(N48&gt;5,"Nota inválida",HLOOKUP(N48,#REF!,2,0))</f>
        <v>Nota inválida</v>
      </c>
      <c r="P48" s="553" t="str">
        <f>IF(O48&gt;5,"Nota inválida",HLOOKUP(O48,#REF!,2,0))</f>
        <v>Nota inválida</v>
      </c>
      <c r="Q48" s="661" t="str">
        <f>IF(P48&gt;5,"Nota inválida",HLOOKUP(P48,#REF!,2,0))</f>
        <v>Nota inválida</v>
      </c>
      <c r="R48" s="268">
        <f t="shared" si="14"/>
        <v>1</v>
      </c>
      <c r="S48" s="30"/>
      <c r="T48" s="369">
        <f t="shared" si="15"/>
        <v>0</v>
      </c>
      <c r="U48" s="283" t="str">
        <f t="shared" si="5"/>
        <v>Risco Pequeno</v>
      </c>
      <c r="V48" s="83"/>
      <c r="W48" s="28"/>
    </row>
    <row r="49" spans="1:23" ht="20.100000000000001" customHeight="1" thickTop="1" thickBot="1" x14ac:dyDescent="0.25">
      <c r="A49" s="645" t="str">
        <f>INDEX('Mapa de Riscos'!B$49:B51,ROWS('Mapa de Riscos'!B49))</f>
        <v>Subprocesso/ Atividade 10</v>
      </c>
      <c r="B49" s="390" t="str">
        <f>'Mapa de Riscos'!C49</f>
        <v>Evento 1</v>
      </c>
      <c r="C49" s="231">
        <v>0</v>
      </c>
      <c r="D49" s="231">
        <v>0</v>
      </c>
      <c r="E49" s="231">
        <v>0</v>
      </c>
      <c r="F49" s="231">
        <v>0</v>
      </c>
      <c r="G49" s="231">
        <v>0</v>
      </c>
      <c r="H49" s="231">
        <v>0</v>
      </c>
      <c r="I49" s="341">
        <f t="shared" si="2"/>
        <v>0</v>
      </c>
      <c r="J49" s="335">
        <f t="shared" si="3"/>
        <v>0</v>
      </c>
      <c r="K49" s="30"/>
      <c r="L49" s="82">
        <v>1</v>
      </c>
      <c r="M49" s="520" t="str">
        <f t="shared" ref="M49:M60" si="16">IF(L49&gt;5,"Nota inválida",HLOOKUP(L49,$M$20:$Q$21,2,0))</f>
        <v>Muito baixa</v>
      </c>
      <c r="N49" s="521" t="str">
        <f>IF(M49&gt;5,"Nota inválida",HLOOKUP(M49,#REF!,2,0))</f>
        <v>Nota inválida</v>
      </c>
      <c r="O49" s="521" t="str">
        <f>IF(N49&gt;5,"Nota inválida",HLOOKUP(N49,#REF!,2,0))</f>
        <v>Nota inválida</v>
      </c>
      <c r="P49" s="521" t="str">
        <f>IF(O49&gt;5,"Nota inválida",HLOOKUP(O49,#REF!,2,0))</f>
        <v>Nota inválida</v>
      </c>
      <c r="Q49" s="522" t="str">
        <f>IF(P49&gt;5,"Nota inválida",HLOOKUP(P49,#REF!,2,0))</f>
        <v>Nota inválida</v>
      </c>
      <c r="R49" s="269">
        <f t="shared" ref="R49:R60" si="17">IF(L49&gt;5,"-",IF(L49&lt;1,"-",L49))</f>
        <v>1</v>
      </c>
      <c r="S49" s="30"/>
      <c r="T49" s="363">
        <f t="shared" ref="T49:T60" si="18">J49*R49</f>
        <v>0</v>
      </c>
      <c r="U49" s="283" t="str">
        <f t="shared" si="5"/>
        <v>Risco Pequeno</v>
      </c>
      <c r="V49" s="83"/>
      <c r="W49" s="28"/>
    </row>
    <row r="50" spans="1:23" ht="20.100000000000001" customHeight="1" thickTop="1" thickBot="1" x14ac:dyDescent="0.25">
      <c r="A50" s="646"/>
      <c r="B50" s="390" t="str">
        <f>'Mapa de Riscos'!C50</f>
        <v>Evento 2</v>
      </c>
      <c r="C50" s="231">
        <v>0</v>
      </c>
      <c r="D50" s="231">
        <v>0</v>
      </c>
      <c r="E50" s="231">
        <v>0</v>
      </c>
      <c r="F50" s="231">
        <v>0</v>
      </c>
      <c r="G50" s="231">
        <v>0</v>
      </c>
      <c r="H50" s="231">
        <v>0</v>
      </c>
      <c r="I50" s="341">
        <f t="shared" si="2"/>
        <v>0</v>
      </c>
      <c r="J50" s="335">
        <f t="shared" si="3"/>
        <v>0</v>
      </c>
      <c r="K50" s="30"/>
      <c r="L50" s="82">
        <v>1</v>
      </c>
      <c r="M50" s="523" t="str">
        <f t="shared" si="16"/>
        <v>Muito baixa</v>
      </c>
      <c r="N50" s="521" t="str">
        <f>IF(M50&gt;5,"Nota inválida",HLOOKUP(M50,#REF!,2,0))</f>
        <v>Nota inválida</v>
      </c>
      <c r="O50" s="521" t="str">
        <f>IF(N50&gt;5,"Nota inválida",HLOOKUP(N50,#REF!,2,0))</f>
        <v>Nota inválida</v>
      </c>
      <c r="P50" s="521" t="str">
        <f>IF(O50&gt;5,"Nota inválida",HLOOKUP(O50,#REF!,2,0))</f>
        <v>Nota inválida</v>
      </c>
      <c r="Q50" s="524" t="str">
        <f>IF(P50&gt;5,"Nota inválida",HLOOKUP(P50,#REF!,2,0))</f>
        <v>Nota inválida</v>
      </c>
      <c r="R50" s="268">
        <f t="shared" si="17"/>
        <v>1</v>
      </c>
      <c r="S50" s="30"/>
      <c r="T50" s="363">
        <f t="shared" si="18"/>
        <v>0</v>
      </c>
      <c r="U50" s="283" t="str">
        <f t="shared" si="5"/>
        <v>Risco Pequeno</v>
      </c>
      <c r="V50" s="83"/>
      <c r="W50" s="28"/>
    </row>
    <row r="51" spans="1:23" ht="20.100000000000001" customHeight="1" thickTop="1" thickBot="1" x14ac:dyDescent="0.25">
      <c r="A51" s="647"/>
      <c r="B51" s="390" t="str">
        <f>'Mapa de Riscos'!C51</f>
        <v>Evento 3</v>
      </c>
      <c r="C51" s="231">
        <v>0</v>
      </c>
      <c r="D51" s="231">
        <v>0</v>
      </c>
      <c r="E51" s="231">
        <v>0</v>
      </c>
      <c r="F51" s="231">
        <v>0</v>
      </c>
      <c r="G51" s="231">
        <v>0</v>
      </c>
      <c r="H51" s="231">
        <v>0</v>
      </c>
      <c r="I51" s="341">
        <f t="shared" si="2"/>
        <v>0</v>
      </c>
      <c r="J51" s="335">
        <f t="shared" si="3"/>
        <v>0</v>
      </c>
      <c r="K51" s="30"/>
      <c r="L51" s="82">
        <v>1</v>
      </c>
      <c r="M51" s="523" t="str">
        <f t="shared" si="16"/>
        <v>Muito baixa</v>
      </c>
      <c r="N51" s="521" t="str">
        <f>IF(M51&gt;5,"Nota inválida",HLOOKUP(M51,#REF!,2,0))</f>
        <v>Nota inválida</v>
      </c>
      <c r="O51" s="521" t="str">
        <f>IF(N51&gt;5,"Nota inválida",HLOOKUP(N51,#REF!,2,0))</f>
        <v>Nota inválida</v>
      </c>
      <c r="P51" s="521" t="str">
        <f>IF(O51&gt;5,"Nota inválida",HLOOKUP(O51,#REF!,2,0))</f>
        <v>Nota inválida</v>
      </c>
      <c r="Q51" s="524" t="str">
        <f>IF(P51&gt;5,"Nota inválida",HLOOKUP(P51,#REF!,2,0))</f>
        <v>Nota inválida</v>
      </c>
      <c r="R51" s="268">
        <f t="shared" si="17"/>
        <v>1</v>
      </c>
      <c r="S51" s="30"/>
      <c r="T51" s="369">
        <f t="shared" si="18"/>
        <v>0</v>
      </c>
      <c r="U51" s="283" t="str">
        <f t="shared" si="5"/>
        <v>Risco Pequeno</v>
      </c>
      <c r="V51" s="83"/>
      <c r="W51" s="28"/>
    </row>
    <row r="52" spans="1:23" ht="20.100000000000001" customHeight="1" thickTop="1" thickBot="1" x14ac:dyDescent="0.25">
      <c r="A52" s="652" t="str">
        <f>INDEX('Mapa de Riscos'!B$52:B54,ROWS('Mapa de Riscos'!B52))</f>
        <v>Subprocesso/ Atividade 11</v>
      </c>
      <c r="B52" s="390" t="str">
        <f>'Mapa de Riscos'!C52</f>
        <v>Evento 1</v>
      </c>
      <c r="C52" s="231">
        <v>0</v>
      </c>
      <c r="D52" s="231">
        <v>0</v>
      </c>
      <c r="E52" s="231">
        <v>0</v>
      </c>
      <c r="F52" s="231">
        <v>0</v>
      </c>
      <c r="G52" s="231">
        <v>0</v>
      </c>
      <c r="H52" s="231">
        <v>0</v>
      </c>
      <c r="I52" s="341">
        <f t="shared" si="2"/>
        <v>0</v>
      </c>
      <c r="J52" s="335">
        <f t="shared" si="3"/>
        <v>0</v>
      </c>
      <c r="K52" s="30"/>
      <c r="L52" s="82">
        <v>1</v>
      </c>
      <c r="M52" s="523" t="str">
        <f t="shared" si="16"/>
        <v>Muito baixa</v>
      </c>
      <c r="N52" s="521" t="str">
        <f>IF(M52&gt;5,"Nota inválida",HLOOKUP(M52,#REF!,2,0))</f>
        <v>Nota inválida</v>
      </c>
      <c r="O52" s="521" t="str">
        <f>IF(N52&gt;5,"Nota inválida",HLOOKUP(N52,#REF!,2,0))</f>
        <v>Nota inválida</v>
      </c>
      <c r="P52" s="521" t="str">
        <f>IF(O52&gt;5,"Nota inválida",HLOOKUP(O52,#REF!,2,0))</f>
        <v>Nota inválida</v>
      </c>
      <c r="Q52" s="524" t="str">
        <f>IF(P52&gt;5,"Nota inválida",HLOOKUP(P52,#REF!,2,0))</f>
        <v>Nota inválida</v>
      </c>
      <c r="R52" s="268">
        <f t="shared" si="17"/>
        <v>1</v>
      </c>
      <c r="S52" s="30"/>
      <c r="T52" s="363">
        <f t="shared" si="18"/>
        <v>0</v>
      </c>
      <c r="U52" s="283" t="str">
        <f t="shared" si="5"/>
        <v>Risco Pequeno</v>
      </c>
      <c r="V52" s="83"/>
      <c r="W52" s="28"/>
    </row>
    <row r="53" spans="1:23" ht="20.100000000000001" customHeight="1" thickTop="1" thickBot="1" x14ac:dyDescent="0.25">
      <c r="A53" s="646"/>
      <c r="B53" s="390" t="str">
        <f>'Mapa de Riscos'!C53</f>
        <v>Evento 2</v>
      </c>
      <c r="C53" s="231">
        <v>0</v>
      </c>
      <c r="D53" s="231">
        <v>0</v>
      </c>
      <c r="E53" s="231">
        <v>0</v>
      </c>
      <c r="F53" s="231">
        <v>0</v>
      </c>
      <c r="G53" s="231">
        <v>0</v>
      </c>
      <c r="H53" s="231">
        <v>0</v>
      </c>
      <c r="I53" s="341">
        <f t="shared" si="2"/>
        <v>0</v>
      </c>
      <c r="J53" s="335">
        <f t="shared" si="3"/>
        <v>0</v>
      </c>
      <c r="K53" s="30"/>
      <c r="L53" s="82">
        <v>1</v>
      </c>
      <c r="M53" s="523" t="str">
        <f t="shared" si="16"/>
        <v>Muito baixa</v>
      </c>
      <c r="N53" s="521" t="str">
        <f>IF(M53&gt;5,"Nota inválida",HLOOKUP(M53,#REF!,2,0))</f>
        <v>Nota inválida</v>
      </c>
      <c r="O53" s="521" t="str">
        <f>IF(N53&gt;5,"Nota inválida",HLOOKUP(N53,#REF!,2,0))</f>
        <v>Nota inválida</v>
      </c>
      <c r="P53" s="521" t="str">
        <f>IF(O53&gt;5,"Nota inválida",HLOOKUP(O53,#REF!,2,0))</f>
        <v>Nota inválida</v>
      </c>
      <c r="Q53" s="524" t="str">
        <f>IF(P53&gt;5,"Nota inválida",HLOOKUP(P53,#REF!,2,0))</f>
        <v>Nota inválida</v>
      </c>
      <c r="R53" s="268">
        <f t="shared" si="17"/>
        <v>1</v>
      </c>
      <c r="S53" s="30"/>
      <c r="T53" s="363">
        <f t="shared" si="18"/>
        <v>0</v>
      </c>
      <c r="U53" s="283" t="str">
        <f t="shared" si="5"/>
        <v>Risco Pequeno</v>
      </c>
      <c r="V53" s="83"/>
      <c r="W53" s="28"/>
    </row>
    <row r="54" spans="1:23" ht="20.100000000000001" customHeight="1" thickTop="1" thickBot="1" x14ac:dyDescent="0.25">
      <c r="A54" s="647"/>
      <c r="B54" s="390" t="str">
        <f>'Mapa de Riscos'!C54</f>
        <v>Evento 3</v>
      </c>
      <c r="C54" s="231">
        <v>0</v>
      </c>
      <c r="D54" s="231">
        <v>0</v>
      </c>
      <c r="E54" s="231">
        <v>0</v>
      </c>
      <c r="F54" s="231">
        <v>0</v>
      </c>
      <c r="G54" s="231">
        <v>0</v>
      </c>
      <c r="H54" s="231">
        <v>0</v>
      </c>
      <c r="I54" s="341">
        <f t="shared" si="2"/>
        <v>0</v>
      </c>
      <c r="J54" s="335">
        <f t="shared" si="3"/>
        <v>0</v>
      </c>
      <c r="K54" s="30"/>
      <c r="L54" s="82">
        <v>1</v>
      </c>
      <c r="M54" s="523" t="str">
        <f t="shared" si="16"/>
        <v>Muito baixa</v>
      </c>
      <c r="N54" s="521" t="str">
        <f>IF(M54&gt;5,"Nota inválida",HLOOKUP(M54,#REF!,2,0))</f>
        <v>Nota inválida</v>
      </c>
      <c r="O54" s="521" t="str">
        <f>IF(N54&gt;5,"Nota inválida",HLOOKUP(N54,#REF!,2,0))</f>
        <v>Nota inválida</v>
      </c>
      <c r="P54" s="521" t="str">
        <f>IF(O54&gt;5,"Nota inválida",HLOOKUP(O54,#REF!,2,0))</f>
        <v>Nota inválida</v>
      </c>
      <c r="Q54" s="524" t="str">
        <f>IF(P54&gt;5,"Nota inválida",HLOOKUP(P54,#REF!,2,0))</f>
        <v>Nota inválida</v>
      </c>
      <c r="R54" s="268">
        <f t="shared" si="17"/>
        <v>1</v>
      </c>
      <c r="S54" s="30"/>
      <c r="T54" s="369">
        <f t="shared" si="18"/>
        <v>0</v>
      </c>
      <c r="U54" s="283" t="str">
        <f t="shared" si="5"/>
        <v>Risco Pequeno</v>
      </c>
      <c r="V54" s="83"/>
      <c r="W54" s="28"/>
    </row>
    <row r="55" spans="1:23" ht="20.100000000000001" customHeight="1" thickTop="1" thickBot="1" x14ac:dyDescent="0.25">
      <c r="A55" s="652" t="str">
        <f>INDEX('Mapa de Riscos'!B$55:B57,ROWS('Mapa de Riscos'!B55))</f>
        <v>Subprocesso/ Atividade 12</v>
      </c>
      <c r="B55" s="390" t="str">
        <f>'Mapa de Riscos'!C55</f>
        <v>Evento 1</v>
      </c>
      <c r="C55" s="231">
        <v>0</v>
      </c>
      <c r="D55" s="231">
        <v>0</v>
      </c>
      <c r="E55" s="231">
        <v>0</v>
      </c>
      <c r="F55" s="231">
        <v>0</v>
      </c>
      <c r="G55" s="231">
        <v>0</v>
      </c>
      <c r="H55" s="231">
        <v>0</v>
      </c>
      <c r="I55" s="341">
        <f t="shared" si="2"/>
        <v>0</v>
      </c>
      <c r="J55" s="335">
        <f t="shared" si="3"/>
        <v>0</v>
      </c>
      <c r="K55" s="30"/>
      <c r="L55" s="82">
        <v>1</v>
      </c>
      <c r="M55" s="523" t="str">
        <f t="shared" si="16"/>
        <v>Muito baixa</v>
      </c>
      <c r="N55" s="521" t="str">
        <f>IF(M55&gt;5,"Nota inválida",HLOOKUP(M55,#REF!,2,0))</f>
        <v>Nota inválida</v>
      </c>
      <c r="O55" s="521" t="str">
        <f>IF(N55&gt;5,"Nota inválida",HLOOKUP(N55,#REF!,2,0))</f>
        <v>Nota inválida</v>
      </c>
      <c r="P55" s="521" t="str">
        <f>IF(O55&gt;5,"Nota inválida",HLOOKUP(O55,#REF!,2,0))</f>
        <v>Nota inválida</v>
      </c>
      <c r="Q55" s="524" t="str">
        <f>IF(P55&gt;5,"Nota inválida",HLOOKUP(P55,#REF!,2,0))</f>
        <v>Nota inválida</v>
      </c>
      <c r="R55" s="268">
        <f t="shared" si="17"/>
        <v>1</v>
      </c>
      <c r="S55" s="30"/>
      <c r="T55" s="363">
        <f t="shared" si="18"/>
        <v>0</v>
      </c>
      <c r="U55" s="283" t="str">
        <f t="shared" si="5"/>
        <v>Risco Pequeno</v>
      </c>
      <c r="V55" s="83"/>
      <c r="W55" s="28"/>
    </row>
    <row r="56" spans="1:23" ht="20.100000000000001" customHeight="1" thickTop="1" thickBot="1" x14ac:dyDescent="0.25">
      <c r="A56" s="646"/>
      <c r="B56" s="390" t="str">
        <f>'Mapa de Riscos'!C56</f>
        <v>Evento 2</v>
      </c>
      <c r="C56" s="231">
        <v>0</v>
      </c>
      <c r="D56" s="231">
        <v>0</v>
      </c>
      <c r="E56" s="231">
        <v>0</v>
      </c>
      <c r="F56" s="231">
        <v>0</v>
      </c>
      <c r="G56" s="231">
        <v>0</v>
      </c>
      <c r="H56" s="231">
        <v>0</v>
      </c>
      <c r="I56" s="341">
        <f t="shared" si="2"/>
        <v>0</v>
      </c>
      <c r="J56" s="335">
        <f t="shared" si="3"/>
        <v>0</v>
      </c>
      <c r="K56" s="30"/>
      <c r="L56" s="82">
        <v>1</v>
      </c>
      <c r="M56" s="523" t="str">
        <f t="shared" si="16"/>
        <v>Muito baixa</v>
      </c>
      <c r="N56" s="521" t="str">
        <f>IF(M56&gt;5,"Nota inválida",HLOOKUP(M56,#REF!,2,0))</f>
        <v>Nota inválida</v>
      </c>
      <c r="O56" s="521" t="str">
        <f>IF(N56&gt;5,"Nota inválida",HLOOKUP(N56,#REF!,2,0))</f>
        <v>Nota inválida</v>
      </c>
      <c r="P56" s="521" t="str">
        <f>IF(O56&gt;5,"Nota inválida",HLOOKUP(O56,#REF!,2,0))</f>
        <v>Nota inválida</v>
      </c>
      <c r="Q56" s="524" t="str">
        <f>IF(P56&gt;5,"Nota inválida",HLOOKUP(P56,#REF!,2,0))</f>
        <v>Nota inválida</v>
      </c>
      <c r="R56" s="268">
        <f t="shared" si="17"/>
        <v>1</v>
      </c>
      <c r="S56" s="30"/>
      <c r="T56" s="363">
        <f t="shared" si="18"/>
        <v>0</v>
      </c>
      <c r="U56" s="283" t="str">
        <f t="shared" si="5"/>
        <v>Risco Pequeno</v>
      </c>
      <c r="V56" s="83"/>
      <c r="W56" s="28"/>
    </row>
    <row r="57" spans="1:23" ht="20.100000000000001" customHeight="1" thickTop="1" thickBot="1" x14ac:dyDescent="0.25">
      <c r="A57" s="647"/>
      <c r="B57" s="390" t="str">
        <f>'Mapa de Riscos'!C57</f>
        <v>Evento 3</v>
      </c>
      <c r="C57" s="231">
        <v>0</v>
      </c>
      <c r="D57" s="231">
        <v>0</v>
      </c>
      <c r="E57" s="231">
        <v>0</v>
      </c>
      <c r="F57" s="231">
        <v>0</v>
      </c>
      <c r="G57" s="231">
        <v>0</v>
      </c>
      <c r="H57" s="231">
        <v>0</v>
      </c>
      <c r="I57" s="341">
        <f t="shared" si="2"/>
        <v>0</v>
      </c>
      <c r="J57" s="335">
        <f t="shared" si="3"/>
        <v>0</v>
      </c>
      <c r="K57" s="30"/>
      <c r="L57" s="82">
        <v>1</v>
      </c>
      <c r="M57" s="523" t="str">
        <f t="shared" si="16"/>
        <v>Muito baixa</v>
      </c>
      <c r="N57" s="521" t="str">
        <f>IF(M57&gt;5,"Nota inválida",HLOOKUP(M57,#REF!,2,0))</f>
        <v>Nota inválida</v>
      </c>
      <c r="O57" s="521" t="str">
        <f>IF(N57&gt;5,"Nota inválida",HLOOKUP(N57,#REF!,2,0))</f>
        <v>Nota inválida</v>
      </c>
      <c r="P57" s="521" t="str">
        <f>IF(O57&gt;5,"Nota inválida",HLOOKUP(O57,#REF!,2,0))</f>
        <v>Nota inválida</v>
      </c>
      <c r="Q57" s="524" t="str">
        <f>IF(P57&gt;5,"Nota inválida",HLOOKUP(P57,#REF!,2,0))</f>
        <v>Nota inválida</v>
      </c>
      <c r="R57" s="268">
        <f t="shared" si="17"/>
        <v>1</v>
      </c>
      <c r="S57" s="30"/>
      <c r="T57" s="369">
        <f t="shared" si="18"/>
        <v>0</v>
      </c>
      <c r="U57" s="283" t="str">
        <f t="shared" si="5"/>
        <v>Risco Pequeno</v>
      </c>
      <c r="V57" s="83"/>
      <c r="W57" s="28"/>
    </row>
    <row r="58" spans="1:23" ht="20.100000000000001" customHeight="1" thickTop="1" thickBot="1" x14ac:dyDescent="0.25">
      <c r="A58" s="652" t="str">
        <f>INDEX('Mapa de Riscos'!B$58:B60,ROWS('Mapa de Riscos'!B58))</f>
        <v>Subprocesso/ Atividade 13</v>
      </c>
      <c r="B58" s="390" t="str">
        <f>'Mapa de Riscos'!C58</f>
        <v>Evento 1</v>
      </c>
      <c r="C58" s="231">
        <v>0</v>
      </c>
      <c r="D58" s="231">
        <v>0</v>
      </c>
      <c r="E58" s="231">
        <v>0</v>
      </c>
      <c r="F58" s="231">
        <v>0</v>
      </c>
      <c r="G58" s="231">
        <v>0</v>
      </c>
      <c r="H58" s="231">
        <v>0</v>
      </c>
      <c r="I58" s="341">
        <f t="shared" si="2"/>
        <v>0</v>
      </c>
      <c r="J58" s="335">
        <f t="shared" si="3"/>
        <v>0</v>
      </c>
      <c r="K58" s="30"/>
      <c r="L58" s="82">
        <v>1</v>
      </c>
      <c r="M58" s="523" t="str">
        <f t="shared" si="16"/>
        <v>Muito baixa</v>
      </c>
      <c r="N58" s="521" t="str">
        <f>IF(M58&gt;5,"Nota inválida",HLOOKUP(M58,#REF!,2,0))</f>
        <v>Nota inválida</v>
      </c>
      <c r="O58" s="521" t="str">
        <f>IF(N58&gt;5,"Nota inválida",HLOOKUP(N58,#REF!,2,0))</f>
        <v>Nota inválida</v>
      </c>
      <c r="P58" s="521" t="str">
        <f>IF(O58&gt;5,"Nota inválida",HLOOKUP(O58,#REF!,2,0))</f>
        <v>Nota inválida</v>
      </c>
      <c r="Q58" s="524" t="str">
        <f>IF(P58&gt;5,"Nota inválida",HLOOKUP(P58,#REF!,2,0))</f>
        <v>Nota inválida</v>
      </c>
      <c r="R58" s="268">
        <f t="shared" si="17"/>
        <v>1</v>
      </c>
      <c r="S58" s="30"/>
      <c r="T58" s="363">
        <f t="shared" si="18"/>
        <v>0</v>
      </c>
      <c r="U58" s="283" t="str">
        <f t="shared" si="5"/>
        <v>Risco Pequeno</v>
      </c>
      <c r="V58" s="83"/>
      <c r="W58" s="28"/>
    </row>
    <row r="59" spans="1:23" ht="20.100000000000001" customHeight="1" thickTop="1" thickBot="1" x14ac:dyDescent="0.25">
      <c r="A59" s="646"/>
      <c r="B59" s="390" t="str">
        <f>'Mapa de Riscos'!C59</f>
        <v>Evento 2</v>
      </c>
      <c r="C59" s="231">
        <v>0</v>
      </c>
      <c r="D59" s="231">
        <v>0</v>
      </c>
      <c r="E59" s="231">
        <v>0</v>
      </c>
      <c r="F59" s="231">
        <v>0</v>
      </c>
      <c r="G59" s="231">
        <v>0</v>
      </c>
      <c r="H59" s="231">
        <v>0</v>
      </c>
      <c r="I59" s="341">
        <f t="shared" si="2"/>
        <v>0</v>
      </c>
      <c r="J59" s="335">
        <f t="shared" si="3"/>
        <v>0</v>
      </c>
      <c r="K59" s="30"/>
      <c r="L59" s="82">
        <v>1</v>
      </c>
      <c r="M59" s="523" t="str">
        <f t="shared" si="16"/>
        <v>Muito baixa</v>
      </c>
      <c r="N59" s="521" t="str">
        <f>IF(M59&gt;5,"Nota inválida",HLOOKUP(M59,#REF!,2,0))</f>
        <v>Nota inválida</v>
      </c>
      <c r="O59" s="521" t="str">
        <f>IF(N59&gt;5,"Nota inválida",HLOOKUP(N59,#REF!,2,0))</f>
        <v>Nota inválida</v>
      </c>
      <c r="P59" s="521" t="str">
        <f>IF(O59&gt;5,"Nota inválida",HLOOKUP(O59,#REF!,2,0))</f>
        <v>Nota inválida</v>
      </c>
      <c r="Q59" s="524" t="str">
        <f>IF(P59&gt;5,"Nota inválida",HLOOKUP(P59,#REF!,2,0))</f>
        <v>Nota inválida</v>
      </c>
      <c r="R59" s="268">
        <f t="shared" si="17"/>
        <v>1</v>
      </c>
      <c r="S59" s="30"/>
      <c r="T59" s="363">
        <f t="shared" si="18"/>
        <v>0</v>
      </c>
      <c r="U59" s="283" t="str">
        <f t="shared" si="5"/>
        <v>Risco Pequeno</v>
      </c>
      <c r="V59" s="83"/>
      <c r="W59" s="28"/>
    </row>
    <row r="60" spans="1:23" ht="20.100000000000001" customHeight="1" thickTop="1" thickBot="1" x14ac:dyDescent="0.25">
      <c r="A60" s="653"/>
      <c r="B60" s="390" t="str">
        <f>'Mapa de Riscos'!C60</f>
        <v>Evento 3</v>
      </c>
      <c r="C60" s="231">
        <v>0</v>
      </c>
      <c r="D60" s="316">
        <v>0</v>
      </c>
      <c r="E60" s="328">
        <v>0</v>
      </c>
      <c r="F60" s="328">
        <v>0</v>
      </c>
      <c r="G60" s="328">
        <v>0</v>
      </c>
      <c r="H60" s="336">
        <v>0</v>
      </c>
      <c r="I60" s="342">
        <f t="shared" si="2"/>
        <v>0</v>
      </c>
      <c r="J60" s="347">
        <f t="shared" si="3"/>
        <v>0</v>
      </c>
      <c r="K60" s="30"/>
      <c r="L60" s="82">
        <v>1</v>
      </c>
      <c r="M60" s="529" t="str">
        <f t="shared" si="16"/>
        <v>Muito baixa</v>
      </c>
      <c r="N60" s="530" t="str">
        <f>IF(M60&gt;5,"Nota inválida",HLOOKUP(M60,#REF!,2,0))</f>
        <v>Nota inválida</v>
      </c>
      <c r="O60" s="530" t="str">
        <f>IF(N60&gt;5,"Nota inválida",HLOOKUP(N60,#REF!,2,0))</f>
        <v>Nota inválida</v>
      </c>
      <c r="P60" s="530" t="str">
        <f>IF(O60&gt;5,"Nota inválida",HLOOKUP(O60,#REF!,2,0))</f>
        <v>Nota inválida</v>
      </c>
      <c r="Q60" s="531" t="str">
        <f>IF(P60&gt;5,"Nota inválida",HLOOKUP(P60,#REF!,2,0))</f>
        <v>Nota inválida</v>
      </c>
      <c r="R60" s="270">
        <f t="shared" si="17"/>
        <v>1</v>
      </c>
      <c r="S60" s="30"/>
      <c r="T60" s="369">
        <f t="shared" si="18"/>
        <v>0</v>
      </c>
      <c r="U60" s="283" t="str">
        <f t="shared" si="5"/>
        <v>Risco Pequeno</v>
      </c>
      <c r="V60" s="83"/>
      <c r="W60" s="28"/>
    </row>
    <row r="61" spans="1:23" ht="13.5" thickBot="1" x14ac:dyDescent="0.25">
      <c r="B61" s="31"/>
      <c r="C61" s="320"/>
      <c r="D61" s="32"/>
      <c r="E61" s="32"/>
      <c r="F61" s="32"/>
      <c r="G61" s="32"/>
      <c r="H61" s="32"/>
      <c r="I61" s="74"/>
      <c r="J61" s="32"/>
      <c r="K61" s="32"/>
      <c r="L61" s="321"/>
      <c r="M61" s="32"/>
      <c r="N61" s="32"/>
      <c r="O61" s="32"/>
      <c r="P61" s="32"/>
      <c r="Q61" s="32"/>
      <c r="R61" s="32"/>
      <c r="S61" s="32"/>
      <c r="T61" s="32"/>
      <c r="U61" s="32"/>
      <c r="V61" s="80"/>
    </row>
    <row r="62" spans="1:23" ht="15.75" thickBot="1" x14ac:dyDescent="0.25">
      <c r="B62" s="31"/>
      <c r="C62" s="642" t="s">
        <v>69</v>
      </c>
      <c r="D62" s="643"/>
      <c r="E62" s="643"/>
      <c r="F62" s="644"/>
      <c r="G62" s="84" t="s">
        <v>42</v>
      </c>
      <c r="H62" s="85"/>
      <c r="I62" s="74"/>
      <c r="J62" s="33"/>
      <c r="K62" s="34"/>
      <c r="L62" s="516" t="s">
        <v>280</v>
      </c>
      <c r="M62" s="516"/>
      <c r="N62" s="516"/>
      <c r="O62" s="516"/>
      <c r="P62" s="516"/>
      <c r="T62" s="35"/>
      <c r="U62" s="35"/>
      <c r="V62" s="36"/>
    </row>
    <row r="63" spans="1:23" ht="16.5" customHeight="1" thickTop="1" thickBot="1" x14ac:dyDescent="0.25">
      <c r="B63" s="31"/>
      <c r="C63" s="532" t="s">
        <v>43</v>
      </c>
      <c r="D63" s="533"/>
      <c r="E63" s="533"/>
      <c r="F63" s="534"/>
      <c r="G63" s="86">
        <v>0.15</v>
      </c>
      <c r="H63" s="555" t="s">
        <v>20</v>
      </c>
      <c r="I63" s="74"/>
      <c r="J63" s="348" t="s">
        <v>112</v>
      </c>
      <c r="K63" s="349">
        <v>5</v>
      </c>
      <c r="L63" s="350">
        <f>K63*L68</f>
        <v>5</v>
      </c>
      <c r="M63" s="351">
        <f>K63*M68</f>
        <v>10</v>
      </c>
      <c r="N63" s="352">
        <f>K63*N68</f>
        <v>15</v>
      </c>
      <c r="O63" s="352">
        <f>K63*O68</f>
        <v>20</v>
      </c>
      <c r="P63" s="352">
        <f>K63*P68</f>
        <v>25</v>
      </c>
      <c r="R63" s="70"/>
      <c r="S63" s="70"/>
      <c r="T63" s="35"/>
      <c r="V63" s="80"/>
    </row>
    <row r="64" spans="1:23" ht="16.5" thickTop="1" thickBot="1" x14ac:dyDescent="0.25">
      <c r="A64" s="319"/>
      <c r="B64" s="31"/>
      <c r="C64" s="514" t="s">
        <v>26</v>
      </c>
      <c r="D64" s="515"/>
      <c r="E64" s="515"/>
      <c r="F64" s="515"/>
      <c r="G64" s="86">
        <v>0.17</v>
      </c>
      <c r="H64" s="556"/>
      <c r="I64" s="74"/>
      <c r="J64" s="348" t="s">
        <v>113</v>
      </c>
      <c r="K64" s="349">
        <v>4</v>
      </c>
      <c r="L64" s="350">
        <f>K64*L68</f>
        <v>4</v>
      </c>
      <c r="M64" s="353">
        <f>K64*M68</f>
        <v>8</v>
      </c>
      <c r="N64" s="351">
        <f>K64*N68</f>
        <v>12</v>
      </c>
      <c r="O64" s="352">
        <f>K64*O68</f>
        <v>16</v>
      </c>
      <c r="P64" s="352">
        <f>K64*P68</f>
        <v>20</v>
      </c>
      <c r="R64" s="70"/>
      <c r="S64" s="70"/>
      <c r="T64" s="70"/>
      <c r="V64" s="80"/>
    </row>
    <row r="65" spans="2:22" ht="16.5" thickTop="1" thickBot="1" x14ac:dyDescent="0.25">
      <c r="B65" s="31"/>
      <c r="C65" s="514" t="s">
        <v>27</v>
      </c>
      <c r="D65" s="515"/>
      <c r="E65" s="515"/>
      <c r="F65" s="515"/>
      <c r="G65" s="86">
        <v>0.12</v>
      </c>
      <c r="H65" s="556"/>
      <c r="I65" s="74"/>
      <c r="J65" s="348" t="s">
        <v>114</v>
      </c>
      <c r="K65" s="349">
        <v>3</v>
      </c>
      <c r="L65" s="354">
        <f>K65*L68</f>
        <v>3</v>
      </c>
      <c r="M65" s="355">
        <f>K65*M68</f>
        <v>6</v>
      </c>
      <c r="N65" s="353">
        <f>K65*N68</f>
        <v>9</v>
      </c>
      <c r="O65" s="353">
        <f>K65*O68</f>
        <v>12</v>
      </c>
      <c r="P65" s="352">
        <f>K65*P68</f>
        <v>15</v>
      </c>
      <c r="R65" s="70"/>
      <c r="S65" s="70"/>
      <c r="T65" s="70"/>
      <c r="V65" s="80"/>
    </row>
    <row r="66" spans="2:22" ht="16.5" thickTop="1" thickBot="1" x14ac:dyDescent="0.25">
      <c r="B66" s="31"/>
      <c r="C66" s="514" t="s">
        <v>40</v>
      </c>
      <c r="D66" s="515"/>
      <c r="E66" s="515"/>
      <c r="F66" s="515"/>
      <c r="G66" s="86">
        <v>0.18</v>
      </c>
      <c r="H66" s="556"/>
      <c r="I66" s="74"/>
      <c r="J66" s="348" t="s">
        <v>116</v>
      </c>
      <c r="K66" s="349">
        <v>2</v>
      </c>
      <c r="L66" s="354">
        <f>K66*L68</f>
        <v>2</v>
      </c>
      <c r="M66" s="355">
        <f>K66*M68</f>
        <v>4</v>
      </c>
      <c r="N66" s="356">
        <f>K66*N68</f>
        <v>6</v>
      </c>
      <c r="O66" s="353">
        <f>K66*O68</f>
        <v>8</v>
      </c>
      <c r="P66" s="353">
        <f>K66*P68</f>
        <v>10</v>
      </c>
      <c r="R66" s="70"/>
      <c r="S66" s="70"/>
      <c r="T66" s="70"/>
      <c r="V66" s="80"/>
    </row>
    <row r="67" spans="2:22" ht="16.5" thickTop="1" thickBot="1" x14ac:dyDescent="0.25">
      <c r="B67" s="31"/>
      <c r="C67" s="532" t="s">
        <v>111</v>
      </c>
      <c r="D67" s="533"/>
      <c r="E67" s="533"/>
      <c r="F67" s="534"/>
      <c r="G67" s="86">
        <v>0.13</v>
      </c>
      <c r="H67" s="556"/>
      <c r="I67" s="74"/>
      <c r="J67" s="348" t="s">
        <v>117</v>
      </c>
      <c r="K67" s="349">
        <v>1</v>
      </c>
      <c r="L67" s="354">
        <f>+K67*L68</f>
        <v>1</v>
      </c>
      <c r="M67" s="354">
        <f>K67*M68</f>
        <v>2</v>
      </c>
      <c r="N67" s="354">
        <f>K67*N68</f>
        <v>3</v>
      </c>
      <c r="O67" s="350">
        <f>K67*O68</f>
        <v>4</v>
      </c>
      <c r="P67" s="350">
        <f>K67*P68</f>
        <v>5</v>
      </c>
      <c r="Q67" s="70"/>
      <c r="R67" s="70"/>
      <c r="S67" s="70"/>
      <c r="T67" s="70"/>
      <c r="V67" s="80"/>
    </row>
    <row r="68" spans="2:22" ht="16.5" customHeight="1" thickTop="1" thickBot="1" x14ac:dyDescent="0.25">
      <c r="B68" s="31"/>
      <c r="C68" s="543" t="s">
        <v>104</v>
      </c>
      <c r="D68" s="544"/>
      <c r="E68" s="544"/>
      <c r="F68" s="544"/>
      <c r="G68" s="88">
        <v>0.25</v>
      </c>
      <c r="H68" s="89"/>
      <c r="I68" s="32"/>
      <c r="J68" s="33"/>
      <c r="K68" s="557"/>
      <c r="L68" s="357">
        <v>1</v>
      </c>
      <c r="M68" s="357">
        <v>2</v>
      </c>
      <c r="N68" s="357">
        <v>3</v>
      </c>
      <c r="O68" s="357">
        <v>4</v>
      </c>
      <c r="P68" s="357">
        <v>5</v>
      </c>
      <c r="Q68" s="91"/>
      <c r="S68" s="70"/>
      <c r="V68" s="80"/>
    </row>
    <row r="69" spans="2:22" ht="16.5" customHeight="1" thickTop="1" thickBot="1" x14ac:dyDescent="0.25">
      <c r="B69" s="31"/>
      <c r="C69" s="70"/>
      <c r="D69" s="70"/>
      <c r="E69" s="70"/>
      <c r="F69" s="70"/>
      <c r="G69" s="93">
        <f>SUM(G63:G68)</f>
        <v>1</v>
      </c>
      <c r="H69" s="89"/>
      <c r="I69" s="85"/>
      <c r="J69" s="33"/>
      <c r="K69" s="557"/>
      <c r="L69" s="358" t="s">
        <v>28</v>
      </c>
      <c r="M69" s="359" t="s">
        <v>29</v>
      </c>
      <c r="N69" s="359" t="s">
        <v>30</v>
      </c>
      <c r="O69" s="359" t="s">
        <v>31</v>
      </c>
      <c r="P69" s="360" t="s">
        <v>32</v>
      </c>
      <c r="Q69" s="91"/>
      <c r="R69" s="92"/>
      <c r="S69" s="92"/>
      <c r="V69" s="80"/>
    </row>
    <row r="70" spans="2:22" ht="16.5" customHeight="1" thickTop="1" thickBot="1" x14ac:dyDescent="0.25">
      <c r="B70" s="31"/>
      <c r="C70" s="70"/>
      <c r="D70" s="70"/>
      <c r="E70" s="70"/>
      <c r="F70" s="70"/>
      <c r="G70" s="70"/>
      <c r="H70" s="89"/>
      <c r="I70" s="332"/>
      <c r="J70" s="33"/>
      <c r="K70" s="361"/>
      <c r="L70" s="37" t="s">
        <v>33</v>
      </c>
      <c r="M70" s="37" t="s">
        <v>105</v>
      </c>
      <c r="N70" s="37" t="s">
        <v>106</v>
      </c>
      <c r="O70" s="37" t="s">
        <v>107</v>
      </c>
      <c r="P70" s="37" t="s">
        <v>34</v>
      </c>
      <c r="Q70" s="91"/>
      <c r="R70" s="92"/>
      <c r="S70" s="92"/>
      <c r="V70" s="80"/>
    </row>
    <row r="71" spans="2:22" ht="15.75" thickTop="1" x14ac:dyDescent="0.2">
      <c r="B71" s="31"/>
      <c r="C71" s="70"/>
      <c r="D71" s="70"/>
      <c r="E71" s="70"/>
      <c r="F71" s="94"/>
      <c r="G71" s="94"/>
      <c r="H71" s="89"/>
      <c r="I71" s="333"/>
      <c r="J71" s="33"/>
      <c r="K71" s="70"/>
      <c r="L71" s="512" t="s">
        <v>281</v>
      </c>
      <c r="M71" s="512"/>
      <c r="N71" s="512"/>
      <c r="O71" s="512"/>
      <c r="P71" s="513"/>
      <c r="Q71" s="95"/>
      <c r="R71" s="92"/>
      <c r="S71" s="92"/>
      <c r="V71" s="80"/>
    </row>
    <row r="72" spans="2:22" ht="15" x14ac:dyDescent="0.2">
      <c r="B72" s="97"/>
      <c r="C72" s="545" t="s">
        <v>118</v>
      </c>
      <c r="D72" s="545"/>
      <c r="E72" s="545"/>
      <c r="F72" s="545"/>
      <c r="G72" s="545"/>
      <c r="H72" s="89"/>
      <c r="I72" s="333"/>
      <c r="J72" s="33"/>
      <c r="K72" s="70"/>
      <c r="L72" s="87"/>
      <c r="M72" s="87"/>
      <c r="N72" s="87"/>
      <c r="O72" s="87"/>
      <c r="P72" s="87"/>
      <c r="Q72" s="90"/>
      <c r="R72" s="90"/>
      <c r="S72" s="90"/>
      <c r="V72" s="80"/>
    </row>
    <row r="73" spans="2:22" ht="15" x14ac:dyDescent="0.2">
      <c r="B73" s="97"/>
      <c r="C73" s="539" t="s">
        <v>119</v>
      </c>
      <c r="D73" s="539"/>
      <c r="E73" s="539"/>
      <c r="F73" s="540" t="s">
        <v>120</v>
      </c>
      <c r="G73" s="540"/>
      <c r="H73" s="89"/>
      <c r="I73" s="333"/>
      <c r="J73" s="33"/>
      <c r="K73" s="70"/>
      <c r="L73" s="87"/>
      <c r="M73" s="87"/>
      <c r="N73" s="87"/>
      <c r="O73" s="87"/>
      <c r="P73" s="87"/>
      <c r="Q73" s="90"/>
      <c r="R73" s="90"/>
      <c r="S73" s="90"/>
      <c r="T73" s="39"/>
      <c r="U73" s="98"/>
      <c r="V73" s="80"/>
    </row>
    <row r="74" spans="2:22" ht="15" x14ac:dyDescent="0.2">
      <c r="B74" s="97"/>
      <c r="C74" s="541" t="s">
        <v>121</v>
      </c>
      <c r="D74" s="541"/>
      <c r="E74" s="541"/>
      <c r="F74" s="542" t="s">
        <v>285</v>
      </c>
      <c r="G74" s="542"/>
      <c r="H74" s="89"/>
      <c r="I74" s="333"/>
      <c r="J74" s="33"/>
      <c r="K74" s="70"/>
      <c r="L74" s="87"/>
      <c r="M74" s="87"/>
      <c r="N74" s="87"/>
      <c r="O74" s="87"/>
      <c r="P74" s="87"/>
      <c r="Q74" s="90"/>
      <c r="R74" s="90"/>
      <c r="S74" s="90"/>
      <c r="T74" s="39"/>
      <c r="U74" s="98"/>
      <c r="V74" s="80"/>
    </row>
    <row r="75" spans="2:22" ht="15" x14ac:dyDescent="0.2">
      <c r="B75" s="97"/>
      <c r="C75" s="537" t="s">
        <v>122</v>
      </c>
      <c r="D75" s="537"/>
      <c r="E75" s="537"/>
      <c r="F75" s="538" t="s">
        <v>284</v>
      </c>
      <c r="G75" s="538"/>
      <c r="H75" s="89"/>
      <c r="I75" s="89"/>
      <c r="J75" s="33"/>
      <c r="K75" s="70"/>
      <c r="L75" s="87"/>
      <c r="M75" s="87"/>
      <c r="N75" s="87"/>
      <c r="O75" s="87"/>
      <c r="P75" s="87"/>
      <c r="Q75" s="90"/>
      <c r="R75" s="90"/>
      <c r="S75" s="90"/>
      <c r="T75" s="39"/>
      <c r="U75" s="98"/>
      <c r="V75" s="80"/>
    </row>
    <row r="76" spans="2:22" ht="15" x14ac:dyDescent="0.2">
      <c r="B76" s="97"/>
      <c r="C76" s="546" t="s">
        <v>123</v>
      </c>
      <c r="D76" s="546"/>
      <c r="E76" s="546"/>
      <c r="F76" s="547" t="s">
        <v>283</v>
      </c>
      <c r="G76" s="547"/>
      <c r="H76" s="89"/>
      <c r="I76" s="89"/>
      <c r="J76" s="33"/>
      <c r="K76" s="70"/>
      <c r="L76" s="87"/>
      <c r="M76" s="87"/>
      <c r="N76" s="87"/>
      <c r="O76" s="87"/>
      <c r="P76" s="87"/>
      <c r="Q76" s="90"/>
      <c r="R76" s="90"/>
      <c r="S76" s="90"/>
      <c r="T76" s="39"/>
      <c r="U76" s="98"/>
      <c r="V76" s="80"/>
    </row>
    <row r="77" spans="2:22" ht="15" x14ac:dyDescent="0.2">
      <c r="B77" s="97"/>
      <c r="C77" s="535" t="s">
        <v>115</v>
      </c>
      <c r="D77" s="535"/>
      <c r="E77" s="535"/>
      <c r="F77" s="536" t="s">
        <v>282</v>
      </c>
      <c r="G77" s="536"/>
      <c r="H77" s="89"/>
      <c r="I77" s="89"/>
      <c r="J77" s="33"/>
      <c r="K77" s="70"/>
      <c r="L77" s="87"/>
      <c r="M77" s="87"/>
      <c r="N77" s="87"/>
      <c r="O77" s="87"/>
      <c r="P77" s="87"/>
      <c r="Q77" s="90"/>
      <c r="R77" s="90"/>
      <c r="S77" s="90"/>
      <c r="T77" s="39"/>
      <c r="U77" s="98"/>
      <c r="V77" s="80"/>
    </row>
    <row r="78" spans="2:22" ht="15" x14ac:dyDescent="0.2">
      <c r="B78" s="97"/>
      <c r="C78" s="99"/>
      <c r="D78" s="99"/>
      <c r="E78" s="99"/>
      <c r="F78" s="100"/>
      <c r="G78" s="99"/>
      <c r="H78" s="89" t="s">
        <v>124</v>
      </c>
      <c r="I78" s="89"/>
      <c r="J78" s="33"/>
      <c r="K78" s="70"/>
      <c r="L78" s="87"/>
      <c r="M78" s="87"/>
      <c r="N78" s="87"/>
      <c r="O78" s="87"/>
      <c r="P78" s="87"/>
      <c r="Q78" s="90"/>
      <c r="R78" s="90"/>
      <c r="S78" s="90"/>
      <c r="T78" s="39"/>
      <c r="U78" s="98"/>
      <c r="V78" s="80"/>
    </row>
    <row r="79" spans="2:22" ht="15" x14ac:dyDescent="0.2">
      <c r="B79" s="97"/>
      <c r="C79" s="99"/>
      <c r="D79" s="99"/>
      <c r="E79" s="99"/>
      <c r="F79" s="100"/>
      <c r="G79" s="99"/>
      <c r="H79" s="89"/>
      <c r="I79" s="89"/>
      <c r="J79" s="33"/>
      <c r="K79" s="70"/>
      <c r="L79" s="87"/>
      <c r="M79" s="87"/>
      <c r="N79" s="87"/>
      <c r="O79" s="87"/>
      <c r="P79" s="87"/>
      <c r="Q79" s="90"/>
      <c r="R79" s="90"/>
      <c r="S79" s="90"/>
      <c r="T79" s="70"/>
      <c r="U79" s="70"/>
      <c r="V79" s="80"/>
    </row>
    <row r="80" spans="2:22" ht="15.75" thickBot="1" x14ac:dyDescent="0.25">
      <c r="B80" s="101"/>
      <c r="C80" s="102"/>
      <c r="D80" s="102"/>
      <c r="E80" s="102"/>
      <c r="F80" s="102"/>
      <c r="G80" s="102"/>
      <c r="H80" s="102"/>
      <c r="I80" s="89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3"/>
    </row>
    <row r="81" spans="2:22" ht="15.75" thickBot="1" x14ac:dyDescent="0.25">
      <c r="B81" s="104"/>
      <c r="C81" s="105"/>
      <c r="D81" s="105"/>
      <c r="E81" s="105"/>
      <c r="F81" s="105"/>
      <c r="G81" s="105"/>
      <c r="H81" s="105"/>
      <c r="I81" s="89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V81" s="106"/>
    </row>
    <row r="82" spans="2:22" ht="15" x14ac:dyDescent="0.2">
      <c r="I82" s="89"/>
    </row>
    <row r="83" spans="2:22" ht="15" x14ac:dyDescent="0.2">
      <c r="I83" s="89"/>
    </row>
    <row r="84" spans="2:22" ht="15" x14ac:dyDescent="0.2">
      <c r="I84" s="89"/>
    </row>
    <row r="85" spans="2:22" ht="15" x14ac:dyDescent="0.2">
      <c r="I85" s="89"/>
    </row>
    <row r="86" spans="2:22" ht="15" x14ac:dyDescent="0.2">
      <c r="I86" s="89"/>
    </row>
    <row r="87" spans="2:22" ht="13.5" thickBot="1" x14ac:dyDescent="0.25">
      <c r="I87" s="102"/>
    </row>
    <row r="88" spans="2:22" ht="13.5" thickBot="1" x14ac:dyDescent="0.25">
      <c r="I88" s="105"/>
    </row>
    <row r="89" spans="2:22" x14ac:dyDescent="0.2">
      <c r="I89" s="74"/>
    </row>
    <row r="90" spans="2:22" x14ac:dyDescent="0.2">
      <c r="I90" s="74"/>
    </row>
    <row r="91" spans="2:22" x14ac:dyDescent="0.2">
      <c r="I91" s="74"/>
    </row>
    <row r="92" spans="2:22" x14ac:dyDescent="0.2">
      <c r="I92" s="74"/>
    </row>
    <row r="93" spans="2:22" x14ac:dyDescent="0.2">
      <c r="I93" s="74"/>
    </row>
    <row r="94" spans="2:22" x14ac:dyDescent="0.2">
      <c r="I94" s="74"/>
    </row>
    <row r="95" spans="2:22" x14ac:dyDescent="0.2">
      <c r="I95" s="74"/>
    </row>
  </sheetData>
  <sheetProtection algorithmName="SHA-512" hashValue="WNwH9sw1JR9I3gdImybv/kWTqwKOQ7xOeD3lsPqoowfEGQyeSCfv0nHGKrFSYMAWl4DpE+7VpGjNKp42s8ScRA==" saltValue="qqoVK2nV98ktM5Q9ZTMDEQ==" spinCount="100000" sheet="1" objects="1" scenarios="1" formatColumns="0" formatRows="0"/>
  <mergeCells count="108">
    <mergeCell ref="B2:F2"/>
    <mergeCell ref="B3:E3"/>
    <mergeCell ref="M43:Q43"/>
    <mergeCell ref="M37:Q37"/>
    <mergeCell ref="M38:Q38"/>
    <mergeCell ref="M39:Q39"/>
    <mergeCell ref="L14:R14"/>
    <mergeCell ref="B15:J15"/>
    <mergeCell ref="L15:R15"/>
    <mergeCell ref="O17:O18"/>
    <mergeCell ref="P17:P18"/>
    <mergeCell ref="M22:Q22"/>
    <mergeCell ref="M23:Q23"/>
    <mergeCell ref="M24:Q24"/>
    <mergeCell ref="M42:Q42"/>
    <mergeCell ref="M32:Q32"/>
    <mergeCell ref="M33:Q33"/>
    <mergeCell ref="M34:Q34"/>
    <mergeCell ref="M35:Q35"/>
    <mergeCell ref="M36:Q36"/>
    <mergeCell ref="M25:Q25"/>
    <mergeCell ref="M26:Q26"/>
    <mergeCell ref="M28:Q28"/>
    <mergeCell ref="M29:Q29"/>
    <mergeCell ref="M44:Q44"/>
    <mergeCell ref="M45:Q45"/>
    <mergeCell ref="A46:A48"/>
    <mergeCell ref="M46:Q46"/>
    <mergeCell ref="M47:Q47"/>
    <mergeCell ref="M48:Q48"/>
    <mergeCell ref="C66:F66"/>
    <mergeCell ref="C65:F65"/>
    <mergeCell ref="M55:Q55"/>
    <mergeCell ref="M56:Q56"/>
    <mergeCell ref="M57:Q57"/>
    <mergeCell ref="M58:Q58"/>
    <mergeCell ref="M59:Q59"/>
    <mergeCell ref="M60:Q60"/>
    <mergeCell ref="M49:Q49"/>
    <mergeCell ref="M50:Q50"/>
    <mergeCell ref="M51:Q51"/>
    <mergeCell ref="M52:Q52"/>
    <mergeCell ref="M53:Q53"/>
    <mergeCell ref="M54:Q54"/>
    <mergeCell ref="L62:P62"/>
    <mergeCell ref="U18:U21"/>
    <mergeCell ref="J19:J21"/>
    <mergeCell ref="C20:H21"/>
    <mergeCell ref="L16:L20"/>
    <mergeCell ref="M16:Q16"/>
    <mergeCell ref="R16:R21"/>
    <mergeCell ref="C17:G17"/>
    <mergeCell ref="M17:M18"/>
    <mergeCell ref="N17:N18"/>
    <mergeCell ref="M40:Q40"/>
    <mergeCell ref="M41:Q41"/>
    <mergeCell ref="M31:Q31"/>
    <mergeCell ref="C77:E77"/>
    <mergeCell ref="F77:G77"/>
    <mergeCell ref="A1:V1"/>
    <mergeCell ref="C73:E73"/>
    <mergeCell ref="F73:G73"/>
    <mergeCell ref="C74:E74"/>
    <mergeCell ref="F74:G74"/>
    <mergeCell ref="C75:E75"/>
    <mergeCell ref="F75:G75"/>
    <mergeCell ref="C67:F67"/>
    <mergeCell ref="C68:F68"/>
    <mergeCell ref="K68:K69"/>
    <mergeCell ref="L71:P71"/>
    <mergeCell ref="C72:G72"/>
    <mergeCell ref="C63:F63"/>
    <mergeCell ref="H63:H67"/>
    <mergeCell ref="M30:Q30"/>
    <mergeCell ref="T15:U17"/>
    <mergeCell ref="M27:Q27"/>
    <mergeCell ref="Q17:Q18"/>
    <mergeCell ref="T18:T21"/>
    <mergeCell ref="A14:A21"/>
    <mergeCell ref="B14:J14"/>
    <mergeCell ref="A22:A24"/>
    <mergeCell ref="A25:A27"/>
    <mergeCell ref="A28:A30"/>
    <mergeCell ref="A31:A33"/>
    <mergeCell ref="A37:A39"/>
    <mergeCell ref="A43:A45"/>
    <mergeCell ref="C62:F62"/>
    <mergeCell ref="A40:A42"/>
    <mergeCell ref="A34:A36"/>
    <mergeCell ref="A49:A51"/>
    <mergeCell ref="B16:B18"/>
    <mergeCell ref="B19:B21"/>
    <mergeCell ref="A55:A57"/>
    <mergeCell ref="A58:A60"/>
    <mergeCell ref="A52:A54"/>
    <mergeCell ref="I19:I21"/>
    <mergeCell ref="I16:J18"/>
    <mergeCell ref="B8:F8"/>
    <mergeCell ref="B4:F4"/>
    <mergeCell ref="B5:F5"/>
    <mergeCell ref="B6:F6"/>
    <mergeCell ref="B7:F7"/>
    <mergeCell ref="C76:E76"/>
    <mergeCell ref="F76:G76"/>
    <mergeCell ref="C64:F64"/>
    <mergeCell ref="C16:H16"/>
    <mergeCell ref="B9:F9"/>
    <mergeCell ref="B11:F11"/>
  </mergeCells>
  <conditionalFormatting sqref="U22:U60">
    <cfRule type="cellIs" dxfId="7" priority="45" operator="equal">
      <formula>"Risco Crítico"</formula>
    </cfRule>
    <cfRule type="cellIs" dxfId="6" priority="46" operator="equal">
      <formula>"Risco Alto"</formula>
    </cfRule>
    <cfRule type="cellIs" dxfId="5" priority="47" operator="equal">
      <formula>"Risco Moderado"</formula>
    </cfRule>
    <cfRule type="cellIs" dxfId="4" priority="48" operator="equal">
      <formula>"Risco Pequeno"</formula>
    </cfRule>
  </conditionalFormatting>
  <dataValidations count="2">
    <dataValidation type="whole" allowBlank="1" showInputMessage="1" showErrorMessage="1" sqref="C22:I60">
      <formula1>0</formula1>
      <formula2>5</formula2>
    </dataValidation>
    <dataValidation type="whole" allowBlank="1" showInputMessage="1" showErrorMessage="1" sqref="L22:L60">
      <formula1>1</formula1>
      <formula2>5</formula2>
    </dataValidation>
  </dataValidations>
  <pageMargins left="0.51181102362204722" right="0.51181102362204722" top="0.78740157480314965" bottom="0.78740157480314965" header="0.31496062992125984" footer="0.31496062992125984"/>
  <pageSetup paperSize="9" scale="165" orientation="landscape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R61"/>
  <sheetViews>
    <sheetView topLeftCell="D1" zoomScale="73" zoomScaleNormal="73" workbookViewId="0">
      <selection activeCell="O59" sqref="O59"/>
    </sheetView>
  </sheetViews>
  <sheetFormatPr defaultColWidth="9.140625" defaultRowHeight="12.75" x14ac:dyDescent="0.2"/>
  <cols>
    <col min="1" max="1" width="2" style="5" customWidth="1"/>
    <col min="2" max="2" width="42.28515625" style="5" customWidth="1"/>
    <col min="3" max="3" width="39.42578125" style="5" customWidth="1"/>
    <col min="4" max="5" width="14.28515625" style="5" customWidth="1"/>
    <col min="6" max="6" width="14.140625" style="5" customWidth="1"/>
    <col min="7" max="7" width="15.85546875" style="5" customWidth="1"/>
    <col min="8" max="8" width="94.85546875" style="5" customWidth="1"/>
    <col min="9" max="9" width="13.28515625" style="5" customWidth="1"/>
    <col min="10" max="10" width="15" style="5" customWidth="1"/>
    <col min="11" max="11" width="19.85546875" style="5" customWidth="1"/>
    <col min="12" max="12" width="21.140625" style="5" customWidth="1"/>
    <col min="13" max="13" width="18.42578125" style="5" customWidth="1"/>
    <col min="14" max="14" width="16.85546875" style="5" customWidth="1"/>
    <col min="15" max="15" width="14.85546875" style="6" customWidth="1"/>
    <col min="16" max="16" width="15.5703125" style="5" customWidth="1"/>
    <col min="17" max="17" width="15.7109375" style="52" customWidth="1"/>
    <col min="18" max="18" width="12.140625" style="53" customWidth="1"/>
    <col min="19" max="16384" width="9.140625" style="5"/>
  </cols>
  <sheetData>
    <row r="1" spans="2:18" ht="41.25" customHeight="1" thickBot="1" x14ac:dyDescent="0.25">
      <c r="B1" s="673" t="s">
        <v>157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</row>
    <row r="2" spans="2:18" x14ac:dyDescent="0.2">
      <c r="B2" s="287"/>
      <c r="C2" s="284"/>
      <c r="D2" s="285"/>
      <c r="E2" s="285"/>
      <c r="F2" s="285"/>
      <c r="G2" s="286"/>
      <c r="N2" s="6"/>
      <c r="O2" s="5"/>
      <c r="P2" s="52"/>
      <c r="Q2" s="53"/>
      <c r="R2" s="5"/>
    </row>
    <row r="3" spans="2:18" s="11" customFormat="1" ht="15.75" x14ac:dyDescent="0.2">
      <c r="B3" s="288" t="s">
        <v>35</v>
      </c>
      <c r="C3" s="676" t="str">
        <f>'Ambiente e Fixação de Objetivos'!B3</f>
        <v>SEGES</v>
      </c>
      <c r="D3" s="677"/>
      <c r="E3" s="677"/>
      <c r="F3" s="677"/>
      <c r="G3" s="678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2:18" s="11" customFormat="1" ht="15.75" x14ac:dyDescent="0.2">
      <c r="B4" s="289" t="s">
        <v>36</v>
      </c>
      <c r="C4" s="679" t="str">
        <f>'Ambiente e Fixação de Objetivos'!B4</f>
        <v>Departamento de Transferências Voluntárias - DETRV</v>
      </c>
      <c r="D4" s="680"/>
      <c r="E4" s="680"/>
      <c r="F4" s="680"/>
      <c r="G4" s="681"/>
      <c r="H4" s="43"/>
      <c r="I4" s="43"/>
      <c r="J4" s="43"/>
      <c r="K4" s="43"/>
      <c r="L4" s="43"/>
      <c r="M4" s="51"/>
      <c r="N4" s="51"/>
      <c r="P4" s="52"/>
      <c r="Q4" s="53"/>
    </row>
    <row r="5" spans="2:18" s="11" customFormat="1" ht="15.75" x14ac:dyDescent="0.2">
      <c r="B5" s="288" t="s">
        <v>37</v>
      </c>
      <c r="C5" s="676" t="str">
        <f>'Ambiente e Fixação de Objetivos'!B19</f>
        <v>Transferêcias voluntárias</v>
      </c>
      <c r="D5" s="677"/>
      <c r="E5" s="677"/>
      <c r="F5" s="677"/>
      <c r="G5" s="678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2:18" s="11" customFormat="1" ht="15.75" x14ac:dyDescent="0.2">
      <c r="B6" s="289" t="s">
        <v>0</v>
      </c>
      <c r="C6" s="679" t="str">
        <f>'Ambiente e Fixação de Objetivos'!B20</f>
        <v>Contrato de repasse</v>
      </c>
      <c r="D6" s="680"/>
      <c r="E6" s="680"/>
      <c r="F6" s="680"/>
      <c r="G6" s="681"/>
      <c r="H6" s="43"/>
      <c r="I6" s="43"/>
      <c r="J6" s="43"/>
      <c r="K6" s="43"/>
      <c r="L6" s="43"/>
      <c r="M6" s="51"/>
      <c r="N6" s="51"/>
      <c r="P6" s="52"/>
      <c r="Q6" s="53"/>
    </row>
    <row r="7" spans="2:18" s="55" customFormat="1" ht="15.75" x14ac:dyDescent="0.2">
      <c r="B7" s="288" t="s">
        <v>10</v>
      </c>
      <c r="C7" s="676" t="str">
        <f>'Cálculo do Risco Inerente'!C6</f>
        <v>xxx</v>
      </c>
      <c r="D7" s="677"/>
      <c r="E7" s="677"/>
      <c r="F7" s="677"/>
      <c r="G7" s="678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2:18" s="55" customFormat="1" ht="15.75" x14ac:dyDescent="0.2">
      <c r="B8" s="289" t="s">
        <v>73</v>
      </c>
      <c r="C8" s="679" t="str">
        <f>'Ambiente e Fixação de Objetivos'!B21</f>
        <v>Transferêcias de recursos para entes/entidades</v>
      </c>
      <c r="D8" s="680"/>
      <c r="E8" s="680"/>
      <c r="F8" s="680"/>
      <c r="G8" s="681"/>
      <c r="H8" s="43"/>
      <c r="I8" s="43"/>
      <c r="J8" s="43"/>
      <c r="K8" s="43"/>
      <c r="L8" s="43"/>
      <c r="M8" s="51"/>
      <c r="N8" s="51"/>
      <c r="P8" s="52"/>
      <c r="Q8" s="53"/>
    </row>
    <row r="9" spans="2:18" s="55" customFormat="1" ht="15.75" x14ac:dyDescent="0.2">
      <c r="B9" s="288" t="s">
        <v>74</v>
      </c>
      <c r="C9" s="676" t="str">
        <f>'Mapa de Riscos'!D9</f>
        <v>xxx1</v>
      </c>
      <c r="D9" s="677"/>
      <c r="E9" s="677"/>
      <c r="F9" s="677"/>
      <c r="G9" s="67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2:18" s="11" customFormat="1" ht="15.75" customHeight="1" x14ac:dyDescent="0.2">
      <c r="B10" s="289" t="s">
        <v>5</v>
      </c>
      <c r="C10" s="679" t="str">
        <f>'Mapa de Riscos'!D10</f>
        <v>xx2</v>
      </c>
      <c r="D10" s="680"/>
      <c r="E10" s="680"/>
      <c r="F10" s="680"/>
      <c r="G10" s="681"/>
      <c r="H10" s="43"/>
      <c r="I10" s="43"/>
      <c r="J10" s="43"/>
      <c r="K10" s="43"/>
      <c r="L10" s="43"/>
      <c r="M10" s="56"/>
      <c r="N10" s="56"/>
      <c r="P10" s="52"/>
      <c r="Q10" s="53"/>
    </row>
    <row r="11" spans="2:18" s="11" customFormat="1" ht="21" customHeight="1" thickBot="1" x14ac:dyDescent="0.25">
      <c r="B11" s="290" t="s">
        <v>75</v>
      </c>
      <c r="C11" s="682" t="str">
        <f>'Mapa de Riscos'!D11</f>
        <v>xxx</v>
      </c>
      <c r="D11" s="683"/>
      <c r="E11" s="683"/>
      <c r="F11" s="683"/>
      <c r="G11" s="684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2:18" s="11" customFormat="1" ht="21" customHeight="1" x14ac:dyDescent="0.2">
      <c r="B12" s="42"/>
      <c r="C12" s="42"/>
      <c r="D12" s="54"/>
      <c r="E12" s="54"/>
      <c r="F12" s="54"/>
      <c r="G12" s="45"/>
      <c r="H12" s="43"/>
      <c r="I12" s="43"/>
      <c r="J12" s="43"/>
      <c r="K12" s="43"/>
      <c r="L12" s="43"/>
      <c r="N12" s="57"/>
      <c r="P12" s="5"/>
      <c r="Q12" s="5"/>
    </row>
    <row r="13" spans="2:18" s="11" customFormat="1" ht="33.950000000000003" customHeight="1" x14ac:dyDescent="0.2">
      <c r="B13" s="233" t="s">
        <v>335</v>
      </c>
      <c r="D13" s="685" t="s">
        <v>336</v>
      </c>
      <c r="E13" s="685"/>
      <c r="F13" s="685"/>
      <c r="K13" s="672"/>
      <c r="L13" s="672"/>
      <c r="M13" s="672"/>
      <c r="N13" s="672"/>
      <c r="O13" s="132"/>
      <c r="Q13" s="675" t="s">
        <v>130</v>
      </c>
      <c r="R13" s="675"/>
    </row>
    <row r="14" spans="2:18" s="11" customFormat="1" ht="33.950000000000003" customHeight="1" x14ac:dyDescent="0.2">
      <c r="B14" s="314"/>
      <c r="D14" s="314"/>
      <c r="E14" s="314"/>
      <c r="F14" s="314"/>
      <c r="K14" s="132"/>
      <c r="L14" s="132"/>
      <c r="M14" s="132"/>
      <c r="N14" s="132"/>
      <c r="O14" s="132"/>
      <c r="Q14" s="58" t="s">
        <v>259</v>
      </c>
      <c r="R14" s="59"/>
    </row>
    <row r="15" spans="2:18" s="11" customFormat="1" ht="33.950000000000003" customHeight="1" x14ac:dyDescent="0.2">
      <c r="B15" s="232" t="s">
        <v>337</v>
      </c>
      <c r="D15" s="688" t="s">
        <v>131</v>
      </c>
      <c r="E15" s="688"/>
      <c r="F15" s="688"/>
      <c r="K15" s="686"/>
      <c r="L15" s="686"/>
      <c r="M15" s="687"/>
      <c r="N15" s="687"/>
      <c r="O15" s="133"/>
      <c r="Q15" s="58" t="s">
        <v>132</v>
      </c>
      <c r="R15" s="59"/>
    </row>
    <row r="16" spans="2:18" s="11" customFormat="1" ht="33.950000000000003" customHeight="1" x14ac:dyDescent="0.2">
      <c r="B16" s="232" t="s">
        <v>338</v>
      </c>
      <c r="D16" s="688" t="s">
        <v>133</v>
      </c>
      <c r="E16" s="688"/>
      <c r="F16" s="688"/>
      <c r="K16" s="686"/>
      <c r="L16" s="686"/>
      <c r="M16" s="687"/>
      <c r="N16" s="687"/>
      <c r="O16" s="133"/>
      <c r="Q16" s="58" t="s">
        <v>209</v>
      </c>
      <c r="R16" s="59"/>
    </row>
    <row r="17" spans="2:18" s="11" customFormat="1" ht="33.950000000000003" customHeight="1" x14ac:dyDescent="0.2">
      <c r="N17" s="57"/>
      <c r="O17" s="57"/>
      <c r="Q17" s="58" t="s">
        <v>134</v>
      </c>
      <c r="R17" s="59"/>
    </row>
    <row r="18" spans="2:18" s="11" customFormat="1" ht="15.75" x14ac:dyDescent="0.2">
      <c r="H18" s="670" t="s">
        <v>135</v>
      </c>
      <c r="I18" s="670"/>
      <c r="J18" s="670"/>
      <c r="K18" s="60" t="s">
        <v>136</v>
      </c>
      <c r="L18" s="61" t="s">
        <v>137</v>
      </c>
      <c r="M18" s="60" t="s">
        <v>138</v>
      </c>
      <c r="N18" s="60"/>
      <c r="O18" s="671" t="s">
        <v>139</v>
      </c>
      <c r="P18" s="671"/>
      <c r="Q18" s="62"/>
      <c r="R18" s="63"/>
    </row>
    <row r="19" spans="2:18" s="11" customFormat="1" ht="26.25" customHeight="1" x14ac:dyDescent="0.2">
      <c r="B19" s="693" t="s">
        <v>156</v>
      </c>
      <c r="C19" s="696" t="s">
        <v>8</v>
      </c>
      <c r="D19" s="689" t="s">
        <v>203</v>
      </c>
      <c r="E19" s="692" t="s">
        <v>71</v>
      </c>
      <c r="F19" s="692" t="s">
        <v>145</v>
      </c>
      <c r="G19" s="692" t="s">
        <v>267</v>
      </c>
      <c r="H19" s="698" t="s">
        <v>339</v>
      </c>
      <c r="I19" s="438"/>
      <c r="J19" s="438"/>
      <c r="K19" s="438"/>
      <c r="L19" s="438"/>
      <c r="M19" s="438"/>
      <c r="N19" s="438"/>
      <c r="O19" s="438"/>
      <c r="P19" s="438"/>
      <c r="Q19" s="438"/>
      <c r="R19" s="699"/>
    </row>
    <row r="20" spans="2:18" s="11" customFormat="1" ht="26.25" customHeight="1" x14ac:dyDescent="0.2">
      <c r="B20" s="694"/>
      <c r="C20" s="696"/>
      <c r="D20" s="690"/>
      <c r="E20" s="692"/>
      <c r="F20" s="692"/>
      <c r="G20" s="692"/>
      <c r="H20" s="689" t="s">
        <v>41</v>
      </c>
      <c r="I20" s="689" t="s">
        <v>340</v>
      </c>
      <c r="J20" s="689" t="s">
        <v>341</v>
      </c>
      <c r="K20" s="689" t="s">
        <v>342</v>
      </c>
      <c r="L20" s="689" t="s">
        <v>343</v>
      </c>
      <c r="M20" s="700" t="s">
        <v>140</v>
      </c>
      <c r="N20" s="689" t="s">
        <v>38</v>
      </c>
      <c r="O20" s="702" t="s">
        <v>205</v>
      </c>
      <c r="P20" s="704" t="s">
        <v>206</v>
      </c>
      <c r="Q20" s="706" t="s">
        <v>141</v>
      </c>
      <c r="R20" s="707"/>
    </row>
    <row r="21" spans="2:18" s="11" customFormat="1" ht="26.25" customHeight="1" thickBot="1" x14ac:dyDescent="0.25">
      <c r="B21" s="695"/>
      <c r="C21" s="697"/>
      <c r="D21" s="691"/>
      <c r="E21" s="689"/>
      <c r="F21" s="689"/>
      <c r="G21" s="689"/>
      <c r="H21" s="691"/>
      <c r="I21" s="691"/>
      <c r="J21" s="691"/>
      <c r="K21" s="691"/>
      <c r="L21" s="691"/>
      <c r="M21" s="701"/>
      <c r="N21" s="690"/>
      <c r="O21" s="703"/>
      <c r="P21" s="705"/>
      <c r="Q21" s="708"/>
      <c r="R21" s="709"/>
    </row>
    <row r="22" spans="2:18" s="11" customFormat="1" ht="30.75" customHeight="1" thickTop="1" thickBot="1" x14ac:dyDescent="0.25">
      <c r="B22" s="668" t="str">
        <f>INDEX('Mapa de Riscos'!B22:B$48,ROWS('Mapa de Riscos'!B22))</f>
        <v>Subprocesso/ Atividade 1</v>
      </c>
      <c r="C22" s="130" t="str">
        <f>'Mapa de Riscos'!C22</f>
        <v xml:space="preserve">Evento 1 </v>
      </c>
      <c r="D22" s="135" t="str">
        <f>'Cálculo do Risco Residual'!U22</f>
        <v>Risco Crítico</v>
      </c>
      <c r="E22" s="329">
        <f>INDEX('Mapa de Riscos'!Q22:Q$60,ROWS('Mapa de Riscos'!Q22))</f>
        <v>0</v>
      </c>
      <c r="F22" s="329" t="str">
        <f>INDEX('Mapa de Riscos'!F22:F$60,ROWS('Mapa de Riscos'!F22))</f>
        <v>Orçamentário</v>
      </c>
      <c r="G22" s="313" t="str">
        <f>INDEX('Mapa de Riscos'!G22:G$60,ROWS('Mapa de Riscos'!G22))</f>
        <v>Sim</v>
      </c>
      <c r="H22" s="324" t="s">
        <v>299</v>
      </c>
      <c r="I22" s="306" t="s">
        <v>9</v>
      </c>
      <c r="J22" s="306" t="s">
        <v>131</v>
      </c>
      <c r="K22" s="306"/>
      <c r="L22" s="305"/>
      <c r="M22" s="412"/>
      <c r="N22" s="413"/>
      <c r="O22" s="414">
        <v>42736</v>
      </c>
      <c r="P22" s="415">
        <v>42789</v>
      </c>
      <c r="Q22" s="416" t="s">
        <v>209</v>
      </c>
      <c r="R22" s="417">
        <f>IF(Q22="Concluído",0,(IF(Q22="Não iniciado", 3,(IF(Q22="Em andamento",1,2)))))</f>
        <v>0</v>
      </c>
    </row>
    <row r="23" spans="2:18" s="11" customFormat="1" ht="27" thickTop="1" thickBot="1" x14ac:dyDescent="0.25">
      <c r="B23" s="668"/>
      <c r="C23" s="129" t="str">
        <f>'Mapa de Riscos'!C23</f>
        <v xml:space="preserve">Evento 2 </v>
      </c>
      <c r="D23" s="135" t="str">
        <f>'Cálculo do Risco Residual'!U23</f>
        <v>Risco Pequeno</v>
      </c>
      <c r="E23" s="329">
        <f>INDEX('Mapa de Riscos'!Q23:Q$60,ROWS('Mapa de Riscos'!Q23))</f>
        <v>0</v>
      </c>
      <c r="F23" s="329" t="str">
        <f>INDEX('Mapa de Riscos'!F23:F$60,ROWS('Mapa de Riscos'!F23))</f>
        <v>Fiscal</v>
      </c>
      <c r="G23" s="313" t="str">
        <f>INDEX('Mapa de Riscos'!G23:G$60,ROWS('Mapa de Riscos'!G23))</f>
        <v>Sim</v>
      </c>
      <c r="H23" s="324" t="s">
        <v>147</v>
      </c>
      <c r="I23" s="306"/>
      <c r="J23" s="306"/>
      <c r="K23" s="306"/>
      <c r="L23" s="305"/>
      <c r="M23" s="305"/>
      <c r="N23" s="411"/>
      <c r="O23" s="407">
        <v>42736</v>
      </c>
      <c r="P23" s="408">
        <v>42740</v>
      </c>
      <c r="Q23" s="409" t="s">
        <v>259</v>
      </c>
      <c r="R23" s="410">
        <f t="shared" ref="R23:R48" si="0">IF(Q23="Concluído",0,(IF(Q23="Não iniciado", 3,(IF(Q23="Em andamento",1,2)))))</f>
        <v>3</v>
      </c>
    </row>
    <row r="24" spans="2:18" s="11" customFormat="1" ht="27" thickTop="1" thickBot="1" x14ac:dyDescent="0.25">
      <c r="B24" s="669"/>
      <c r="C24" s="129" t="str">
        <f>'Mapa de Riscos'!C24</f>
        <v>Evento 3</v>
      </c>
      <c r="D24" s="135" t="str">
        <f>'Cálculo do Risco Residual'!U24</f>
        <v>Risco Pequeno</v>
      </c>
      <c r="E24" s="329">
        <f>INDEX('Mapa de Riscos'!Q24:Q$60,ROWS('Mapa de Riscos'!Q24))</f>
        <v>0</v>
      </c>
      <c r="F24" s="329" t="str">
        <f>INDEX('Mapa de Riscos'!F24:F$60,ROWS('Mapa de Riscos'!F24))</f>
        <v>Estratégico</v>
      </c>
      <c r="G24" s="313" t="str">
        <f>INDEX('Mapa de Riscos'!G24:G$60,ROWS('Mapa de Riscos'!G24))</f>
        <v>Não</v>
      </c>
      <c r="H24" s="324" t="s">
        <v>177</v>
      </c>
      <c r="I24" s="306"/>
      <c r="J24" s="306"/>
      <c r="K24" s="306"/>
      <c r="L24" s="305"/>
      <c r="M24" s="305"/>
      <c r="N24" s="325"/>
      <c r="O24" s="308">
        <v>42736</v>
      </c>
      <c r="P24" s="309">
        <v>42757</v>
      </c>
      <c r="Q24" s="307" t="s">
        <v>259</v>
      </c>
      <c r="R24" s="167">
        <f t="shared" si="0"/>
        <v>3</v>
      </c>
    </row>
    <row r="25" spans="2:18" s="11" customFormat="1" ht="27" thickTop="1" thickBot="1" x14ac:dyDescent="0.25">
      <c r="B25" s="668" t="str">
        <f>INDEX('Mapa de Riscos'!B25:B$48,ROWS('Mapa de Riscos'!B25))</f>
        <v>Subprocesso/ Atividade 2</v>
      </c>
      <c r="C25" s="129" t="str">
        <f>'Mapa de Riscos'!C25</f>
        <v>Evento 1</v>
      </c>
      <c r="D25" s="135" t="str">
        <f>'Cálculo do Risco Residual'!U25</f>
        <v>Risco Pequeno</v>
      </c>
      <c r="E25" s="329">
        <f>INDEX('Mapa de Riscos'!Q25:Q$60,ROWS('Mapa de Riscos'!Q25))</f>
        <v>0</v>
      </c>
      <c r="F25" s="329">
        <f>INDEX('Mapa de Riscos'!F25:F$60,ROWS('Mapa de Riscos'!F25))</f>
        <v>0</v>
      </c>
      <c r="G25" s="313" t="str">
        <f>INDEX('Mapa de Riscos'!G25:G$60,ROWS('Mapa de Riscos'!G25))</f>
        <v>Não</v>
      </c>
      <c r="H25" s="324" t="s">
        <v>178</v>
      </c>
      <c r="I25" s="306"/>
      <c r="J25" s="306"/>
      <c r="K25" s="306"/>
      <c r="L25" s="305"/>
      <c r="M25" s="305"/>
      <c r="N25" s="325"/>
      <c r="O25" s="308"/>
      <c r="P25" s="309"/>
      <c r="Q25" s="307" t="s">
        <v>259</v>
      </c>
      <c r="R25" s="167">
        <f t="shared" si="0"/>
        <v>3</v>
      </c>
    </row>
    <row r="26" spans="2:18" s="11" customFormat="1" ht="27" thickTop="1" thickBot="1" x14ac:dyDescent="0.25">
      <c r="B26" s="668"/>
      <c r="C26" s="129" t="str">
        <f>'Mapa de Riscos'!C26</f>
        <v>Evento 2</v>
      </c>
      <c r="D26" s="135" t="str">
        <f>'Cálculo do Risco Residual'!U26</f>
        <v>Risco Pequeno</v>
      </c>
      <c r="E26" s="329">
        <f>INDEX('Mapa de Riscos'!Q26:Q$60,ROWS('Mapa de Riscos'!Q26))</f>
        <v>0</v>
      </c>
      <c r="F26" s="329">
        <f>INDEX('Mapa de Riscos'!F26:F$60,ROWS('Mapa de Riscos'!F26))</f>
        <v>0</v>
      </c>
      <c r="G26" s="313" t="str">
        <f>INDEX('Mapa de Riscos'!G26:G$60,ROWS('Mapa de Riscos'!G26))</f>
        <v>Não</v>
      </c>
      <c r="H26" s="324" t="s">
        <v>179</v>
      </c>
      <c r="I26" s="306"/>
      <c r="J26" s="306"/>
      <c r="K26" s="306"/>
      <c r="L26" s="305"/>
      <c r="M26" s="305"/>
      <c r="N26" s="325"/>
      <c r="O26" s="308"/>
      <c r="P26" s="309"/>
      <c r="Q26" s="307" t="s">
        <v>259</v>
      </c>
      <c r="R26" s="167">
        <f t="shared" si="0"/>
        <v>3</v>
      </c>
    </row>
    <row r="27" spans="2:18" ht="27" thickTop="1" thickBot="1" x14ac:dyDescent="0.25">
      <c r="B27" s="669"/>
      <c r="C27" s="129" t="str">
        <f>'Mapa de Riscos'!C30</f>
        <v>Evento 3</v>
      </c>
      <c r="D27" s="135" t="str">
        <f>'Cálculo do Risco Residual'!U27</f>
        <v>Risco Pequeno</v>
      </c>
      <c r="E27" s="329">
        <f>INDEX('Mapa de Riscos'!Q27:Q$60,ROWS('Mapa de Riscos'!Q27))</f>
        <v>0</v>
      </c>
      <c r="F27" s="329">
        <f>INDEX('Mapa de Riscos'!F27:F$60,ROWS('Mapa de Riscos'!F27))</f>
        <v>0</v>
      </c>
      <c r="G27" s="313" t="str">
        <f>INDEX('Mapa de Riscos'!G27:G$60,ROWS('Mapa de Riscos'!G27))</f>
        <v>Não</v>
      </c>
      <c r="H27" s="324" t="s">
        <v>180</v>
      </c>
      <c r="I27" s="306"/>
      <c r="J27" s="306"/>
      <c r="K27" s="306"/>
      <c r="L27" s="305"/>
      <c r="M27" s="305"/>
      <c r="N27" s="325"/>
      <c r="O27" s="308"/>
      <c r="P27" s="309"/>
      <c r="Q27" s="307" t="s">
        <v>259</v>
      </c>
      <c r="R27" s="167">
        <f t="shared" si="0"/>
        <v>3</v>
      </c>
    </row>
    <row r="28" spans="2:18" ht="27" thickTop="1" thickBot="1" x14ac:dyDescent="0.25">
      <c r="B28" s="668" t="str">
        <f>INDEX('Mapa de Riscos'!B28:B$48,ROWS('Mapa de Riscos'!B28))</f>
        <v>Subprocesso/ Atividade 3</v>
      </c>
      <c r="C28" s="129" t="str">
        <f>'Mapa de Riscos'!C31</f>
        <v>Evento 1</v>
      </c>
      <c r="D28" s="135" t="str">
        <f>'Cálculo do Risco Residual'!U28</f>
        <v>Risco Pequeno</v>
      </c>
      <c r="E28" s="329">
        <f>INDEX('Mapa de Riscos'!Q28:Q$60,ROWS('Mapa de Riscos'!Q28))</f>
        <v>0</v>
      </c>
      <c r="F28" s="329" t="str">
        <f>INDEX('Mapa de Riscos'!F28:F$60,ROWS('Mapa de Riscos'!F28))</f>
        <v>Estratégico</v>
      </c>
      <c r="G28" s="313" t="str">
        <f>INDEX('Mapa de Riscos'!G28:G$60,ROWS('Mapa de Riscos'!G28))</f>
        <v>Não</v>
      </c>
      <c r="H28" s="324" t="s">
        <v>181</v>
      </c>
      <c r="I28" s="306"/>
      <c r="J28" s="306"/>
      <c r="K28" s="306"/>
      <c r="L28" s="305"/>
      <c r="M28" s="305"/>
      <c r="N28" s="325"/>
      <c r="O28" s="308"/>
      <c r="P28" s="309"/>
      <c r="Q28" s="307" t="s">
        <v>259</v>
      </c>
      <c r="R28" s="167">
        <f t="shared" si="0"/>
        <v>3</v>
      </c>
    </row>
    <row r="29" spans="2:18" ht="27" thickTop="1" thickBot="1" x14ac:dyDescent="0.25">
      <c r="B29" s="668"/>
      <c r="C29" s="129" t="str">
        <f>'Mapa de Riscos'!C29</f>
        <v>Evento 2</v>
      </c>
      <c r="D29" s="135" t="str">
        <f>'Cálculo do Risco Residual'!U29</f>
        <v>Risco Pequeno</v>
      </c>
      <c r="E29" s="329">
        <f>INDEX('Mapa de Riscos'!Q29:Q$60,ROWS('Mapa de Riscos'!Q29))</f>
        <v>0</v>
      </c>
      <c r="F29" s="329">
        <f>INDEX('Mapa de Riscos'!F29:F$60,ROWS('Mapa de Riscos'!F29))</f>
        <v>0</v>
      </c>
      <c r="G29" s="313" t="str">
        <f>INDEX('Mapa de Riscos'!G29:G$60,ROWS('Mapa de Riscos'!G29))</f>
        <v>Não</v>
      </c>
      <c r="H29" s="324" t="s">
        <v>182</v>
      </c>
      <c r="I29" s="306"/>
      <c r="J29" s="306"/>
      <c r="K29" s="306"/>
      <c r="L29" s="305"/>
      <c r="M29" s="305"/>
      <c r="N29" s="325"/>
      <c r="O29" s="308"/>
      <c r="P29" s="309"/>
      <c r="Q29" s="307" t="s">
        <v>259</v>
      </c>
      <c r="R29" s="167">
        <f t="shared" si="0"/>
        <v>3</v>
      </c>
    </row>
    <row r="30" spans="2:18" ht="27" thickTop="1" thickBot="1" x14ac:dyDescent="0.25">
      <c r="B30" s="669"/>
      <c r="C30" s="129" t="str">
        <f>'Mapa de Riscos'!C30</f>
        <v>Evento 3</v>
      </c>
      <c r="D30" s="135" t="str">
        <f>'Cálculo do Risco Residual'!U30</f>
        <v>Risco Pequeno</v>
      </c>
      <c r="E30" s="329">
        <f>INDEX('Mapa de Riscos'!Q30:Q$60,ROWS('Mapa de Riscos'!Q30))</f>
        <v>0</v>
      </c>
      <c r="F30" s="329">
        <f>INDEX('Mapa de Riscos'!F30:F$60,ROWS('Mapa de Riscos'!F30))</f>
        <v>0</v>
      </c>
      <c r="G30" s="313" t="str">
        <f>INDEX('Mapa de Riscos'!G30:G$60,ROWS('Mapa de Riscos'!G30))</f>
        <v>Não</v>
      </c>
      <c r="H30" s="324" t="s">
        <v>183</v>
      </c>
      <c r="I30" s="306"/>
      <c r="J30" s="306"/>
      <c r="K30" s="306"/>
      <c r="L30" s="305"/>
      <c r="M30" s="305"/>
      <c r="N30" s="325"/>
      <c r="O30" s="310"/>
      <c r="P30" s="311"/>
      <c r="Q30" s="307" t="s">
        <v>259</v>
      </c>
      <c r="R30" s="167">
        <f t="shared" si="0"/>
        <v>3</v>
      </c>
    </row>
    <row r="31" spans="2:18" ht="27" thickTop="1" thickBot="1" x14ac:dyDescent="0.25">
      <c r="B31" s="668" t="str">
        <f>INDEX('Mapa de Riscos'!B31:B$48,ROWS('Mapa de Riscos'!B31))</f>
        <v>Subprocesso/ Atividade 4</v>
      </c>
      <c r="C31" s="129" t="str">
        <f>'Mapa de Riscos'!C34</f>
        <v>Evento 1</v>
      </c>
      <c r="D31" s="135" t="str">
        <f>'Cálculo do Risco Residual'!U31</f>
        <v>Risco Pequeno</v>
      </c>
      <c r="E31" s="329">
        <f>INDEX('Mapa de Riscos'!Q31:Q$60,ROWS('Mapa de Riscos'!Q31))</f>
        <v>0</v>
      </c>
      <c r="F31" s="329">
        <f>INDEX('Mapa de Riscos'!F31:F$60,ROWS('Mapa de Riscos'!F31))</f>
        <v>0</v>
      </c>
      <c r="G31" s="313" t="str">
        <f>INDEX('Mapa de Riscos'!G31:G$60,ROWS('Mapa de Riscos'!G31))</f>
        <v>Não</v>
      </c>
      <c r="H31" s="324" t="s">
        <v>181</v>
      </c>
      <c r="I31" s="306"/>
      <c r="J31" s="306"/>
      <c r="K31" s="306"/>
      <c r="L31" s="305"/>
      <c r="M31" s="305"/>
      <c r="N31" s="325"/>
      <c r="O31" s="308"/>
      <c r="P31" s="309"/>
      <c r="Q31" s="307" t="s">
        <v>259</v>
      </c>
      <c r="R31" s="167">
        <f t="shared" si="0"/>
        <v>3</v>
      </c>
    </row>
    <row r="32" spans="2:18" ht="27" thickTop="1" thickBot="1" x14ac:dyDescent="0.25">
      <c r="B32" s="668"/>
      <c r="C32" s="129" t="str">
        <f>'Mapa de Riscos'!C32</f>
        <v>Evento 2</v>
      </c>
      <c r="D32" s="135" t="str">
        <f>'Cálculo do Risco Residual'!U32</f>
        <v>Risco Pequeno</v>
      </c>
      <c r="E32" s="329">
        <f>INDEX('Mapa de Riscos'!Q32:Q$60,ROWS('Mapa de Riscos'!Q32))</f>
        <v>0</v>
      </c>
      <c r="F32" s="329">
        <f>INDEX('Mapa de Riscos'!F32:F$60,ROWS('Mapa de Riscos'!F32))</f>
        <v>0</v>
      </c>
      <c r="G32" s="313" t="str">
        <f>INDEX('Mapa de Riscos'!G32:G$60,ROWS('Mapa de Riscos'!G32))</f>
        <v>Não</v>
      </c>
      <c r="H32" s="324" t="s">
        <v>182</v>
      </c>
      <c r="I32" s="306"/>
      <c r="J32" s="306"/>
      <c r="K32" s="306"/>
      <c r="L32" s="305"/>
      <c r="M32" s="305"/>
      <c r="N32" s="325"/>
      <c r="O32" s="308"/>
      <c r="P32" s="309"/>
      <c r="Q32" s="307" t="s">
        <v>259</v>
      </c>
      <c r="R32" s="167">
        <f t="shared" si="0"/>
        <v>3</v>
      </c>
    </row>
    <row r="33" spans="2:18" ht="27" thickTop="1" thickBot="1" x14ac:dyDescent="0.25">
      <c r="B33" s="669"/>
      <c r="C33" s="129" t="str">
        <f>'Mapa de Riscos'!C33</f>
        <v>Evento 3</v>
      </c>
      <c r="D33" s="135" t="str">
        <f>'Cálculo do Risco Residual'!U33</f>
        <v>Risco Pequeno</v>
      </c>
      <c r="E33" s="329">
        <f>INDEX('Mapa de Riscos'!Q33:Q$60,ROWS('Mapa de Riscos'!Q33))</f>
        <v>0</v>
      </c>
      <c r="F33" s="329">
        <f>INDEX('Mapa de Riscos'!F33:F$60,ROWS('Mapa de Riscos'!F33))</f>
        <v>0</v>
      </c>
      <c r="G33" s="313" t="str">
        <f>INDEX('Mapa de Riscos'!G33:G$60,ROWS('Mapa de Riscos'!G33))</f>
        <v>Não</v>
      </c>
      <c r="H33" s="324" t="s">
        <v>300</v>
      </c>
      <c r="I33" s="306"/>
      <c r="J33" s="306"/>
      <c r="K33" s="306"/>
      <c r="L33" s="305"/>
      <c r="M33" s="305"/>
      <c r="N33" s="325"/>
      <c r="O33" s="310"/>
      <c r="P33" s="311"/>
      <c r="Q33" s="307" t="s">
        <v>259</v>
      </c>
      <c r="R33" s="167">
        <f t="shared" si="0"/>
        <v>3</v>
      </c>
    </row>
    <row r="34" spans="2:18" ht="27" thickTop="1" thickBot="1" x14ac:dyDescent="0.25">
      <c r="B34" s="668" t="str">
        <f>INDEX('Mapa de Riscos'!B34:B$48,ROWS('Mapa de Riscos'!B34))</f>
        <v>Subprocesso / Atividade 5</v>
      </c>
      <c r="C34" s="129" t="str">
        <f>'Mapa de Riscos'!C34</f>
        <v>Evento 1</v>
      </c>
      <c r="D34" s="135" t="str">
        <f>'Cálculo do Risco Residual'!U34</f>
        <v>Risco Pequeno</v>
      </c>
      <c r="E34" s="329">
        <f>INDEX('Mapa de Riscos'!Q34:Q$60,ROWS('Mapa de Riscos'!Q34))</f>
        <v>0</v>
      </c>
      <c r="F34" s="329">
        <f>INDEX('Mapa de Riscos'!F34:F$60,ROWS('Mapa de Riscos'!F34))</f>
        <v>0</v>
      </c>
      <c r="G34" s="313" t="str">
        <f>INDEX('Mapa de Riscos'!G34:G$60,ROWS('Mapa de Riscos'!G34))</f>
        <v>Não</v>
      </c>
      <c r="H34" s="324" t="s">
        <v>181</v>
      </c>
      <c r="I34" s="306"/>
      <c r="J34" s="306"/>
      <c r="K34" s="306"/>
      <c r="L34" s="305"/>
      <c r="M34" s="305"/>
      <c r="N34" s="325"/>
      <c r="O34" s="308"/>
      <c r="P34" s="309"/>
      <c r="Q34" s="307" t="s">
        <v>259</v>
      </c>
      <c r="R34" s="167">
        <f t="shared" si="0"/>
        <v>3</v>
      </c>
    </row>
    <row r="35" spans="2:18" ht="27" thickTop="1" thickBot="1" x14ac:dyDescent="0.25">
      <c r="B35" s="668"/>
      <c r="C35" s="129" t="str">
        <f>'Mapa de Riscos'!C35</f>
        <v>Evento 2</v>
      </c>
      <c r="D35" s="135" t="str">
        <f>'Cálculo do Risco Residual'!U35</f>
        <v>Risco Pequeno</v>
      </c>
      <c r="E35" s="329">
        <f>INDEX('Mapa de Riscos'!Q35:Q$60,ROWS('Mapa de Riscos'!Q35))</f>
        <v>0</v>
      </c>
      <c r="F35" s="329">
        <f>INDEX('Mapa de Riscos'!F35:F$60,ROWS('Mapa de Riscos'!F35))</f>
        <v>0</v>
      </c>
      <c r="G35" s="313" t="str">
        <f>INDEX('Mapa de Riscos'!G35:G$60,ROWS('Mapa de Riscos'!G35))</f>
        <v>Não</v>
      </c>
      <c r="H35" s="324" t="s">
        <v>182</v>
      </c>
      <c r="I35" s="306"/>
      <c r="J35" s="306"/>
      <c r="K35" s="306"/>
      <c r="L35" s="305"/>
      <c r="M35" s="305"/>
      <c r="N35" s="325"/>
      <c r="O35" s="308"/>
      <c r="P35" s="309"/>
      <c r="Q35" s="307" t="s">
        <v>259</v>
      </c>
      <c r="R35" s="167">
        <f t="shared" si="0"/>
        <v>3</v>
      </c>
    </row>
    <row r="36" spans="2:18" ht="27" thickTop="1" thickBot="1" x14ac:dyDescent="0.25">
      <c r="B36" s="669"/>
      <c r="C36" s="129" t="str">
        <f>'Mapa de Riscos'!C36</f>
        <v>Evento 3</v>
      </c>
      <c r="D36" s="135" t="str">
        <f>'Cálculo do Risco Residual'!U36</f>
        <v>Risco Pequeno</v>
      </c>
      <c r="E36" s="329">
        <f>INDEX('Mapa de Riscos'!Q36:Q$60,ROWS('Mapa de Riscos'!Q36))</f>
        <v>0</v>
      </c>
      <c r="F36" s="329">
        <f>INDEX('Mapa de Riscos'!F36:F$60,ROWS('Mapa de Riscos'!F36))</f>
        <v>0</v>
      </c>
      <c r="G36" s="313" t="str">
        <f>INDEX('Mapa de Riscos'!G36:G$60,ROWS('Mapa de Riscos'!G36))</f>
        <v>Não</v>
      </c>
      <c r="H36" s="324" t="s">
        <v>183</v>
      </c>
      <c r="I36" s="306"/>
      <c r="J36" s="306"/>
      <c r="K36" s="306"/>
      <c r="L36" s="305"/>
      <c r="M36" s="305"/>
      <c r="N36" s="325"/>
      <c r="O36" s="310"/>
      <c r="P36" s="311"/>
      <c r="Q36" s="307" t="s">
        <v>259</v>
      </c>
      <c r="R36" s="167">
        <f t="shared" si="0"/>
        <v>3</v>
      </c>
    </row>
    <row r="37" spans="2:18" ht="27" thickTop="1" thickBot="1" x14ac:dyDescent="0.25">
      <c r="B37" s="668" t="str">
        <f>INDEX('Mapa de Riscos'!B37:B$48,ROWS('Mapa de Riscos'!B37))</f>
        <v>Subprocesso / Atividade 6</v>
      </c>
      <c r="C37" s="129" t="str">
        <f>'Mapa de Riscos'!C37</f>
        <v>Evento 1 teste</v>
      </c>
      <c r="D37" s="135" t="str">
        <f>'Cálculo do Risco Residual'!U37</f>
        <v>Risco Pequeno</v>
      </c>
      <c r="E37" s="329">
        <f>INDEX('Mapa de Riscos'!Q37:Q$60,ROWS('Mapa de Riscos'!Q37))</f>
        <v>0</v>
      </c>
      <c r="F37" s="329">
        <f>INDEX('Mapa de Riscos'!F37:F$60,ROWS('Mapa de Riscos'!F37))</f>
        <v>0</v>
      </c>
      <c r="G37" s="313" t="str">
        <f>INDEX('Mapa de Riscos'!G37:G$60,ROWS('Mapa de Riscos'!G37))</f>
        <v>Não</v>
      </c>
      <c r="H37" s="324" t="s">
        <v>181</v>
      </c>
      <c r="I37" s="306"/>
      <c r="J37" s="306"/>
      <c r="K37" s="306"/>
      <c r="L37" s="305"/>
      <c r="M37" s="305"/>
      <c r="N37" s="325"/>
      <c r="O37" s="308"/>
      <c r="P37" s="309"/>
      <c r="Q37" s="307" t="s">
        <v>259</v>
      </c>
      <c r="R37" s="167">
        <f t="shared" si="0"/>
        <v>3</v>
      </c>
    </row>
    <row r="38" spans="2:18" ht="27" thickTop="1" thickBot="1" x14ac:dyDescent="0.25">
      <c r="B38" s="668"/>
      <c r="C38" s="129" t="str">
        <f>'Mapa de Riscos'!C38</f>
        <v>Evento 2</v>
      </c>
      <c r="D38" s="135" t="str">
        <f>'Cálculo do Risco Residual'!U38</f>
        <v>Risco Pequeno</v>
      </c>
      <c r="E38" s="329">
        <f>INDEX('Mapa de Riscos'!Q38:Q$60,ROWS('Mapa de Riscos'!Q38))</f>
        <v>0</v>
      </c>
      <c r="F38" s="329">
        <f>INDEX('Mapa de Riscos'!F38:F$60,ROWS('Mapa de Riscos'!F38))</f>
        <v>0</v>
      </c>
      <c r="G38" s="313" t="str">
        <f>INDEX('Mapa de Riscos'!G38:G$60,ROWS('Mapa de Riscos'!G38))</f>
        <v>Não</v>
      </c>
      <c r="H38" s="324" t="s">
        <v>182</v>
      </c>
      <c r="I38" s="306"/>
      <c r="J38" s="306"/>
      <c r="K38" s="306"/>
      <c r="L38" s="305"/>
      <c r="M38" s="305"/>
      <c r="N38" s="325"/>
      <c r="O38" s="308"/>
      <c r="P38" s="309"/>
      <c r="Q38" s="307" t="s">
        <v>259</v>
      </c>
      <c r="R38" s="167">
        <f t="shared" si="0"/>
        <v>3</v>
      </c>
    </row>
    <row r="39" spans="2:18" ht="27" thickTop="1" thickBot="1" x14ac:dyDescent="0.25">
      <c r="B39" s="669"/>
      <c r="C39" s="129" t="str">
        <f>'Mapa de Riscos'!C39</f>
        <v>Evento 3</v>
      </c>
      <c r="D39" s="135" t="str">
        <f>'Cálculo do Risco Residual'!U39</f>
        <v>Risco Pequeno</v>
      </c>
      <c r="E39" s="329">
        <f>INDEX('Mapa de Riscos'!Q39:Q$60,ROWS('Mapa de Riscos'!Q39))</f>
        <v>0</v>
      </c>
      <c r="F39" s="329">
        <f>INDEX('Mapa de Riscos'!F39:F$60,ROWS('Mapa de Riscos'!F39))</f>
        <v>0</v>
      </c>
      <c r="G39" s="313" t="str">
        <f>INDEX('Mapa de Riscos'!G39:G$60,ROWS('Mapa de Riscos'!G39))</f>
        <v>Não</v>
      </c>
      <c r="H39" s="324" t="s">
        <v>183</v>
      </c>
      <c r="I39" s="306"/>
      <c r="J39" s="306"/>
      <c r="K39" s="306"/>
      <c r="L39" s="305"/>
      <c r="M39" s="305"/>
      <c r="N39" s="325"/>
      <c r="O39" s="310"/>
      <c r="P39" s="311"/>
      <c r="Q39" s="307" t="s">
        <v>259</v>
      </c>
      <c r="R39" s="167">
        <f t="shared" si="0"/>
        <v>3</v>
      </c>
    </row>
    <row r="40" spans="2:18" ht="27" thickTop="1" thickBot="1" x14ac:dyDescent="0.25">
      <c r="B40" s="668" t="str">
        <f>INDEX('Mapa de Riscos'!B40:B$48,ROWS('Mapa de Riscos'!B40))</f>
        <v>Subprocesso / Atividade 7</v>
      </c>
      <c r="C40" s="129" t="str">
        <f>'Mapa de Riscos'!C40</f>
        <v xml:space="preserve">Evento 1 teste </v>
      </c>
      <c r="D40" s="135" t="str">
        <f>'Cálculo do Risco Residual'!U40</f>
        <v>Risco Pequeno</v>
      </c>
      <c r="E40" s="329">
        <f>INDEX('Mapa de Riscos'!Q40:Q$60,ROWS('Mapa de Riscos'!Q40))</f>
        <v>0</v>
      </c>
      <c r="F40" s="329">
        <f>INDEX('Mapa de Riscos'!F40:F$60,ROWS('Mapa de Riscos'!F40))</f>
        <v>0</v>
      </c>
      <c r="G40" s="313" t="str">
        <f>INDEX('Mapa de Riscos'!G40:G$60,ROWS('Mapa de Riscos'!G40))</f>
        <v>Não</v>
      </c>
      <c r="H40" s="324" t="s">
        <v>181</v>
      </c>
      <c r="I40" s="306"/>
      <c r="J40" s="306"/>
      <c r="K40" s="306"/>
      <c r="L40" s="305"/>
      <c r="M40" s="305"/>
      <c r="N40" s="325"/>
      <c r="O40" s="308"/>
      <c r="P40" s="309"/>
      <c r="Q40" s="307" t="s">
        <v>259</v>
      </c>
      <c r="R40" s="167">
        <f t="shared" si="0"/>
        <v>3</v>
      </c>
    </row>
    <row r="41" spans="2:18" ht="27" thickTop="1" thickBot="1" x14ac:dyDescent="0.25">
      <c r="B41" s="668"/>
      <c r="C41" s="129" t="str">
        <f>'Mapa de Riscos'!C41</f>
        <v>Evento 2</v>
      </c>
      <c r="D41" s="135" t="str">
        <f>'Cálculo do Risco Residual'!U41</f>
        <v>Risco Pequeno</v>
      </c>
      <c r="E41" s="329">
        <f>INDEX('Mapa de Riscos'!Q41:Q$60,ROWS('Mapa de Riscos'!Q41))</f>
        <v>0</v>
      </c>
      <c r="F41" s="329">
        <f>INDEX('Mapa de Riscos'!F41:F$60,ROWS('Mapa de Riscos'!F41))</f>
        <v>0</v>
      </c>
      <c r="G41" s="313" t="str">
        <f>INDEX('Mapa de Riscos'!G41:G$60,ROWS('Mapa de Riscos'!G41))</f>
        <v>Não</v>
      </c>
      <c r="H41" s="324" t="s">
        <v>182</v>
      </c>
      <c r="I41" s="306"/>
      <c r="J41" s="306"/>
      <c r="K41" s="306"/>
      <c r="L41" s="305"/>
      <c r="M41" s="305"/>
      <c r="N41" s="325"/>
      <c r="O41" s="308"/>
      <c r="P41" s="309"/>
      <c r="Q41" s="307" t="s">
        <v>259</v>
      </c>
      <c r="R41" s="167">
        <f t="shared" si="0"/>
        <v>3</v>
      </c>
    </row>
    <row r="42" spans="2:18" ht="27" thickTop="1" thickBot="1" x14ac:dyDescent="0.25">
      <c r="B42" s="669"/>
      <c r="C42" s="129" t="str">
        <f>'Mapa de Riscos'!C42</f>
        <v>Evento 3</v>
      </c>
      <c r="D42" s="135" t="str">
        <f>'Cálculo do Risco Residual'!U42</f>
        <v>Risco Pequeno</v>
      </c>
      <c r="E42" s="329">
        <f>INDEX('Mapa de Riscos'!Q42:Q$60,ROWS('Mapa de Riscos'!Q42))</f>
        <v>0</v>
      </c>
      <c r="F42" s="329">
        <f>INDEX('Mapa de Riscos'!F42:F$60,ROWS('Mapa de Riscos'!F42))</f>
        <v>0</v>
      </c>
      <c r="G42" s="313" t="str">
        <f>INDEX('Mapa de Riscos'!G42:G$60,ROWS('Mapa de Riscos'!G42))</f>
        <v>Não</v>
      </c>
      <c r="H42" s="324" t="s">
        <v>183</v>
      </c>
      <c r="I42" s="306"/>
      <c r="J42" s="306"/>
      <c r="K42" s="306"/>
      <c r="L42" s="305"/>
      <c r="M42" s="305"/>
      <c r="N42" s="325"/>
      <c r="O42" s="310"/>
      <c r="P42" s="311"/>
      <c r="Q42" s="307" t="s">
        <v>259</v>
      </c>
      <c r="R42" s="167">
        <f t="shared" si="0"/>
        <v>3</v>
      </c>
    </row>
    <row r="43" spans="2:18" ht="27" thickTop="1" thickBot="1" x14ac:dyDescent="0.25">
      <c r="B43" s="668" t="str">
        <f>INDEX('Mapa de Riscos'!B43:B$48,ROWS('Mapa de Riscos'!B43))</f>
        <v>Subprocesso/ Atividade 8</v>
      </c>
      <c r="C43" s="129" t="str">
        <f>'Mapa de Riscos'!C43</f>
        <v>Evento 1 teste</v>
      </c>
      <c r="D43" s="135" t="str">
        <f>'Cálculo do Risco Residual'!U43</f>
        <v>Risco Pequeno</v>
      </c>
      <c r="E43" s="329">
        <f>INDEX('Mapa de Riscos'!Q43:Q$60,ROWS('Mapa de Riscos'!Q43))</f>
        <v>0</v>
      </c>
      <c r="F43" s="329">
        <f>INDEX('Mapa de Riscos'!F43:F$60,ROWS('Mapa de Riscos'!F43))</f>
        <v>0</v>
      </c>
      <c r="G43" s="313" t="str">
        <f>INDEX('Mapa de Riscos'!G43:G$60,ROWS('Mapa de Riscos'!G43))</f>
        <v>Não</v>
      </c>
      <c r="H43" s="324" t="s">
        <v>181</v>
      </c>
      <c r="I43" s="306"/>
      <c r="J43" s="306"/>
      <c r="K43" s="306"/>
      <c r="L43" s="305"/>
      <c r="M43" s="305"/>
      <c r="N43" s="325"/>
      <c r="O43" s="308"/>
      <c r="P43" s="309"/>
      <c r="Q43" s="307" t="s">
        <v>259</v>
      </c>
      <c r="R43" s="167">
        <f t="shared" si="0"/>
        <v>3</v>
      </c>
    </row>
    <row r="44" spans="2:18" ht="27" thickTop="1" thickBot="1" x14ac:dyDescent="0.25">
      <c r="B44" s="668"/>
      <c r="C44" s="129" t="str">
        <f>'Mapa de Riscos'!C44</f>
        <v>Evento 2</v>
      </c>
      <c r="D44" s="135" t="str">
        <f>'Cálculo do Risco Residual'!U44</f>
        <v>Risco Pequeno</v>
      </c>
      <c r="E44" s="329">
        <f>INDEX('Mapa de Riscos'!Q44:Q$60,ROWS('Mapa de Riscos'!Q44))</f>
        <v>0</v>
      </c>
      <c r="F44" s="329">
        <f>INDEX('Mapa de Riscos'!F44:F$60,ROWS('Mapa de Riscos'!F44))</f>
        <v>0</v>
      </c>
      <c r="G44" s="313" t="str">
        <f>INDEX('Mapa de Riscos'!G44:G$60,ROWS('Mapa de Riscos'!G44))</f>
        <v>Não</v>
      </c>
      <c r="H44" s="324" t="s">
        <v>182</v>
      </c>
      <c r="I44" s="306"/>
      <c r="J44" s="306"/>
      <c r="K44" s="306"/>
      <c r="L44" s="305"/>
      <c r="M44" s="305"/>
      <c r="N44" s="325"/>
      <c r="O44" s="308"/>
      <c r="P44" s="309"/>
      <c r="Q44" s="307" t="s">
        <v>259</v>
      </c>
      <c r="R44" s="167">
        <f t="shared" si="0"/>
        <v>3</v>
      </c>
    </row>
    <row r="45" spans="2:18" ht="27" thickTop="1" thickBot="1" x14ac:dyDescent="0.25">
      <c r="B45" s="669"/>
      <c r="C45" s="129" t="str">
        <f>'Mapa de Riscos'!C45</f>
        <v>Evento 3</v>
      </c>
      <c r="D45" s="135" t="str">
        <f>'Cálculo do Risco Residual'!U45</f>
        <v>Risco Pequeno</v>
      </c>
      <c r="E45" s="329">
        <f>INDEX('Mapa de Riscos'!Q45:Q$60,ROWS('Mapa de Riscos'!Q45))</f>
        <v>0</v>
      </c>
      <c r="F45" s="329">
        <f>INDEX('Mapa de Riscos'!F45:F$60,ROWS('Mapa de Riscos'!F45))</f>
        <v>0</v>
      </c>
      <c r="G45" s="313" t="str">
        <f>INDEX('Mapa de Riscos'!G45:G$60,ROWS('Mapa de Riscos'!G45))</f>
        <v>Não</v>
      </c>
      <c r="H45" s="324" t="s">
        <v>183</v>
      </c>
      <c r="I45" s="306"/>
      <c r="J45" s="306"/>
      <c r="K45" s="306"/>
      <c r="L45" s="305"/>
      <c r="M45" s="305"/>
      <c r="N45" s="325"/>
      <c r="O45" s="310"/>
      <c r="P45" s="311"/>
      <c r="Q45" s="307" t="s">
        <v>259</v>
      </c>
      <c r="R45" s="167">
        <f t="shared" si="0"/>
        <v>3</v>
      </c>
    </row>
    <row r="46" spans="2:18" ht="27" thickTop="1" thickBot="1" x14ac:dyDescent="0.25">
      <c r="B46" s="668" t="str">
        <f>INDEX('Mapa de Riscos'!B46:B$48,ROWS('Mapa de Riscos'!B46))</f>
        <v>Subprocesso/ Atividade 9</v>
      </c>
      <c r="C46" s="129" t="str">
        <f>'Mapa de Riscos'!C46</f>
        <v>Evento 1</v>
      </c>
      <c r="D46" s="135" t="str">
        <f>'Cálculo do Risco Residual'!U46</f>
        <v>Risco Pequeno</v>
      </c>
      <c r="E46" s="329">
        <f>INDEX('Mapa de Riscos'!Q46:Q$60,ROWS('Mapa de Riscos'!Q46))</f>
        <v>0</v>
      </c>
      <c r="F46" s="329">
        <f>INDEX('Mapa de Riscos'!F46:F$60,ROWS('Mapa de Riscos'!F46))</f>
        <v>0</v>
      </c>
      <c r="G46" s="313" t="str">
        <f>INDEX('Mapa de Riscos'!G46:G$60,ROWS('Mapa de Riscos'!G46))</f>
        <v>Não</v>
      </c>
      <c r="H46" s="324" t="s">
        <v>181</v>
      </c>
      <c r="I46" s="306"/>
      <c r="J46" s="306"/>
      <c r="K46" s="306"/>
      <c r="L46" s="305"/>
      <c r="M46" s="305"/>
      <c r="N46" s="325"/>
      <c r="O46" s="308"/>
      <c r="P46" s="309"/>
      <c r="Q46" s="307" t="s">
        <v>259</v>
      </c>
      <c r="R46" s="167">
        <f t="shared" si="0"/>
        <v>3</v>
      </c>
    </row>
    <row r="47" spans="2:18" ht="27" thickTop="1" thickBot="1" x14ac:dyDescent="0.25">
      <c r="B47" s="668"/>
      <c r="C47" s="129" t="str">
        <f>'Mapa de Riscos'!C47</f>
        <v>Evento 2</v>
      </c>
      <c r="D47" s="135" t="str">
        <f>'Cálculo do Risco Residual'!U47</f>
        <v>Risco Pequeno</v>
      </c>
      <c r="E47" s="329">
        <f>INDEX('Mapa de Riscos'!Q47:Q$60,ROWS('Mapa de Riscos'!Q47))</f>
        <v>0</v>
      </c>
      <c r="F47" s="329">
        <f>INDEX('Mapa de Riscos'!F47:F$60,ROWS('Mapa de Riscos'!F47))</f>
        <v>0</v>
      </c>
      <c r="G47" s="313" t="str">
        <f>INDEX('Mapa de Riscos'!G47:G$60,ROWS('Mapa de Riscos'!G47))</f>
        <v>Não</v>
      </c>
      <c r="H47" s="324" t="s">
        <v>182</v>
      </c>
      <c r="I47" s="306"/>
      <c r="J47" s="306"/>
      <c r="K47" s="306"/>
      <c r="L47" s="305"/>
      <c r="M47" s="305"/>
      <c r="N47" s="325"/>
      <c r="O47" s="308"/>
      <c r="P47" s="309"/>
      <c r="Q47" s="307" t="s">
        <v>259</v>
      </c>
      <c r="R47" s="167">
        <f t="shared" si="0"/>
        <v>3</v>
      </c>
    </row>
    <row r="48" spans="2:18" ht="27" thickTop="1" thickBot="1" x14ac:dyDescent="0.25">
      <c r="B48" s="669"/>
      <c r="C48" s="129" t="str">
        <f>'Mapa de Riscos'!C48</f>
        <v>Evento 3</v>
      </c>
      <c r="D48" s="135" t="str">
        <f>'Cálculo do Risco Residual'!U48</f>
        <v>Risco Pequeno</v>
      </c>
      <c r="E48" s="329">
        <f>INDEX('Mapa de Riscos'!Q48:Q$60,ROWS('Mapa de Riscos'!Q48))</f>
        <v>0</v>
      </c>
      <c r="F48" s="329">
        <f>INDEX('Mapa de Riscos'!F48:F$60,ROWS('Mapa de Riscos'!F48))</f>
        <v>0</v>
      </c>
      <c r="G48" s="313" t="str">
        <f>INDEX('Mapa de Riscos'!G48:G$60,ROWS('Mapa de Riscos'!G48))</f>
        <v>Não</v>
      </c>
      <c r="H48" s="324" t="s">
        <v>183</v>
      </c>
      <c r="I48" s="306"/>
      <c r="J48" s="306"/>
      <c r="K48" s="306"/>
      <c r="L48" s="305"/>
      <c r="M48" s="305"/>
      <c r="N48" s="325"/>
      <c r="O48" s="310"/>
      <c r="P48" s="311"/>
      <c r="Q48" s="307" t="s">
        <v>259</v>
      </c>
      <c r="R48" s="167">
        <f t="shared" si="0"/>
        <v>3</v>
      </c>
    </row>
    <row r="49" spans="1:18" ht="27" customHeight="1" thickTop="1" thickBot="1" x14ac:dyDescent="0.25">
      <c r="A49" s="666">
        <f>INDEX('Mapa de Riscos'!A$48:A61,ROWS('Mapa de Riscos'!A61))</f>
        <v>0</v>
      </c>
      <c r="B49" s="668" t="str">
        <f>INDEX('Mapa de Riscos'!B$49:B51,ROWS('Mapa de Riscos'!B49))</f>
        <v>Subprocesso/ Atividade 10</v>
      </c>
      <c r="C49" s="129" t="str">
        <f>'Mapa de Riscos'!C49</f>
        <v>Evento 1</v>
      </c>
      <c r="D49" s="135" t="str">
        <f>'Cálculo do Risco Residual'!U49</f>
        <v>Risco Pequeno</v>
      </c>
      <c r="E49" s="329">
        <f>INDEX('Mapa de Riscos'!Q49:Q$60,ROWS('Mapa de Riscos'!Q49))</f>
        <v>0</v>
      </c>
      <c r="F49" s="329">
        <f>INDEX('Mapa de Riscos'!F49:F$60,ROWS('Mapa de Riscos'!F49))</f>
        <v>0</v>
      </c>
      <c r="G49" s="313" t="str">
        <f>INDEX('Mapa de Riscos'!G49:G$60,ROWS('Mapa de Riscos'!G49))</f>
        <v>Não</v>
      </c>
      <c r="H49" s="324" t="s">
        <v>181</v>
      </c>
      <c r="I49" s="306"/>
      <c r="J49" s="306"/>
      <c r="K49" s="306"/>
      <c r="L49" s="305"/>
      <c r="M49" s="305"/>
      <c r="N49" s="325"/>
      <c r="O49" s="308"/>
      <c r="P49" s="309"/>
      <c r="Q49" s="307" t="s">
        <v>259</v>
      </c>
      <c r="R49" s="167">
        <f t="shared" ref="R49:R60" si="1">IF(Q49="Concluído",0,(IF(Q49="Não iniciado", 3,(IF(Q49="Em andamento",1,2)))))</f>
        <v>3</v>
      </c>
    </row>
    <row r="50" spans="1:18" ht="27" thickTop="1" thickBot="1" x14ac:dyDescent="0.25">
      <c r="A50" s="666"/>
      <c r="B50" s="668"/>
      <c r="C50" s="129" t="str">
        <f>'Mapa de Riscos'!C50</f>
        <v>Evento 2</v>
      </c>
      <c r="D50" s="135" t="str">
        <f>'Cálculo do Risco Residual'!U50</f>
        <v>Risco Pequeno</v>
      </c>
      <c r="E50" s="329">
        <f>INDEX('Mapa de Riscos'!Q50:Q$60,ROWS('Mapa de Riscos'!Q50))</f>
        <v>0</v>
      </c>
      <c r="F50" s="329">
        <f>INDEX('Mapa de Riscos'!F50:F$60,ROWS('Mapa de Riscos'!F50))</f>
        <v>0</v>
      </c>
      <c r="G50" s="313" t="str">
        <f>INDEX('Mapa de Riscos'!G50:G$60,ROWS('Mapa de Riscos'!G50))</f>
        <v>Não</v>
      </c>
      <c r="H50" s="324" t="s">
        <v>182</v>
      </c>
      <c r="I50" s="306"/>
      <c r="J50" s="306"/>
      <c r="K50" s="306"/>
      <c r="L50" s="305"/>
      <c r="M50" s="305"/>
      <c r="N50" s="325"/>
      <c r="O50" s="308"/>
      <c r="P50" s="309"/>
      <c r="Q50" s="307" t="s">
        <v>259</v>
      </c>
      <c r="R50" s="167">
        <f t="shared" si="1"/>
        <v>3</v>
      </c>
    </row>
    <row r="51" spans="1:18" ht="27" thickTop="1" thickBot="1" x14ac:dyDescent="0.25">
      <c r="A51" s="667"/>
      <c r="B51" s="669"/>
      <c r="C51" s="129" t="str">
        <f>'Mapa de Riscos'!C51</f>
        <v>Evento 3</v>
      </c>
      <c r="D51" s="135" t="str">
        <f>'Cálculo do Risco Residual'!U51</f>
        <v>Risco Pequeno</v>
      </c>
      <c r="E51" s="329">
        <f>INDEX('Mapa de Riscos'!Q51:Q$60,ROWS('Mapa de Riscos'!Q51))</f>
        <v>0</v>
      </c>
      <c r="F51" s="329">
        <f>INDEX('Mapa de Riscos'!F51:F$60,ROWS('Mapa de Riscos'!F51))</f>
        <v>0</v>
      </c>
      <c r="G51" s="313" t="str">
        <f>INDEX('Mapa de Riscos'!G51:G$60,ROWS('Mapa de Riscos'!G51))</f>
        <v>Não</v>
      </c>
      <c r="H51" s="324" t="s">
        <v>183</v>
      </c>
      <c r="I51" s="306"/>
      <c r="J51" s="306"/>
      <c r="K51" s="306"/>
      <c r="L51" s="305"/>
      <c r="M51" s="305"/>
      <c r="N51" s="325"/>
      <c r="O51" s="310"/>
      <c r="P51" s="311"/>
      <c r="Q51" s="307" t="s">
        <v>259</v>
      </c>
      <c r="R51" s="167">
        <f t="shared" si="1"/>
        <v>3</v>
      </c>
    </row>
    <row r="52" spans="1:18" ht="27" customHeight="1" thickTop="1" thickBot="1" x14ac:dyDescent="0.25">
      <c r="B52" s="668" t="str">
        <f>INDEX('Mapa de Riscos'!B$52:B54,ROWS('Mapa de Riscos'!B52))</f>
        <v>Subprocesso/ Atividade 11</v>
      </c>
      <c r="C52" s="129" t="str">
        <f>'Mapa de Riscos'!C52</f>
        <v>Evento 1</v>
      </c>
      <c r="D52" s="135" t="str">
        <f>'Cálculo do Risco Residual'!U52</f>
        <v>Risco Pequeno</v>
      </c>
      <c r="E52" s="329">
        <f>INDEX('Mapa de Riscos'!Q52:Q$60,ROWS('Mapa de Riscos'!Q52))</f>
        <v>0</v>
      </c>
      <c r="F52" s="329">
        <f>INDEX('Mapa de Riscos'!F52:F$60,ROWS('Mapa de Riscos'!F52))</f>
        <v>0</v>
      </c>
      <c r="G52" s="313" t="str">
        <f>INDEX('Mapa de Riscos'!G52:G$60,ROWS('Mapa de Riscos'!G52))</f>
        <v>Não</v>
      </c>
      <c r="H52" s="324" t="s">
        <v>181</v>
      </c>
      <c r="I52" s="306"/>
      <c r="J52" s="306"/>
      <c r="K52" s="306"/>
      <c r="L52" s="305"/>
      <c r="M52" s="305"/>
      <c r="N52" s="325"/>
      <c r="O52" s="308"/>
      <c r="P52" s="309"/>
      <c r="Q52" s="307" t="s">
        <v>259</v>
      </c>
      <c r="R52" s="167">
        <f t="shared" si="1"/>
        <v>3</v>
      </c>
    </row>
    <row r="53" spans="1:18" ht="27" thickTop="1" thickBot="1" x14ac:dyDescent="0.25">
      <c r="B53" s="668"/>
      <c r="C53" s="129" t="str">
        <f>'Mapa de Riscos'!C53</f>
        <v>Evento 2</v>
      </c>
      <c r="D53" s="135" t="str">
        <f>'Cálculo do Risco Residual'!U53</f>
        <v>Risco Pequeno</v>
      </c>
      <c r="E53" s="329">
        <f>INDEX('Mapa de Riscos'!Q53:Q$60,ROWS('Mapa de Riscos'!Q53))</f>
        <v>0</v>
      </c>
      <c r="F53" s="329">
        <f>INDEX('Mapa de Riscos'!F53:F$60,ROWS('Mapa de Riscos'!F53))</f>
        <v>0</v>
      </c>
      <c r="G53" s="313" t="str">
        <f>INDEX('Mapa de Riscos'!G53:G$60,ROWS('Mapa de Riscos'!G53))</f>
        <v>Não</v>
      </c>
      <c r="H53" s="324" t="s">
        <v>182</v>
      </c>
      <c r="I53" s="306"/>
      <c r="J53" s="306"/>
      <c r="K53" s="306"/>
      <c r="L53" s="305"/>
      <c r="M53" s="305"/>
      <c r="N53" s="325"/>
      <c r="O53" s="308"/>
      <c r="P53" s="309"/>
      <c r="Q53" s="307" t="s">
        <v>259</v>
      </c>
      <c r="R53" s="167">
        <f t="shared" si="1"/>
        <v>3</v>
      </c>
    </row>
    <row r="54" spans="1:18" ht="27" thickTop="1" thickBot="1" x14ac:dyDescent="0.25">
      <c r="B54" s="669"/>
      <c r="C54" s="129" t="str">
        <f>'Mapa de Riscos'!C54</f>
        <v>Evento 3</v>
      </c>
      <c r="D54" s="135" t="str">
        <f>'Cálculo do Risco Residual'!U54</f>
        <v>Risco Pequeno</v>
      </c>
      <c r="E54" s="329">
        <f>INDEX('Mapa de Riscos'!Q54:Q$60,ROWS('Mapa de Riscos'!Q54))</f>
        <v>0</v>
      </c>
      <c r="F54" s="329">
        <f>INDEX('Mapa de Riscos'!F54:F$60,ROWS('Mapa de Riscos'!F54))</f>
        <v>0</v>
      </c>
      <c r="G54" s="313" t="str">
        <f>INDEX('Mapa de Riscos'!G54:G$60,ROWS('Mapa de Riscos'!G54))</f>
        <v>Não</v>
      </c>
      <c r="H54" s="324" t="s">
        <v>183</v>
      </c>
      <c r="I54" s="306"/>
      <c r="J54" s="306"/>
      <c r="K54" s="306"/>
      <c r="L54" s="305"/>
      <c r="M54" s="305"/>
      <c r="N54" s="325"/>
      <c r="O54" s="310"/>
      <c r="P54" s="311"/>
      <c r="Q54" s="307" t="s">
        <v>259</v>
      </c>
      <c r="R54" s="167">
        <f t="shared" si="1"/>
        <v>3</v>
      </c>
    </row>
    <row r="55" spans="1:18" ht="27" thickTop="1" thickBot="1" x14ac:dyDescent="0.25">
      <c r="B55" s="668" t="str">
        <f>INDEX('Mapa de Riscos'!B$55:B57,ROWS('Mapa de Riscos'!B55))</f>
        <v>Subprocesso/ Atividade 12</v>
      </c>
      <c r="C55" s="129" t="str">
        <f>'Mapa de Riscos'!C55</f>
        <v>Evento 1</v>
      </c>
      <c r="D55" s="135" t="str">
        <f>'Cálculo do Risco Residual'!U55</f>
        <v>Risco Pequeno</v>
      </c>
      <c r="E55" s="329">
        <f>INDEX('Mapa de Riscos'!Q55:Q$60,ROWS('Mapa de Riscos'!Q55))</f>
        <v>0</v>
      </c>
      <c r="F55" s="329">
        <f>INDEX('Mapa de Riscos'!F55:F$60,ROWS('Mapa de Riscos'!F55))</f>
        <v>0</v>
      </c>
      <c r="G55" s="313" t="str">
        <f>INDEX('Mapa de Riscos'!G55:G$60,ROWS('Mapa de Riscos'!G55))</f>
        <v>Não</v>
      </c>
      <c r="H55" s="324" t="s">
        <v>181</v>
      </c>
      <c r="I55" s="306"/>
      <c r="J55" s="306"/>
      <c r="K55" s="306"/>
      <c r="L55" s="305"/>
      <c r="M55" s="305"/>
      <c r="N55" s="325"/>
      <c r="O55" s="308"/>
      <c r="P55" s="309"/>
      <c r="Q55" s="307" t="s">
        <v>259</v>
      </c>
      <c r="R55" s="167">
        <f t="shared" si="1"/>
        <v>3</v>
      </c>
    </row>
    <row r="56" spans="1:18" ht="27" thickTop="1" thickBot="1" x14ac:dyDescent="0.25">
      <c r="B56" s="668"/>
      <c r="C56" s="129" t="str">
        <f>'Mapa de Riscos'!C56</f>
        <v>Evento 2</v>
      </c>
      <c r="D56" s="135" t="str">
        <f>'Cálculo do Risco Residual'!U56</f>
        <v>Risco Pequeno</v>
      </c>
      <c r="E56" s="329">
        <f>INDEX('Mapa de Riscos'!Q56:Q$60,ROWS('Mapa de Riscos'!Q56))</f>
        <v>0</v>
      </c>
      <c r="F56" s="329">
        <f>INDEX('Mapa de Riscos'!F56:F$60,ROWS('Mapa de Riscos'!F56))</f>
        <v>0</v>
      </c>
      <c r="G56" s="313" t="str">
        <f>INDEX('Mapa de Riscos'!G56:G$60,ROWS('Mapa de Riscos'!G56))</f>
        <v>Não</v>
      </c>
      <c r="H56" s="324" t="s">
        <v>182</v>
      </c>
      <c r="I56" s="306"/>
      <c r="J56" s="306"/>
      <c r="K56" s="306"/>
      <c r="L56" s="305"/>
      <c r="M56" s="305"/>
      <c r="N56" s="325"/>
      <c r="O56" s="308"/>
      <c r="P56" s="309"/>
      <c r="Q56" s="307" t="s">
        <v>259</v>
      </c>
      <c r="R56" s="167">
        <f t="shared" si="1"/>
        <v>3</v>
      </c>
    </row>
    <row r="57" spans="1:18" ht="27" thickTop="1" thickBot="1" x14ac:dyDescent="0.25">
      <c r="B57" s="669"/>
      <c r="C57" s="129" t="str">
        <f>'Mapa de Riscos'!C57</f>
        <v>Evento 3</v>
      </c>
      <c r="D57" s="135" t="str">
        <f>'Cálculo do Risco Residual'!U57</f>
        <v>Risco Pequeno</v>
      </c>
      <c r="E57" s="329">
        <f>INDEX('Mapa de Riscos'!Q57:Q$60,ROWS('Mapa de Riscos'!Q57))</f>
        <v>0</v>
      </c>
      <c r="F57" s="329">
        <f>INDEX('Mapa de Riscos'!F57:F$60,ROWS('Mapa de Riscos'!F57))</f>
        <v>0</v>
      </c>
      <c r="G57" s="313" t="str">
        <f>INDEX('Mapa de Riscos'!G57:G$60,ROWS('Mapa de Riscos'!G57))</f>
        <v>Não</v>
      </c>
      <c r="H57" s="324" t="s">
        <v>183</v>
      </c>
      <c r="I57" s="306"/>
      <c r="J57" s="306"/>
      <c r="K57" s="306"/>
      <c r="L57" s="305"/>
      <c r="M57" s="305"/>
      <c r="N57" s="325"/>
      <c r="O57" s="310"/>
      <c r="P57" s="311"/>
      <c r="Q57" s="307" t="s">
        <v>259</v>
      </c>
      <c r="R57" s="167">
        <f t="shared" si="1"/>
        <v>3</v>
      </c>
    </row>
    <row r="58" spans="1:18" ht="27" thickTop="1" thickBot="1" x14ac:dyDescent="0.25">
      <c r="B58" s="668" t="str">
        <f>INDEX('Mapa de Riscos'!B$58:B60,ROWS('Mapa de Riscos'!B58))</f>
        <v>Subprocesso/ Atividade 13</v>
      </c>
      <c r="C58" s="129" t="str">
        <f>'Mapa de Riscos'!C58</f>
        <v>Evento 1</v>
      </c>
      <c r="D58" s="135" t="str">
        <f>'Cálculo do Risco Residual'!U58</f>
        <v>Risco Pequeno</v>
      </c>
      <c r="E58" s="329">
        <f>INDEX('Mapa de Riscos'!Q58:Q$60,ROWS('Mapa de Riscos'!Q58))</f>
        <v>0</v>
      </c>
      <c r="F58" s="329">
        <f>INDEX('Mapa de Riscos'!F58:F$60,ROWS('Mapa de Riscos'!F58))</f>
        <v>0</v>
      </c>
      <c r="G58" s="313" t="str">
        <f>INDEX('Mapa de Riscos'!G58:G$60,ROWS('Mapa de Riscos'!G58))</f>
        <v>Não</v>
      </c>
      <c r="H58" s="324" t="s">
        <v>181</v>
      </c>
      <c r="I58" s="306"/>
      <c r="J58" s="306"/>
      <c r="K58" s="306"/>
      <c r="L58" s="305"/>
      <c r="M58" s="305"/>
      <c r="N58" s="325"/>
      <c r="O58" s="308"/>
      <c r="P58" s="309"/>
      <c r="Q58" s="307" t="s">
        <v>259</v>
      </c>
      <c r="R58" s="167">
        <f t="shared" si="1"/>
        <v>3</v>
      </c>
    </row>
    <row r="59" spans="1:18" ht="27" thickTop="1" thickBot="1" x14ac:dyDescent="0.25">
      <c r="B59" s="668"/>
      <c r="C59" s="129" t="str">
        <f>'Mapa de Riscos'!C59</f>
        <v>Evento 2</v>
      </c>
      <c r="D59" s="135" t="str">
        <f>'Cálculo do Risco Residual'!U59</f>
        <v>Risco Pequeno</v>
      </c>
      <c r="E59" s="329">
        <f>INDEX('Mapa de Riscos'!Q59:Q$60,ROWS('Mapa de Riscos'!Q59))</f>
        <v>0</v>
      </c>
      <c r="F59" s="329">
        <f>INDEX('Mapa de Riscos'!F59:F$60,ROWS('Mapa de Riscos'!F59))</f>
        <v>0</v>
      </c>
      <c r="G59" s="313" t="str">
        <f>INDEX('Mapa de Riscos'!G59:G$60,ROWS('Mapa de Riscos'!G59))</f>
        <v>Não</v>
      </c>
      <c r="H59" s="324" t="s">
        <v>182</v>
      </c>
      <c r="I59" s="306"/>
      <c r="J59" s="306"/>
      <c r="K59" s="306"/>
      <c r="L59" s="305"/>
      <c r="M59" s="305"/>
      <c r="N59" s="325"/>
      <c r="O59" s="308"/>
      <c r="P59" s="309"/>
      <c r="Q59" s="307" t="s">
        <v>259</v>
      </c>
      <c r="R59" s="167">
        <f t="shared" si="1"/>
        <v>3</v>
      </c>
    </row>
    <row r="60" spans="1:18" ht="27" thickTop="1" thickBot="1" x14ac:dyDescent="0.25">
      <c r="B60" s="669"/>
      <c r="C60" s="129" t="str">
        <f>'Mapa de Riscos'!C60</f>
        <v>Evento 3</v>
      </c>
      <c r="D60" s="135" t="str">
        <f>'Cálculo do Risco Residual'!U60</f>
        <v>Risco Pequeno</v>
      </c>
      <c r="E60" s="329">
        <f>INDEX('Mapa de Riscos'!Q60:Q$60,ROWS('Mapa de Riscos'!Q60))</f>
        <v>0</v>
      </c>
      <c r="F60" s="329">
        <f>INDEX('Mapa de Riscos'!F60:F$60,ROWS('Mapa de Riscos'!F60))</f>
        <v>0</v>
      </c>
      <c r="G60" s="313" t="str">
        <f>INDEX('Mapa de Riscos'!G60:G$60,ROWS('Mapa de Riscos'!G60))</f>
        <v>Não</v>
      </c>
      <c r="H60" s="324" t="s">
        <v>183</v>
      </c>
      <c r="I60" s="306"/>
      <c r="J60" s="306"/>
      <c r="K60" s="306"/>
      <c r="L60" s="305"/>
      <c r="M60" s="305"/>
      <c r="N60" s="325"/>
      <c r="O60" s="310"/>
      <c r="P60" s="311"/>
      <c r="Q60" s="307" t="s">
        <v>259</v>
      </c>
      <c r="R60" s="167">
        <f t="shared" si="1"/>
        <v>3</v>
      </c>
    </row>
    <row r="61" spans="1:18" ht="13.5" thickTop="1" x14ac:dyDescent="0.2"/>
  </sheetData>
  <sheetProtection algorithmName="SHA-512" hashValue="6ru5URyLbCyjEKDj/U81AtdIb7ydQl2lpSAntnHLSsQCPrllkxuAqh//lQbcis6xOA8oNkxa7ZlsjSEHm2ZYHw==" saltValue="XO/D2YjgFNbTctAwch8ybw==" spinCount="100000" sheet="1" objects="1" scenarios="1" formatColumns="0" formatRows="0"/>
  <mergeCells count="52">
    <mergeCell ref="O20:O21"/>
    <mergeCell ref="P20:P21"/>
    <mergeCell ref="Q20:R21"/>
    <mergeCell ref="H20:H21"/>
    <mergeCell ref="B46:B48"/>
    <mergeCell ref="B31:B33"/>
    <mergeCell ref="B34:B36"/>
    <mergeCell ref="B37:B39"/>
    <mergeCell ref="B40:B42"/>
    <mergeCell ref="B43:B45"/>
    <mergeCell ref="B25:B27"/>
    <mergeCell ref="B28:B30"/>
    <mergeCell ref="B19:B21"/>
    <mergeCell ref="C19:C21"/>
    <mergeCell ref="B22:B24"/>
    <mergeCell ref="M16:N16"/>
    <mergeCell ref="D15:F15"/>
    <mergeCell ref="K15:L15"/>
    <mergeCell ref="M15:N15"/>
    <mergeCell ref="D19:D21"/>
    <mergeCell ref="F19:F21"/>
    <mergeCell ref="E19:E21"/>
    <mergeCell ref="G19:G21"/>
    <mergeCell ref="D16:F16"/>
    <mergeCell ref="K20:K21"/>
    <mergeCell ref="H19:R19"/>
    <mergeCell ref="J20:J21"/>
    <mergeCell ref="I20:I21"/>
    <mergeCell ref="L20:L21"/>
    <mergeCell ref="M20:M21"/>
    <mergeCell ref="N20:N21"/>
    <mergeCell ref="H18:J18"/>
    <mergeCell ref="O18:P18"/>
    <mergeCell ref="K13:N13"/>
    <mergeCell ref="B1:R1"/>
    <mergeCell ref="Q13:R13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D13:F13"/>
    <mergeCell ref="K16:L16"/>
    <mergeCell ref="A49:A51"/>
    <mergeCell ref="B49:B51"/>
    <mergeCell ref="B52:B54"/>
    <mergeCell ref="B55:B57"/>
    <mergeCell ref="B58:B60"/>
  </mergeCells>
  <conditionalFormatting sqref="D22:D60">
    <cfRule type="cellIs" dxfId="3" priority="1" operator="equal">
      <formula>"Risco Crítico"</formula>
    </cfRule>
    <cfRule type="cellIs" dxfId="2" priority="2" operator="equal">
      <formula>"Risco Alto"</formula>
    </cfRule>
    <cfRule type="cellIs" dxfId="1" priority="3" operator="equal">
      <formula>"Risco Moderado"</formula>
    </cfRule>
    <cfRule type="cellIs" dxfId="0" priority="4" operator="equal">
      <formula>"Risco Pequeno"</formula>
    </cfRule>
  </conditionalFormatting>
  <dataValidations count="3">
    <dataValidation type="list" allowBlank="1" showInputMessage="1" showErrorMessage="1" sqref="I22:I60">
      <formula1>$B$15:$B$17</formula1>
    </dataValidation>
    <dataValidation type="list" allowBlank="1" showInputMessage="1" showErrorMessage="1" sqref="J22:J60">
      <formula1>$D$15:$D$16</formula1>
    </dataValidation>
    <dataValidation type="list" showInputMessage="1" showErrorMessage="1" sqref="Q22:Q60">
      <formula1>$Q$14:$Q$17</formula1>
    </dataValidation>
  </dataValidations>
  <printOptions horizontalCentered="1"/>
  <pageMargins left="0" right="0" top="0.39370078740157483" bottom="0.39370078740157483" header="0.31496062992125984" footer="0.31496062992125984"/>
  <pageSetup paperSize="9" scale="65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8C34703-FCCC-4A5E-9855-3D49B7D01715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R22:R60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F11"/>
  <sheetViews>
    <sheetView tabSelected="1" topLeftCell="B1" workbookViewId="0">
      <selection activeCell="C2" sqref="C2"/>
    </sheetView>
  </sheetViews>
  <sheetFormatPr defaultColWidth="9.140625" defaultRowHeight="12.75" x14ac:dyDescent="0.2"/>
  <cols>
    <col min="1" max="1" width="9.140625" style="5"/>
    <col min="2" max="2" width="15.7109375" style="5" bestFit="1" customWidth="1"/>
    <col min="3" max="3" width="30.7109375" style="5" customWidth="1"/>
    <col min="4" max="4" width="35" style="5" bestFit="1" customWidth="1"/>
    <col min="5" max="5" width="15.42578125" style="5" customWidth="1"/>
    <col min="6" max="6" width="42" style="5" customWidth="1"/>
    <col min="7" max="16384" width="9.140625" style="5"/>
  </cols>
  <sheetData>
    <row r="2" spans="1:6" s="118" customFormat="1" ht="31.5" x14ac:dyDescent="0.2">
      <c r="B2" s="119" t="s">
        <v>21</v>
      </c>
      <c r="C2" s="119" t="s">
        <v>160</v>
      </c>
      <c r="D2" s="119" t="s">
        <v>161</v>
      </c>
      <c r="E2" s="119" t="s">
        <v>162</v>
      </c>
      <c r="F2" s="119" t="s">
        <v>163</v>
      </c>
    </row>
    <row r="3" spans="1:6" ht="51" x14ac:dyDescent="0.2">
      <c r="A3" s="120"/>
      <c r="B3" s="234" t="s">
        <v>22</v>
      </c>
      <c r="C3" s="121" t="s">
        <v>164</v>
      </c>
      <c r="D3" s="121" t="s">
        <v>165</v>
      </c>
      <c r="E3" s="122" t="s">
        <v>158</v>
      </c>
      <c r="F3" s="121" t="s">
        <v>204</v>
      </c>
    </row>
    <row r="4" spans="1:6" ht="38.25" x14ac:dyDescent="0.2">
      <c r="A4" s="120"/>
      <c r="B4" s="123" t="s">
        <v>23</v>
      </c>
      <c r="C4" s="121" t="s">
        <v>166</v>
      </c>
      <c r="D4" s="121" t="s">
        <v>167</v>
      </c>
      <c r="E4" s="122" t="s">
        <v>168</v>
      </c>
      <c r="F4" s="121" t="s">
        <v>169</v>
      </c>
    </row>
    <row r="5" spans="1:6" ht="51" x14ac:dyDescent="0.2">
      <c r="A5" s="120"/>
      <c r="B5" s="124" t="s">
        <v>24</v>
      </c>
      <c r="C5" s="121" t="s">
        <v>166</v>
      </c>
      <c r="D5" s="121" t="s">
        <v>170</v>
      </c>
      <c r="E5" s="125" t="s">
        <v>171</v>
      </c>
      <c r="F5" s="121" t="s">
        <v>172</v>
      </c>
    </row>
    <row r="6" spans="1:6" ht="38.25" x14ac:dyDescent="0.2">
      <c r="A6" s="120"/>
      <c r="B6" s="126" t="s">
        <v>25</v>
      </c>
      <c r="C6" s="121" t="s">
        <v>173</v>
      </c>
      <c r="D6" s="121" t="s">
        <v>174</v>
      </c>
      <c r="E6" s="122" t="s">
        <v>175</v>
      </c>
      <c r="F6" s="121" t="s">
        <v>176</v>
      </c>
    </row>
    <row r="7" spans="1:6" x14ac:dyDescent="0.2">
      <c r="A7" s="127"/>
    </row>
    <row r="8" spans="1:6" x14ac:dyDescent="0.2">
      <c r="B8" s="128"/>
    </row>
    <row r="9" spans="1:6" x14ac:dyDescent="0.2">
      <c r="B9" s="128"/>
    </row>
    <row r="10" spans="1:6" x14ac:dyDescent="0.2">
      <c r="B10" s="128"/>
    </row>
    <row r="11" spans="1:6" x14ac:dyDescent="0.2">
      <c r="B11" s="128"/>
    </row>
  </sheetData>
  <sheetProtection algorithmName="SHA-512" hashValue="e44iDB0w4vkfiMrEMYfHnrgBo1S7rymyLMgKWQlJje+AwP94J5St6qvwJqhSPJPdrGQyk2AX2fIFceIwM2ugxQ==" saltValue="rGkF8Tks6jsg1sl0HdP7s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A9694"/>
  </sheetPr>
  <dimension ref="A1:L18"/>
  <sheetViews>
    <sheetView zoomScale="98" zoomScaleNormal="98" workbookViewId="0">
      <selection activeCell="L10" sqref="L10"/>
    </sheetView>
  </sheetViews>
  <sheetFormatPr defaultColWidth="9.140625" defaultRowHeight="12.75" x14ac:dyDescent="0.2"/>
  <cols>
    <col min="1" max="1" width="2.28515625" style="22" customWidth="1"/>
    <col min="2" max="2" width="3.85546875" style="22" customWidth="1"/>
    <col min="3" max="3" width="0.85546875" style="22" customWidth="1"/>
    <col min="4" max="4" width="19.85546875" style="22" bestFit="1" customWidth="1"/>
    <col min="5" max="5" width="18.7109375" style="22" bestFit="1" customWidth="1"/>
    <col min="6" max="6" width="24.140625" style="22" customWidth="1"/>
    <col min="7" max="7" width="19.5703125" style="22" bestFit="1" customWidth="1"/>
    <col min="8" max="8" width="15.28515625" style="22" customWidth="1"/>
    <col min="9" max="10" width="0.85546875" style="22" customWidth="1"/>
    <col min="11" max="11" width="16.42578125" style="22" customWidth="1"/>
    <col min="12" max="12" width="14.85546875" style="22" customWidth="1"/>
    <col min="13" max="16384" width="9.140625" style="22"/>
  </cols>
  <sheetData>
    <row r="1" spans="1:12" x14ac:dyDescent="0.2">
      <c r="A1" s="51"/>
      <c r="B1" s="710" t="s">
        <v>212</v>
      </c>
      <c r="C1" s="710"/>
      <c r="D1" s="710"/>
      <c r="E1" s="710"/>
      <c r="F1" s="710"/>
      <c r="G1" s="710"/>
      <c r="H1" s="710"/>
      <c r="I1" s="710"/>
      <c r="J1" s="710"/>
      <c r="K1" s="710"/>
      <c r="L1" s="710"/>
    </row>
    <row r="2" spans="1:12" ht="13.5" thickBot="1" x14ac:dyDescent="0.25">
      <c r="A2" s="51"/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</row>
    <row r="3" spans="1:12" ht="32.25" thickBot="1" x14ac:dyDescent="0.25">
      <c r="A3" s="51"/>
      <c r="B3" s="173"/>
      <c r="C3" s="174"/>
      <c r="D3" s="711" t="s">
        <v>98</v>
      </c>
      <c r="E3" s="711"/>
      <c r="F3" s="711"/>
      <c r="G3" s="711"/>
      <c r="H3" s="711"/>
      <c r="I3" s="175"/>
      <c r="J3" s="176"/>
      <c r="K3" s="176" t="s">
        <v>99</v>
      </c>
      <c r="L3" s="712" t="s">
        <v>96</v>
      </c>
    </row>
    <row r="4" spans="1:12" ht="35.25" customHeight="1" x14ac:dyDescent="0.2">
      <c r="B4" s="177"/>
      <c r="C4" s="178"/>
      <c r="D4" s="179" t="s">
        <v>101</v>
      </c>
      <c r="E4" s="180" t="s">
        <v>26</v>
      </c>
      <c r="F4" s="179" t="s">
        <v>27</v>
      </c>
      <c r="G4" s="180" t="s">
        <v>213</v>
      </c>
      <c r="H4" s="179" t="s">
        <v>103</v>
      </c>
      <c r="I4" s="181"/>
      <c r="J4" s="180"/>
      <c r="K4" s="180" t="s">
        <v>142</v>
      </c>
      <c r="L4" s="712"/>
    </row>
    <row r="5" spans="1:12" ht="24.95" customHeight="1" thickBot="1" x14ac:dyDescent="0.25">
      <c r="B5" s="177"/>
      <c r="C5" s="178"/>
      <c r="D5" s="182">
        <v>0.15</v>
      </c>
      <c r="E5" s="183">
        <v>0.17</v>
      </c>
      <c r="F5" s="182">
        <v>0.12</v>
      </c>
      <c r="G5" s="183">
        <v>0.18</v>
      </c>
      <c r="H5" s="182">
        <v>0.13</v>
      </c>
      <c r="I5" s="184"/>
      <c r="J5" s="183"/>
      <c r="K5" s="183">
        <v>0.25</v>
      </c>
      <c r="L5" s="185">
        <f>SUM(D5:K5)</f>
        <v>1</v>
      </c>
    </row>
    <row r="6" spans="1:12" ht="63.75" customHeight="1" x14ac:dyDescent="0.2">
      <c r="B6" s="713" t="s">
        <v>214</v>
      </c>
      <c r="C6" s="186"/>
      <c r="D6" s="187" t="s">
        <v>215</v>
      </c>
      <c r="E6" s="188" t="s">
        <v>216</v>
      </c>
      <c r="F6" s="187" t="s">
        <v>217</v>
      </c>
      <c r="G6" s="189" t="s">
        <v>218</v>
      </c>
      <c r="H6" s="187" t="s">
        <v>219</v>
      </c>
      <c r="I6" s="190"/>
      <c r="J6" s="189"/>
      <c r="K6" s="191" t="s">
        <v>220</v>
      </c>
      <c r="L6" s="192" t="s">
        <v>221</v>
      </c>
    </row>
    <row r="7" spans="1:12" ht="63.75" x14ac:dyDescent="0.2">
      <c r="B7" s="714"/>
      <c r="C7" s="193"/>
      <c r="D7" s="194" t="s">
        <v>222</v>
      </c>
      <c r="E7" s="195" t="s">
        <v>223</v>
      </c>
      <c r="F7" s="194" t="s">
        <v>224</v>
      </c>
      <c r="G7" s="196" t="s">
        <v>225</v>
      </c>
      <c r="H7" s="194" t="s">
        <v>226</v>
      </c>
      <c r="I7" s="197"/>
      <c r="J7" s="196"/>
      <c r="K7" s="198" t="s">
        <v>227</v>
      </c>
      <c r="L7" s="192" t="s">
        <v>228</v>
      </c>
    </row>
    <row r="8" spans="1:12" ht="63.75" x14ac:dyDescent="0.2">
      <c r="B8" s="714"/>
      <c r="C8" s="193"/>
      <c r="D8" s="199" t="s">
        <v>229</v>
      </c>
      <c r="E8" s="200" t="s">
        <v>230</v>
      </c>
      <c r="F8" s="199" t="s">
        <v>231</v>
      </c>
      <c r="G8" s="201" t="s">
        <v>232</v>
      </c>
      <c r="H8" s="199" t="s">
        <v>233</v>
      </c>
      <c r="I8" s="202"/>
      <c r="J8" s="196"/>
      <c r="K8" s="203" t="s">
        <v>234</v>
      </c>
      <c r="L8" s="192" t="s">
        <v>235</v>
      </c>
    </row>
    <row r="9" spans="1:12" ht="89.25" x14ac:dyDescent="0.2">
      <c r="B9" s="714"/>
      <c r="C9" s="193"/>
      <c r="D9" s="194" t="s">
        <v>236</v>
      </c>
      <c r="E9" s="195" t="s">
        <v>237</v>
      </c>
      <c r="F9" s="194" t="s">
        <v>238</v>
      </c>
      <c r="G9" s="196" t="s">
        <v>239</v>
      </c>
      <c r="H9" s="194" t="s">
        <v>240</v>
      </c>
      <c r="I9" s="197"/>
      <c r="J9" s="196"/>
      <c r="K9" s="198" t="s">
        <v>241</v>
      </c>
      <c r="L9" s="192" t="s">
        <v>242</v>
      </c>
    </row>
    <row r="10" spans="1:12" ht="64.5" thickBot="1" x14ac:dyDescent="0.25">
      <c r="B10" s="714"/>
      <c r="C10" s="204"/>
      <c r="D10" s="205" t="s">
        <v>243</v>
      </c>
      <c r="E10" s="206" t="s">
        <v>244</v>
      </c>
      <c r="F10" s="205" t="s">
        <v>245</v>
      </c>
      <c r="G10" s="207" t="s">
        <v>246</v>
      </c>
      <c r="H10" s="205" t="s">
        <v>247</v>
      </c>
      <c r="I10" s="208"/>
      <c r="J10" s="201"/>
      <c r="K10" s="209" t="s">
        <v>248</v>
      </c>
      <c r="L10" s="210" t="s">
        <v>249</v>
      </c>
    </row>
    <row r="11" spans="1:12" ht="2.25" customHeight="1" thickBot="1" x14ac:dyDescent="0.25">
      <c r="B11" s="715"/>
      <c r="C11" s="211"/>
      <c r="D11" s="211"/>
      <c r="E11" s="211"/>
      <c r="F11" s="211"/>
      <c r="G11" s="211"/>
      <c r="H11" s="211"/>
      <c r="I11" s="211"/>
      <c r="J11" s="211"/>
      <c r="K11" s="212"/>
      <c r="L11" s="213"/>
    </row>
    <row r="18" spans="4:4" x14ac:dyDescent="0.2">
      <c r="D18" s="214"/>
    </row>
  </sheetData>
  <sheetProtection algorithmName="SHA-512" hashValue="edngZ1s4k0Rrk23Kx+57ffDeM1rJdhNOgjB9ePFfwS+xDsOrsXYUprkcHsckvSaqHQmJRkoIkAcPJP3OynsHlA==" saltValue="Hy7KBfS5eQUaNykvPXOqnw==" spinCount="100000" sheet="1" objects="1" scenarios="1"/>
  <mergeCells count="4">
    <mergeCell ref="B1:L2"/>
    <mergeCell ref="D3:H3"/>
    <mergeCell ref="L3:L4"/>
    <mergeCell ref="B6:B1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G4" sqref="G4"/>
    </sheetView>
  </sheetViews>
  <sheetFormatPr defaultRowHeight="12.75" x14ac:dyDescent="0.2"/>
  <cols>
    <col min="2" max="2" width="18.42578125" customWidth="1"/>
    <col min="3" max="3" width="23.42578125" customWidth="1"/>
    <col min="4" max="4" width="25.42578125" customWidth="1"/>
    <col min="5" max="5" width="26.28515625" customWidth="1"/>
    <col min="6" max="6" width="23.28515625" customWidth="1"/>
    <col min="7" max="7" width="22.85546875" customWidth="1"/>
  </cols>
  <sheetData>
    <row r="1" spans="1:7" x14ac:dyDescent="0.2">
      <c r="A1" s="716" t="s">
        <v>315</v>
      </c>
      <c r="B1" s="716"/>
      <c r="C1" s="716"/>
      <c r="D1" s="716"/>
      <c r="E1" s="716"/>
      <c r="F1" s="716"/>
      <c r="G1" s="716"/>
    </row>
    <row r="2" spans="1:7" ht="13.5" thickBot="1" x14ac:dyDescent="0.25">
      <c r="A2" s="716"/>
      <c r="B2" s="716"/>
      <c r="C2" s="716"/>
      <c r="D2" s="716"/>
      <c r="E2" s="716"/>
      <c r="F2" s="716"/>
      <c r="G2" s="716"/>
    </row>
    <row r="3" spans="1:7" ht="39" thickBot="1" x14ac:dyDescent="0.25">
      <c r="A3" s="400"/>
      <c r="B3" s="401" t="s">
        <v>151</v>
      </c>
      <c r="C3" s="402" t="s">
        <v>100</v>
      </c>
      <c r="D3" s="402" t="s">
        <v>333</v>
      </c>
      <c r="E3" s="402" t="s">
        <v>334</v>
      </c>
      <c r="F3" s="402" t="s">
        <v>211</v>
      </c>
      <c r="G3" s="402" t="s">
        <v>316</v>
      </c>
    </row>
    <row r="4" spans="1:7" ht="26.25" customHeight="1" thickBot="1" x14ac:dyDescent="0.25">
      <c r="A4" s="403"/>
      <c r="B4" s="402" t="s">
        <v>317</v>
      </c>
      <c r="C4" s="404" t="s">
        <v>325</v>
      </c>
      <c r="D4" s="404" t="s">
        <v>326</v>
      </c>
      <c r="E4" s="404" t="s">
        <v>327</v>
      </c>
      <c r="F4" s="404" t="s">
        <v>328</v>
      </c>
      <c r="G4" s="404" t="s">
        <v>329</v>
      </c>
    </row>
    <row r="5" spans="1:7" ht="24" customHeight="1" thickBot="1" x14ac:dyDescent="0.25">
      <c r="A5" s="405"/>
      <c r="B5" s="402" t="s">
        <v>96</v>
      </c>
      <c r="C5" s="404">
        <v>1</v>
      </c>
      <c r="D5" s="404">
        <v>2</v>
      </c>
      <c r="E5" s="404">
        <v>3</v>
      </c>
      <c r="F5" s="404">
        <v>4</v>
      </c>
      <c r="G5" s="404">
        <v>5</v>
      </c>
    </row>
  </sheetData>
  <sheetProtection algorithmName="SHA-512" hashValue="d9d7ajg2WAq9sZDwqYID4PQT8gnaOX8+niUwlNXFyCJnygEejQNzzrLDJ4wTg5xp2XtR5/3mF4YHEOqXnner0A==" saltValue="w+ArYOTX99diNm5TBv9olA==" spinCount="100000" sheet="1" objects="1" scenarios="1"/>
  <mergeCells count="1">
    <mergeCell ref="A1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Instruções</vt:lpstr>
      <vt:lpstr>Ambiente e Fixação de Objetivos</vt:lpstr>
      <vt:lpstr>Mapa de Riscos</vt:lpstr>
      <vt:lpstr>Cálculo do Risco Inerente</vt:lpstr>
      <vt:lpstr>Cálculo do Risco Residual</vt:lpstr>
      <vt:lpstr>Plano de Ação</vt:lpstr>
      <vt:lpstr>NR - Resposta a Risco</vt:lpstr>
      <vt:lpstr>Impacto - Fatores de Análise</vt:lpstr>
      <vt:lpstr>Probabilidade</vt:lpstr>
      <vt:lpstr>Plan1</vt:lpstr>
      <vt:lpstr>Sobre</vt:lpstr>
      <vt:lpstr>MapXConst.Controles</vt:lpstr>
      <vt:lpstr>Status</vt:lpstr>
    </vt:vector>
  </TitlesOfParts>
  <Company>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Gestão de Riscos</dc:title>
  <dc:subject>Gestão de Riscos</dc:subject>
  <dc:creator>Vera Lucia de Melo</dc:creator>
  <dc:description>Versão: 1.1</dc:description>
  <cp:lastModifiedBy>91428971300</cp:lastModifiedBy>
  <cp:lastPrinted>2016-08-24T17:29:17Z</cp:lastPrinted>
  <dcterms:created xsi:type="dcterms:W3CDTF">2014-08-07T19:36:02Z</dcterms:created>
  <dcterms:modified xsi:type="dcterms:W3CDTF">2017-06-06T19:09:31Z</dcterms:modified>
</cp:coreProperties>
</file>