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E:\backup\OneDrive\Desktop\Data analyst\Assignment Data\Assignment\"/>
    </mc:Choice>
  </mc:AlternateContent>
  <xr:revisionPtr revIDLastSave="0" documentId="13_ncr:1_{E846C1DA-3134-4EE9-A73B-6CA103480B58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Compare" sheetId="1" r:id="rId1"/>
    <sheet name="Brainstorm" sheetId="4" r:id="rId2"/>
    <sheet name="Vlookup Advanced" sheetId="2" r:id="rId3"/>
    <sheet name="Rank" sheetId="5" r:id="rId4"/>
  </sheets>
  <definedNames>
    <definedName name="Amarilla">'Vlookup Advanced'!$I$14:$J$20</definedName>
    <definedName name="Montana">'Vlookup Advanced'!$L$14:$M$20</definedName>
    <definedName name="Paseo">'Vlookup Advanced'!$F$14:$G$20</definedName>
    <definedName name="Units">'Vlookup Advanced'!$F$27:$H$37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10" i="2"/>
  <c r="C6" i="2"/>
  <c r="I10" i="2"/>
  <c r="D7" i="4"/>
  <c r="D19" i="2"/>
  <c r="D20" i="2"/>
  <c r="D17" i="2"/>
  <c r="D21" i="2"/>
  <c r="D18" i="2"/>
  <c r="D22" i="2"/>
  <c r="D16" i="2"/>
  <c r="K8" i="5" l="1"/>
  <c r="K9" i="5"/>
  <c r="K10" i="5"/>
  <c r="K11" i="5"/>
  <c r="K12" i="5"/>
  <c r="K13" i="5"/>
  <c r="K14" i="5"/>
  <c r="K15" i="5"/>
  <c r="K16" i="5"/>
  <c r="K7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5" i="5"/>
  <c r="H15" i="4" l="1"/>
  <c r="I15" i="4" s="1"/>
  <c r="H16" i="4"/>
  <c r="H17" i="4"/>
  <c r="H18" i="4"/>
  <c r="H19" i="4"/>
  <c r="I19" i="4" s="1"/>
  <c r="H20" i="4"/>
  <c r="I20" i="4" s="1"/>
  <c r="H21" i="4"/>
  <c r="H22" i="4"/>
  <c r="H23" i="4"/>
  <c r="I23" i="4" s="1"/>
  <c r="H24" i="4"/>
  <c r="I24" i="4" s="1"/>
  <c r="H25" i="4"/>
  <c r="H26" i="4"/>
  <c r="H27" i="4"/>
  <c r="I27" i="4" s="1"/>
  <c r="H14" i="4"/>
  <c r="I14" i="4" s="1"/>
  <c r="F15" i="4"/>
  <c r="F16" i="4"/>
  <c r="F17" i="4"/>
  <c r="I17" i="4" s="1"/>
  <c r="F18" i="4"/>
  <c r="I18" i="4" s="1"/>
  <c r="F19" i="4"/>
  <c r="F20" i="4"/>
  <c r="F21" i="4"/>
  <c r="I21" i="4" s="1"/>
  <c r="F22" i="4"/>
  <c r="I22" i="4" s="1"/>
  <c r="F23" i="4"/>
  <c r="F24" i="4"/>
  <c r="F25" i="4"/>
  <c r="I25" i="4" s="1"/>
  <c r="F26" i="4"/>
  <c r="I26" i="4" s="1"/>
  <c r="F27" i="4"/>
  <c r="F14" i="4"/>
  <c r="I16" i="4" l="1"/>
  <c r="D11" i="4"/>
  <c r="E11" i="4" s="1"/>
  <c r="D10" i="4"/>
  <c r="E10" i="4" s="1"/>
</calcChain>
</file>

<file path=xl/sharedStrings.xml><?xml version="1.0" encoding="utf-8"?>
<sst xmlns="http://schemas.openxmlformats.org/spreadsheetml/2006/main" count="205" uniqueCount="101">
  <si>
    <t>Woodruff</t>
  </si>
  <si>
    <t>Wong Lo Kat</t>
  </si>
  <si>
    <t>Wax gourd </t>
  </si>
  <si>
    <t>Verbena (vervain)</t>
  </si>
  <si>
    <t>Valerian</t>
  </si>
  <si>
    <t>Uncaria tomentosa</t>
  </si>
  <si>
    <t>Turmeric tea</t>
  </si>
  <si>
    <t>Stevia</t>
  </si>
  <si>
    <t>Staghorn sumac</t>
  </si>
  <si>
    <t>St. John's wort</t>
  </si>
  <si>
    <t>Spruce tea</t>
  </si>
  <si>
    <t>Spicebush </t>
  </si>
  <si>
    <t>Wax gourd in East Asia and Southeast Asia.</t>
  </si>
  <si>
    <t>Spearmint</t>
  </si>
  <si>
    <t>Sobacha</t>
  </si>
  <si>
    <t>Valerian is used as a sedative.[12]</t>
  </si>
  <si>
    <t>Skullcap</t>
  </si>
  <si>
    <t>Serendib (tea)</t>
  </si>
  <si>
    <t>Scorched rice</t>
  </si>
  <si>
    <t>Tulsi</t>
  </si>
  <si>
    <t>Chrysanthemum tea</t>
  </si>
  <si>
    <t>Thyme</t>
  </si>
  <si>
    <t>Chinese knotweed tea</t>
  </si>
  <si>
    <t>Che dang</t>
  </si>
  <si>
    <t>Chamomile</t>
  </si>
  <si>
    <t>Catnip</t>
  </si>
  <si>
    <t>Caraway</t>
  </si>
  <si>
    <t>Cannabis tea</t>
  </si>
  <si>
    <t>Burdock; the seeds</t>
  </si>
  <si>
    <t>Boldo</t>
  </si>
  <si>
    <t>Bee balm</t>
  </si>
  <si>
    <t>Bael fruit tea[9]</t>
  </si>
  <si>
    <t>Asiatic penny-wort leaf</t>
  </si>
  <si>
    <t>Artichoke tea</t>
  </si>
  <si>
    <t>Anise tea</t>
  </si>
  <si>
    <t>List 2</t>
  </si>
  <si>
    <t>List 1</t>
  </si>
  <si>
    <t>Tea Order Feb 2022</t>
  </si>
  <si>
    <t>Tea Order Jan 2022</t>
  </si>
  <si>
    <t>Q. Compare which Tea is NOT in the List 2</t>
  </si>
  <si>
    <t>Partial Text Lookup: LEFT and SEARCH</t>
  </si>
  <si>
    <t>Product</t>
  </si>
  <si>
    <t>Units Sold</t>
  </si>
  <si>
    <t>Velo - 235</t>
  </si>
  <si>
    <t>Amarilla</t>
  </si>
  <si>
    <t>Paseo - 895</t>
  </si>
  <si>
    <t xml:space="preserve">Montana </t>
  </si>
  <si>
    <t>Amarilla - 145</t>
  </si>
  <si>
    <t>Paseo</t>
  </si>
  <si>
    <t>Montana - 125</t>
  </si>
  <si>
    <t>Velo</t>
  </si>
  <si>
    <t>VTT - 777</t>
  </si>
  <si>
    <t xml:space="preserve">VTT </t>
  </si>
  <si>
    <t>Multiple Source Table Vlookup</t>
  </si>
  <si>
    <t xml:space="preserve"> Sales</t>
  </si>
  <si>
    <t>Disc%</t>
  </si>
  <si>
    <t>Montana</t>
  </si>
  <si>
    <t>Multiple Lookup Value</t>
  </si>
  <si>
    <t>Model no</t>
  </si>
  <si>
    <t xml:space="preserve">Q.1. Calculate Gross sales and Profit in the table. </t>
  </si>
  <si>
    <t>Q.2. Give dropdowns on Segment and Country, then Create formulas which calucalte Total sales and Total Profit based on the selection. If the combination doesn't exist, the result should be "NA".</t>
  </si>
  <si>
    <t>Q.3. Filter out Unique List of Products and their repsective 'MRP'. Result should look same as in the image</t>
  </si>
  <si>
    <t>Segment</t>
  </si>
  <si>
    <t>Country [dropdown]</t>
  </si>
  <si>
    <t>Total Sales</t>
  </si>
  <si>
    <t>Total types of Product</t>
  </si>
  <si>
    <t>Product Name</t>
  </si>
  <si>
    <t>Max MRP</t>
  </si>
  <si>
    <t>Min MRP</t>
  </si>
  <si>
    <t>Country</t>
  </si>
  <si>
    <t>Manufacturing Price</t>
  </si>
  <si>
    <t>Sale Price</t>
  </si>
  <si>
    <t>Gross Sales</t>
  </si>
  <si>
    <t>Profit</t>
  </si>
  <si>
    <t>Government</t>
  </si>
  <si>
    <t>Mexico</t>
  </si>
  <si>
    <t>United States of America</t>
  </si>
  <si>
    <t>Midmarket</t>
  </si>
  <si>
    <t>Canada</t>
  </si>
  <si>
    <t>France</t>
  </si>
  <si>
    <t>Channel Partners</t>
  </si>
  <si>
    <t>VTT</t>
  </si>
  <si>
    <t>Germany</t>
  </si>
  <si>
    <t>Enterprise</t>
  </si>
  <si>
    <t>Small Business</t>
  </si>
  <si>
    <t>Units</t>
  </si>
  <si>
    <t>Rank</t>
  </si>
  <si>
    <t>Give Rank as per Units ordered.</t>
  </si>
  <si>
    <t>Assign ranks to SRMs as their sales performance</t>
  </si>
  <si>
    <t>Rachel  Gomez</t>
  </si>
  <si>
    <t>Shari  Silva</t>
  </si>
  <si>
    <t>Colleen  Warren</t>
  </si>
  <si>
    <t>Cassandra  Franklin</t>
  </si>
  <si>
    <t>Eddie  Green</t>
  </si>
  <si>
    <t>Cecilia  Manning</t>
  </si>
  <si>
    <t>Don  Gonzales</t>
  </si>
  <si>
    <t>Tracy  Reed</t>
  </si>
  <si>
    <t>Bethany  Pena</t>
  </si>
  <si>
    <t>Dan  Peterson</t>
  </si>
  <si>
    <t>SRM</t>
  </si>
  <si>
    <t>Sales'000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</si>
</sst>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0" xfId="0" applyFont="1"/>
    <xf numFmtId="0" fontId="1" fillId="0" borderId="0" xfId="0" applyFont="1"/>
    <xf numFmtId="0" fontId="1" fillId="3" borderId="1" xfId="0" applyFont="1" applyFill="1" applyBorder="1"/>
    <xf numFmtId="0" fontId="0" fillId="2" borderId="0" xfId="0" applyFill="1"/>
    <xf numFmtId="0" fontId="0" fillId="4" borderId="1" xfId="0" applyFill="1" applyBorder="1"/>
    <xf numFmtId="9" fontId="0" fillId="0" borderId="1" xfId="0" applyNumberFormat="1" applyBorder="1"/>
    <xf numFmtId="10" fontId="0" fillId="0" borderId="1" xfId="0" applyNumberFormat="1" applyBorder="1"/>
    <xf numFmtId="1" fontId="0" fillId="0" borderId="1" xfId="0" applyNumberFormat="1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83820</xdr:colOff>
      <xdr:row>4</xdr:row>
      <xdr:rowOff>0</xdr:rowOff>
    </xdr:from>
    <xdr:to>
      <xdr:col>12</xdr:col>
      <xdr:colOff>205909</xdr:colOff>
      <xdr:row>10</xdr:row>
      <xdr:rowOff>83926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B1BD5-E9B9-40C1-8226-242848AF9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0560" y="838200"/>
          <a:ext cx="1950889" cy="1226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36"/>
  <sheetViews>
    <sheetView topLeftCell="A12" workbookViewId="0">
      <selection activeCell="H14" sqref="H14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3" t="s">
        <v>39</v>
      </c>
    </row>
    <row r="3" spans="2:4" x14ac:dyDescent="0.3">
      <c r="B3" s="2" t="s">
        <v>38</v>
      </c>
      <c r="D3" s="2" t="s">
        <v>37</v>
      </c>
    </row>
    <row r="5" spans="2:4" x14ac:dyDescent="0.3">
      <c r="B5" s="2" t="s">
        <v>36</v>
      </c>
      <c r="D5" s="2" t="s">
        <v>35</v>
      </c>
    </row>
    <row r="6" spans="2:4" x14ac:dyDescent="0.3">
      <c r="B6" s="1" t="s">
        <v>34</v>
      </c>
      <c r="D6" s="1" t="s">
        <v>34</v>
      </c>
    </row>
    <row r="7" spans="2:4" x14ac:dyDescent="0.3">
      <c r="B7" s="1" t="s">
        <v>33</v>
      </c>
      <c r="D7" s="1" t="s">
        <v>33</v>
      </c>
    </row>
    <row r="8" spans="2:4" x14ac:dyDescent="0.3">
      <c r="B8" s="1" t="s">
        <v>32</v>
      </c>
      <c r="D8" s="1" t="s">
        <v>32</v>
      </c>
    </row>
    <row r="9" spans="2:4" x14ac:dyDescent="0.3">
      <c r="B9" s="1" t="s">
        <v>31</v>
      </c>
      <c r="D9" s="1" t="s">
        <v>31</v>
      </c>
    </row>
    <row r="10" spans="2:4" x14ac:dyDescent="0.3">
      <c r="B10" s="1" t="s">
        <v>30</v>
      </c>
      <c r="D10" s="1" t="s">
        <v>30</v>
      </c>
    </row>
    <row r="11" spans="2:4" x14ac:dyDescent="0.3">
      <c r="B11" s="1" t="s">
        <v>29</v>
      </c>
      <c r="D11" s="1" t="s">
        <v>29</v>
      </c>
    </row>
    <row r="12" spans="2:4" x14ac:dyDescent="0.3">
      <c r="B12" s="1" t="s">
        <v>28</v>
      </c>
      <c r="D12" s="1" t="s">
        <v>28</v>
      </c>
    </row>
    <row r="13" spans="2:4" x14ac:dyDescent="0.3">
      <c r="B13" s="1" t="s">
        <v>27</v>
      </c>
      <c r="D13" s="1" t="s">
        <v>27</v>
      </c>
    </row>
    <row r="14" spans="2:4" x14ac:dyDescent="0.3">
      <c r="B14" s="1" t="s">
        <v>26</v>
      </c>
      <c r="D14" s="1" t="s">
        <v>26</v>
      </c>
    </row>
    <row r="15" spans="2:4" x14ac:dyDescent="0.3">
      <c r="B15" s="1" t="s">
        <v>25</v>
      </c>
      <c r="D15" s="1" t="s">
        <v>9</v>
      </c>
    </row>
    <row r="16" spans="2:4" x14ac:dyDescent="0.3">
      <c r="B16" s="1" t="s">
        <v>24</v>
      </c>
      <c r="D16" s="1" t="s">
        <v>8</v>
      </c>
    </row>
    <row r="17" spans="2:4" x14ac:dyDescent="0.3">
      <c r="B17" s="1" t="s">
        <v>23</v>
      </c>
      <c r="D17" s="1" t="s">
        <v>7</v>
      </c>
    </row>
    <row r="18" spans="2:4" x14ac:dyDescent="0.3">
      <c r="B18" s="1" t="s">
        <v>22</v>
      </c>
      <c r="D18" s="1" t="s">
        <v>21</v>
      </c>
    </row>
    <row r="19" spans="2:4" x14ac:dyDescent="0.3">
      <c r="B19" s="1" t="s">
        <v>20</v>
      </c>
      <c r="D19" s="1" t="s">
        <v>19</v>
      </c>
    </row>
    <row r="20" spans="2:4" x14ac:dyDescent="0.3">
      <c r="B20" s="1" t="s">
        <v>18</v>
      </c>
      <c r="D20" s="1" t="s">
        <v>6</v>
      </c>
    </row>
    <row r="21" spans="2:4" x14ac:dyDescent="0.3">
      <c r="B21" s="1" t="s">
        <v>17</v>
      </c>
      <c r="D21" s="1" t="s">
        <v>5</v>
      </c>
    </row>
    <row r="22" spans="2:4" x14ac:dyDescent="0.3">
      <c r="B22" s="1" t="s">
        <v>16</v>
      </c>
      <c r="D22" s="1" t="s">
        <v>15</v>
      </c>
    </row>
    <row r="23" spans="2:4" x14ac:dyDescent="0.3">
      <c r="B23" s="1" t="s">
        <v>14</v>
      </c>
      <c r="D23" s="1" t="s">
        <v>3</v>
      </c>
    </row>
    <row r="24" spans="2:4" x14ac:dyDescent="0.3">
      <c r="B24" s="1" t="s">
        <v>13</v>
      </c>
      <c r="D24" s="1" t="s">
        <v>12</v>
      </c>
    </row>
    <row r="25" spans="2:4" x14ac:dyDescent="0.3">
      <c r="B25" s="1" t="s">
        <v>11</v>
      </c>
    </row>
    <row r="26" spans="2:4" x14ac:dyDescent="0.3">
      <c r="B26" s="1" t="s">
        <v>10</v>
      </c>
    </row>
    <row r="27" spans="2:4" x14ac:dyDescent="0.3">
      <c r="B27" s="1" t="s">
        <v>9</v>
      </c>
    </row>
    <row r="28" spans="2:4" x14ac:dyDescent="0.3">
      <c r="B28" s="1" t="s">
        <v>8</v>
      </c>
    </row>
    <row r="29" spans="2:4" x14ac:dyDescent="0.3">
      <c r="B29" s="1" t="s">
        <v>7</v>
      </c>
    </row>
    <row r="30" spans="2:4" x14ac:dyDescent="0.3">
      <c r="B30" s="1" t="s">
        <v>6</v>
      </c>
    </row>
    <row r="31" spans="2:4" x14ac:dyDescent="0.3">
      <c r="B31" s="1" t="s">
        <v>5</v>
      </c>
    </row>
    <row r="32" spans="2:4" x14ac:dyDescent="0.3">
      <c r="B32" s="1" t="s">
        <v>4</v>
      </c>
    </row>
    <row r="33" spans="2:2" x14ac:dyDescent="0.3">
      <c r="B33" s="1" t="s">
        <v>3</v>
      </c>
    </row>
    <row r="34" spans="2:2" x14ac:dyDescent="0.3">
      <c r="B34" s="1" t="s">
        <v>2</v>
      </c>
    </row>
    <row r="35" spans="2:2" x14ac:dyDescent="0.3">
      <c r="B35" s="1" t="s">
        <v>1</v>
      </c>
    </row>
    <row r="36" spans="2:2" x14ac:dyDescent="0.3">
      <c r="B36" s="1" t="s">
        <v>0</v>
      </c>
    </row>
  </sheetData>
  <conditionalFormatting sqref="B6:B36 D6:D17 D23 D20:D21">
    <cfRule type="uniqu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7"/>
  <sheetViews>
    <sheetView tabSelected="1" workbookViewId="0">
      <selection activeCell="E8" sqref="E8"/>
    </sheetView>
  </sheetViews>
  <sheetFormatPr defaultRowHeight="14.4" x14ac:dyDescent="0.3"/>
  <cols>
    <col min="2" max="2" width="14.88671875" bestFit="1" customWidth="1"/>
    <col min="3" max="3" width="21.5546875" bestFit="1" customWidth="1"/>
    <col min="4" max="4" width="9.77734375" customWidth="1"/>
    <col min="5" max="5" width="19.21875" bestFit="1" customWidth="1"/>
    <col min="6" max="6" width="17.5546875" bestFit="1" customWidth="1"/>
    <col min="7" max="7" width="8.77734375" bestFit="1" customWidth="1"/>
    <col min="8" max="8" width="10.109375" bestFit="1" customWidth="1"/>
  </cols>
  <sheetData>
    <row r="2" spans="2:9" ht="15.6" x14ac:dyDescent="0.3">
      <c r="B2" s="11" t="s">
        <v>59</v>
      </c>
    </row>
    <row r="3" spans="2:9" ht="18" x14ac:dyDescent="0.35">
      <c r="B3" s="11" t="s">
        <v>60</v>
      </c>
      <c r="G3" s="12"/>
    </row>
    <row r="4" spans="2:9" ht="18" x14ac:dyDescent="0.35">
      <c r="B4" s="11" t="s">
        <v>61</v>
      </c>
      <c r="G4" s="12"/>
    </row>
    <row r="5" spans="2:9" ht="18" x14ac:dyDescent="0.35">
      <c r="G5" s="12"/>
    </row>
    <row r="6" spans="2:9" x14ac:dyDescent="0.3">
      <c r="B6" s="13" t="s">
        <v>62</v>
      </c>
      <c r="C6" s="13" t="s">
        <v>63</v>
      </c>
      <c r="D6" s="13" t="s">
        <v>64</v>
      </c>
      <c r="E6" s="13" t="s">
        <v>65</v>
      </c>
    </row>
    <row r="7" spans="2:9" x14ac:dyDescent="0.3">
      <c r="B7" s="1" t="s">
        <v>74</v>
      </c>
      <c r="C7" s="1" t="s">
        <v>75</v>
      </c>
      <c r="D7" s="7">
        <f>SUMIFS($H$14:$H$27,$B$14:$B$27,$B$7,$C$14:$C$27,$C$7)</f>
        <v>1750700</v>
      </c>
      <c r="E7" s="7"/>
    </row>
    <row r="9" spans="2:9" x14ac:dyDescent="0.3">
      <c r="C9" s="1"/>
      <c r="D9" s="1"/>
      <c r="E9" s="13" t="s">
        <v>66</v>
      </c>
    </row>
    <row r="10" spans="2:9" x14ac:dyDescent="0.3">
      <c r="C10" s="13" t="s">
        <v>67</v>
      </c>
      <c r="D10" s="7">
        <f>MAX($F$14:$F$27)</f>
        <v>260</v>
      </c>
      <c r="E10" s="7" t="str">
        <f>INDEX($B$14:$I$27,MATCH($D10,$F$14:$F$27,0),3)</f>
        <v>Amarilla</v>
      </c>
    </row>
    <row r="11" spans="2:9" x14ac:dyDescent="0.3">
      <c r="C11" s="13" t="s">
        <v>68</v>
      </c>
      <c r="D11" s="7">
        <f>MIN($F$14:$F$27)</f>
        <v>5</v>
      </c>
      <c r="E11" s="7" t="str">
        <f>INDEX($B$14:$I$27,MATCH($D11,$F$14:$F$27,0),3)</f>
        <v>Montana</v>
      </c>
    </row>
    <row r="13" spans="2:9" x14ac:dyDescent="0.3">
      <c r="B13" s="1" t="s">
        <v>62</v>
      </c>
      <c r="C13" s="1" t="s">
        <v>69</v>
      </c>
      <c r="D13" s="1" t="s">
        <v>41</v>
      </c>
      <c r="E13" s="1" t="s">
        <v>42</v>
      </c>
      <c r="F13" s="7" t="s">
        <v>70</v>
      </c>
      <c r="G13" s="1" t="s">
        <v>71</v>
      </c>
      <c r="H13" s="7" t="s">
        <v>72</v>
      </c>
      <c r="I13" s="7" t="s">
        <v>73</v>
      </c>
    </row>
    <row r="14" spans="2:9" x14ac:dyDescent="0.3">
      <c r="B14" s="1" t="s">
        <v>74</v>
      </c>
      <c r="C14" s="1" t="s">
        <v>75</v>
      </c>
      <c r="D14" s="1" t="s">
        <v>48</v>
      </c>
      <c r="E14" s="1">
        <v>2851</v>
      </c>
      <c r="F14" s="7">
        <f>IF($D14="Paseo",10,IF($D14="Velo",120,IF($D14="Amarilla",260,IF($D14="Montana",5,250))))</f>
        <v>10</v>
      </c>
      <c r="G14" s="1">
        <v>350</v>
      </c>
      <c r="H14" s="7">
        <f>$E14*$G14</f>
        <v>997850</v>
      </c>
      <c r="I14" s="7">
        <f>$H14-($F14*$E14)</f>
        <v>969340</v>
      </c>
    </row>
    <row r="15" spans="2:9" x14ac:dyDescent="0.3">
      <c r="B15" s="1" t="s">
        <v>74</v>
      </c>
      <c r="C15" s="1" t="s">
        <v>76</v>
      </c>
      <c r="D15" s="1" t="s">
        <v>48</v>
      </c>
      <c r="E15" s="1">
        <v>3495</v>
      </c>
      <c r="F15" s="7">
        <f t="shared" ref="F15:F27" si="0">IF($D15="Paseo",10,IF($D15="Velo",120,IF($D15="Amarilla",260,IF($D15="Montana",5,250))))</f>
        <v>10</v>
      </c>
      <c r="G15" s="1">
        <v>300</v>
      </c>
      <c r="H15" s="7">
        <f t="shared" ref="H15:H27" si="1">$E15*$G15</f>
        <v>1048500</v>
      </c>
      <c r="I15" s="7">
        <f t="shared" ref="I15:I27" si="2">$H15-($F15*$E15)</f>
        <v>1013550</v>
      </c>
    </row>
    <row r="16" spans="2:9" x14ac:dyDescent="0.3">
      <c r="B16" s="1" t="s">
        <v>77</v>
      </c>
      <c r="C16" s="1" t="s">
        <v>78</v>
      </c>
      <c r="D16" s="1" t="s">
        <v>48</v>
      </c>
      <c r="E16" s="1">
        <v>2632</v>
      </c>
      <c r="F16" s="7">
        <f t="shared" si="0"/>
        <v>10</v>
      </c>
      <c r="G16" s="1">
        <v>350</v>
      </c>
      <c r="H16" s="7">
        <f t="shared" si="1"/>
        <v>921200</v>
      </c>
      <c r="I16" s="7">
        <f t="shared" si="2"/>
        <v>894880</v>
      </c>
    </row>
    <row r="17" spans="2:9" x14ac:dyDescent="0.3">
      <c r="B17" s="1" t="s">
        <v>77</v>
      </c>
      <c r="C17" s="1" t="s">
        <v>78</v>
      </c>
      <c r="D17" s="1" t="s">
        <v>50</v>
      </c>
      <c r="E17" s="1">
        <v>2632</v>
      </c>
      <c r="F17" s="7">
        <f t="shared" si="0"/>
        <v>120</v>
      </c>
      <c r="G17" s="1">
        <v>350</v>
      </c>
      <c r="H17" s="7">
        <f t="shared" si="1"/>
        <v>921200</v>
      </c>
      <c r="I17" s="7">
        <f t="shared" si="2"/>
        <v>605360</v>
      </c>
    </row>
    <row r="18" spans="2:9" x14ac:dyDescent="0.3">
      <c r="B18" s="1" t="s">
        <v>77</v>
      </c>
      <c r="C18" s="1" t="s">
        <v>76</v>
      </c>
      <c r="D18" s="1" t="s">
        <v>50</v>
      </c>
      <c r="E18" s="1">
        <v>2574</v>
      </c>
      <c r="F18" s="7">
        <f t="shared" si="0"/>
        <v>120</v>
      </c>
      <c r="G18" s="1">
        <v>300</v>
      </c>
      <c r="H18" s="7">
        <f t="shared" si="1"/>
        <v>772200</v>
      </c>
      <c r="I18" s="7">
        <f t="shared" si="2"/>
        <v>463320</v>
      </c>
    </row>
    <row r="19" spans="2:9" x14ac:dyDescent="0.3">
      <c r="B19" s="1" t="s">
        <v>74</v>
      </c>
      <c r="C19" s="1" t="s">
        <v>75</v>
      </c>
      <c r="D19" s="1" t="s">
        <v>48</v>
      </c>
      <c r="E19" s="1">
        <v>2151</v>
      </c>
      <c r="F19" s="7">
        <f t="shared" si="0"/>
        <v>10</v>
      </c>
      <c r="G19" s="1">
        <v>350</v>
      </c>
      <c r="H19" s="7">
        <f t="shared" si="1"/>
        <v>752850</v>
      </c>
      <c r="I19" s="7">
        <f t="shared" si="2"/>
        <v>731340</v>
      </c>
    </row>
    <row r="20" spans="2:9" x14ac:dyDescent="0.3">
      <c r="B20" s="1" t="s">
        <v>77</v>
      </c>
      <c r="C20" s="1" t="s">
        <v>79</v>
      </c>
      <c r="D20" s="1" t="s">
        <v>44</v>
      </c>
      <c r="E20" s="1">
        <v>2475</v>
      </c>
      <c r="F20" s="7">
        <f t="shared" si="0"/>
        <v>260</v>
      </c>
      <c r="G20" s="1">
        <v>300</v>
      </c>
      <c r="H20" s="7">
        <f t="shared" si="1"/>
        <v>742500</v>
      </c>
      <c r="I20" s="7">
        <f t="shared" si="2"/>
        <v>99000</v>
      </c>
    </row>
    <row r="21" spans="2:9" x14ac:dyDescent="0.3">
      <c r="B21" s="1" t="s">
        <v>80</v>
      </c>
      <c r="C21" s="1" t="s">
        <v>78</v>
      </c>
      <c r="D21" s="1" t="s">
        <v>56</v>
      </c>
      <c r="E21" s="1">
        <v>2227.5</v>
      </c>
      <c r="F21" s="7">
        <f t="shared" si="0"/>
        <v>5</v>
      </c>
      <c r="G21" s="1">
        <v>350</v>
      </c>
      <c r="H21" s="7">
        <f t="shared" si="1"/>
        <v>779625</v>
      </c>
      <c r="I21" s="7">
        <f t="shared" si="2"/>
        <v>768487.5</v>
      </c>
    </row>
    <row r="22" spans="2:9" x14ac:dyDescent="0.3">
      <c r="B22" s="1" t="s">
        <v>74</v>
      </c>
      <c r="C22" s="1" t="s">
        <v>76</v>
      </c>
      <c r="D22" s="1" t="s">
        <v>81</v>
      </c>
      <c r="E22" s="1">
        <v>2541</v>
      </c>
      <c r="F22" s="7">
        <f t="shared" si="0"/>
        <v>250</v>
      </c>
      <c r="G22" s="1">
        <v>300</v>
      </c>
      <c r="H22" s="7">
        <f t="shared" si="1"/>
        <v>762300</v>
      </c>
      <c r="I22" s="7">
        <f t="shared" si="2"/>
        <v>127050</v>
      </c>
    </row>
    <row r="23" spans="2:9" x14ac:dyDescent="0.3">
      <c r="B23" s="1" t="s">
        <v>80</v>
      </c>
      <c r="C23" s="1" t="s">
        <v>82</v>
      </c>
      <c r="D23" s="1" t="s">
        <v>50</v>
      </c>
      <c r="E23" s="1">
        <v>2536</v>
      </c>
      <c r="F23" s="7">
        <f t="shared" si="0"/>
        <v>120</v>
      </c>
      <c r="G23" s="1">
        <v>300</v>
      </c>
      <c r="H23" s="7">
        <f t="shared" si="1"/>
        <v>760800</v>
      </c>
      <c r="I23" s="7">
        <f t="shared" si="2"/>
        <v>456480</v>
      </c>
    </row>
    <row r="24" spans="2:9" x14ac:dyDescent="0.3">
      <c r="B24" s="1" t="s">
        <v>77</v>
      </c>
      <c r="C24" s="1" t="s">
        <v>76</v>
      </c>
      <c r="D24" s="1" t="s">
        <v>48</v>
      </c>
      <c r="E24" s="1">
        <v>2007</v>
      </c>
      <c r="F24" s="7">
        <f t="shared" si="0"/>
        <v>10</v>
      </c>
      <c r="G24" s="1">
        <v>350</v>
      </c>
      <c r="H24" s="7">
        <f t="shared" si="1"/>
        <v>702450</v>
      </c>
      <c r="I24" s="7">
        <f t="shared" si="2"/>
        <v>682380</v>
      </c>
    </row>
    <row r="25" spans="2:9" x14ac:dyDescent="0.3">
      <c r="B25" s="1" t="s">
        <v>83</v>
      </c>
      <c r="C25" s="1" t="s">
        <v>76</v>
      </c>
      <c r="D25" s="1" t="s">
        <v>50</v>
      </c>
      <c r="E25" s="1">
        <v>2460</v>
      </c>
      <c r="F25" s="7">
        <f t="shared" si="0"/>
        <v>120</v>
      </c>
      <c r="G25" s="1">
        <v>300</v>
      </c>
      <c r="H25" s="7">
        <f t="shared" si="1"/>
        <v>738000</v>
      </c>
      <c r="I25" s="7">
        <f t="shared" si="2"/>
        <v>442800</v>
      </c>
    </row>
    <row r="26" spans="2:9" x14ac:dyDescent="0.3">
      <c r="B26" s="1" t="s">
        <v>84</v>
      </c>
      <c r="C26" s="1" t="s">
        <v>78</v>
      </c>
      <c r="D26" s="1" t="s">
        <v>56</v>
      </c>
      <c r="E26" s="1">
        <v>3802.5</v>
      </c>
      <c r="F26" s="7">
        <f t="shared" si="0"/>
        <v>5</v>
      </c>
      <c r="G26" s="1">
        <v>300</v>
      </c>
      <c r="H26" s="7">
        <f t="shared" si="1"/>
        <v>1140750</v>
      </c>
      <c r="I26" s="7">
        <f t="shared" si="2"/>
        <v>1121737.5</v>
      </c>
    </row>
    <row r="27" spans="2:9" x14ac:dyDescent="0.3">
      <c r="B27" s="1" t="s">
        <v>74</v>
      </c>
      <c r="C27" s="1" t="s">
        <v>78</v>
      </c>
      <c r="D27" s="1" t="s">
        <v>50</v>
      </c>
      <c r="E27" s="1">
        <v>3793.5</v>
      </c>
      <c r="F27" s="7">
        <f t="shared" si="0"/>
        <v>120</v>
      </c>
      <c r="G27" s="1">
        <v>300</v>
      </c>
      <c r="H27" s="7">
        <f t="shared" si="1"/>
        <v>1138050</v>
      </c>
      <c r="I27" s="7">
        <f t="shared" si="2"/>
        <v>682830</v>
      </c>
    </row>
  </sheetData>
  <dataValidations count="2">
    <dataValidation type="list" allowBlank="1" showInputMessage="1" showErrorMessage="1" promptTitle="Add segment" sqref="B7" xr:uid="{00000000-0002-0000-0100-000000000000}">
      <formula1>$B$14:$B$27</formula1>
    </dataValidation>
    <dataValidation type="list" allowBlank="1" showInputMessage="1" showErrorMessage="1" sqref="C7" xr:uid="{00000000-0002-0000-0100-000001000000}">
      <formula1>$C$14:$C$27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M37"/>
  <sheetViews>
    <sheetView topLeftCell="A13" workbookViewId="0">
      <selection activeCell="C28" sqref="C28"/>
    </sheetView>
  </sheetViews>
  <sheetFormatPr defaultRowHeight="14.4" x14ac:dyDescent="0.3"/>
  <cols>
    <col min="2" max="2" width="33.21875" bestFit="1" customWidth="1"/>
    <col min="3" max="3" width="9.109375" bestFit="1" customWidth="1"/>
    <col min="6" max="6" width="9.6640625" bestFit="1" customWidth="1"/>
    <col min="7" max="7" width="9.44140625" bestFit="1" customWidth="1"/>
  </cols>
  <sheetData>
    <row r="3" spans="2:13" x14ac:dyDescent="0.3">
      <c r="B3" s="4" t="s">
        <v>40</v>
      </c>
    </row>
    <row r="4" spans="2:13" x14ac:dyDescent="0.3">
      <c r="B4" s="4"/>
    </row>
    <row r="5" spans="2:13" x14ac:dyDescent="0.3">
      <c r="B5" s="5" t="s">
        <v>41</v>
      </c>
      <c r="C5" s="5" t="s">
        <v>42</v>
      </c>
      <c r="F5" s="5" t="s">
        <v>41</v>
      </c>
      <c r="G5" s="5" t="s">
        <v>42</v>
      </c>
    </row>
    <row r="6" spans="2:13" x14ac:dyDescent="0.3">
      <c r="B6" s="1" t="s">
        <v>43</v>
      </c>
      <c r="C6" s="1">
        <f>VLOOKUP(LEFT($B6,3)&amp;"*",$F$6:$G$10,2,0)</f>
        <v>2574</v>
      </c>
      <c r="F6" s="1" t="s">
        <v>44</v>
      </c>
      <c r="G6" s="1">
        <v>2475</v>
      </c>
    </row>
    <row r="7" spans="2:13" x14ac:dyDescent="0.3">
      <c r="B7" s="1" t="s">
        <v>45</v>
      </c>
      <c r="C7" s="1">
        <f t="shared" ref="C7:C10" si="0">VLOOKUP(LEFT($B7,3)&amp;"*",$F$6:$G$10,2,0)</f>
        <v>2151</v>
      </c>
      <c r="F7" s="1" t="s">
        <v>46</v>
      </c>
      <c r="G7" s="1">
        <v>2227.5</v>
      </c>
    </row>
    <row r="8" spans="2:13" x14ac:dyDescent="0.3">
      <c r="B8" s="1" t="s">
        <v>47</v>
      </c>
      <c r="C8" s="1">
        <f t="shared" si="0"/>
        <v>2475</v>
      </c>
      <c r="F8" s="1" t="s">
        <v>48</v>
      </c>
      <c r="G8" s="1">
        <v>2151</v>
      </c>
    </row>
    <row r="9" spans="2:13" x14ac:dyDescent="0.3">
      <c r="B9" s="1" t="s">
        <v>49</v>
      </c>
      <c r="C9" s="1">
        <f t="shared" si="0"/>
        <v>2227.5</v>
      </c>
      <c r="F9" s="1" t="s">
        <v>50</v>
      </c>
      <c r="G9" s="1">
        <v>2574</v>
      </c>
    </row>
    <row r="10" spans="2:13" x14ac:dyDescent="0.3">
      <c r="B10" s="1" t="s">
        <v>51</v>
      </c>
      <c r="C10" s="1">
        <f t="shared" si="0"/>
        <v>2541</v>
      </c>
      <c r="F10" s="1" t="s">
        <v>52</v>
      </c>
      <c r="G10" s="1">
        <v>2541</v>
      </c>
      <c r="I10" t="str">
        <f t="shared" ref="I6:I10" si="1">LEFT(B11,4)</f>
        <v/>
      </c>
    </row>
    <row r="12" spans="2:13" s="6" customFormat="1" x14ac:dyDescent="0.3"/>
    <row r="13" spans="2:13" x14ac:dyDescent="0.3">
      <c r="B13" s="4" t="s">
        <v>53</v>
      </c>
    </row>
    <row r="14" spans="2:13" x14ac:dyDescent="0.3">
      <c r="F14" s="5" t="s">
        <v>48</v>
      </c>
      <c r="G14" s="5"/>
      <c r="I14" s="5" t="s">
        <v>44</v>
      </c>
      <c r="J14" s="5"/>
      <c r="L14" s="5" t="s">
        <v>46</v>
      </c>
      <c r="M14" s="5"/>
    </row>
    <row r="15" spans="2:13" x14ac:dyDescent="0.3">
      <c r="B15" s="5" t="s">
        <v>41</v>
      </c>
      <c r="C15" s="5" t="s">
        <v>54</v>
      </c>
      <c r="D15" s="5" t="s">
        <v>55</v>
      </c>
      <c r="F15" s="5" t="s">
        <v>54</v>
      </c>
      <c r="G15" s="5" t="s">
        <v>55</v>
      </c>
      <c r="I15" s="5" t="s">
        <v>54</v>
      </c>
      <c r="J15" s="5" t="s">
        <v>55</v>
      </c>
      <c r="L15" s="5" t="s">
        <v>54</v>
      </c>
      <c r="M15" s="5" t="s">
        <v>55</v>
      </c>
    </row>
    <row r="16" spans="2:13" x14ac:dyDescent="0.3">
      <c r="B16" s="1" t="s">
        <v>48</v>
      </c>
      <c r="C16" s="1">
        <v>1655.08</v>
      </c>
      <c r="D16" s="7">
        <f ca="1">VLOOKUP($C16,INDIRECT($B16),2,1)*100</f>
        <v>12.5</v>
      </c>
      <c r="F16" s="1">
        <v>0</v>
      </c>
      <c r="G16" s="8">
        <v>0.05</v>
      </c>
      <c r="I16" s="1">
        <v>0</v>
      </c>
      <c r="J16" s="9">
        <v>2.5000000000000001E-2</v>
      </c>
      <c r="L16" s="1">
        <v>0</v>
      </c>
      <c r="M16" s="9">
        <v>1.4999999999999999E-2</v>
      </c>
    </row>
    <row r="17" spans="2:13" x14ac:dyDescent="0.3">
      <c r="B17" s="1" t="s">
        <v>44</v>
      </c>
      <c r="C17" s="1">
        <v>1822.59</v>
      </c>
      <c r="D17" s="7">
        <f t="shared" ref="D17:D22" ca="1" si="2">VLOOKUP($C17,INDIRECT($B17),2,1)*100</f>
        <v>7.0000000000000009</v>
      </c>
      <c r="F17" s="1">
        <v>500</v>
      </c>
      <c r="G17" s="9">
        <v>7.4999999999999997E-2</v>
      </c>
      <c r="I17" s="1">
        <v>500</v>
      </c>
      <c r="J17" s="8">
        <v>0.04</v>
      </c>
      <c r="L17" s="1">
        <v>500</v>
      </c>
      <c r="M17" s="8">
        <v>0.03</v>
      </c>
    </row>
    <row r="18" spans="2:13" x14ac:dyDescent="0.3">
      <c r="B18" s="1" t="s">
        <v>44</v>
      </c>
      <c r="C18" s="1">
        <v>1730.54</v>
      </c>
      <c r="D18" s="7">
        <f t="shared" ca="1" si="2"/>
        <v>7.0000000000000009</v>
      </c>
      <c r="F18" s="1">
        <v>1000</v>
      </c>
      <c r="G18" s="8">
        <v>0.1</v>
      </c>
      <c r="I18" s="1">
        <v>1000</v>
      </c>
      <c r="J18" s="9">
        <v>5.5E-2</v>
      </c>
      <c r="L18" s="1">
        <v>1000</v>
      </c>
      <c r="M18" s="9">
        <v>5.5E-2</v>
      </c>
    </row>
    <row r="19" spans="2:13" x14ac:dyDescent="0.3">
      <c r="B19" s="1" t="s">
        <v>46</v>
      </c>
      <c r="C19" s="1">
        <v>1685.6</v>
      </c>
      <c r="D19" s="7">
        <f t="shared" ca="1" si="2"/>
        <v>7.0000000000000009</v>
      </c>
      <c r="F19" s="1">
        <v>1500</v>
      </c>
      <c r="G19" s="9">
        <v>0.125</v>
      </c>
      <c r="I19" s="1">
        <v>1500</v>
      </c>
      <c r="J19" s="8">
        <v>7.0000000000000007E-2</v>
      </c>
      <c r="L19" s="1">
        <v>1500</v>
      </c>
      <c r="M19" s="9">
        <v>7.0000000000000007E-2</v>
      </c>
    </row>
    <row r="20" spans="2:13" x14ac:dyDescent="0.3">
      <c r="B20" s="1" t="s">
        <v>48</v>
      </c>
      <c r="C20" s="1">
        <v>1685.6</v>
      </c>
      <c r="D20" s="7">
        <f t="shared" ca="1" si="2"/>
        <v>12.5</v>
      </c>
      <c r="F20" s="1">
        <v>2000</v>
      </c>
      <c r="G20" s="8">
        <v>0.15</v>
      </c>
      <c r="I20" s="1">
        <v>2000</v>
      </c>
      <c r="J20" s="9">
        <v>8.5000000000000006E-2</v>
      </c>
      <c r="L20" s="1">
        <v>2000</v>
      </c>
      <c r="M20" s="8">
        <v>9.3333333333333296E-2</v>
      </c>
    </row>
    <row r="21" spans="2:13" x14ac:dyDescent="0.3">
      <c r="B21" s="1" t="s">
        <v>56</v>
      </c>
      <c r="C21" s="1">
        <v>1763.8600000000001</v>
      </c>
      <c r="D21" s="7">
        <f t="shared" ca="1" si="2"/>
        <v>7.0000000000000009</v>
      </c>
    </row>
    <row r="22" spans="2:13" x14ac:dyDescent="0.3">
      <c r="B22" s="1" t="s">
        <v>48</v>
      </c>
      <c r="C22" s="1">
        <v>2293.1999999999998</v>
      </c>
      <c r="D22" s="7">
        <f t="shared" ca="1" si="2"/>
        <v>15</v>
      </c>
    </row>
    <row r="24" spans="2:13" s="6" customFormat="1" x14ac:dyDescent="0.3"/>
    <row r="25" spans="2:13" x14ac:dyDescent="0.3">
      <c r="B25" s="4" t="s">
        <v>57</v>
      </c>
    </row>
    <row r="27" spans="2:13" x14ac:dyDescent="0.3">
      <c r="B27" s="5" t="s">
        <v>41</v>
      </c>
      <c r="C27" s="5" t="s">
        <v>42</v>
      </c>
      <c r="F27" s="5" t="s">
        <v>41</v>
      </c>
      <c r="G27" s="5" t="s">
        <v>58</v>
      </c>
      <c r="H27" s="5" t="s">
        <v>42</v>
      </c>
    </row>
    <row r="28" spans="2:13" x14ac:dyDescent="0.3">
      <c r="B28" s="1" t="s">
        <v>43</v>
      </c>
      <c r="C28" s="1"/>
      <c r="F28" s="1" t="s">
        <v>48</v>
      </c>
      <c r="G28" s="10">
        <v>895</v>
      </c>
      <c r="H28" s="1">
        <v>2151</v>
      </c>
    </row>
    <row r="29" spans="2:13" x14ac:dyDescent="0.3">
      <c r="B29" s="1" t="s">
        <v>45</v>
      </c>
      <c r="C29" s="1"/>
      <c r="F29" s="1" t="s">
        <v>46</v>
      </c>
      <c r="G29" s="10">
        <v>125</v>
      </c>
      <c r="H29" s="1">
        <v>2227.5</v>
      </c>
    </row>
    <row r="30" spans="2:13" x14ac:dyDescent="0.3">
      <c r="B30" s="1" t="s">
        <v>47</v>
      </c>
      <c r="C30" s="1"/>
      <c r="F30" s="1" t="s">
        <v>44</v>
      </c>
      <c r="G30" s="10">
        <v>145</v>
      </c>
      <c r="H30" s="1">
        <v>2475</v>
      </c>
    </row>
    <row r="31" spans="2:13" x14ac:dyDescent="0.3">
      <c r="B31" s="1" t="s">
        <v>49</v>
      </c>
      <c r="C31" s="1"/>
      <c r="F31" s="1" t="s">
        <v>46</v>
      </c>
      <c r="G31" s="10">
        <v>848</v>
      </c>
      <c r="H31" s="10">
        <v>2537.25</v>
      </c>
    </row>
    <row r="32" spans="2:13" x14ac:dyDescent="0.3">
      <c r="B32" s="1" t="s">
        <v>51</v>
      </c>
      <c r="C32" s="1"/>
      <c r="F32" s="1" t="s">
        <v>52</v>
      </c>
      <c r="G32" s="10">
        <v>777</v>
      </c>
      <c r="H32" s="1">
        <v>2541</v>
      </c>
    </row>
    <row r="33" spans="6:8" x14ac:dyDescent="0.3">
      <c r="F33" s="1" t="s">
        <v>50</v>
      </c>
      <c r="G33" s="10">
        <v>235</v>
      </c>
      <c r="H33" s="1">
        <v>2574</v>
      </c>
    </row>
    <row r="34" spans="6:8" x14ac:dyDescent="0.3">
      <c r="F34" s="1" t="s">
        <v>48</v>
      </c>
      <c r="G34" s="10">
        <v>985</v>
      </c>
      <c r="H34" s="10">
        <v>2585.1</v>
      </c>
    </row>
    <row r="35" spans="6:8" x14ac:dyDescent="0.3">
      <c r="F35" s="1" t="s">
        <v>50</v>
      </c>
      <c r="G35" s="10">
        <v>1122</v>
      </c>
      <c r="H35" s="10">
        <v>2632.95</v>
      </c>
    </row>
    <row r="36" spans="6:8" x14ac:dyDescent="0.3">
      <c r="F36" s="1" t="s">
        <v>52</v>
      </c>
      <c r="G36" s="10">
        <v>1260</v>
      </c>
      <c r="H36" s="10">
        <v>2680.8</v>
      </c>
    </row>
    <row r="37" spans="6:8" x14ac:dyDescent="0.3">
      <c r="F37" s="1" t="s">
        <v>44</v>
      </c>
      <c r="G37" s="10">
        <v>1397</v>
      </c>
      <c r="H37" s="10">
        <v>2728.65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8"/>
  <sheetViews>
    <sheetView workbookViewId="0">
      <selection activeCell="K19" sqref="K19"/>
    </sheetView>
  </sheetViews>
  <sheetFormatPr defaultRowHeight="14.4" x14ac:dyDescent="0.3"/>
  <cols>
    <col min="2" max="2" width="17.5546875" bestFit="1" customWidth="1"/>
    <col min="9" max="9" width="16.6640625" customWidth="1"/>
  </cols>
  <sheetData>
    <row r="2" spans="2:11" x14ac:dyDescent="0.3">
      <c r="B2" t="s">
        <v>87</v>
      </c>
      <c r="I2" t="s">
        <v>88</v>
      </c>
    </row>
    <row r="4" spans="2:11" x14ac:dyDescent="0.3">
      <c r="B4" s="13" t="s">
        <v>41</v>
      </c>
      <c r="C4" s="13" t="s">
        <v>85</v>
      </c>
      <c r="D4" s="13" t="s">
        <v>86</v>
      </c>
    </row>
    <row r="5" spans="2:11" x14ac:dyDescent="0.3">
      <c r="B5" s="1" t="s">
        <v>34</v>
      </c>
      <c r="C5" s="1">
        <v>2851</v>
      </c>
      <c r="D5" s="1">
        <f>_xlfn.RANK.EQ($C5,($C$5:$C$18))</f>
        <v>4</v>
      </c>
    </row>
    <row r="6" spans="2:11" x14ac:dyDescent="0.3">
      <c r="B6" s="1" t="s">
        <v>33</v>
      </c>
      <c r="C6" s="1">
        <v>3495</v>
      </c>
      <c r="D6" s="1">
        <f t="shared" ref="D6:D18" si="0">_xlfn.RANK.EQ($C6,($C$5:$C$18))</f>
        <v>3</v>
      </c>
      <c r="I6" s="13" t="s">
        <v>99</v>
      </c>
      <c r="J6" s="13" t="s">
        <v>100</v>
      </c>
      <c r="K6" s="13" t="s">
        <v>86</v>
      </c>
    </row>
    <row r="7" spans="2:11" x14ac:dyDescent="0.3">
      <c r="B7" s="1" t="s">
        <v>48</v>
      </c>
      <c r="C7" s="1">
        <v>2632</v>
      </c>
      <c r="D7" s="1">
        <f t="shared" si="0"/>
        <v>6</v>
      </c>
      <c r="I7" s="1" t="s">
        <v>89</v>
      </c>
      <c r="J7" s="1">
        <v>1538</v>
      </c>
      <c r="K7" s="1">
        <f>_xlfn.RANK.EQ($J7,$J$7:$J$16)</f>
        <v>10</v>
      </c>
    </row>
    <row r="8" spans="2:11" x14ac:dyDescent="0.3">
      <c r="B8" s="1" t="s">
        <v>50</v>
      </c>
      <c r="C8" s="1">
        <v>2633</v>
      </c>
      <c r="D8" s="1">
        <f t="shared" si="0"/>
        <v>5</v>
      </c>
      <c r="I8" s="1" t="s">
        <v>90</v>
      </c>
      <c r="J8" s="1">
        <v>6602</v>
      </c>
      <c r="K8" s="1">
        <f t="shared" ref="K8:K16" si="1">_xlfn.RANK.EQ($J8,$J$7:$J$16)</f>
        <v>1</v>
      </c>
    </row>
    <row r="9" spans="2:11" x14ac:dyDescent="0.3">
      <c r="B9" s="1" t="s">
        <v>20</v>
      </c>
      <c r="C9" s="1">
        <v>2574</v>
      </c>
      <c r="D9" s="1">
        <f t="shared" si="0"/>
        <v>7</v>
      </c>
      <c r="I9" s="1" t="s">
        <v>91</v>
      </c>
      <c r="J9" s="1">
        <v>4831</v>
      </c>
      <c r="K9" s="1">
        <f t="shared" si="1"/>
        <v>6</v>
      </c>
    </row>
    <row r="10" spans="2:11" x14ac:dyDescent="0.3">
      <c r="B10" s="1" t="s">
        <v>18</v>
      </c>
      <c r="C10" s="1">
        <v>2151</v>
      </c>
      <c r="D10" s="1">
        <f t="shared" si="0"/>
        <v>13</v>
      </c>
      <c r="I10" s="1" t="s">
        <v>92</v>
      </c>
      <c r="J10" s="1">
        <v>5985</v>
      </c>
      <c r="K10" s="1">
        <f t="shared" si="1"/>
        <v>2</v>
      </c>
    </row>
    <row r="11" spans="2:11" x14ac:dyDescent="0.3">
      <c r="B11" s="1" t="s">
        <v>44</v>
      </c>
      <c r="C11" s="1">
        <v>2475</v>
      </c>
      <c r="D11" s="1">
        <f t="shared" si="0"/>
        <v>10</v>
      </c>
      <c r="I11" s="1" t="s">
        <v>93</v>
      </c>
      <c r="J11" s="1">
        <v>5444</v>
      </c>
      <c r="K11" s="1">
        <f t="shared" si="1"/>
        <v>4</v>
      </c>
    </row>
    <row r="12" spans="2:11" x14ac:dyDescent="0.3">
      <c r="B12" s="1" t="s">
        <v>56</v>
      </c>
      <c r="C12" s="1">
        <v>2227.5</v>
      </c>
      <c r="D12" s="1">
        <f t="shared" si="0"/>
        <v>12</v>
      </c>
      <c r="I12" s="1" t="s">
        <v>94</v>
      </c>
      <c r="J12" s="1">
        <v>5444</v>
      </c>
      <c r="K12" s="1">
        <f t="shared" si="1"/>
        <v>4</v>
      </c>
    </row>
    <row r="13" spans="2:11" x14ac:dyDescent="0.3">
      <c r="B13" s="1" t="s">
        <v>81</v>
      </c>
      <c r="C13" s="1">
        <v>2541</v>
      </c>
      <c r="D13" s="1">
        <f t="shared" si="0"/>
        <v>8</v>
      </c>
      <c r="I13" s="1" t="s">
        <v>95</v>
      </c>
      <c r="J13" s="1">
        <v>3412</v>
      </c>
      <c r="K13" s="1">
        <f t="shared" si="1"/>
        <v>7</v>
      </c>
    </row>
    <row r="14" spans="2:11" x14ac:dyDescent="0.3">
      <c r="B14" s="1" t="s">
        <v>16</v>
      </c>
      <c r="C14" s="1">
        <v>2536</v>
      </c>
      <c r="D14" s="1">
        <f t="shared" si="0"/>
        <v>9</v>
      </c>
      <c r="I14" s="1" t="s">
        <v>96</v>
      </c>
      <c r="J14" s="1">
        <v>5809</v>
      </c>
      <c r="K14" s="1">
        <f t="shared" si="1"/>
        <v>3</v>
      </c>
    </row>
    <row r="15" spans="2:11" x14ac:dyDescent="0.3">
      <c r="B15" s="1" t="s">
        <v>14</v>
      </c>
      <c r="C15" s="1">
        <v>2007</v>
      </c>
      <c r="D15" s="1">
        <f t="shared" si="0"/>
        <v>14</v>
      </c>
      <c r="I15" s="1" t="s">
        <v>97</v>
      </c>
      <c r="J15" s="1">
        <v>1711</v>
      </c>
      <c r="K15" s="1">
        <f t="shared" si="1"/>
        <v>8</v>
      </c>
    </row>
    <row r="16" spans="2:11" x14ac:dyDescent="0.3">
      <c r="B16" s="1" t="s">
        <v>21</v>
      </c>
      <c r="C16" s="1">
        <v>2460</v>
      </c>
      <c r="D16" s="1">
        <f t="shared" si="0"/>
        <v>11</v>
      </c>
      <c r="I16" s="1" t="s">
        <v>98</v>
      </c>
      <c r="J16" s="1">
        <v>1711</v>
      </c>
      <c r="K16" s="1">
        <f t="shared" si="1"/>
        <v>8</v>
      </c>
    </row>
    <row r="17" spans="2:4" x14ac:dyDescent="0.3">
      <c r="B17" s="1" t="s">
        <v>19</v>
      </c>
      <c r="C17" s="1">
        <v>3802.5</v>
      </c>
      <c r="D17" s="1">
        <f t="shared" si="0"/>
        <v>1</v>
      </c>
    </row>
    <row r="18" spans="2:4" x14ac:dyDescent="0.3">
      <c r="B18" s="1" t="s">
        <v>6</v>
      </c>
      <c r="C18" s="1">
        <v>3793.5</v>
      </c>
      <c r="D18" s="1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Brainstorm</vt:lpstr>
      <vt:lpstr>Vlookup Advanced</vt:lpstr>
      <vt:lpstr>Rank</vt:lpstr>
      <vt:lpstr>Amarilla</vt:lpstr>
      <vt:lpstr>Montana</vt:lpstr>
      <vt:lpstr>Paseo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2022-07-27T07:17:57Z</dcterms:created>
  <dcterms:modified xsi:type="dcterms:W3CDTF">2023-01-19T13:24:59Z</dcterms:modified>
</cp:coreProperties>
</file>