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Monte_Trials" sheetId="2" r:id="rId4"/>
  </sheets>
  <definedNames/>
  <calcPr/>
</workbook>
</file>

<file path=xl/sharedStrings.xml><?xml version="1.0" encoding="utf-8"?>
<sst xmlns="http://schemas.openxmlformats.org/spreadsheetml/2006/main" count="148" uniqueCount="120">
  <si>
    <t>Transistor</t>
  </si>
  <si>
    <t>Value</t>
  </si>
  <si>
    <t>Slope</t>
  </si>
  <si>
    <t>Delay</t>
  </si>
  <si>
    <t>opt size</t>
  </si>
  <si>
    <t>area (min area + 50%)</t>
  </si>
  <si>
    <t>delay</t>
  </si>
  <si>
    <t>WRITE 10 (up to down)</t>
  </si>
  <si>
    <t>m32-m30 (pmos)</t>
  </si>
  <si>
    <t>567n</t>
  </si>
  <si>
    <t>-60.7p</t>
  </si>
  <si>
    <t>4.67n</t>
  </si>
  <si>
    <t>.74u</t>
  </si>
  <si>
    <t>3u</t>
  </si>
  <si>
    <t>2.9494n</t>
  </si>
  <si>
    <t>100n (min size)</t>
  </si>
  <si>
    <t>-4.48n</t>
  </si>
  <si>
    <t>13.2n</t>
  </si>
  <si>
    <t>369n</t>
  </si>
  <si>
    <t>-237p</t>
  </si>
  <si>
    <t>5.15n</t>
  </si>
  <si>
    <t>809n</t>
  </si>
  <si>
    <t>-21.7p</t>
  </si>
  <si>
    <t>4.49n</t>
  </si>
  <si>
    <t>3,64u</t>
  </si>
  <si>
    <t>-719f</t>
  </si>
  <si>
    <t>4.28n</t>
  </si>
  <si>
    <t>m36 (nmos)</t>
  </si>
  <si>
    <t>477n</t>
  </si>
  <si>
    <t>-60.8p</t>
  </si>
  <si>
    <t>1.22u</t>
  </si>
  <si>
    <t>-2.14n</t>
  </si>
  <si>
    <t>16.9n</t>
  </si>
  <si>
    <t>342n</t>
  </si>
  <si>
    <t>-126p</t>
  </si>
  <si>
    <t>13.4n</t>
  </si>
  <si>
    <t>1.28u</t>
  </si>
  <si>
    <t>-5p</t>
  </si>
  <si>
    <t>12.8n</t>
  </si>
  <si>
    <t>2.26u</t>
  </si>
  <si>
    <t>-500f</t>
  </si>
  <si>
    <t>12.7n</t>
  </si>
  <si>
    <t>WRITE 01 (down to up)</t>
  </si>
  <si>
    <t>m33-m29 (nmos)</t>
  </si>
  <si>
    <t>378n</t>
  </si>
  <si>
    <t>-60.9p</t>
  </si>
  <si>
    <t>8.47n</t>
  </si>
  <si>
    <t>.7u</t>
  </si>
  <si>
    <t>3.6u</t>
  </si>
  <si>
    <t>2.6598n</t>
  </si>
  <si>
    <t>-922p</t>
  </si>
  <si>
    <t>10.2n</t>
  </si>
  <si>
    <t xml:space="preserve">271n </t>
  </si>
  <si>
    <t>-138p</t>
  </si>
  <si>
    <t>8.66n</t>
  </si>
  <si>
    <t>764n</t>
  </si>
  <si>
    <t>-9.87p</t>
  </si>
  <si>
    <t>8.28n</t>
  </si>
  <si>
    <t>3.34u</t>
  </si>
  <si>
    <t>-273f</t>
  </si>
  <si>
    <t>8.18n</t>
  </si>
  <si>
    <t>m35 (pmos)</t>
  </si>
  <si>
    <t>1.33u</t>
  </si>
  <si>
    <t>-60.1p</t>
  </si>
  <si>
    <t>2.6n</t>
  </si>
  <si>
    <t>1.9u</t>
  </si>
  <si>
    <t>-11n</t>
  </si>
  <si>
    <t>27.3n</t>
  </si>
  <si>
    <t>327n</t>
  </si>
  <si>
    <t>-1.05n</t>
  </si>
  <si>
    <t>7.62n</t>
  </si>
  <si>
    <t>2.09u</t>
  </si>
  <si>
    <t>-21.6p</t>
  </si>
  <si>
    <t>2.04n</t>
  </si>
  <si>
    <t>4.76u</t>
  </si>
  <si>
    <t>-3p</t>
  </si>
  <si>
    <t>1.61n</t>
  </si>
  <si>
    <t xml:space="preserve">I added the optimization netlists in a new folder, write optimization. </t>
  </si>
  <si>
    <t xml:space="preserve"> Ali 6/28/</t>
  </si>
  <si>
    <t>Optimization Results (for min area)</t>
  </si>
  <si>
    <t>Top nmos</t>
  </si>
  <si>
    <t>Top pmos</t>
  </si>
  <si>
    <t>Bottom nmos</t>
  </si>
  <si>
    <t>Bottom pmos</t>
  </si>
  <si>
    <t>Total Area</t>
  </si>
  <si>
    <t xml:space="preserve">Delay </t>
  </si>
  <si>
    <t>Optimization Results (for min delay)</t>
  </si>
  <si>
    <t>Trial #</t>
  </si>
  <si>
    <t>topN</t>
  </si>
  <si>
    <t>snkN</t>
  </si>
  <si>
    <t>TopP</t>
  </si>
  <si>
    <t>snkP</t>
  </si>
  <si>
    <t>ratio01</t>
  </si>
  <si>
    <t>ratio10</t>
  </si>
  <si>
    <t xml:space="preserve">delay </t>
  </si>
  <si>
    <t>area</t>
  </si>
  <si>
    <t>Failure Rate Rate %</t>
  </si>
  <si>
    <t>408 (old sweep)</t>
  </si>
  <si>
    <t>New Values Below this marker</t>
  </si>
  <si>
    <t>Needs to be re-run, there was inconsistancy with the data.</t>
  </si>
  <si>
    <t>MinArea</t>
  </si>
  <si>
    <t>custom</t>
  </si>
  <si>
    <t>Experimentation Area</t>
  </si>
  <si>
    <t>100 run sets</t>
  </si>
  <si>
    <t>1000 run</t>
  </si>
  <si>
    <t>Area Calc Diff</t>
  </si>
  <si>
    <t>100 Run no Opt</t>
  </si>
  <si>
    <t>1000 runs</t>
  </si>
  <si>
    <t>3.0003n</t>
  </si>
  <si>
    <t>15.17u</t>
  </si>
  <si>
    <t>just added</t>
  </si>
  <si>
    <t>2.9990n</t>
  </si>
  <si>
    <t>15u</t>
  </si>
  <si>
    <t>2.9896n</t>
  </si>
  <si>
    <t>14.98u</t>
  </si>
  <si>
    <t>3.0011n</t>
  </si>
  <si>
    <t>Alter Num 721</t>
  </si>
  <si>
    <t>Needs 10^-6</t>
  </si>
  <si>
    <t>Value*10^-6</t>
  </si>
  <si>
    <t>Currently the smallest possible area with no failure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</si>
</sst>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/>
    <font>
      <color rgb="FF000000"/>
    </font>
    <font>
      <color rgb="FF000000"/>
      <name val="Arial"/>
    </font>
    <font>
      <sz val="11.0"/>
      <color rgb="FF000000"/>
      <name val="Calibri"/>
    </font>
    <font>
      <color rgb="FFFF0000"/>
    </font>
    <font>
      <sz val="11.0"/>
      <color rgb="FFFF0000"/>
      <name val="Calibri"/>
    </font>
    <font>
      <sz val="11.0"/>
      <color rgb="FF000000"/>
      <name val="Inconsolata"/>
    </font>
  </fonts>
  <fills count="12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5" fontId="4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2" fontId="3" numFmtId="0" xfId="0" applyFont="1"/>
    <xf borderId="0" fillId="6" fontId="1" numFmtId="0" xfId="0" applyAlignment="1" applyFill="1" applyFont="1">
      <alignment readingOrder="0"/>
    </xf>
    <xf borderId="0" fillId="6" fontId="2" numFmtId="0" xfId="0" applyFont="1"/>
    <xf borderId="0" fillId="6" fontId="2" numFmtId="0" xfId="0" applyAlignment="1" applyFont="1">
      <alignment readingOrder="0"/>
    </xf>
    <xf borderId="0" fillId="4" fontId="2" numFmtId="0" xfId="0" applyFont="1"/>
    <xf borderId="0" fillId="7" fontId="5" numFmtId="0" xfId="0" applyAlignment="1" applyFill="1" applyFont="1">
      <alignment readingOrder="0" shrinkToFit="0" vertical="bottom" wrapText="0"/>
    </xf>
    <xf borderId="0" fillId="8" fontId="5" numFmtId="0" xfId="0" applyAlignment="1" applyFill="1" applyFont="1">
      <alignment horizontal="right" readingOrder="0" shrinkToFit="0" vertical="bottom" wrapText="0"/>
    </xf>
    <xf borderId="0" fillId="8" fontId="5" numFmtId="11" xfId="0" applyAlignment="1" applyFont="1" applyNumberFormat="1">
      <alignment horizontal="right" readingOrder="0" shrinkToFit="0" vertical="bottom" wrapText="0"/>
    </xf>
    <xf borderId="0" fillId="8" fontId="5" numFmtId="0" xfId="0" applyAlignment="1" applyFont="1">
      <alignment readingOrder="0" shrinkToFit="0" vertical="bottom" wrapText="0"/>
    </xf>
    <xf borderId="0" fillId="0" fontId="2" numFmtId="11" xfId="0" applyAlignment="1" applyFont="1" applyNumberFormat="1">
      <alignment readingOrder="0"/>
    </xf>
    <xf borderId="0" fillId="4" fontId="5" numFmtId="0" xfId="0" applyAlignment="1" applyFont="1">
      <alignment horizontal="right" readingOrder="0" shrinkToFit="0" vertical="bottom" wrapText="0"/>
    </xf>
    <xf borderId="0" fillId="4" fontId="2" numFmtId="11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5" fontId="5" numFmtId="0" xfId="0" applyAlignment="1" applyFont="1">
      <alignment horizontal="right" readingOrder="0" shrinkToFit="0" vertical="bottom" wrapText="0"/>
    </xf>
    <xf borderId="0" fillId="5" fontId="2" numFmtId="11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8" fontId="7" numFmtId="0" xfId="0" applyAlignment="1" applyFont="1">
      <alignment horizontal="right" readingOrder="0" shrinkToFit="0" vertical="bottom" wrapText="0"/>
    </xf>
    <xf borderId="0" fillId="0" fontId="6" numFmtId="11" xfId="0" applyAlignment="1" applyFont="1" applyNumberFormat="1">
      <alignment readingOrder="0"/>
    </xf>
    <xf borderId="0" fillId="0" fontId="6" numFmtId="0" xfId="0" applyFont="1"/>
    <xf borderId="0" fillId="9" fontId="2" numFmtId="0" xfId="0" applyAlignment="1" applyFill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11" xfId="0" applyAlignment="1" applyFont="1" applyNumberFormat="1">
      <alignment readingOrder="0" shrinkToFit="0" vertical="bottom" wrapText="0"/>
    </xf>
    <xf borderId="0" fillId="10" fontId="5" numFmtId="0" xfId="0" applyAlignment="1" applyFill="1" applyFont="1">
      <alignment readingOrder="0" shrinkToFit="0" vertical="bottom" wrapText="0"/>
    </xf>
    <xf borderId="0" fillId="4" fontId="5" numFmtId="0" xfId="0" applyAlignment="1" applyFont="1">
      <alignment readingOrder="0" shrinkToFit="0" vertical="bottom" wrapText="0"/>
    </xf>
    <xf borderId="0" fillId="4" fontId="5" numFmtId="11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5" fontId="8" numFmtId="0" xfId="0" applyFont="1"/>
    <xf borderId="0" fillId="5" fontId="8" numFmtId="11" xfId="0" applyFont="1" applyNumberFormat="1"/>
    <xf borderId="0" fillId="0" fontId="2" numFmtId="9" xfId="0" applyAlignment="1" applyFont="1" applyNumberFormat="1">
      <alignment readingOrder="0"/>
    </xf>
    <xf borderId="0" fillId="0" fontId="8" numFmtId="11" xfId="0" applyFont="1" applyNumberFormat="1"/>
    <xf borderId="0" fillId="11" fontId="2" numFmtId="0" xfId="0" applyAlignment="1" applyFill="1" applyFont="1">
      <alignment readingOrder="0"/>
    </xf>
    <xf borderId="0" fillId="11" fontId="2" numFmtId="0" xfId="0" applyFont="1"/>
    <xf borderId="0" fillId="11" fontId="2" numFmtId="11" xfId="0" applyAlignment="1" applyFont="1" applyNumberFormat="1">
      <alignment readingOrder="0"/>
    </xf>
    <xf borderId="0" fillId="3" fontId="2" numFmtId="0" xfId="0" applyFont="1"/>
    <xf borderId="0" fillId="3" fontId="2" numFmtId="11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9" fontId="2" numFmtId="0" xfId="0" applyFont="1"/>
    <xf borderId="0" fillId="5" fontId="8" numFmtId="0" xfId="0" applyAlignment="1" applyFont="1">
      <alignment horizontal="left"/>
    </xf>
    <xf borderId="0" fillId="0" fontId="2" numFmtId="11" xfId="0" applyFont="1" applyNumberFormat="1"/>
    <xf borderId="0" fillId="5" fontId="8" numFmtId="11" xfId="0" applyAlignment="1" applyFont="1" applyNumberFormat="1">
      <alignment horizontal="left"/>
    </xf>
    <xf borderId="0" fillId="4" fontId="8" numFmtId="11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0"/>
    <col customWidth="1" min="2" max="2" width="14.71"/>
    <col customWidth="1" min="3" max="3" width="14.29"/>
    <col customWidth="1" min="7" max="7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</row>
    <row r="2">
      <c r="A2" s="2" t="s">
        <v>7</v>
      </c>
      <c r="B2" s="2"/>
      <c r="C2" s="2"/>
      <c r="D2" s="2"/>
      <c r="E2" s="3"/>
      <c r="F2" s="2" t="s">
        <v>7</v>
      </c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8</v>
      </c>
      <c r="B3" s="4" t="s">
        <v>9</v>
      </c>
      <c r="C3" s="4" t="s">
        <v>10</v>
      </c>
      <c r="D3" s="4" t="s">
        <v>11</v>
      </c>
      <c r="F3" s="5" t="s">
        <v>12</v>
      </c>
      <c r="G3" s="6" t="s">
        <v>13</v>
      </c>
      <c r="H3" s="5" t="s">
        <v>14</v>
      </c>
    </row>
    <row r="4">
      <c r="A4" s="5"/>
      <c r="B4" s="5" t="s">
        <v>15</v>
      </c>
      <c r="C4" s="5" t="s">
        <v>16</v>
      </c>
      <c r="D4" s="5" t="s">
        <v>17</v>
      </c>
    </row>
    <row r="5">
      <c r="A5" s="5"/>
      <c r="B5" s="5" t="s">
        <v>18</v>
      </c>
      <c r="C5" s="5" t="s">
        <v>19</v>
      </c>
      <c r="D5" s="5" t="s">
        <v>20</v>
      </c>
    </row>
    <row r="6">
      <c r="A6" s="5"/>
      <c r="B6" s="5" t="s">
        <v>21</v>
      </c>
      <c r="C6" s="5" t="s">
        <v>22</v>
      </c>
      <c r="D6" s="5" t="s">
        <v>23</v>
      </c>
    </row>
    <row r="7">
      <c r="A7" s="5"/>
      <c r="B7" s="5" t="s">
        <v>24</v>
      </c>
      <c r="C7" s="5" t="s">
        <v>25</v>
      </c>
      <c r="D7" s="5" t="s">
        <v>26</v>
      </c>
    </row>
    <row r="8">
      <c r="A8" s="4" t="s">
        <v>27</v>
      </c>
      <c r="B8" s="4" t="s">
        <v>28</v>
      </c>
      <c r="C8" s="4" t="s">
        <v>29</v>
      </c>
      <c r="D8" s="4" t="s">
        <v>17</v>
      </c>
      <c r="F8" s="5" t="s">
        <v>30</v>
      </c>
      <c r="G8" s="7" t="s">
        <v>13</v>
      </c>
      <c r="H8" s="5" t="s">
        <v>14</v>
      </c>
    </row>
    <row r="9">
      <c r="B9" s="8" t="s">
        <v>15</v>
      </c>
      <c r="C9" s="5" t="s">
        <v>31</v>
      </c>
      <c r="D9" s="5" t="s">
        <v>32</v>
      </c>
    </row>
    <row r="10">
      <c r="B10" s="5" t="s">
        <v>33</v>
      </c>
      <c r="C10" s="5" t="s">
        <v>34</v>
      </c>
      <c r="D10" s="5" t="s">
        <v>35</v>
      </c>
    </row>
    <row r="11">
      <c r="B11" s="5" t="s">
        <v>36</v>
      </c>
      <c r="C11" s="5" t="s">
        <v>37</v>
      </c>
      <c r="D11" s="5" t="s">
        <v>38</v>
      </c>
    </row>
    <row r="12">
      <c r="B12" s="5" t="s">
        <v>39</v>
      </c>
      <c r="C12" s="5" t="s">
        <v>40</v>
      </c>
      <c r="D12" s="5" t="s">
        <v>41</v>
      </c>
    </row>
    <row r="13">
      <c r="A13" s="9" t="s">
        <v>42</v>
      </c>
      <c r="B13" s="10"/>
      <c r="C13" s="10"/>
      <c r="D13" s="10"/>
      <c r="E13" s="10"/>
      <c r="F13" s="9" t="s">
        <v>42</v>
      </c>
      <c r="G13" s="10"/>
      <c r="H13" s="10"/>
      <c r="I13" s="10"/>
      <c r="J13" s="10"/>
      <c r="K13" s="10"/>
    </row>
    <row r="14">
      <c r="A14" s="4" t="s">
        <v>43</v>
      </c>
      <c r="B14" s="4" t="s">
        <v>44</v>
      </c>
      <c r="C14" s="4" t="s">
        <v>45</v>
      </c>
      <c r="D14" s="4" t="s">
        <v>46</v>
      </c>
      <c r="F14" s="5" t="s">
        <v>47</v>
      </c>
      <c r="G14" s="7" t="s">
        <v>48</v>
      </c>
      <c r="H14" s="5" t="s">
        <v>49</v>
      </c>
    </row>
    <row r="15">
      <c r="A15" s="5"/>
      <c r="B15" s="8" t="s">
        <v>15</v>
      </c>
      <c r="C15" s="5" t="s">
        <v>50</v>
      </c>
      <c r="D15" s="5" t="s">
        <v>51</v>
      </c>
    </row>
    <row r="16">
      <c r="A16" s="5"/>
      <c r="B16" s="5" t="s">
        <v>52</v>
      </c>
      <c r="C16" s="5" t="s">
        <v>53</v>
      </c>
      <c r="D16" s="5" t="s">
        <v>54</v>
      </c>
    </row>
    <row r="17">
      <c r="B17" s="5" t="s">
        <v>55</v>
      </c>
      <c r="C17" s="5" t="s">
        <v>56</v>
      </c>
      <c r="D17" s="5" t="s">
        <v>57</v>
      </c>
    </row>
    <row r="18">
      <c r="B18" s="5" t="s">
        <v>58</v>
      </c>
      <c r="C18" s="5" t="s">
        <v>59</v>
      </c>
      <c r="D18" s="5" t="s">
        <v>60</v>
      </c>
    </row>
    <row r="19">
      <c r="A19" s="4" t="s">
        <v>61</v>
      </c>
      <c r="B19" s="4" t="s">
        <v>62</v>
      </c>
      <c r="C19" s="4" t="s">
        <v>63</v>
      </c>
      <c r="D19" s="4" t="s">
        <v>64</v>
      </c>
      <c r="F19" s="5" t="s">
        <v>65</v>
      </c>
      <c r="G19" s="7" t="s">
        <v>48</v>
      </c>
      <c r="H19" s="8" t="s">
        <v>49</v>
      </c>
    </row>
    <row r="20">
      <c r="B20" s="8" t="s">
        <v>15</v>
      </c>
      <c r="C20" s="5" t="s">
        <v>66</v>
      </c>
      <c r="D20" s="5" t="s">
        <v>67</v>
      </c>
    </row>
    <row r="21">
      <c r="B21" s="5" t="s">
        <v>68</v>
      </c>
      <c r="C21" s="5" t="s">
        <v>69</v>
      </c>
      <c r="D21" s="5" t="s">
        <v>70</v>
      </c>
    </row>
    <row r="22">
      <c r="B22" s="5" t="s">
        <v>71</v>
      </c>
      <c r="C22" s="5" t="s">
        <v>72</v>
      </c>
      <c r="D22" s="5" t="s">
        <v>73</v>
      </c>
    </row>
    <row r="23">
      <c r="B23" s="5" t="s">
        <v>74</v>
      </c>
      <c r="C23" s="5" t="s">
        <v>75</v>
      </c>
      <c r="D23" s="5" t="s">
        <v>76</v>
      </c>
    </row>
    <row r="27">
      <c r="A27" s="5" t="s">
        <v>77</v>
      </c>
      <c r="D27" s="5" t="s">
        <v>78</v>
      </c>
    </row>
    <row r="29">
      <c r="A29" s="11" t="s">
        <v>79</v>
      </c>
      <c r="B29" s="12"/>
      <c r="C29" s="12"/>
      <c r="D29" s="12"/>
      <c r="E29" s="12"/>
      <c r="F29" s="12"/>
    </row>
    <row r="30">
      <c r="A30" s="12"/>
      <c r="B30" s="12"/>
      <c r="C30" s="12"/>
      <c r="D30" s="12"/>
      <c r="E30" s="12"/>
      <c r="F30" s="12"/>
    </row>
    <row r="31">
      <c r="A31" s="13" t="s">
        <v>80</v>
      </c>
      <c r="B31" s="13" t="s">
        <v>81</v>
      </c>
      <c r="C31" s="13" t="s">
        <v>82</v>
      </c>
      <c r="D31" s="13" t="s">
        <v>83</v>
      </c>
      <c r="E31" s="13" t="s">
        <v>84</v>
      </c>
      <c r="F31" s="13" t="s">
        <v>85</v>
      </c>
    </row>
    <row r="32">
      <c r="A32" s="7"/>
      <c r="B32" s="14"/>
      <c r="C32" s="14"/>
      <c r="D32" s="14"/>
      <c r="E32" s="14"/>
      <c r="F32" s="14"/>
    </row>
    <row r="33">
      <c r="A33" s="5"/>
    </row>
    <row r="34">
      <c r="A34" s="11" t="s">
        <v>86</v>
      </c>
      <c r="B34" s="12"/>
      <c r="C34" s="12"/>
      <c r="D34" s="12"/>
      <c r="E34" s="12"/>
      <c r="F34" s="12"/>
    </row>
    <row r="35">
      <c r="A35" s="12"/>
      <c r="B35" s="12"/>
      <c r="C35" s="12"/>
      <c r="D35" s="12"/>
      <c r="E35" s="12"/>
      <c r="F35" s="12"/>
    </row>
    <row r="36">
      <c r="A36" s="13" t="s">
        <v>80</v>
      </c>
      <c r="B36" s="13" t="s">
        <v>81</v>
      </c>
      <c r="C36" s="13" t="s">
        <v>82</v>
      </c>
      <c r="D36" s="13" t="s">
        <v>83</v>
      </c>
      <c r="E36" s="13" t="s">
        <v>84</v>
      </c>
      <c r="F36" s="13" t="s">
        <v>85</v>
      </c>
    </row>
    <row r="37">
      <c r="A37" s="7"/>
      <c r="B37" s="14"/>
      <c r="C37" s="14"/>
      <c r="D37" s="14"/>
      <c r="E37" s="14"/>
      <c r="F37" s="14"/>
    </row>
    <row r="38">
      <c r="A3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0" max="10" width="18.86"/>
  </cols>
  <sheetData>
    <row r="1">
      <c r="A1" s="15" t="s">
        <v>87</v>
      </c>
      <c r="B1" s="15" t="s">
        <v>88</v>
      </c>
      <c r="C1" s="15" t="s">
        <v>89</v>
      </c>
      <c r="D1" s="15" t="s">
        <v>90</v>
      </c>
      <c r="E1" s="15" t="s">
        <v>91</v>
      </c>
      <c r="F1" s="15" t="s">
        <v>92</v>
      </c>
      <c r="G1" s="15" t="s">
        <v>93</v>
      </c>
      <c r="H1" s="15" t="s">
        <v>94</v>
      </c>
      <c r="I1" s="15" t="s">
        <v>95</v>
      </c>
      <c r="J1" s="15" t="s">
        <v>96</v>
      </c>
    </row>
    <row r="2">
      <c r="A2" s="16" t="s">
        <v>97</v>
      </c>
      <c r="B2" s="16">
        <v>1.8</v>
      </c>
      <c r="C2" s="16">
        <v>1.4</v>
      </c>
      <c r="D2" s="16">
        <f t="shared" ref="D2:D21" si="1">C2*F2</f>
        <v>1.4</v>
      </c>
      <c r="E2" s="16">
        <f t="shared" ref="E2:E21" si="2">B2*G2</f>
        <v>1.8</v>
      </c>
      <c r="F2" s="16">
        <v>1.0</v>
      </c>
      <c r="G2" s="16">
        <v>1.0</v>
      </c>
      <c r="H2" s="17">
        <f>8.218*10^-9</f>
        <v>0.000000008218</v>
      </c>
      <c r="I2" s="17">
        <f>8.143*10^-9</f>
        <v>0.000000008143</v>
      </c>
      <c r="J2" s="16">
        <f>100-30.5</f>
        <v>69.5</v>
      </c>
    </row>
    <row r="3">
      <c r="A3" s="16">
        <v>104.0</v>
      </c>
      <c r="B3" s="16">
        <v>1.8</v>
      </c>
      <c r="C3" s="16">
        <v>2.1</v>
      </c>
      <c r="D3" s="16">
        <f t="shared" si="1"/>
        <v>2.31</v>
      </c>
      <c r="E3" s="16">
        <f t="shared" si="2"/>
        <v>1.98</v>
      </c>
      <c r="F3" s="16">
        <v>1.1</v>
      </c>
      <c r="G3" s="16">
        <v>1.1</v>
      </c>
      <c r="H3" s="17">
        <v>5.815E-9</v>
      </c>
      <c r="I3" s="16">
        <v>1.23E-5</v>
      </c>
      <c r="J3" s="16">
        <f>100-68.7</f>
        <v>31.3</v>
      </c>
    </row>
    <row r="4">
      <c r="A4" s="16">
        <v>105.0</v>
      </c>
      <c r="B4" s="16">
        <v>2.1</v>
      </c>
      <c r="C4" s="16">
        <v>2.1</v>
      </c>
      <c r="D4" s="16">
        <f t="shared" si="1"/>
        <v>2.31</v>
      </c>
      <c r="E4" s="16">
        <f t="shared" si="2"/>
        <v>2.31</v>
      </c>
      <c r="F4" s="16">
        <v>1.1</v>
      </c>
      <c r="G4" s="16">
        <v>1.1</v>
      </c>
      <c r="H4" s="17">
        <v>4.166E-9</v>
      </c>
      <c r="I4" s="16">
        <v>1.323E-5</v>
      </c>
      <c r="J4" s="16">
        <f>100-88.6</f>
        <v>11.4</v>
      </c>
    </row>
    <row r="5">
      <c r="A5" s="16">
        <v>106.0</v>
      </c>
      <c r="B5" s="16">
        <v>2.4</v>
      </c>
      <c r="C5" s="16">
        <v>2.1</v>
      </c>
      <c r="D5" s="16">
        <f t="shared" si="1"/>
        <v>2.31</v>
      </c>
      <c r="E5" s="16">
        <f t="shared" si="2"/>
        <v>2.64</v>
      </c>
      <c r="F5" s="16">
        <v>1.1</v>
      </c>
      <c r="G5" s="16">
        <v>1.1</v>
      </c>
      <c r="H5" s="17">
        <v>3.496E-9</v>
      </c>
      <c r="I5" s="16">
        <v>1.416E-5</v>
      </c>
      <c r="J5" s="16">
        <f>100-95.8</f>
        <v>4.2</v>
      </c>
    </row>
    <row r="6">
      <c r="A6" s="16">
        <v>107.0</v>
      </c>
      <c r="B6" s="16">
        <v>2.7</v>
      </c>
      <c r="C6" s="16">
        <v>2.1</v>
      </c>
      <c r="D6" s="16">
        <f t="shared" si="1"/>
        <v>2.31</v>
      </c>
      <c r="E6" s="16">
        <f t="shared" si="2"/>
        <v>2.97</v>
      </c>
      <c r="F6" s="16">
        <v>1.1</v>
      </c>
      <c r="G6" s="16">
        <v>1.1</v>
      </c>
      <c r="H6" s="17">
        <v>3.479E-9</v>
      </c>
      <c r="I6" s="18">
        <v>1.509E-5</v>
      </c>
      <c r="J6" s="18">
        <f>100-97.9</f>
        <v>2.1</v>
      </c>
    </row>
    <row r="7">
      <c r="A7" s="16">
        <v>108.0</v>
      </c>
      <c r="B7" s="16">
        <v>3.0</v>
      </c>
      <c r="C7" s="16">
        <v>2.1</v>
      </c>
      <c r="D7" s="16">
        <f t="shared" si="1"/>
        <v>2.31</v>
      </c>
      <c r="E7" s="16">
        <f t="shared" si="2"/>
        <v>3.3</v>
      </c>
      <c r="F7" s="16">
        <v>1.1</v>
      </c>
      <c r="G7" s="16">
        <v>1.1</v>
      </c>
      <c r="H7" s="17">
        <v>3.48E-9</v>
      </c>
      <c r="I7" s="16">
        <v>1.602E-5</v>
      </c>
      <c r="J7" s="16">
        <f t="shared" ref="J7:J8" si="3">100-95.8</f>
        <v>4.2</v>
      </c>
    </row>
    <row r="8">
      <c r="A8" s="5">
        <v>2382.0</v>
      </c>
      <c r="B8" s="5">
        <v>1.2</v>
      </c>
      <c r="C8" s="5">
        <v>1.5</v>
      </c>
      <c r="D8" s="16">
        <f t="shared" si="1"/>
        <v>1.65</v>
      </c>
      <c r="E8" s="16">
        <f t="shared" si="2"/>
        <v>1.92</v>
      </c>
      <c r="F8" s="5">
        <v>1.1</v>
      </c>
      <c r="G8" s="5">
        <v>1.6</v>
      </c>
      <c r="H8" s="19">
        <v>9.078E-9</v>
      </c>
      <c r="I8" s="19">
        <v>9.12E-6</v>
      </c>
      <c r="J8" s="5">
        <f t="shared" si="3"/>
        <v>4.2</v>
      </c>
    </row>
    <row r="9">
      <c r="A9" s="5">
        <v>2408.0</v>
      </c>
      <c r="B9" s="5">
        <v>1.8</v>
      </c>
      <c r="C9" s="5">
        <v>2.1</v>
      </c>
      <c r="D9" s="16">
        <f t="shared" si="1"/>
        <v>2.31</v>
      </c>
      <c r="E9" s="16">
        <f t="shared" si="2"/>
        <v>2.88</v>
      </c>
      <c r="F9" s="5">
        <v>1.1</v>
      </c>
      <c r="G9" s="5">
        <v>1.6</v>
      </c>
      <c r="H9" s="19">
        <v>3.506E-9</v>
      </c>
      <c r="I9" s="19">
        <v>1.32E-5</v>
      </c>
      <c r="J9" s="5">
        <v>4.4</v>
      </c>
    </row>
    <row r="10">
      <c r="A10" s="5">
        <v>119.0</v>
      </c>
      <c r="B10" s="5">
        <v>2.7</v>
      </c>
      <c r="C10" s="5">
        <v>2.4</v>
      </c>
      <c r="D10" s="16">
        <f t="shared" si="1"/>
        <v>2.64</v>
      </c>
      <c r="E10" s="16">
        <f t="shared" si="2"/>
        <v>2.97</v>
      </c>
      <c r="F10" s="5">
        <v>1.1</v>
      </c>
      <c r="G10" s="5">
        <v>1.1</v>
      </c>
      <c r="H10" s="19">
        <v>3.125E-9</v>
      </c>
      <c r="I10" s="19">
        <v>1.605E-5</v>
      </c>
      <c r="J10" s="5">
        <v>0.9</v>
      </c>
    </row>
    <row r="11">
      <c r="A11" s="5">
        <v>6719.0</v>
      </c>
      <c r="B11" s="5">
        <v>2.7</v>
      </c>
      <c r="C11" s="5">
        <v>1.8</v>
      </c>
      <c r="D11" s="16">
        <f t="shared" si="1"/>
        <v>4.86</v>
      </c>
      <c r="E11" s="16">
        <f t="shared" si="2"/>
        <v>6.48</v>
      </c>
      <c r="F11" s="5">
        <v>2.7</v>
      </c>
      <c r="G11" s="5">
        <v>2.4</v>
      </c>
      <c r="H11" s="19">
        <v>3.272E-9</v>
      </c>
      <c r="I11" s="19">
        <v>2.34E-5</v>
      </c>
      <c r="J11" s="5">
        <v>1.3</v>
      </c>
    </row>
    <row r="12">
      <c r="A12" s="5">
        <v>7266.0</v>
      </c>
      <c r="B12" s="5">
        <v>1.2</v>
      </c>
      <c r="C12" s="5">
        <v>1.2</v>
      </c>
      <c r="D12" s="16">
        <f t="shared" si="1"/>
        <v>1.92</v>
      </c>
      <c r="E12" s="16">
        <f t="shared" si="2"/>
        <v>3.24</v>
      </c>
      <c r="F12" s="5">
        <v>1.6</v>
      </c>
      <c r="G12" s="5">
        <v>2.7</v>
      </c>
      <c r="H12" s="19">
        <v>8.496E-9</v>
      </c>
      <c r="I12" s="19">
        <v>1.068E-5</v>
      </c>
      <c r="J12" s="5">
        <v>54.8</v>
      </c>
    </row>
    <row r="13">
      <c r="A13" s="5">
        <v>7889.0</v>
      </c>
      <c r="B13" s="5">
        <v>1.0</v>
      </c>
      <c r="C13" s="5">
        <v>2.4</v>
      </c>
      <c r="D13" s="16">
        <f t="shared" si="1"/>
        <v>6.48</v>
      </c>
      <c r="E13" s="16">
        <f t="shared" si="2"/>
        <v>2.7</v>
      </c>
      <c r="F13" s="5">
        <v>2.7</v>
      </c>
      <c r="G13" s="5">
        <v>2.7</v>
      </c>
      <c r="H13" s="19">
        <v>4.995E-9</v>
      </c>
      <c r="I13" s="19">
        <v>2.006E-5</v>
      </c>
      <c r="J13" s="5">
        <v>22.9</v>
      </c>
    </row>
    <row r="14">
      <c r="A14" s="5">
        <v>8333.0</v>
      </c>
      <c r="B14" s="5">
        <v>1.0</v>
      </c>
      <c r="C14" s="5">
        <v>2.7</v>
      </c>
      <c r="D14" s="16">
        <f t="shared" si="1"/>
        <v>3.51</v>
      </c>
      <c r="E14" s="16">
        <f t="shared" si="2"/>
        <v>3</v>
      </c>
      <c r="F14" s="5">
        <v>1.3</v>
      </c>
      <c r="G14" s="5">
        <v>3.0</v>
      </c>
      <c r="H14" s="19">
        <v>4.497E-9</v>
      </c>
      <c r="I14" s="19">
        <v>1.472E-5</v>
      </c>
      <c r="J14" s="5">
        <v>15.2</v>
      </c>
    </row>
    <row r="15">
      <c r="A15" s="5">
        <v>5876.0</v>
      </c>
      <c r="B15" s="5">
        <v>1.8</v>
      </c>
      <c r="C15" s="5">
        <v>2.4</v>
      </c>
      <c r="D15" s="16">
        <f t="shared" si="1"/>
        <v>2.64</v>
      </c>
      <c r="E15" s="16">
        <f t="shared" si="2"/>
        <v>4.32</v>
      </c>
      <c r="F15" s="5">
        <v>1.1</v>
      </c>
      <c r="G15" s="5">
        <v>2.4</v>
      </c>
      <c r="H15" s="19">
        <v>3.109E-9</v>
      </c>
      <c r="I15" s="19">
        <v>1.56E-5</v>
      </c>
      <c r="J15" s="5">
        <v>0.6</v>
      </c>
    </row>
    <row r="16">
      <c r="A16" s="5">
        <v>224.0</v>
      </c>
      <c r="B16" s="5">
        <v>1.8</v>
      </c>
      <c r="C16" s="5">
        <v>1.5</v>
      </c>
      <c r="D16" s="16">
        <f t="shared" si="1"/>
        <v>1.95</v>
      </c>
      <c r="E16" s="16">
        <f t="shared" si="2"/>
        <v>1.98</v>
      </c>
      <c r="F16" s="5">
        <v>1.3</v>
      </c>
      <c r="G16" s="5">
        <v>1.1</v>
      </c>
      <c r="H16" s="19">
        <v>5.809E-9</v>
      </c>
      <c r="I16" s="19">
        <v>1.098E-5</v>
      </c>
      <c r="J16" s="5">
        <v>42.8</v>
      </c>
    </row>
    <row r="17">
      <c r="A17" s="5">
        <v>356.0</v>
      </c>
      <c r="B17" s="5">
        <v>1.8</v>
      </c>
      <c r="C17" s="5">
        <v>1.2</v>
      </c>
      <c r="D17" s="16">
        <f t="shared" si="1"/>
        <v>1.92</v>
      </c>
      <c r="E17" s="16">
        <f t="shared" si="2"/>
        <v>1.98</v>
      </c>
      <c r="F17" s="5">
        <v>1.6</v>
      </c>
      <c r="G17" s="5">
        <v>1.1</v>
      </c>
      <c r="H17" s="19">
        <v>8.511E-9</v>
      </c>
      <c r="I17" s="19">
        <v>1.062E-5</v>
      </c>
      <c r="J17" s="5">
        <v>64.7</v>
      </c>
    </row>
    <row r="18">
      <c r="A18" s="7">
        <v>4881.0</v>
      </c>
      <c r="B18" s="7">
        <v>2.1</v>
      </c>
      <c r="C18" s="7">
        <v>2.7</v>
      </c>
      <c r="D18" s="20">
        <f t="shared" si="1"/>
        <v>3.51</v>
      </c>
      <c r="E18" s="20">
        <f t="shared" si="2"/>
        <v>4.41</v>
      </c>
      <c r="F18" s="7">
        <v>1.3</v>
      </c>
      <c r="G18" s="7">
        <v>2.1</v>
      </c>
      <c r="H18" s="21">
        <v>2.779E-9</v>
      </c>
      <c r="I18" s="21">
        <v>1.833E-5</v>
      </c>
      <c r="J18" s="7">
        <v>0.0</v>
      </c>
    </row>
    <row r="19">
      <c r="A19" s="7">
        <v>5888.0</v>
      </c>
      <c r="B19" s="7">
        <v>1.8</v>
      </c>
      <c r="C19" s="7">
        <v>2.7</v>
      </c>
      <c r="D19" s="20">
        <f t="shared" si="1"/>
        <v>2.97</v>
      </c>
      <c r="E19" s="20">
        <f t="shared" si="2"/>
        <v>4.32</v>
      </c>
      <c r="F19" s="7">
        <v>1.1</v>
      </c>
      <c r="G19" s="7">
        <v>2.4</v>
      </c>
      <c r="H19" s="21">
        <v>2.872E-9</v>
      </c>
      <c r="I19" s="21">
        <v>1.656E-5</v>
      </c>
      <c r="J19" s="7">
        <v>0.0</v>
      </c>
    </row>
    <row r="20">
      <c r="A20" s="7">
        <v>7052.0</v>
      </c>
      <c r="B20" s="7">
        <v>1.8</v>
      </c>
      <c r="C20" s="7">
        <v>3.0</v>
      </c>
      <c r="D20" s="20">
        <f t="shared" si="1"/>
        <v>3.3</v>
      </c>
      <c r="E20" s="20">
        <f t="shared" si="2"/>
        <v>4.86</v>
      </c>
      <c r="F20" s="7">
        <v>1.1</v>
      </c>
      <c r="G20" s="7">
        <v>2.7</v>
      </c>
      <c r="H20" s="21">
        <v>2.745E-9</v>
      </c>
      <c r="I20" s="21">
        <v>1.806E-5</v>
      </c>
      <c r="J20" s="7">
        <v>0.0</v>
      </c>
    </row>
    <row r="21">
      <c r="A21" s="22">
        <v>8323.0</v>
      </c>
      <c r="B21" s="22">
        <v>1.5</v>
      </c>
      <c r="C21" s="22">
        <v>2.4</v>
      </c>
      <c r="D21" s="23">
        <f t="shared" si="1"/>
        <v>3.12</v>
      </c>
      <c r="E21" s="23">
        <f t="shared" si="2"/>
        <v>4.5</v>
      </c>
      <c r="F21" s="22">
        <v>1.3</v>
      </c>
      <c r="G21" s="22">
        <v>3.0</v>
      </c>
      <c r="H21" s="24">
        <v>2.985E-9</v>
      </c>
      <c r="I21" s="24">
        <v>1.614E-5</v>
      </c>
      <c r="J21" s="22">
        <v>0.3</v>
      </c>
    </row>
    <row r="22">
      <c r="A22" s="22"/>
      <c r="B22" s="22"/>
      <c r="C22" s="22"/>
      <c r="D22" s="23"/>
      <c r="E22" s="23"/>
      <c r="F22" s="22"/>
      <c r="G22" s="22"/>
      <c r="H22" s="24"/>
      <c r="I22" s="24"/>
      <c r="J22" s="22"/>
    </row>
    <row r="23">
      <c r="A23" s="22"/>
      <c r="B23" s="22"/>
      <c r="C23" s="22"/>
      <c r="D23" s="23"/>
      <c r="E23" s="23"/>
      <c r="F23" s="22"/>
      <c r="G23" s="22"/>
      <c r="H23" s="24"/>
      <c r="I23" s="24"/>
      <c r="J23" s="22"/>
    </row>
    <row r="24">
      <c r="A24" s="22"/>
      <c r="B24" s="22"/>
      <c r="C24" s="22"/>
      <c r="D24" s="23"/>
      <c r="E24" s="23"/>
      <c r="F24" s="22"/>
      <c r="G24" s="22"/>
      <c r="H24" s="24"/>
      <c r="I24" s="24"/>
      <c r="J24" s="22"/>
    </row>
    <row r="25">
      <c r="B25" s="5">
        <v>2.1</v>
      </c>
      <c r="C25" s="5">
        <v>1.5</v>
      </c>
      <c r="D25" s="16">
        <f t="shared" ref="D25:D103" si="4">C25*F25</f>
        <v>1.65</v>
      </c>
      <c r="E25" s="16">
        <f t="shared" ref="E25:E103" si="5">B25*G25</f>
        <v>2.31</v>
      </c>
      <c r="F25" s="5">
        <v>1.1</v>
      </c>
      <c r="G25" s="5">
        <v>1.1</v>
      </c>
      <c r="H25" s="19">
        <v>5.729E-9</v>
      </c>
      <c r="I25" s="19">
        <v>1.131E-5</v>
      </c>
    </row>
    <row r="26">
      <c r="B26" s="5">
        <v>3.0</v>
      </c>
      <c r="C26" s="5">
        <v>1.5</v>
      </c>
      <c r="D26" s="16">
        <f t="shared" si="4"/>
        <v>1.65</v>
      </c>
      <c r="E26" s="16">
        <f t="shared" si="5"/>
        <v>3.3</v>
      </c>
      <c r="F26" s="5">
        <v>1.1</v>
      </c>
      <c r="G26" s="5">
        <v>1.1</v>
      </c>
      <c r="H26" s="19">
        <v>5.749E-9</v>
      </c>
      <c r="I26" s="19">
        <v>1.41E-5</v>
      </c>
    </row>
    <row r="27">
      <c r="B27" s="5">
        <v>1.8</v>
      </c>
      <c r="C27" s="5">
        <v>1.8</v>
      </c>
      <c r="D27" s="16">
        <f t="shared" si="4"/>
        <v>1.98</v>
      </c>
      <c r="E27" s="16">
        <f t="shared" si="5"/>
        <v>1.98</v>
      </c>
      <c r="F27" s="5">
        <v>1.1</v>
      </c>
      <c r="G27" s="5">
        <v>1.1</v>
      </c>
      <c r="H27" s="19">
        <v>5.812E-9</v>
      </c>
      <c r="I27" s="19">
        <v>1.134E-5</v>
      </c>
    </row>
    <row r="28">
      <c r="B28" s="5">
        <v>2.1</v>
      </c>
      <c r="C28" s="5">
        <v>1.8</v>
      </c>
      <c r="D28" s="16">
        <f t="shared" si="4"/>
        <v>1.98</v>
      </c>
      <c r="E28" s="16">
        <f t="shared" si="5"/>
        <v>2.31</v>
      </c>
      <c r="F28" s="5">
        <v>1.1</v>
      </c>
      <c r="G28" s="5">
        <v>1.1</v>
      </c>
      <c r="H28" s="19">
        <v>4.164E-9</v>
      </c>
      <c r="I28" s="19">
        <v>1.227E-5</v>
      </c>
    </row>
    <row r="29">
      <c r="B29" s="5">
        <v>2.4</v>
      </c>
      <c r="C29" s="5">
        <v>1.8</v>
      </c>
      <c r="D29" s="16">
        <f t="shared" si="4"/>
        <v>1.98</v>
      </c>
      <c r="E29" s="16">
        <f t="shared" si="5"/>
        <v>2.64</v>
      </c>
      <c r="F29" s="5">
        <v>1.1</v>
      </c>
      <c r="G29" s="5">
        <v>1.1</v>
      </c>
      <c r="H29" s="19">
        <v>4.132E-9</v>
      </c>
      <c r="I29" s="19">
        <v>1.32E-5</v>
      </c>
    </row>
    <row r="30">
      <c r="B30" s="19">
        <v>1.8</v>
      </c>
      <c r="C30" s="5">
        <v>2.1</v>
      </c>
      <c r="D30" s="16">
        <f t="shared" si="4"/>
        <v>2.31</v>
      </c>
      <c r="E30" s="17">
        <f t="shared" si="5"/>
        <v>1.98</v>
      </c>
      <c r="F30" s="5">
        <v>1.1</v>
      </c>
      <c r="G30" s="5">
        <v>1.1</v>
      </c>
      <c r="H30" s="19">
        <v>5.815E-9</v>
      </c>
      <c r="I30" s="19">
        <v>1.23E-5</v>
      </c>
    </row>
    <row r="31">
      <c r="B31" s="5">
        <v>2.1</v>
      </c>
      <c r="C31" s="5">
        <v>2.1</v>
      </c>
      <c r="D31" s="16">
        <f t="shared" si="4"/>
        <v>2.31</v>
      </c>
      <c r="E31" s="16">
        <f t="shared" si="5"/>
        <v>2.31</v>
      </c>
      <c r="F31" s="5">
        <v>1.1</v>
      </c>
      <c r="G31" s="5">
        <v>1.1</v>
      </c>
      <c r="H31" s="19">
        <v>4.166E-9</v>
      </c>
      <c r="I31" s="19">
        <v>1.323E-5</v>
      </c>
    </row>
    <row r="32">
      <c r="B32" s="5">
        <v>2.4</v>
      </c>
      <c r="C32" s="5">
        <v>2.1</v>
      </c>
      <c r="D32" s="16">
        <f t="shared" si="4"/>
        <v>2.31</v>
      </c>
      <c r="E32" s="16">
        <f t="shared" si="5"/>
        <v>2.64</v>
      </c>
      <c r="F32" s="5">
        <v>1.1</v>
      </c>
      <c r="G32" s="5">
        <v>1.1</v>
      </c>
      <c r="H32" s="19">
        <v>3.496E-9</v>
      </c>
      <c r="I32" s="19">
        <v>1.416E-5</v>
      </c>
    </row>
    <row r="33">
      <c r="B33" s="5">
        <v>1.8</v>
      </c>
      <c r="C33" s="5">
        <v>2.7</v>
      </c>
      <c r="D33" s="16">
        <f t="shared" si="4"/>
        <v>2.97</v>
      </c>
      <c r="E33" s="16">
        <f t="shared" si="5"/>
        <v>1.98</v>
      </c>
      <c r="F33" s="5">
        <v>1.1</v>
      </c>
      <c r="G33" s="5">
        <v>1.1</v>
      </c>
      <c r="H33" s="19">
        <v>5.823E-9</v>
      </c>
      <c r="I33" s="19">
        <v>1.422E-5</v>
      </c>
    </row>
    <row r="34">
      <c r="B34" s="5">
        <v>2.1</v>
      </c>
      <c r="C34" s="5">
        <v>2.7</v>
      </c>
      <c r="D34" s="16">
        <f t="shared" si="4"/>
        <v>2.97</v>
      </c>
      <c r="E34" s="16">
        <f t="shared" si="5"/>
        <v>2.31</v>
      </c>
      <c r="F34" s="5">
        <v>1.1</v>
      </c>
      <c r="G34" s="5">
        <v>1.1</v>
      </c>
      <c r="H34" s="19">
        <v>4.168E-9</v>
      </c>
      <c r="I34" s="19">
        <v>1.515E-5</v>
      </c>
      <c r="J34" s="5">
        <v>10.1</v>
      </c>
    </row>
    <row r="35">
      <c r="B35" s="25">
        <v>2.4</v>
      </c>
      <c r="C35" s="25">
        <v>2.7</v>
      </c>
      <c r="D35" s="26">
        <f t="shared" si="4"/>
        <v>2.97</v>
      </c>
      <c r="E35" s="26">
        <f t="shared" si="5"/>
        <v>2.64</v>
      </c>
      <c r="F35" s="25">
        <v>1.1</v>
      </c>
      <c r="G35" s="25">
        <v>1.1</v>
      </c>
      <c r="H35" s="27">
        <v>3.498E-9</v>
      </c>
      <c r="I35" s="27">
        <v>1.608E-5</v>
      </c>
      <c r="J35" s="25"/>
    </row>
    <row r="36">
      <c r="B36" s="25">
        <v>2.7</v>
      </c>
      <c r="C36" s="25">
        <v>2.7</v>
      </c>
      <c r="D36" s="26">
        <f t="shared" si="4"/>
        <v>2.97</v>
      </c>
      <c r="E36" s="26">
        <f t="shared" si="5"/>
        <v>2.97</v>
      </c>
      <c r="F36" s="25">
        <v>1.1</v>
      </c>
      <c r="G36" s="25">
        <v>1.1</v>
      </c>
      <c r="H36" s="27">
        <v>3.125E-9</v>
      </c>
      <c r="I36" s="27">
        <v>1.701E-5</v>
      </c>
      <c r="J36" s="25"/>
    </row>
    <row r="37">
      <c r="B37" s="5">
        <v>3.0</v>
      </c>
      <c r="C37" s="5">
        <v>2.7</v>
      </c>
      <c r="D37" s="16">
        <f t="shared" si="4"/>
        <v>2.97</v>
      </c>
      <c r="E37" s="16">
        <f t="shared" si="5"/>
        <v>3.3</v>
      </c>
      <c r="F37" s="5">
        <v>1.1</v>
      </c>
      <c r="G37" s="5">
        <v>1.1</v>
      </c>
      <c r="H37" s="19">
        <v>2.884E-9</v>
      </c>
      <c r="I37" s="19">
        <v>1.794E-5</v>
      </c>
      <c r="J37" s="5">
        <v>0.0</v>
      </c>
    </row>
    <row r="38">
      <c r="B38" s="5">
        <v>1.8</v>
      </c>
      <c r="C38" s="5">
        <v>2.1</v>
      </c>
      <c r="D38">
        <f t="shared" si="4"/>
        <v>2.73</v>
      </c>
      <c r="E38" s="16">
        <f t="shared" si="5"/>
        <v>1.98</v>
      </c>
      <c r="F38" s="5">
        <v>1.3</v>
      </c>
      <c r="G38" s="5">
        <v>1.1</v>
      </c>
      <c r="H38" s="19">
        <v>5.817E-9</v>
      </c>
      <c r="I38" s="19">
        <v>1.314E-5</v>
      </c>
      <c r="J38" s="5">
        <v>30.8</v>
      </c>
    </row>
    <row r="39">
      <c r="B39" s="5">
        <v>2.1</v>
      </c>
      <c r="C39" s="5">
        <v>2.1</v>
      </c>
      <c r="D39">
        <f t="shared" si="4"/>
        <v>2.73</v>
      </c>
      <c r="E39" s="16">
        <f t="shared" si="5"/>
        <v>2.31</v>
      </c>
      <c r="F39" s="5">
        <v>1.3</v>
      </c>
      <c r="G39" s="5">
        <v>1.1</v>
      </c>
      <c r="H39" s="19">
        <v>4.166E-9</v>
      </c>
      <c r="I39" s="19">
        <v>1.407E-5</v>
      </c>
      <c r="J39" s="5">
        <v>10.5</v>
      </c>
    </row>
    <row r="40">
      <c r="B40" s="5">
        <v>2.4</v>
      </c>
      <c r="C40" s="5">
        <v>2.1</v>
      </c>
      <c r="D40">
        <f t="shared" si="4"/>
        <v>2.73</v>
      </c>
      <c r="E40" s="16">
        <f t="shared" si="5"/>
        <v>2.64</v>
      </c>
      <c r="F40" s="5">
        <v>1.3</v>
      </c>
      <c r="G40" s="5">
        <v>1.1</v>
      </c>
      <c r="H40" s="19">
        <v>3.496E-9</v>
      </c>
      <c r="I40" s="19">
        <v>1.5E-5</v>
      </c>
      <c r="J40" s="5">
        <v>3.0</v>
      </c>
    </row>
    <row r="41">
      <c r="B41" s="5">
        <v>2.7</v>
      </c>
      <c r="C41" s="5">
        <v>2.1</v>
      </c>
      <c r="D41">
        <f t="shared" si="4"/>
        <v>2.73</v>
      </c>
      <c r="E41" s="16">
        <f t="shared" si="5"/>
        <v>2.97</v>
      </c>
      <c r="F41" s="5">
        <v>1.3</v>
      </c>
      <c r="G41" s="5">
        <v>1.1</v>
      </c>
      <c r="H41" s="19">
        <v>3.307E-9</v>
      </c>
      <c r="I41" s="19">
        <v>1.593E-5</v>
      </c>
      <c r="J41" s="5">
        <v>0.9</v>
      </c>
    </row>
    <row r="42">
      <c r="B42" s="5">
        <v>3.0</v>
      </c>
      <c r="C42" s="5">
        <v>2.1</v>
      </c>
      <c r="D42">
        <f t="shared" si="4"/>
        <v>2.73</v>
      </c>
      <c r="E42" s="16">
        <f t="shared" si="5"/>
        <v>3.3</v>
      </c>
      <c r="F42" s="5">
        <v>1.3</v>
      </c>
      <c r="G42" s="5">
        <v>1.1</v>
      </c>
      <c r="H42" s="19">
        <v>3.311E-9</v>
      </c>
      <c r="I42" s="19">
        <v>1.686E-5</v>
      </c>
      <c r="J42" s="5">
        <v>0.6</v>
      </c>
    </row>
    <row r="43">
      <c r="B43" s="5">
        <v>1.8</v>
      </c>
      <c r="C43" s="5">
        <v>2.4</v>
      </c>
      <c r="D43">
        <f t="shared" si="4"/>
        <v>3.12</v>
      </c>
      <c r="E43" s="16">
        <f t="shared" si="5"/>
        <v>1.98</v>
      </c>
      <c r="F43" s="5">
        <v>1.3</v>
      </c>
      <c r="G43" s="5">
        <v>1.1</v>
      </c>
      <c r="H43" s="19">
        <v>5.822E-9</v>
      </c>
      <c r="I43" s="19">
        <v>1.422E-5</v>
      </c>
      <c r="J43" s="5">
        <v>30.4</v>
      </c>
    </row>
    <row r="44">
      <c r="B44" s="5">
        <v>2.1</v>
      </c>
      <c r="C44" s="5">
        <v>2.4</v>
      </c>
      <c r="D44">
        <f t="shared" si="4"/>
        <v>3.12</v>
      </c>
      <c r="E44" s="16">
        <f t="shared" si="5"/>
        <v>2.31</v>
      </c>
      <c r="F44" s="5">
        <v>1.3</v>
      </c>
      <c r="G44" s="5">
        <v>1.1</v>
      </c>
      <c r="H44" s="19">
        <v>4.168E-9</v>
      </c>
      <c r="I44" s="19">
        <v>1.515E-5</v>
      </c>
      <c r="J44" s="5">
        <v>10.1</v>
      </c>
    </row>
    <row r="45">
      <c r="B45" s="5">
        <v>2.4</v>
      </c>
      <c r="C45" s="5">
        <v>2.4</v>
      </c>
      <c r="D45">
        <f t="shared" si="4"/>
        <v>3.12</v>
      </c>
      <c r="E45" s="16">
        <f t="shared" si="5"/>
        <v>2.64</v>
      </c>
      <c r="F45" s="5">
        <v>1.3</v>
      </c>
      <c r="G45" s="5">
        <v>1.1</v>
      </c>
      <c r="H45" s="19">
        <v>3.498E-9</v>
      </c>
      <c r="I45" s="19">
        <v>1.608E-5</v>
      </c>
      <c r="J45" s="5">
        <v>2.6</v>
      </c>
    </row>
    <row r="46">
      <c r="B46" s="5">
        <v>2.7</v>
      </c>
      <c r="C46" s="5">
        <v>2.4</v>
      </c>
      <c r="D46">
        <f t="shared" si="4"/>
        <v>3.12</v>
      </c>
      <c r="E46" s="16">
        <f t="shared" si="5"/>
        <v>2.97</v>
      </c>
      <c r="F46" s="5">
        <v>1.3</v>
      </c>
      <c r="G46" s="5">
        <v>1.1</v>
      </c>
      <c r="H46" s="19">
        <v>3.124E-9</v>
      </c>
      <c r="I46" s="19">
        <v>1.701E-5</v>
      </c>
      <c r="J46" s="5">
        <v>0.3</v>
      </c>
    </row>
    <row r="47">
      <c r="B47" s="5">
        <v>3.0</v>
      </c>
      <c r="C47" s="5">
        <v>2.4</v>
      </c>
      <c r="D47">
        <f t="shared" si="4"/>
        <v>3.12</v>
      </c>
      <c r="E47" s="16">
        <f t="shared" si="5"/>
        <v>3.3</v>
      </c>
      <c r="F47" s="5">
        <v>1.3</v>
      </c>
      <c r="G47" s="5">
        <v>1.1</v>
      </c>
      <c r="H47" s="19">
        <v>2.991E-9</v>
      </c>
      <c r="I47" s="19">
        <v>1.794E-5</v>
      </c>
      <c r="J47" s="5">
        <v>0.0</v>
      </c>
    </row>
    <row r="48">
      <c r="B48" s="5">
        <v>1.5</v>
      </c>
      <c r="C48" s="5">
        <v>3.0</v>
      </c>
      <c r="D48">
        <f t="shared" si="4"/>
        <v>3.3</v>
      </c>
      <c r="E48" s="16">
        <f t="shared" si="5"/>
        <v>1.95</v>
      </c>
      <c r="F48" s="5">
        <v>1.1</v>
      </c>
      <c r="G48" s="5">
        <v>1.3</v>
      </c>
      <c r="H48" s="19">
        <v>6.789E-9</v>
      </c>
      <c r="I48" s="19">
        <v>1.455E-5</v>
      </c>
      <c r="J48" s="5">
        <v>41.3</v>
      </c>
    </row>
    <row r="49">
      <c r="B49" s="5">
        <v>1.8</v>
      </c>
      <c r="C49" s="5">
        <v>3.0</v>
      </c>
      <c r="D49">
        <f t="shared" si="4"/>
        <v>3.3</v>
      </c>
      <c r="E49" s="16">
        <f t="shared" si="5"/>
        <v>2.34</v>
      </c>
      <c r="F49" s="5">
        <v>1.1</v>
      </c>
      <c r="G49" s="5">
        <v>1.3</v>
      </c>
      <c r="H49" s="19">
        <v>4.304E-9</v>
      </c>
      <c r="I49" s="19">
        <v>1.554E-5</v>
      </c>
      <c r="J49" s="5">
        <v>11.5</v>
      </c>
    </row>
    <row r="50">
      <c r="B50" s="5">
        <v>2.1</v>
      </c>
      <c r="C50" s="5">
        <v>3.0</v>
      </c>
      <c r="D50">
        <f t="shared" si="4"/>
        <v>3.3</v>
      </c>
      <c r="E50" s="16">
        <f t="shared" si="5"/>
        <v>2.73</v>
      </c>
      <c r="F50" s="5">
        <v>1.1</v>
      </c>
      <c r="G50" s="5">
        <v>1.3</v>
      </c>
      <c r="H50" s="19">
        <v>3.508E-9</v>
      </c>
      <c r="I50" s="19">
        <v>1.653E-5</v>
      </c>
      <c r="J50" s="5">
        <v>2.8</v>
      </c>
    </row>
    <row r="51">
      <c r="B51" s="5">
        <v>2.4</v>
      </c>
      <c r="C51" s="5">
        <v>3.0</v>
      </c>
      <c r="D51">
        <f t="shared" si="4"/>
        <v>3.3</v>
      </c>
      <c r="E51" s="16">
        <f t="shared" si="5"/>
        <v>3.12</v>
      </c>
      <c r="F51" s="5">
        <v>1.1</v>
      </c>
      <c r="G51" s="5">
        <v>1.3</v>
      </c>
      <c r="H51" s="19">
        <v>3.099E-9</v>
      </c>
      <c r="I51" s="19">
        <v>1.752E-5</v>
      </c>
      <c r="J51" s="5">
        <v>0.3</v>
      </c>
    </row>
    <row r="52">
      <c r="B52" s="5">
        <v>2.7</v>
      </c>
      <c r="C52" s="5">
        <v>3.0</v>
      </c>
      <c r="D52">
        <f t="shared" si="4"/>
        <v>3.3</v>
      </c>
      <c r="E52" s="16">
        <f t="shared" si="5"/>
        <v>3.51</v>
      </c>
      <c r="F52" s="5">
        <v>1.1</v>
      </c>
      <c r="G52" s="5">
        <v>1.3</v>
      </c>
      <c r="H52" s="19">
        <v>2.845E-9</v>
      </c>
      <c r="I52" s="19">
        <v>1.851E-5</v>
      </c>
      <c r="J52" s="5">
        <v>0.0</v>
      </c>
    </row>
    <row r="53">
      <c r="B53" s="5">
        <v>3.0</v>
      </c>
      <c r="C53" s="5">
        <v>3.0</v>
      </c>
      <c r="D53">
        <f t="shared" si="4"/>
        <v>3.3</v>
      </c>
      <c r="E53" s="16">
        <f t="shared" si="5"/>
        <v>3.9</v>
      </c>
      <c r="F53" s="5">
        <v>1.1</v>
      </c>
      <c r="G53" s="5">
        <v>1.3</v>
      </c>
      <c r="H53" s="19">
        <v>2.707E-9</v>
      </c>
      <c r="I53" s="19">
        <v>2.707E-9</v>
      </c>
      <c r="J53" s="5">
        <v>0.0</v>
      </c>
    </row>
    <row r="54">
      <c r="B54" s="5">
        <v>1.5</v>
      </c>
      <c r="C54" s="5">
        <v>2.1</v>
      </c>
      <c r="D54">
        <f t="shared" si="4"/>
        <v>2.31</v>
      </c>
      <c r="E54" s="16">
        <f t="shared" si="5"/>
        <v>1.95</v>
      </c>
      <c r="F54" s="5">
        <v>1.1</v>
      </c>
      <c r="G54" s="5">
        <v>1.3</v>
      </c>
      <c r="H54" s="19">
        <v>6.771E-9</v>
      </c>
      <c r="I54" s="19">
        <v>1.167E-5</v>
      </c>
      <c r="J54" s="5">
        <v>41.6</v>
      </c>
    </row>
    <row r="55">
      <c r="B55" s="5">
        <v>1.8</v>
      </c>
      <c r="C55" s="5">
        <v>2.1</v>
      </c>
      <c r="D55">
        <f t="shared" si="4"/>
        <v>2.31</v>
      </c>
      <c r="E55" s="16">
        <f t="shared" si="5"/>
        <v>2.34</v>
      </c>
      <c r="F55" s="5">
        <v>1.1</v>
      </c>
      <c r="G55" s="5">
        <v>1.3</v>
      </c>
      <c r="H55" s="19">
        <v>4.298E-9</v>
      </c>
      <c r="I55" s="19">
        <v>1.266E-5</v>
      </c>
      <c r="J55" s="5">
        <v>12.4</v>
      </c>
    </row>
    <row r="56">
      <c r="B56" s="5">
        <v>2.1</v>
      </c>
      <c r="C56" s="5">
        <v>2.1</v>
      </c>
      <c r="D56">
        <f t="shared" si="4"/>
        <v>2.31</v>
      </c>
      <c r="E56" s="16">
        <f t="shared" si="5"/>
        <v>2.73</v>
      </c>
      <c r="F56" s="5">
        <v>1.1</v>
      </c>
      <c r="G56" s="5">
        <v>1.3</v>
      </c>
      <c r="H56" s="19">
        <v>3.504E-9</v>
      </c>
      <c r="I56" s="19">
        <v>1.365E-5</v>
      </c>
      <c r="J56" s="5">
        <v>4.1</v>
      </c>
    </row>
    <row r="57">
      <c r="B57" s="5">
        <v>2.4</v>
      </c>
      <c r="C57" s="5">
        <v>2.1</v>
      </c>
      <c r="D57">
        <f t="shared" si="4"/>
        <v>2.31</v>
      </c>
      <c r="E57" s="16">
        <f t="shared" si="5"/>
        <v>3.12</v>
      </c>
      <c r="F57" s="5">
        <v>1.1</v>
      </c>
      <c r="G57" s="5">
        <v>1.3</v>
      </c>
      <c r="H57" s="19">
        <v>3.477E-9</v>
      </c>
      <c r="I57" s="19">
        <v>1.464E-5</v>
      </c>
      <c r="J57" s="5">
        <v>1.9</v>
      </c>
    </row>
    <row r="58">
      <c r="B58" s="5">
        <v>2.7</v>
      </c>
      <c r="C58" s="5">
        <v>2.1</v>
      </c>
      <c r="D58">
        <f t="shared" si="4"/>
        <v>2.31</v>
      </c>
      <c r="E58" s="16">
        <f t="shared" si="5"/>
        <v>3.51</v>
      </c>
      <c r="F58" s="5">
        <v>1.1</v>
      </c>
      <c r="G58" s="5">
        <v>1.3</v>
      </c>
      <c r="H58" s="19">
        <v>3.479E-9</v>
      </c>
      <c r="I58" s="19">
        <v>1.563E-5</v>
      </c>
      <c r="J58" s="5">
        <v>1.6</v>
      </c>
    </row>
    <row r="59">
      <c r="B59" s="5">
        <v>1.5</v>
      </c>
      <c r="C59" s="5">
        <v>1.8</v>
      </c>
      <c r="D59">
        <f t="shared" si="4"/>
        <v>1.98</v>
      </c>
      <c r="E59" s="16">
        <f t="shared" si="5"/>
        <v>1.95</v>
      </c>
      <c r="F59" s="5">
        <v>1.1</v>
      </c>
      <c r="G59" s="5">
        <v>1.3</v>
      </c>
      <c r="H59" s="19">
        <v>6.763E-9</v>
      </c>
      <c r="I59" s="19">
        <v>1.071E-5</v>
      </c>
      <c r="J59" s="5">
        <v>43.2</v>
      </c>
    </row>
    <row r="60">
      <c r="B60" s="5">
        <v>1.8</v>
      </c>
      <c r="C60" s="5">
        <v>1.8</v>
      </c>
      <c r="D60">
        <f t="shared" si="4"/>
        <v>1.98</v>
      </c>
      <c r="E60" s="16">
        <f t="shared" si="5"/>
        <v>2.34</v>
      </c>
      <c r="F60" s="5">
        <v>1.1</v>
      </c>
      <c r="G60" s="5">
        <v>1.3</v>
      </c>
      <c r="H60" s="19">
        <v>4.297E-9</v>
      </c>
      <c r="I60" s="19">
        <v>1.17E-5</v>
      </c>
      <c r="J60" s="5">
        <v>16.1</v>
      </c>
    </row>
    <row r="61">
      <c r="B61" s="5">
        <v>2.1</v>
      </c>
      <c r="C61" s="5">
        <v>1.8</v>
      </c>
      <c r="D61">
        <f t="shared" si="4"/>
        <v>1.98</v>
      </c>
      <c r="E61" s="16">
        <f t="shared" si="5"/>
        <v>2.73</v>
      </c>
      <c r="F61" s="5">
        <v>1.1</v>
      </c>
      <c r="G61" s="5">
        <v>1.3</v>
      </c>
      <c r="H61" s="19">
        <v>4.129E-9</v>
      </c>
      <c r="I61" s="19">
        <v>1.269E-5</v>
      </c>
      <c r="J61" s="5">
        <v>9.3</v>
      </c>
    </row>
    <row r="62">
      <c r="B62" s="5">
        <v>2.4</v>
      </c>
      <c r="C62" s="5">
        <v>1.8</v>
      </c>
      <c r="D62">
        <f t="shared" si="4"/>
        <v>1.98</v>
      </c>
      <c r="E62" s="16">
        <f t="shared" si="5"/>
        <v>3.12</v>
      </c>
      <c r="F62" s="5">
        <v>1.1</v>
      </c>
      <c r="G62" s="5">
        <v>1.3</v>
      </c>
      <c r="H62" s="19">
        <v>4.133E-9</v>
      </c>
      <c r="I62" s="19">
        <v>1.368E-5</v>
      </c>
      <c r="J62" s="5">
        <v>7.6</v>
      </c>
    </row>
    <row r="63">
      <c r="B63" s="25">
        <v>2.7</v>
      </c>
      <c r="C63" s="25">
        <v>1.8</v>
      </c>
      <c r="D63" s="28">
        <f t="shared" si="4"/>
        <v>1.98</v>
      </c>
      <c r="E63" s="26">
        <f t="shared" si="5"/>
        <v>3.51</v>
      </c>
      <c r="F63" s="25">
        <v>1.1</v>
      </c>
      <c r="G63" s="25">
        <v>1.3</v>
      </c>
      <c r="H63" s="27">
        <v>4.136E-9</v>
      </c>
      <c r="I63" s="27">
        <v>1.467E-5</v>
      </c>
      <c r="J63" s="28"/>
    </row>
    <row r="64">
      <c r="B64" s="5">
        <v>3.0</v>
      </c>
      <c r="C64" s="5">
        <v>1.8</v>
      </c>
      <c r="D64">
        <f t="shared" si="4"/>
        <v>1.98</v>
      </c>
      <c r="E64" s="16">
        <f t="shared" si="5"/>
        <v>3.9</v>
      </c>
      <c r="F64" s="5">
        <v>1.1</v>
      </c>
      <c r="G64" s="5">
        <v>1.3</v>
      </c>
      <c r="H64" s="19">
        <v>4.139E-9</v>
      </c>
      <c r="I64" s="19">
        <v>1.566E-5</v>
      </c>
      <c r="J64" s="5">
        <v>7.3</v>
      </c>
    </row>
    <row r="65">
      <c r="B65" s="5">
        <v>1.5</v>
      </c>
      <c r="C65" s="5">
        <v>1.5</v>
      </c>
      <c r="D65">
        <f t="shared" si="4"/>
        <v>1.65</v>
      </c>
      <c r="E65" s="16">
        <f t="shared" si="5"/>
        <v>1.95</v>
      </c>
      <c r="F65" s="5">
        <v>1.1</v>
      </c>
      <c r="G65" s="5">
        <v>1.3</v>
      </c>
      <c r="H65" s="19">
        <v>6.759E-9</v>
      </c>
      <c r="I65" s="19">
        <v>9.75E-6</v>
      </c>
      <c r="J65" s="5">
        <v>54.2</v>
      </c>
    </row>
    <row r="66">
      <c r="B66" s="5">
        <v>1.8</v>
      </c>
      <c r="C66" s="5">
        <v>1.5</v>
      </c>
      <c r="D66">
        <f t="shared" si="4"/>
        <v>1.65</v>
      </c>
      <c r="E66" s="16">
        <f t="shared" si="5"/>
        <v>2.34</v>
      </c>
      <c r="F66" s="5">
        <v>1.1</v>
      </c>
      <c r="G66" s="5">
        <v>1.3</v>
      </c>
      <c r="H66" s="19">
        <v>5.723E-9</v>
      </c>
      <c r="I66" s="19">
        <v>1.074E-5</v>
      </c>
      <c r="J66" s="5">
        <v>33.4</v>
      </c>
    </row>
    <row r="67">
      <c r="B67" s="5">
        <v>2.1</v>
      </c>
      <c r="C67" s="5">
        <v>1.5</v>
      </c>
      <c r="D67">
        <f t="shared" si="4"/>
        <v>1.65</v>
      </c>
      <c r="E67" s="16">
        <f t="shared" si="5"/>
        <v>2.73</v>
      </c>
      <c r="F67" s="5">
        <v>1.1</v>
      </c>
      <c r="G67" s="5">
        <v>1.3</v>
      </c>
      <c r="H67" s="19">
        <v>5.731E-9</v>
      </c>
      <c r="I67" s="19">
        <v>1.173E-5</v>
      </c>
      <c r="J67" s="5">
        <v>28.6</v>
      </c>
    </row>
    <row r="68">
      <c r="B68" s="5">
        <v>2.4</v>
      </c>
      <c r="C68" s="5">
        <v>1.5</v>
      </c>
      <c r="D68">
        <f t="shared" si="4"/>
        <v>1.65</v>
      </c>
      <c r="E68" s="16">
        <f t="shared" si="5"/>
        <v>3.12</v>
      </c>
      <c r="F68" s="5">
        <v>1.1</v>
      </c>
      <c r="G68" s="5">
        <v>1.3</v>
      </c>
      <c r="H68" s="19">
        <v>5.736E-9</v>
      </c>
      <c r="I68" s="19">
        <v>1.272E-5</v>
      </c>
      <c r="J68" s="5">
        <v>27.9</v>
      </c>
    </row>
    <row r="69">
      <c r="B69" s="5">
        <v>2.7</v>
      </c>
      <c r="C69" s="5">
        <v>1.5</v>
      </c>
      <c r="D69">
        <f t="shared" si="4"/>
        <v>1.65</v>
      </c>
      <c r="E69" s="16">
        <f t="shared" si="5"/>
        <v>3.51</v>
      </c>
      <c r="F69" s="5">
        <v>1.1</v>
      </c>
      <c r="G69" s="5">
        <v>1.3</v>
      </c>
      <c r="H69" s="19">
        <v>5.744E-9</v>
      </c>
      <c r="I69" s="19">
        <v>1.371E-5</v>
      </c>
      <c r="J69" s="5">
        <v>27.8</v>
      </c>
    </row>
    <row r="70">
      <c r="B70" s="5">
        <v>3.0</v>
      </c>
      <c r="C70" s="5">
        <v>1.5</v>
      </c>
      <c r="D70">
        <f t="shared" si="4"/>
        <v>1.65</v>
      </c>
      <c r="E70" s="16">
        <f t="shared" si="5"/>
        <v>3.9</v>
      </c>
      <c r="F70" s="5">
        <v>1.1</v>
      </c>
      <c r="G70" s="5">
        <v>1.3</v>
      </c>
      <c r="H70" s="19">
        <v>5.751E-9</v>
      </c>
      <c r="I70" s="19">
        <v>1.47E-5</v>
      </c>
      <c r="J70" s="5">
        <v>28.2</v>
      </c>
    </row>
    <row r="71">
      <c r="B71" s="5">
        <v>1.8</v>
      </c>
      <c r="C71" s="5">
        <v>3.0</v>
      </c>
      <c r="D71">
        <f t="shared" si="4"/>
        <v>9</v>
      </c>
      <c r="E71" s="16">
        <f t="shared" si="5"/>
        <v>1.98</v>
      </c>
      <c r="F71" s="5">
        <v>3.0</v>
      </c>
      <c r="G71" s="5">
        <v>1.1</v>
      </c>
      <c r="H71" s="19">
        <v>5.848E-9</v>
      </c>
      <c r="I71" s="19">
        <v>2.658E-5</v>
      </c>
      <c r="J71" s="5">
        <v>33.9</v>
      </c>
    </row>
    <row r="72">
      <c r="B72" s="5">
        <v>2.1</v>
      </c>
      <c r="C72" s="5">
        <v>3.0</v>
      </c>
      <c r="D72">
        <f t="shared" si="4"/>
        <v>9</v>
      </c>
      <c r="E72" s="16">
        <f t="shared" si="5"/>
        <v>2.31</v>
      </c>
      <c r="F72" s="5">
        <v>3.0</v>
      </c>
      <c r="G72" s="5">
        <v>1.1</v>
      </c>
      <c r="H72" s="19">
        <v>4.18E-9</v>
      </c>
      <c r="I72" s="19">
        <v>2.751E-5</v>
      </c>
      <c r="J72" s="5">
        <v>10.7</v>
      </c>
    </row>
    <row r="73">
      <c r="B73" s="5">
        <v>2.7</v>
      </c>
      <c r="C73" s="5">
        <v>3.0</v>
      </c>
      <c r="D73">
        <f t="shared" si="4"/>
        <v>9</v>
      </c>
      <c r="E73" s="16">
        <f t="shared" si="5"/>
        <v>2.97</v>
      </c>
      <c r="F73" s="5">
        <v>3.0</v>
      </c>
      <c r="G73" s="5">
        <v>1.1</v>
      </c>
      <c r="H73" s="19">
        <v>3.129E-9</v>
      </c>
      <c r="I73" s="19">
        <v>2.937E-5</v>
      </c>
      <c r="J73" s="5">
        <v>0.7</v>
      </c>
    </row>
    <row r="74">
      <c r="B74" s="5">
        <v>3.0</v>
      </c>
      <c r="C74" s="5">
        <v>3.0</v>
      </c>
      <c r="D74">
        <f t="shared" si="4"/>
        <v>9</v>
      </c>
      <c r="E74" s="16">
        <f t="shared" si="5"/>
        <v>3.3</v>
      </c>
      <c r="F74" s="5">
        <v>3.0</v>
      </c>
      <c r="G74" s="5">
        <v>1.1</v>
      </c>
      <c r="H74" s="19">
        <v>2.888E-9</v>
      </c>
      <c r="I74" s="19">
        <v>3.03E-5</v>
      </c>
      <c r="J74" s="5">
        <v>0.0</v>
      </c>
    </row>
    <row r="75">
      <c r="B75" s="5">
        <v>1.8</v>
      </c>
      <c r="C75" s="5">
        <v>2.7</v>
      </c>
      <c r="D75">
        <f t="shared" si="4"/>
        <v>8.1</v>
      </c>
      <c r="E75" s="16">
        <f t="shared" si="5"/>
        <v>1.98</v>
      </c>
      <c r="F75" s="5">
        <v>3.0</v>
      </c>
      <c r="G75" s="5">
        <v>1.1</v>
      </c>
      <c r="H75" s="19">
        <v>5.843E-9</v>
      </c>
      <c r="I75" s="19">
        <v>2.448E-5</v>
      </c>
      <c r="J75" s="5">
        <v>33.3</v>
      </c>
    </row>
    <row r="76">
      <c r="B76" s="5">
        <v>2.1</v>
      </c>
      <c r="C76" s="5">
        <v>2.7</v>
      </c>
      <c r="D76">
        <f t="shared" si="4"/>
        <v>8.1</v>
      </c>
      <c r="E76" s="16">
        <f t="shared" si="5"/>
        <v>2.31</v>
      </c>
      <c r="F76" s="5">
        <v>3.0</v>
      </c>
      <c r="G76" s="5">
        <v>1.1</v>
      </c>
      <c r="H76" s="19">
        <v>4.177E-9</v>
      </c>
      <c r="I76" s="19">
        <v>2.541E-5</v>
      </c>
      <c r="J76" s="5">
        <v>10.7</v>
      </c>
    </row>
    <row r="77">
      <c r="B77" s="5">
        <v>2.4</v>
      </c>
      <c r="C77" s="5">
        <v>2.7</v>
      </c>
      <c r="D77">
        <f t="shared" si="4"/>
        <v>8.1</v>
      </c>
      <c r="E77" s="16">
        <f t="shared" si="5"/>
        <v>2.64</v>
      </c>
      <c r="F77" s="5">
        <v>3.0</v>
      </c>
      <c r="G77" s="5">
        <v>1.1</v>
      </c>
      <c r="H77" s="19">
        <v>3.504E-9</v>
      </c>
      <c r="I77" s="19">
        <v>2.634E-5</v>
      </c>
      <c r="J77" s="5">
        <v>3.4</v>
      </c>
    </row>
    <row r="78">
      <c r="B78" s="5">
        <v>2.7</v>
      </c>
      <c r="C78" s="5">
        <v>2.7</v>
      </c>
      <c r="D78">
        <f t="shared" si="4"/>
        <v>8.1</v>
      </c>
      <c r="E78" s="16">
        <f t="shared" si="5"/>
        <v>2.97</v>
      </c>
      <c r="F78" s="5">
        <v>3.0</v>
      </c>
      <c r="G78" s="5">
        <v>1.1</v>
      </c>
      <c r="H78" s="19">
        <v>3.13E-9</v>
      </c>
      <c r="I78" s="19">
        <v>2.727E-5</v>
      </c>
      <c r="J78" s="5">
        <v>0.7</v>
      </c>
    </row>
    <row r="79">
      <c r="B79" s="5">
        <v>3.0</v>
      </c>
      <c r="C79" s="5">
        <v>2.7</v>
      </c>
      <c r="D79">
        <f t="shared" si="4"/>
        <v>8.1</v>
      </c>
      <c r="E79" s="16">
        <f t="shared" si="5"/>
        <v>3.3</v>
      </c>
      <c r="F79" s="5">
        <v>3.0</v>
      </c>
      <c r="G79" s="5">
        <v>1.1</v>
      </c>
      <c r="H79" s="19">
        <v>2.887E-9</v>
      </c>
      <c r="I79" s="19">
        <v>2.82E-5</v>
      </c>
      <c r="J79" s="5">
        <v>0.0</v>
      </c>
    </row>
    <row r="80">
      <c r="B80" s="5">
        <v>1.8</v>
      </c>
      <c r="C80" s="5">
        <v>2.1</v>
      </c>
      <c r="D80">
        <f t="shared" si="4"/>
        <v>6.3</v>
      </c>
      <c r="E80" s="16">
        <f t="shared" si="5"/>
        <v>1.98</v>
      </c>
      <c r="F80" s="5">
        <v>3.0</v>
      </c>
      <c r="G80" s="5">
        <v>1.1</v>
      </c>
      <c r="H80" s="19">
        <v>5.832E-9</v>
      </c>
      <c r="I80" s="19">
        <v>2.028E-5</v>
      </c>
      <c r="J80" s="5">
        <v>32.6</v>
      </c>
    </row>
    <row r="81">
      <c r="B81" s="5">
        <v>2.1</v>
      </c>
      <c r="C81" s="5">
        <v>2.1</v>
      </c>
      <c r="D81">
        <f t="shared" si="4"/>
        <v>6.3</v>
      </c>
      <c r="E81" s="16">
        <f t="shared" si="5"/>
        <v>2.31</v>
      </c>
      <c r="F81" s="5">
        <v>3.0</v>
      </c>
      <c r="G81" s="5">
        <v>1.1</v>
      </c>
      <c r="H81" s="19">
        <v>4.172E-9</v>
      </c>
      <c r="I81" s="19">
        <v>2.121E-5</v>
      </c>
      <c r="J81" s="5">
        <v>10.5</v>
      </c>
    </row>
    <row r="82">
      <c r="B82" s="5">
        <v>2.4</v>
      </c>
      <c r="C82" s="5">
        <v>2.1</v>
      </c>
      <c r="D82">
        <f t="shared" si="4"/>
        <v>6.3</v>
      </c>
      <c r="E82" s="16">
        <f t="shared" si="5"/>
        <v>2.64</v>
      </c>
      <c r="F82" s="5">
        <v>3.0</v>
      </c>
      <c r="G82" s="5">
        <v>1.1</v>
      </c>
      <c r="H82" s="19">
        <v>3.5E-9</v>
      </c>
      <c r="I82" s="19">
        <v>2.214E-5</v>
      </c>
      <c r="J82" s="5">
        <v>3.2</v>
      </c>
    </row>
    <row r="83">
      <c r="B83" s="5">
        <v>2.7</v>
      </c>
      <c r="C83" s="5">
        <v>2.1</v>
      </c>
      <c r="D83">
        <f t="shared" si="4"/>
        <v>6.3</v>
      </c>
      <c r="E83" s="16">
        <f t="shared" si="5"/>
        <v>2.97</v>
      </c>
      <c r="F83" s="5">
        <v>3.0</v>
      </c>
      <c r="G83" s="5">
        <v>1.1</v>
      </c>
      <c r="H83" s="19">
        <v>3.126E-9</v>
      </c>
      <c r="I83" s="19">
        <v>2.307E-5</v>
      </c>
      <c r="J83" s="5">
        <v>0.5</v>
      </c>
    </row>
    <row r="84">
      <c r="B84" s="5">
        <v>3.0</v>
      </c>
      <c r="C84" s="5">
        <v>2.1</v>
      </c>
      <c r="D84">
        <f t="shared" si="4"/>
        <v>6.3</v>
      </c>
      <c r="E84" s="16">
        <f t="shared" si="5"/>
        <v>3.3</v>
      </c>
      <c r="F84" s="5">
        <v>3.0</v>
      </c>
      <c r="G84" s="5">
        <v>1.1</v>
      </c>
      <c r="H84" s="19">
        <v>2.891E-9</v>
      </c>
      <c r="I84" s="19">
        <v>2.4E-5</v>
      </c>
      <c r="J84" s="5">
        <v>0.0</v>
      </c>
    </row>
    <row r="85">
      <c r="B85" s="5">
        <v>1.8</v>
      </c>
      <c r="C85" s="5">
        <v>1.8</v>
      </c>
      <c r="D85">
        <f t="shared" si="4"/>
        <v>5.4</v>
      </c>
      <c r="E85" s="16">
        <f t="shared" si="5"/>
        <v>1.98</v>
      </c>
      <c r="F85" s="5">
        <v>3.0</v>
      </c>
      <c r="G85" s="5">
        <v>1.1</v>
      </c>
      <c r="H85" s="19">
        <v>5.826E-9</v>
      </c>
      <c r="I85" s="19">
        <v>1.818E-5</v>
      </c>
      <c r="J85" s="5">
        <v>31.3</v>
      </c>
    </row>
    <row r="86">
      <c r="B86" s="5">
        <v>2.1</v>
      </c>
      <c r="C86" s="5">
        <v>1.8</v>
      </c>
      <c r="D86">
        <f t="shared" si="4"/>
        <v>5.4</v>
      </c>
      <c r="E86" s="16">
        <f t="shared" si="5"/>
        <v>2.31</v>
      </c>
      <c r="F86" s="5">
        <v>3.0</v>
      </c>
      <c r="G86" s="5">
        <v>1.1</v>
      </c>
      <c r="H86" s="19">
        <v>4.169E-9</v>
      </c>
      <c r="I86" s="19">
        <v>1.911E-5</v>
      </c>
      <c r="J86" s="5">
        <v>9.3</v>
      </c>
    </row>
    <row r="87">
      <c r="B87" s="5">
        <v>2.4</v>
      </c>
      <c r="C87" s="5">
        <v>1.8</v>
      </c>
      <c r="D87">
        <f t="shared" si="4"/>
        <v>5.4</v>
      </c>
      <c r="E87" s="16">
        <f t="shared" si="5"/>
        <v>2.64</v>
      </c>
      <c r="F87" s="5">
        <v>3.0</v>
      </c>
      <c r="G87" s="5">
        <v>1.1</v>
      </c>
      <c r="H87" s="19">
        <v>3.498E-9</v>
      </c>
      <c r="I87" s="19">
        <v>2.004E-5</v>
      </c>
      <c r="J87" s="5">
        <v>2.9</v>
      </c>
    </row>
    <row r="88">
      <c r="B88" s="5">
        <v>2.7</v>
      </c>
      <c r="C88" s="5">
        <v>1.8</v>
      </c>
      <c r="D88">
        <f t="shared" si="4"/>
        <v>5.4</v>
      </c>
      <c r="E88" s="16">
        <f t="shared" si="5"/>
        <v>2.97</v>
      </c>
      <c r="F88" s="5">
        <v>3.0</v>
      </c>
      <c r="G88" s="5">
        <v>1.1</v>
      </c>
      <c r="H88" s="19">
        <v>3.229E-9</v>
      </c>
      <c r="I88" s="19">
        <v>2.097E-5</v>
      </c>
      <c r="J88" s="5">
        <v>0.4</v>
      </c>
    </row>
    <row r="89">
      <c r="B89" s="5">
        <v>3.0</v>
      </c>
      <c r="C89" s="5">
        <v>1.8</v>
      </c>
      <c r="D89">
        <f t="shared" si="4"/>
        <v>5.4</v>
      </c>
      <c r="E89" s="16">
        <f t="shared" si="5"/>
        <v>3.3</v>
      </c>
      <c r="F89" s="5">
        <v>3.0</v>
      </c>
      <c r="G89" s="5">
        <v>1.1</v>
      </c>
      <c r="H89" s="19">
        <v>3.229E-9</v>
      </c>
      <c r="I89" s="19">
        <v>2.19E-5</v>
      </c>
      <c r="J89" s="5">
        <v>0.0</v>
      </c>
    </row>
    <row r="90">
      <c r="B90" s="5">
        <v>1.8</v>
      </c>
      <c r="C90" s="5">
        <v>1.5</v>
      </c>
      <c r="D90">
        <f t="shared" si="4"/>
        <v>4.5</v>
      </c>
      <c r="E90" s="16">
        <f t="shared" si="5"/>
        <v>1.98</v>
      </c>
      <c r="F90" s="5">
        <v>3.0</v>
      </c>
      <c r="G90" s="5">
        <v>1.1</v>
      </c>
      <c r="H90" s="19">
        <v>5.818E-9</v>
      </c>
      <c r="I90" s="19">
        <v>1.608E-5</v>
      </c>
      <c r="J90" s="5">
        <v>31.4</v>
      </c>
    </row>
    <row r="91">
      <c r="B91" s="5">
        <v>2.1</v>
      </c>
      <c r="C91" s="5">
        <v>1.5</v>
      </c>
      <c r="D91">
        <f t="shared" si="4"/>
        <v>4.5</v>
      </c>
      <c r="E91" s="16">
        <f t="shared" si="5"/>
        <v>2.31</v>
      </c>
      <c r="F91" s="5">
        <v>3.0</v>
      </c>
      <c r="G91" s="5">
        <v>1.1</v>
      </c>
      <c r="H91" s="19">
        <v>4.165E-9</v>
      </c>
      <c r="I91" s="19">
        <v>1.701E-5</v>
      </c>
      <c r="J91" s="5">
        <v>10.6</v>
      </c>
    </row>
    <row r="92">
      <c r="B92" s="5">
        <v>2.4</v>
      </c>
      <c r="C92" s="5">
        <v>1.5</v>
      </c>
      <c r="D92">
        <f t="shared" si="4"/>
        <v>4.5</v>
      </c>
      <c r="E92" s="16">
        <f t="shared" si="5"/>
        <v>2.64</v>
      </c>
      <c r="F92" s="5">
        <v>3.0</v>
      </c>
      <c r="G92" s="5">
        <v>1.1</v>
      </c>
      <c r="H92" s="19">
        <v>3.867E-9</v>
      </c>
      <c r="I92" s="19">
        <v>1.794E-5</v>
      </c>
      <c r="J92" s="5">
        <v>3.2</v>
      </c>
    </row>
    <row r="93">
      <c r="B93" s="5">
        <v>2.7</v>
      </c>
      <c r="C93" s="5">
        <v>1.5</v>
      </c>
      <c r="D93">
        <f t="shared" si="4"/>
        <v>4.5</v>
      </c>
      <c r="E93" s="16">
        <f t="shared" si="5"/>
        <v>2.97</v>
      </c>
      <c r="F93" s="5">
        <v>3.0</v>
      </c>
      <c r="G93" s="5">
        <v>1.1</v>
      </c>
      <c r="H93" s="19">
        <v>3.868E-9</v>
      </c>
      <c r="I93" s="19">
        <v>1.887E-5</v>
      </c>
      <c r="J93" s="5">
        <v>1.0</v>
      </c>
    </row>
    <row r="94">
      <c r="B94" s="5">
        <v>3.0</v>
      </c>
      <c r="C94" s="5">
        <v>1.5</v>
      </c>
      <c r="D94">
        <f t="shared" si="4"/>
        <v>4.5</v>
      </c>
      <c r="E94" s="16">
        <f t="shared" si="5"/>
        <v>3.3</v>
      </c>
      <c r="F94" s="5">
        <v>3.0</v>
      </c>
      <c r="G94" s="5">
        <v>1.1</v>
      </c>
      <c r="H94" s="19">
        <v>3.87E-9</v>
      </c>
      <c r="I94" s="19">
        <v>1.98E-5</v>
      </c>
      <c r="J94" s="5">
        <v>0.7</v>
      </c>
    </row>
    <row r="95">
      <c r="B95" s="5">
        <v>1.8</v>
      </c>
      <c r="C95" s="5">
        <v>1.2</v>
      </c>
      <c r="D95">
        <f t="shared" si="4"/>
        <v>3.6</v>
      </c>
      <c r="E95" s="16">
        <f t="shared" si="5"/>
        <v>1.98</v>
      </c>
      <c r="F95" s="5">
        <v>3.0</v>
      </c>
      <c r="G95" s="5">
        <v>1.1</v>
      </c>
      <c r="H95" s="19">
        <v>5.812E-9</v>
      </c>
      <c r="I95" s="19">
        <v>1.398E-5</v>
      </c>
      <c r="J95" s="5">
        <v>34.8</v>
      </c>
    </row>
    <row r="96">
      <c r="B96" s="5">
        <v>2.1</v>
      </c>
      <c r="C96" s="5">
        <v>1.2</v>
      </c>
      <c r="D96">
        <f t="shared" si="4"/>
        <v>3.6</v>
      </c>
      <c r="E96" s="16">
        <f t="shared" si="5"/>
        <v>2.31</v>
      </c>
      <c r="F96" s="5">
        <v>3.0</v>
      </c>
      <c r="G96" s="5">
        <v>1.1</v>
      </c>
      <c r="H96" s="19">
        <v>5.708E-9</v>
      </c>
      <c r="I96" s="19">
        <v>1.491E-5</v>
      </c>
      <c r="J96" s="5">
        <v>17.4</v>
      </c>
    </row>
    <row r="97">
      <c r="B97" s="5">
        <v>2.4</v>
      </c>
      <c r="C97" s="5">
        <v>1.2</v>
      </c>
      <c r="D97">
        <f t="shared" si="4"/>
        <v>3.6</v>
      </c>
      <c r="E97" s="16">
        <f t="shared" si="5"/>
        <v>2.64</v>
      </c>
      <c r="F97" s="5">
        <v>3.0</v>
      </c>
      <c r="G97" s="5">
        <v>1.1</v>
      </c>
      <c r="H97" s="19">
        <v>5.713E-9</v>
      </c>
      <c r="I97" s="19">
        <v>1.584E-5</v>
      </c>
      <c r="J97" s="5">
        <v>11.0</v>
      </c>
    </row>
    <row r="98">
      <c r="B98" s="5">
        <v>2.7</v>
      </c>
      <c r="C98" s="5">
        <v>1.2</v>
      </c>
      <c r="D98">
        <f t="shared" si="4"/>
        <v>3.6</v>
      </c>
      <c r="E98" s="16">
        <f t="shared" si="5"/>
        <v>2.97</v>
      </c>
      <c r="F98" s="5">
        <v>3.0</v>
      </c>
      <c r="G98" s="5">
        <v>1.1</v>
      </c>
      <c r="H98" s="19">
        <v>5.717E-9</v>
      </c>
      <c r="I98" s="19">
        <v>1.677E-5</v>
      </c>
      <c r="J98" s="5">
        <v>9.2</v>
      </c>
    </row>
    <row r="99">
      <c r="B99" s="5">
        <v>1.8</v>
      </c>
      <c r="C99" s="5">
        <v>3.0</v>
      </c>
      <c r="D99">
        <f t="shared" si="4"/>
        <v>8.1</v>
      </c>
      <c r="E99" s="16">
        <f t="shared" si="5"/>
        <v>1.98</v>
      </c>
      <c r="F99" s="5">
        <v>2.7</v>
      </c>
      <c r="G99" s="5">
        <v>1.1</v>
      </c>
      <c r="H99" s="19">
        <v>5.845E-9</v>
      </c>
      <c r="I99" s="19">
        <v>2.478E-5</v>
      </c>
      <c r="J99" s="5">
        <v>33.4</v>
      </c>
    </row>
    <row r="100">
      <c r="B100" s="5">
        <v>2.1</v>
      </c>
      <c r="C100" s="5">
        <v>3.0</v>
      </c>
      <c r="D100">
        <f t="shared" si="4"/>
        <v>8.1</v>
      </c>
      <c r="E100" s="16">
        <f t="shared" si="5"/>
        <v>2.31</v>
      </c>
      <c r="F100" s="5">
        <v>2.7</v>
      </c>
      <c r="G100" s="5">
        <v>1.1</v>
      </c>
      <c r="H100" s="19">
        <v>4.178E-9</v>
      </c>
      <c r="I100" s="19">
        <v>2.571E-5</v>
      </c>
      <c r="J100" s="5">
        <v>10.7</v>
      </c>
    </row>
    <row r="101">
      <c r="B101" s="5">
        <v>2.4</v>
      </c>
      <c r="C101" s="5">
        <v>3.0</v>
      </c>
      <c r="D101">
        <f t="shared" si="4"/>
        <v>8.1</v>
      </c>
      <c r="E101" s="16">
        <f t="shared" si="5"/>
        <v>2.64</v>
      </c>
      <c r="F101" s="5">
        <v>2.7</v>
      </c>
      <c r="G101" s="5">
        <v>1.1</v>
      </c>
      <c r="H101" s="19">
        <v>3.506E-9</v>
      </c>
      <c r="I101" s="19">
        <v>2.664E-5</v>
      </c>
      <c r="J101" s="5">
        <v>3.4</v>
      </c>
    </row>
    <row r="102">
      <c r="B102" s="5">
        <v>2.7</v>
      </c>
      <c r="C102" s="5">
        <v>3.0</v>
      </c>
      <c r="D102">
        <f t="shared" si="4"/>
        <v>8.1</v>
      </c>
      <c r="E102" s="16">
        <f t="shared" si="5"/>
        <v>2.97</v>
      </c>
      <c r="F102" s="5">
        <v>2.7</v>
      </c>
      <c r="G102" s="5">
        <v>1.1</v>
      </c>
      <c r="H102" s="19">
        <v>3.13E-9</v>
      </c>
      <c r="I102" s="19">
        <v>2.757E-5</v>
      </c>
      <c r="J102" s="5">
        <v>0.7</v>
      </c>
    </row>
    <row r="103">
      <c r="B103" s="5">
        <v>3.0</v>
      </c>
      <c r="C103" s="5">
        <v>3.0</v>
      </c>
      <c r="D103">
        <f t="shared" si="4"/>
        <v>8.1</v>
      </c>
      <c r="E103" s="16">
        <f t="shared" si="5"/>
        <v>3.3</v>
      </c>
      <c r="F103" s="5">
        <v>2.7</v>
      </c>
      <c r="G103" s="5">
        <v>1.1</v>
      </c>
      <c r="H103" s="19">
        <v>2.888E-9</v>
      </c>
      <c r="I103" s="19">
        <v>2.85E-5</v>
      </c>
      <c r="J103" s="5">
        <v>0.0</v>
      </c>
    </row>
    <row r="104">
      <c r="A104" s="29" t="s">
        <v>98</v>
      </c>
      <c r="E104" s="16"/>
    </row>
    <row r="105">
      <c r="A105" s="5">
        <v>1260.0</v>
      </c>
      <c r="B105" s="30">
        <v>3.0</v>
      </c>
      <c r="C105" s="30">
        <v>2.1</v>
      </c>
      <c r="D105">
        <f t="shared" ref="D105:D116" si="6">C105*F105</f>
        <v>2.31</v>
      </c>
      <c r="E105" s="16">
        <f t="shared" ref="E105:E116" si="7">B105*G105</f>
        <v>3.9</v>
      </c>
      <c r="F105" s="30">
        <v>1.1</v>
      </c>
      <c r="G105" s="30">
        <v>1.3</v>
      </c>
      <c r="H105" s="31">
        <v>3.481E-9</v>
      </c>
      <c r="I105" s="19">
        <v>1.662E-5</v>
      </c>
      <c r="J105" s="5">
        <f>100-98.1</f>
        <v>1.9</v>
      </c>
    </row>
    <row r="106">
      <c r="A106" s="5">
        <v>1428.0</v>
      </c>
      <c r="B106" s="30">
        <v>3.0</v>
      </c>
      <c r="C106" s="30">
        <v>2.7</v>
      </c>
      <c r="D106">
        <f t="shared" si="6"/>
        <v>3.51</v>
      </c>
      <c r="E106" s="16">
        <f t="shared" si="7"/>
        <v>3.9</v>
      </c>
      <c r="F106" s="30">
        <v>1.3</v>
      </c>
      <c r="G106" s="30">
        <v>1.3</v>
      </c>
      <c r="H106" s="31">
        <v>2.781E-9</v>
      </c>
      <c r="I106" s="19">
        <v>1.962E-5</v>
      </c>
      <c r="J106" s="5">
        <v>0.0</v>
      </c>
      <c r="K106" s="5" t="s">
        <v>99</v>
      </c>
    </row>
    <row r="107">
      <c r="A107" s="5">
        <v>4608.0</v>
      </c>
      <c r="B107" s="30">
        <v>3.0</v>
      </c>
      <c r="C107" s="30">
        <v>3.0</v>
      </c>
      <c r="D107">
        <f t="shared" si="6"/>
        <v>9</v>
      </c>
      <c r="E107" s="16">
        <f t="shared" si="7"/>
        <v>5.7</v>
      </c>
      <c r="F107" s="30">
        <v>3.0</v>
      </c>
      <c r="G107" s="30">
        <v>1.9</v>
      </c>
      <c r="H107" s="31">
        <v>2.424E-9</v>
      </c>
      <c r="I107" s="19">
        <v>3.27E-5</v>
      </c>
      <c r="J107" s="5">
        <v>0.0</v>
      </c>
    </row>
    <row r="108">
      <c r="A108" s="5">
        <v>5759.0</v>
      </c>
      <c r="B108" s="30">
        <v>2.7</v>
      </c>
      <c r="C108" s="30">
        <v>3.0</v>
      </c>
      <c r="D108">
        <f t="shared" si="6"/>
        <v>9</v>
      </c>
      <c r="E108" s="16">
        <f t="shared" si="7"/>
        <v>5.67</v>
      </c>
      <c r="F108" s="30">
        <v>3.0</v>
      </c>
      <c r="G108" s="30">
        <v>2.1</v>
      </c>
      <c r="H108" s="31">
        <v>2.424E-9</v>
      </c>
      <c r="I108" s="19">
        <v>3.207E-5</v>
      </c>
      <c r="J108" s="5">
        <v>0.0</v>
      </c>
    </row>
    <row r="109">
      <c r="A109" s="5">
        <v>5760.0</v>
      </c>
      <c r="B109" s="30">
        <v>3.0</v>
      </c>
      <c r="C109" s="30">
        <v>3.0</v>
      </c>
      <c r="D109">
        <f t="shared" si="6"/>
        <v>9</v>
      </c>
      <c r="E109" s="16">
        <f t="shared" si="7"/>
        <v>6.3</v>
      </c>
      <c r="F109" s="30">
        <v>3.0</v>
      </c>
      <c r="G109" s="30">
        <v>2.1</v>
      </c>
      <c r="H109" s="31">
        <v>2.424E-9</v>
      </c>
      <c r="I109" s="19">
        <v>3.33E-5</v>
      </c>
      <c r="J109" s="5">
        <v>0.0</v>
      </c>
    </row>
    <row r="110">
      <c r="A110" s="5">
        <v>6911.0</v>
      </c>
      <c r="B110" s="30">
        <v>2.7</v>
      </c>
      <c r="C110" s="30">
        <v>3.0</v>
      </c>
      <c r="D110">
        <f t="shared" si="6"/>
        <v>9</v>
      </c>
      <c r="E110" s="16">
        <f t="shared" si="7"/>
        <v>6.48</v>
      </c>
      <c r="F110" s="30">
        <v>3.0</v>
      </c>
      <c r="G110" s="30">
        <v>2.4</v>
      </c>
      <c r="H110" s="31">
        <v>2.424E-9</v>
      </c>
      <c r="I110" s="19">
        <v>3.288E-5</v>
      </c>
      <c r="J110" s="5">
        <v>0.0</v>
      </c>
    </row>
    <row r="111">
      <c r="A111" s="5">
        <v>6912.0</v>
      </c>
      <c r="B111" s="30">
        <v>3.0</v>
      </c>
      <c r="C111" s="30">
        <v>3.0</v>
      </c>
      <c r="D111">
        <f t="shared" si="6"/>
        <v>9</v>
      </c>
      <c r="E111" s="16">
        <f t="shared" si="7"/>
        <v>7.2</v>
      </c>
      <c r="F111" s="30">
        <v>3.0</v>
      </c>
      <c r="G111" s="30">
        <v>2.4</v>
      </c>
      <c r="H111" s="31">
        <v>2.424E-9</v>
      </c>
      <c r="I111" s="19">
        <v>3.42E-5</v>
      </c>
      <c r="J111" s="5">
        <v>0.0</v>
      </c>
    </row>
    <row r="112">
      <c r="A112" s="5">
        <v>8062.0</v>
      </c>
      <c r="B112" s="30">
        <v>2.4</v>
      </c>
      <c r="C112" s="30">
        <v>3.0</v>
      </c>
      <c r="D112">
        <f t="shared" si="6"/>
        <v>9</v>
      </c>
      <c r="E112" s="16">
        <f t="shared" si="7"/>
        <v>6.48</v>
      </c>
      <c r="F112" s="30">
        <v>3.0</v>
      </c>
      <c r="G112" s="30">
        <v>2.7</v>
      </c>
      <c r="H112" s="31">
        <v>2.423E-9</v>
      </c>
      <c r="I112" s="19">
        <v>3.228E-5</v>
      </c>
      <c r="J112" s="5">
        <v>0.0</v>
      </c>
    </row>
    <row r="113">
      <c r="A113" s="5">
        <v>7736.0</v>
      </c>
      <c r="B113" s="30">
        <v>1.8</v>
      </c>
      <c r="C113" s="30">
        <v>2.1</v>
      </c>
      <c r="D113">
        <f t="shared" si="6"/>
        <v>5.04</v>
      </c>
      <c r="E113" s="16">
        <f t="shared" si="7"/>
        <v>4.86</v>
      </c>
      <c r="F113" s="30">
        <v>2.4</v>
      </c>
      <c r="G113" s="30">
        <v>2.7</v>
      </c>
      <c r="H113" s="31">
        <v>2.959E-9</v>
      </c>
      <c r="I113" s="19">
        <v>2.064E-5</v>
      </c>
      <c r="J113" s="5">
        <v>0.0</v>
      </c>
    </row>
    <row r="114">
      <c r="A114" s="5">
        <v>8623.0</v>
      </c>
      <c r="B114" s="30">
        <v>1.5</v>
      </c>
      <c r="C114" s="30">
        <v>2.7</v>
      </c>
      <c r="D114">
        <f t="shared" si="6"/>
        <v>5.13</v>
      </c>
      <c r="E114" s="16">
        <f t="shared" si="7"/>
        <v>4.5</v>
      </c>
      <c r="F114" s="30">
        <v>1.9</v>
      </c>
      <c r="G114" s="30">
        <v>3.0</v>
      </c>
      <c r="H114" s="31">
        <v>2.973E-9</v>
      </c>
      <c r="I114" s="19">
        <v>2.046E-5</v>
      </c>
      <c r="J114" s="5">
        <v>0.0</v>
      </c>
    </row>
    <row r="115">
      <c r="A115" s="5">
        <v>8923.0</v>
      </c>
      <c r="B115" s="30">
        <v>1.5</v>
      </c>
      <c r="C115" s="30">
        <v>3.0</v>
      </c>
      <c r="D115">
        <f t="shared" si="6"/>
        <v>7.2</v>
      </c>
      <c r="E115" s="16">
        <f t="shared" si="7"/>
        <v>4.5</v>
      </c>
      <c r="F115" s="5">
        <v>2.4</v>
      </c>
      <c r="G115" s="16">
        <v>3.0</v>
      </c>
      <c r="H115" s="31">
        <v>2.975E-9</v>
      </c>
      <c r="I115" s="19">
        <v>2.49E-5</v>
      </c>
      <c r="J115">
        <f>100-99.9</f>
        <v>0.1</v>
      </c>
    </row>
    <row r="116">
      <c r="A116" s="5">
        <v>8899.0</v>
      </c>
      <c r="B116" s="30">
        <v>1.5</v>
      </c>
      <c r="C116" s="30">
        <v>2.4</v>
      </c>
      <c r="D116">
        <f t="shared" si="6"/>
        <v>5.76</v>
      </c>
      <c r="E116" s="16">
        <f t="shared" si="7"/>
        <v>4.5</v>
      </c>
      <c r="F116" s="30">
        <v>2.4</v>
      </c>
      <c r="G116" s="30">
        <v>3.0</v>
      </c>
      <c r="H116" s="31">
        <v>2.974E-9</v>
      </c>
      <c r="I116" s="19">
        <v>2.142E-5</v>
      </c>
      <c r="J116" s="5">
        <v>0.0</v>
      </c>
    </row>
    <row r="117">
      <c r="B117" s="30"/>
      <c r="C117" s="30"/>
      <c r="E117" s="16"/>
      <c r="F117" s="30"/>
      <c r="G117" s="30"/>
      <c r="H117" s="31"/>
      <c r="I117" s="19"/>
    </row>
    <row r="118">
      <c r="A118" s="5">
        <v>3546.0</v>
      </c>
      <c r="B118" s="30">
        <v>1.2</v>
      </c>
      <c r="C118" s="30">
        <v>1.8</v>
      </c>
      <c r="D118">
        <f t="shared" ref="D118:D126" si="8">C118*F118</f>
        <v>1.98</v>
      </c>
      <c r="E118" s="16">
        <f t="shared" ref="E118:E126" si="9">B118*G118</f>
        <v>2.28</v>
      </c>
      <c r="F118" s="30">
        <v>1.1</v>
      </c>
      <c r="G118" s="30">
        <v>1.9</v>
      </c>
      <c r="H118" s="31">
        <v>5.479E-9</v>
      </c>
      <c r="I118" s="19">
        <v>1.044E-5</v>
      </c>
      <c r="J118" s="5">
        <v>10.0</v>
      </c>
    </row>
    <row r="119">
      <c r="A119" s="5">
        <v>3558.0</v>
      </c>
      <c r="B119" s="30">
        <v>1.2</v>
      </c>
      <c r="C119" s="30">
        <v>2.1</v>
      </c>
      <c r="D119">
        <f t="shared" si="8"/>
        <v>2.31</v>
      </c>
      <c r="E119" s="16">
        <f t="shared" si="9"/>
        <v>2.28</v>
      </c>
      <c r="F119" s="30">
        <v>1.1</v>
      </c>
      <c r="G119" s="30">
        <v>1.9</v>
      </c>
      <c r="H119" s="31">
        <v>5.482E-9</v>
      </c>
      <c r="I119" s="19">
        <v>1.14E-5</v>
      </c>
      <c r="J119" s="5">
        <v>10.0</v>
      </c>
      <c r="M119" s="19"/>
    </row>
    <row r="120">
      <c r="A120" s="5">
        <v>3678.0</v>
      </c>
      <c r="B120" s="30">
        <v>1.2</v>
      </c>
      <c r="C120" s="30">
        <v>1.5</v>
      </c>
      <c r="D120">
        <f t="shared" si="8"/>
        <v>1.95</v>
      </c>
      <c r="E120" s="16">
        <f t="shared" si="9"/>
        <v>2.28</v>
      </c>
      <c r="F120" s="30">
        <v>1.3</v>
      </c>
      <c r="G120" s="30">
        <v>1.9</v>
      </c>
      <c r="H120" s="31">
        <v>5.476E-9</v>
      </c>
      <c r="I120" s="19">
        <v>1.008E-5</v>
      </c>
      <c r="J120" s="5">
        <v>30.0</v>
      </c>
    </row>
    <row r="121">
      <c r="A121" s="5">
        <v>3690.0</v>
      </c>
      <c r="B121" s="30">
        <v>1.2</v>
      </c>
      <c r="C121" s="30">
        <v>1.8</v>
      </c>
      <c r="D121">
        <f t="shared" si="8"/>
        <v>2.34</v>
      </c>
      <c r="E121" s="16">
        <f t="shared" si="9"/>
        <v>2.28</v>
      </c>
      <c r="F121" s="30">
        <v>1.3</v>
      </c>
      <c r="G121" s="30">
        <v>1.9</v>
      </c>
      <c r="H121" s="31">
        <v>5.48E-9</v>
      </c>
      <c r="I121" s="19">
        <v>1.116E-5</v>
      </c>
      <c r="J121" s="5">
        <v>10.0</v>
      </c>
    </row>
    <row r="122">
      <c r="A122" s="5">
        <v>3834.0</v>
      </c>
      <c r="B122" s="30">
        <v>1.2</v>
      </c>
      <c r="C122" s="30">
        <v>1.8</v>
      </c>
      <c r="D122">
        <f t="shared" si="8"/>
        <v>2.88</v>
      </c>
      <c r="E122" s="16">
        <f t="shared" si="9"/>
        <v>2.28</v>
      </c>
      <c r="F122" s="30">
        <v>1.6</v>
      </c>
      <c r="G122" s="30">
        <v>1.9</v>
      </c>
      <c r="H122" s="31">
        <v>5.482E-9</v>
      </c>
      <c r="I122" s="19">
        <v>1.224E-5</v>
      </c>
      <c r="J122" s="5">
        <v>10.0</v>
      </c>
    </row>
    <row r="123">
      <c r="A123" s="5">
        <v>3966.0</v>
      </c>
      <c r="B123" s="30">
        <v>1.2</v>
      </c>
      <c r="C123" s="30">
        <v>1.5</v>
      </c>
      <c r="D123">
        <f t="shared" si="8"/>
        <v>2.85</v>
      </c>
      <c r="E123" s="16">
        <f t="shared" si="9"/>
        <v>2.28</v>
      </c>
      <c r="F123" s="30">
        <v>1.9</v>
      </c>
      <c r="G123" s="30">
        <v>1.9</v>
      </c>
      <c r="H123" s="31">
        <v>5.481E-9</v>
      </c>
      <c r="I123" s="19">
        <v>1.188E-5</v>
      </c>
      <c r="J123" s="5">
        <v>20.0</v>
      </c>
    </row>
    <row r="124">
      <c r="A124" s="5">
        <v>4110.0</v>
      </c>
      <c r="B124" s="30">
        <v>1.2</v>
      </c>
      <c r="C124" s="30">
        <v>1.5</v>
      </c>
      <c r="D124">
        <f t="shared" si="8"/>
        <v>3.15</v>
      </c>
      <c r="E124" s="16">
        <f t="shared" si="9"/>
        <v>2.28</v>
      </c>
      <c r="F124" s="30">
        <v>2.1</v>
      </c>
      <c r="G124" s="30">
        <v>1.9</v>
      </c>
      <c r="H124" s="31">
        <v>5.482E-9</v>
      </c>
      <c r="I124" s="19">
        <v>1.24E-5</v>
      </c>
      <c r="J124" s="5">
        <v>10.0</v>
      </c>
    </row>
    <row r="125">
      <c r="A125" s="5">
        <v>4122.0</v>
      </c>
      <c r="B125" s="30">
        <v>1.2</v>
      </c>
      <c r="C125" s="30">
        <v>1.8</v>
      </c>
      <c r="D125">
        <f t="shared" si="8"/>
        <v>3.78</v>
      </c>
      <c r="E125" s="16">
        <f t="shared" si="9"/>
        <v>2.28</v>
      </c>
      <c r="F125" s="30">
        <v>2.1</v>
      </c>
      <c r="G125" s="30">
        <v>1.9</v>
      </c>
      <c r="H125" s="31">
        <v>5.483E-9</v>
      </c>
      <c r="I125" s="19">
        <v>1.404E-5</v>
      </c>
      <c r="J125" s="5">
        <v>20.0</v>
      </c>
    </row>
    <row r="126">
      <c r="A126" s="5">
        <v>4254.0</v>
      </c>
      <c r="B126" s="30">
        <v>1.2</v>
      </c>
      <c r="C126" s="30">
        <v>1.5</v>
      </c>
      <c r="D126">
        <f t="shared" si="8"/>
        <v>3.6</v>
      </c>
      <c r="E126" s="16">
        <f t="shared" si="9"/>
        <v>2.28</v>
      </c>
      <c r="F126" s="30">
        <v>2.4</v>
      </c>
      <c r="G126" s="30">
        <v>1.9</v>
      </c>
      <c r="H126" s="31">
        <v>5.483E-9</v>
      </c>
      <c r="I126" s="19">
        <v>1.338E-5</v>
      </c>
      <c r="J126" s="5">
        <v>20.0</v>
      </c>
    </row>
    <row r="127">
      <c r="E127" s="16"/>
    </row>
    <row r="128">
      <c r="A128" s="5">
        <v>95.0</v>
      </c>
      <c r="B128" s="32">
        <v>2.7</v>
      </c>
      <c r="C128" s="30">
        <v>1.8</v>
      </c>
      <c r="D128">
        <f t="shared" ref="D128:D140" si="10">C128*F128</f>
        <v>1.98</v>
      </c>
      <c r="E128" s="16">
        <f t="shared" ref="E128:E140" si="11">B128*G128</f>
        <v>2.97</v>
      </c>
      <c r="F128" s="30">
        <v>1.1</v>
      </c>
      <c r="G128" s="30">
        <v>1.1</v>
      </c>
      <c r="H128" s="31">
        <v>4.134E-9</v>
      </c>
      <c r="I128" s="19">
        <v>1.413E-5</v>
      </c>
      <c r="J128" s="5">
        <f>100-90.5</f>
        <v>9.5</v>
      </c>
      <c r="K128" s="5" t="s">
        <v>99</v>
      </c>
    </row>
    <row r="129">
      <c r="A129" s="5">
        <v>1283.0</v>
      </c>
      <c r="B129" s="32">
        <v>2.7</v>
      </c>
      <c r="C129" s="30">
        <v>2.7</v>
      </c>
      <c r="D129">
        <f t="shared" si="10"/>
        <v>2.97</v>
      </c>
      <c r="E129" s="16">
        <f t="shared" si="11"/>
        <v>3.51</v>
      </c>
      <c r="F129" s="30">
        <v>1.1</v>
      </c>
      <c r="G129" s="30">
        <v>1.3</v>
      </c>
      <c r="H129" s="31">
        <v>2.874E-9</v>
      </c>
      <c r="I129" s="19">
        <v>1.755E-5</v>
      </c>
      <c r="J129" s="5">
        <v>0.0</v>
      </c>
      <c r="K129" s="5" t="s">
        <v>99</v>
      </c>
    </row>
    <row r="130">
      <c r="A130" s="5">
        <v>2410.0</v>
      </c>
      <c r="B130" s="32">
        <v>2.4</v>
      </c>
      <c r="C130" s="30">
        <v>2.1</v>
      </c>
      <c r="D130">
        <f t="shared" si="10"/>
        <v>2.31</v>
      </c>
      <c r="E130" s="16">
        <f t="shared" si="11"/>
        <v>3.84</v>
      </c>
      <c r="F130" s="30">
        <v>1.1</v>
      </c>
      <c r="G130" s="30">
        <v>1.6</v>
      </c>
      <c r="H130" s="31">
        <v>3.478E-9</v>
      </c>
      <c r="I130" s="19">
        <v>1.536E-5</v>
      </c>
      <c r="J130">
        <f>100-98.2</f>
        <v>1.8</v>
      </c>
      <c r="K130" s="5" t="s">
        <v>99</v>
      </c>
    </row>
    <row r="131">
      <c r="A131" s="5">
        <v>3585.0</v>
      </c>
      <c r="B131" s="32">
        <v>2.1</v>
      </c>
      <c r="C131" s="30">
        <v>2.7</v>
      </c>
      <c r="D131">
        <f t="shared" si="10"/>
        <v>2.97</v>
      </c>
      <c r="E131" s="16">
        <f t="shared" si="11"/>
        <v>3.99</v>
      </c>
      <c r="F131" s="30">
        <v>1.1</v>
      </c>
      <c r="G131" s="30">
        <v>1.9</v>
      </c>
      <c r="H131" s="31">
        <v>2.874E-9</v>
      </c>
      <c r="I131" s="19">
        <v>1.683E-5</v>
      </c>
      <c r="J131" s="5">
        <v>0.0</v>
      </c>
    </row>
    <row r="132">
      <c r="A132" s="5">
        <v>3717.0</v>
      </c>
      <c r="B132" s="32">
        <v>2.1</v>
      </c>
      <c r="C132" s="30">
        <v>2.4</v>
      </c>
      <c r="D132">
        <f t="shared" si="10"/>
        <v>3.12</v>
      </c>
      <c r="E132" s="16">
        <f t="shared" si="11"/>
        <v>3.99</v>
      </c>
      <c r="F132" s="30">
        <v>1.3</v>
      </c>
      <c r="G132" s="30">
        <v>1.9</v>
      </c>
      <c r="H132" s="31">
        <v>2.989E-9</v>
      </c>
      <c r="I132" s="19">
        <v>1.683E-5</v>
      </c>
      <c r="J132">
        <f>100-99.7</f>
        <v>0.3</v>
      </c>
    </row>
    <row r="133">
      <c r="A133" s="7">
        <v>4736.0</v>
      </c>
      <c r="B133" s="33">
        <v>1.8</v>
      </c>
      <c r="C133" s="33">
        <v>2.7</v>
      </c>
      <c r="D133" s="14">
        <f t="shared" si="10"/>
        <v>2.97</v>
      </c>
      <c r="E133" s="20">
        <f t="shared" si="11"/>
        <v>3.78</v>
      </c>
      <c r="F133" s="33">
        <v>1.1</v>
      </c>
      <c r="G133" s="33">
        <v>2.1</v>
      </c>
      <c r="H133" s="34">
        <v>3.004E-9</v>
      </c>
      <c r="I133" s="21">
        <v>1.602E-5</v>
      </c>
      <c r="J133" s="7">
        <v>0.0</v>
      </c>
    </row>
    <row r="134">
      <c r="A134" s="5">
        <v>4725.0</v>
      </c>
      <c r="B134" s="32">
        <v>2.1</v>
      </c>
      <c r="C134" s="30">
        <v>2.4</v>
      </c>
      <c r="D134">
        <f t="shared" si="10"/>
        <v>2.64</v>
      </c>
      <c r="E134" s="16">
        <f t="shared" si="11"/>
        <v>4.41</v>
      </c>
      <c r="F134" s="30">
        <v>1.1</v>
      </c>
      <c r="G134" s="30">
        <v>2.1</v>
      </c>
      <c r="H134" s="31">
        <v>3.111E-9</v>
      </c>
      <c r="I134" s="19">
        <v>1.629E-5</v>
      </c>
      <c r="J134">
        <f>100-99.4</f>
        <v>0.6</v>
      </c>
    </row>
    <row r="135">
      <c r="A135" s="5">
        <v>5888.0</v>
      </c>
      <c r="B135" s="32">
        <v>1.8</v>
      </c>
      <c r="C135" s="30">
        <v>2.7</v>
      </c>
      <c r="D135">
        <f t="shared" si="10"/>
        <v>2.97</v>
      </c>
      <c r="E135" s="16">
        <f t="shared" si="11"/>
        <v>4.32</v>
      </c>
      <c r="F135" s="30">
        <v>1.1</v>
      </c>
      <c r="G135" s="30">
        <v>2.4</v>
      </c>
      <c r="H135" s="31">
        <v>2.87E-9</v>
      </c>
      <c r="I135" s="19">
        <v>1.656E-5</v>
      </c>
      <c r="J135" s="5">
        <v>0.0</v>
      </c>
    </row>
    <row r="136">
      <c r="A136" s="5">
        <v>6020.0</v>
      </c>
      <c r="B136" s="32">
        <v>1.8</v>
      </c>
      <c r="C136" s="30">
        <v>2.4</v>
      </c>
      <c r="D136">
        <f t="shared" si="10"/>
        <v>3.12</v>
      </c>
      <c r="E136" s="16">
        <f t="shared" si="11"/>
        <v>4.32</v>
      </c>
      <c r="F136" s="30">
        <v>1.3</v>
      </c>
      <c r="G136" s="30">
        <v>2.4</v>
      </c>
      <c r="H136" s="31">
        <v>2.988E-9</v>
      </c>
      <c r="I136" s="19">
        <v>1.656E-5</v>
      </c>
      <c r="J136">
        <f>100-99.7</f>
        <v>0.3</v>
      </c>
    </row>
    <row r="137">
      <c r="A137" s="5">
        <v>5877.0</v>
      </c>
      <c r="B137" s="32">
        <v>2.1</v>
      </c>
      <c r="C137" s="30">
        <v>2.4</v>
      </c>
      <c r="D137">
        <f t="shared" si="10"/>
        <v>2.64</v>
      </c>
      <c r="E137" s="16">
        <f t="shared" si="11"/>
        <v>5.04</v>
      </c>
      <c r="F137" s="30">
        <v>1.1</v>
      </c>
      <c r="G137" s="30">
        <v>2.4</v>
      </c>
      <c r="H137" s="31">
        <v>3.111E-9</v>
      </c>
      <c r="I137" s="19">
        <v>1.692E-5</v>
      </c>
      <c r="J137">
        <f t="shared" ref="J137:J138" si="12">100-99.4</f>
        <v>0.6</v>
      </c>
    </row>
    <row r="138">
      <c r="A138" s="5">
        <v>7171.0</v>
      </c>
      <c r="B138" s="32">
        <v>1.5</v>
      </c>
      <c r="C138" s="30">
        <v>2.4</v>
      </c>
      <c r="D138">
        <f t="shared" si="10"/>
        <v>3.12</v>
      </c>
      <c r="E138" s="16">
        <f t="shared" si="11"/>
        <v>4.05</v>
      </c>
      <c r="F138" s="30">
        <v>1.3</v>
      </c>
      <c r="G138" s="30">
        <v>2.7</v>
      </c>
      <c r="H138" s="31">
        <v>3.086E-9</v>
      </c>
      <c r="I138" s="19">
        <v>1.569E-5</v>
      </c>
      <c r="J138">
        <f t="shared" si="12"/>
        <v>0.6</v>
      </c>
    </row>
    <row r="139">
      <c r="A139" s="5">
        <v>8191.0</v>
      </c>
      <c r="B139" s="32">
        <v>1.5</v>
      </c>
      <c r="C139" s="30">
        <v>2.7</v>
      </c>
      <c r="D139">
        <f t="shared" si="10"/>
        <v>2.97</v>
      </c>
      <c r="E139" s="16">
        <f t="shared" si="11"/>
        <v>4.5</v>
      </c>
      <c r="F139" s="30">
        <v>1.1</v>
      </c>
      <c r="G139" s="30">
        <v>3.0</v>
      </c>
      <c r="H139" s="31">
        <v>2.971E-9</v>
      </c>
      <c r="I139" s="19">
        <v>1.614E-5</v>
      </c>
      <c r="J139">
        <f>100-99.7</f>
        <v>0.3</v>
      </c>
    </row>
    <row r="140">
      <c r="A140" s="5">
        <v>8323.0</v>
      </c>
      <c r="B140" s="32">
        <v>1.5</v>
      </c>
      <c r="C140" s="30">
        <v>2.4</v>
      </c>
      <c r="D140">
        <f t="shared" si="10"/>
        <v>3.12</v>
      </c>
      <c r="E140" s="16">
        <f t="shared" si="11"/>
        <v>4.5</v>
      </c>
      <c r="F140" s="30">
        <v>1.3</v>
      </c>
      <c r="G140" s="30">
        <v>3.0</v>
      </c>
      <c r="H140" s="31">
        <v>2.985E-9</v>
      </c>
      <c r="I140" s="19">
        <v>1.614E-5</v>
      </c>
      <c r="J140" s="5">
        <f>100-90.5</f>
        <v>9.5</v>
      </c>
    </row>
    <row r="141">
      <c r="E141" s="35"/>
      <c r="H141" s="36"/>
      <c r="I141" s="37">
        <f>(B140*2++D140*2+C140+E140)*10^-6</f>
        <v>0.00001614</v>
      </c>
    </row>
    <row r="142">
      <c r="E142" s="35"/>
    </row>
    <row r="143">
      <c r="E143" s="35"/>
    </row>
    <row r="144">
      <c r="A144" s="5" t="s">
        <v>100</v>
      </c>
      <c r="B144" s="5">
        <v>0.1</v>
      </c>
      <c r="C144" s="5">
        <v>0.1</v>
      </c>
      <c r="D144">
        <f>C144*F144</f>
        <v>0.11</v>
      </c>
      <c r="E144" s="35">
        <f>B144*G144</f>
        <v>0.11</v>
      </c>
      <c r="F144" s="5">
        <v>1.1</v>
      </c>
      <c r="G144" s="5">
        <v>1.1</v>
      </c>
      <c r="H144" s="19">
        <v>8.408E-10</v>
      </c>
      <c r="I144" s="19">
        <v>6.3E-7</v>
      </c>
      <c r="J144" s="38">
        <v>0.31</v>
      </c>
    </row>
    <row r="145">
      <c r="E145" s="35"/>
    </row>
    <row r="146">
      <c r="B146" s="5">
        <v>2.6</v>
      </c>
      <c r="C146" s="5">
        <v>2.6</v>
      </c>
      <c r="D146">
        <f>C146*F146</f>
        <v>2.86</v>
      </c>
      <c r="E146" s="35">
        <f>B146*G146</f>
        <v>2.86</v>
      </c>
      <c r="F146" s="5">
        <v>1.1</v>
      </c>
      <c r="G146" s="5">
        <v>1.1</v>
      </c>
      <c r="I146" s="39">
        <f>(B146*2++D146*2+C146+E146)*10^-6</f>
        <v>0.00001638</v>
      </c>
      <c r="J146" s="38">
        <v>0.0</v>
      </c>
    </row>
    <row r="147">
      <c r="E147" s="35"/>
      <c r="I147" s="39"/>
    </row>
    <row r="148">
      <c r="B148" s="30">
        <f t="shared" ref="B148:C148" si="13">B149+0.01</f>
        <v>1.81</v>
      </c>
      <c r="C148" s="30">
        <f t="shared" si="13"/>
        <v>2.71</v>
      </c>
      <c r="D148" s="5">
        <v>2.98</v>
      </c>
      <c r="E148" s="35">
        <v>3.79</v>
      </c>
      <c r="F148" s="30">
        <v>1.1</v>
      </c>
      <c r="G148" s="30">
        <v>2.1</v>
      </c>
      <c r="H148" s="31">
        <v>3.004E-9</v>
      </c>
      <c r="I148" s="39">
        <f t="shared" ref="I148:I150" si="14">(B148*2++D148*2+C148+E148)*10^-6</f>
        <v>0.00001608</v>
      </c>
      <c r="J148" s="5">
        <v>0.0</v>
      </c>
    </row>
    <row r="149">
      <c r="B149" s="30">
        <v>1.8</v>
      </c>
      <c r="C149" s="30">
        <v>2.7</v>
      </c>
      <c r="D149">
        <f>C149*F149</f>
        <v>2.97</v>
      </c>
      <c r="E149" s="35">
        <f>B149*G149</f>
        <v>3.78</v>
      </c>
      <c r="F149" s="30">
        <v>1.1</v>
      </c>
      <c r="G149" s="30">
        <v>2.1</v>
      </c>
      <c r="H149" s="31">
        <v>3.004E-9</v>
      </c>
      <c r="I149" s="39">
        <f t="shared" si="14"/>
        <v>0.00001602</v>
      </c>
    </row>
    <row r="150">
      <c r="B150" s="30">
        <f t="shared" ref="B150:C150" si="15">B149+0.01</f>
        <v>1.81</v>
      </c>
      <c r="C150" s="30">
        <f t="shared" si="15"/>
        <v>2.71</v>
      </c>
      <c r="D150" s="5">
        <v>2.96</v>
      </c>
      <c r="E150" s="35">
        <v>3.77</v>
      </c>
      <c r="F150" s="30">
        <v>1.1</v>
      </c>
      <c r="G150" s="30">
        <v>2.1</v>
      </c>
      <c r="H150" s="31">
        <v>3.004E-9</v>
      </c>
      <c r="I150" s="39">
        <f t="shared" si="14"/>
        <v>0.00001602</v>
      </c>
    </row>
    <row r="152">
      <c r="A152" s="40" t="s">
        <v>101</v>
      </c>
      <c r="B152" s="40">
        <v>1.87</v>
      </c>
      <c r="C152" s="40">
        <v>3.1</v>
      </c>
      <c r="D152" s="40">
        <v>2.4</v>
      </c>
      <c r="E152" s="40">
        <v>3.78</v>
      </c>
      <c r="F152" s="41"/>
      <c r="G152" s="41"/>
      <c r="H152" s="42">
        <v>2.9717E-9</v>
      </c>
      <c r="I152" s="42">
        <v>1.542E-5</v>
      </c>
      <c r="J152" s="40">
        <v>0.0</v>
      </c>
    </row>
    <row r="153">
      <c r="A153" s="40" t="s">
        <v>101</v>
      </c>
      <c r="B153" s="40">
        <v>1.87</v>
      </c>
      <c r="C153" s="40">
        <v>3.2</v>
      </c>
      <c r="D153" s="40">
        <v>2.45</v>
      </c>
      <c r="E153" s="40">
        <v>4.01</v>
      </c>
      <c r="F153" s="41"/>
      <c r="G153" s="41"/>
      <c r="H153" s="42">
        <v>2.902E-9</v>
      </c>
      <c r="I153" s="42">
        <v>1.587E-5</v>
      </c>
      <c r="J153" s="40">
        <v>0.0</v>
      </c>
    </row>
    <row r="154">
      <c r="A154" s="4" t="s">
        <v>101</v>
      </c>
      <c r="B154" s="4">
        <v>1.87</v>
      </c>
      <c r="C154" s="4">
        <v>3.0</v>
      </c>
      <c r="D154" s="4">
        <v>2.4</v>
      </c>
      <c r="E154" s="4">
        <v>3.7</v>
      </c>
      <c r="F154" s="43"/>
      <c r="G154" s="43"/>
      <c r="H154" s="44">
        <v>3.0003E-9</v>
      </c>
      <c r="I154" s="44">
        <v>1.524E-5</v>
      </c>
      <c r="J154" s="4">
        <v>0.0</v>
      </c>
    </row>
    <row r="156">
      <c r="A156" s="5" t="s">
        <v>102</v>
      </c>
      <c r="B156" s="5" t="s">
        <v>103</v>
      </c>
    </row>
    <row r="157">
      <c r="B157" s="5">
        <v>1.87</v>
      </c>
      <c r="C157" s="5">
        <v>3.0</v>
      </c>
      <c r="D157" s="5">
        <v>2.41</v>
      </c>
      <c r="E157" s="5">
        <v>3.7</v>
      </c>
      <c r="H157" s="19">
        <v>3.0019E-9</v>
      </c>
      <c r="I157" s="45">
        <v>1.53E-5</v>
      </c>
      <c r="J157" s="5">
        <v>0.0</v>
      </c>
    </row>
    <row r="158">
      <c r="A158" s="5" t="s">
        <v>104</v>
      </c>
      <c r="B158" s="46">
        <f t="shared" ref="B158:E158" si="16">B157-0.01</f>
        <v>1.86</v>
      </c>
      <c r="C158">
        <f t="shared" si="16"/>
        <v>2.99</v>
      </c>
      <c r="D158">
        <f t="shared" si="16"/>
        <v>2.4</v>
      </c>
      <c r="E158">
        <f t="shared" si="16"/>
        <v>3.69</v>
      </c>
      <c r="H158" s="5" t="s">
        <v>105</v>
      </c>
      <c r="I158" s="47">
        <f t="shared" ref="I158:I167" si="18">(B158*2++D158*2+C158+E158)*10^-6</f>
        <v>0.0000152</v>
      </c>
      <c r="J158" s="5">
        <f t="shared" ref="J158:J162" si="19">100-99.9</f>
        <v>0.1</v>
      </c>
    </row>
    <row r="159">
      <c r="A159" s="5" t="s">
        <v>104</v>
      </c>
      <c r="B159" s="46">
        <f t="shared" ref="B159:E159" si="17">B158-0.01</f>
        <v>1.85</v>
      </c>
      <c r="C159">
        <f t="shared" si="17"/>
        <v>2.98</v>
      </c>
      <c r="D159">
        <f t="shared" si="17"/>
        <v>2.39</v>
      </c>
      <c r="E159">
        <f t="shared" si="17"/>
        <v>3.68</v>
      </c>
      <c r="H159" s="48">
        <f t="shared" ref="H159:H167" si="21">((2*B159)+(2*C159)+D159+E159)*((0.03)*10^-6)</f>
        <v>0.0000004719</v>
      </c>
      <c r="I159" s="49">
        <f t="shared" si="18"/>
        <v>0.00001514</v>
      </c>
      <c r="J159" s="5">
        <f t="shared" si="19"/>
        <v>0.1</v>
      </c>
    </row>
    <row r="160">
      <c r="A160" s="5" t="s">
        <v>104</v>
      </c>
      <c r="B160" s="46">
        <f t="shared" ref="B160:E160" si="20">B159-0.01</f>
        <v>1.84</v>
      </c>
      <c r="C160">
        <f t="shared" si="20"/>
        <v>2.97</v>
      </c>
      <c r="D160">
        <f t="shared" si="20"/>
        <v>2.38</v>
      </c>
      <c r="E160">
        <f t="shared" si="20"/>
        <v>3.67</v>
      </c>
      <c r="H160" s="48">
        <f t="shared" si="21"/>
        <v>0.0000004701</v>
      </c>
      <c r="I160" s="49">
        <f t="shared" si="18"/>
        <v>0.00001508</v>
      </c>
      <c r="J160" s="5">
        <f t="shared" si="19"/>
        <v>0.1</v>
      </c>
    </row>
    <row r="161">
      <c r="A161" s="5" t="s">
        <v>104</v>
      </c>
      <c r="B161" s="46">
        <f t="shared" ref="B161:E161" si="22">B160-0.01</f>
        <v>1.83</v>
      </c>
      <c r="C161">
        <f t="shared" si="22"/>
        <v>2.96</v>
      </c>
      <c r="D161">
        <f t="shared" si="22"/>
        <v>2.37</v>
      </c>
      <c r="E161">
        <f t="shared" si="22"/>
        <v>3.66</v>
      </c>
      <c r="H161" s="48">
        <f t="shared" si="21"/>
        <v>0.0000004683</v>
      </c>
      <c r="I161" s="49">
        <f t="shared" si="18"/>
        <v>0.00001502</v>
      </c>
      <c r="J161" s="5">
        <f t="shared" si="19"/>
        <v>0.1</v>
      </c>
    </row>
    <row r="162">
      <c r="A162" s="5" t="s">
        <v>104</v>
      </c>
      <c r="B162" s="46">
        <f t="shared" ref="B162:E162" si="23">B161-0.01</f>
        <v>1.82</v>
      </c>
      <c r="C162">
        <f t="shared" si="23"/>
        <v>2.95</v>
      </c>
      <c r="D162">
        <f t="shared" si="23"/>
        <v>2.36</v>
      </c>
      <c r="E162">
        <f t="shared" si="23"/>
        <v>3.65</v>
      </c>
      <c r="H162" s="48">
        <f t="shared" si="21"/>
        <v>0.0000004665</v>
      </c>
      <c r="I162" s="49">
        <f t="shared" si="18"/>
        <v>0.00001496</v>
      </c>
      <c r="J162" s="5">
        <f t="shared" si="19"/>
        <v>0.1</v>
      </c>
    </row>
    <row r="163">
      <c r="B163">
        <f t="shared" ref="B163:E163" si="24">B162-0.01</f>
        <v>1.81</v>
      </c>
      <c r="C163">
        <f t="shared" si="24"/>
        <v>2.94</v>
      </c>
      <c r="D163">
        <f t="shared" si="24"/>
        <v>2.35</v>
      </c>
      <c r="E163">
        <f t="shared" si="24"/>
        <v>3.64</v>
      </c>
      <c r="H163" s="48">
        <f t="shared" si="21"/>
        <v>0.0000004647</v>
      </c>
      <c r="I163" s="49">
        <f t="shared" si="18"/>
        <v>0.0000149</v>
      </c>
      <c r="J163" s="5">
        <v>0.0</v>
      </c>
    </row>
    <row r="164">
      <c r="B164">
        <f t="shared" ref="B164:E164" si="25">B163-0.01</f>
        <v>1.8</v>
      </c>
      <c r="C164">
        <f t="shared" si="25"/>
        <v>2.93</v>
      </c>
      <c r="D164">
        <f t="shared" si="25"/>
        <v>2.34</v>
      </c>
      <c r="E164">
        <f t="shared" si="25"/>
        <v>3.63</v>
      </c>
      <c r="H164" s="48">
        <f t="shared" si="21"/>
        <v>0.0000004629</v>
      </c>
      <c r="I164" s="49">
        <f t="shared" si="18"/>
        <v>0.00001484</v>
      </c>
      <c r="J164" s="5">
        <v>0.0</v>
      </c>
    </row>
    <row r="165">
      <c r="B165">
        <f t="shared" ref="B165:E165" si="26">B164-0.01</f>
        <v>1.79</v>
      </c>
      <c r="C165">
        <f t="shared" si="26"/>
        <v>2.92</v>
      </c>
      <c r="D165">
        <f t="shared" si="26"/>
        <v>2.33</v>
      </c>
      <c r="E165">
        <f t="shared" si="26"/>
        <v>3.62</v>
      </c>
      <c r="H165" s="48">
        <f t="shared" si="21"/>
        <v>0.0000004611</v>
      </c>
      <c r="I165" s="49">
        <f t="shared" si="18"/>
        <v>0.00001478</v>
      </c>
      <c r="J165" s="5">
        <v>0.0</v>
      </c>
    </row>
    <row r="166">
      <c r="B166">
        <f t="shared" ref="B166:E166" si="27">B165-0.01</f>
        <v>1.78</v>
      </c>
      <c r="C166">
        <f t="shared" si="27"/>
        <v>2.91</v>
      </c>
      <c r="D166">
        <f t="shared" si="27"/>
        <v>2.32</v>
      </c>
      <c r="E166">
        <f t="shared" si="27"/>
        <v>3.61</v>
      </c>
      <c r="H166" s="48">
        <f t="shared" si="21"/>
        <v>0.0000004593</v>
      </c>
      <c r="I166" s="49">
        <f t="shared" si="18"/>
        <v>0.00001472</v>
      </c>
      <c r="J166" s="5">
        <v>0.0</v>
      </c>
    </row>
    <row r="167">
      <c r="A167" s="5" t="s">
        <v>106</v>
      </c>
      <c r="B167" s="5">
        <v>1.66</v>
      </c>
      <c r="C167" s="5">
        <v>2.79</v>
      </c>
      <c r="D167" s="5">
        <v>2.2</v>
      </c>
      <c r="E167" s="5">
        <v>3.56</v>
      </c>
      <c r="H167" s="48">
        <f t="shared" si="21"/>
        <v>0.0000004398</v>
      </c>
      <c r="I167" s="49">
        <f t="shared" si="18"/>
        <v>0.00001407</v>
      </c>
      <c r="J167" s="5">
        <v>0.0</v>
      </c>
    </row>
    <row r="168">
      <c r="A168" s="5"/>
    </row>
    <row r="170">
      <c r="A170" s="5" t="s">
        <v>107</v>
      </c>
    </row>
    <row r="171">
      <c r="B171" s="5">
        <v>1.84</v>
      </c>
      <c r="C171" s="5">
        <v>2.95</v>
      </c>
      <c r="D171" s="5">
        <v>2.4</v>
      </c>
      <c r="E171" s="5">
        <v>3.74</v>
      </c>
      <c r="H171" s="5" t="s">
        <v>108</v>
      </c>
      <c r="I171" s="5" t="s">
        <v>109</v>
      </c>
      <c r="J171" s="5">
        <v>0.2</v>
      </c>
    </row>
    <row r="172">
      <c r="A172" s="5" t="s">
        <v>110</v>
      </c>
      <c r="B172" s="5">
        <v>1.81</v>
      </c>
      <c r="C172" s="5">
        <v>2.8</v>
      </c>
      <c r="D172" s="5">
        <v>2.4</v>
      </c>
      <c r="E172" s="5">
        <v>3.78</v>
      </c>
      <c r="H172" s="5" t="s">
        <v>111</v>
      </c>
      <c r="I172" s="5" t="s">
        <v>112</v>
      </c>
      <c r="J172" s="5">
        <v>0.2</v>
      </c>
    </row>
    <row r="173">
      <c r="B173" s="5">
        <v>1.84</v>
      </c>
      <c r="C173" s="5">
        <v>2.87</v>
      </c>
      <c r="D173" s="5">
        <v>2.34</v>
      </c>
      <c r="E173" s="5">
        <v>3.77</v>
      </c>
      <c r="H173" s="5" t="s">
        <v>113</v>
      </c>
      <c r="I173" s="5" t="s">
        <v>112</v>
      </c>
      <c r="J173" s="5">
        <v>0.2</v>
      </c>
    </row>
    <row r="174">
      <c r="B174" s="5">
        <v>1.87</v>
      </c>
      <c r="C174" s="5">
        <v>2.94</v>
      </c>
      <c r="D174" s="5">
        <v>2.27</v>
      </c>
      <c r="E174" s="5">
        <v>3.76</v>
      </c>
      <c r="H174" s="5" t="s">
        <v>113</v>
      </c>
      <c r="I174" s="5" t="s">
        <v>114</v>
      </c>
      <c r="J174" s="5">
        <v>0.2</v>
      </c>
    </row>
    <row r="175">
      <c r="B175" s="5">
        <v>1.86</v>
      </c>
      <c r="C175" s="5">
        <v>2.92</v>
      </c>
      <c r="D175" s="5">
        <v>2.26</v>
      </c>
      <c r="E175" s="5">
        <v>3.73</v>
      </c>
      <c r="H175" s="5" t="s">
        <v>115</v>
      </c>
      <c r="I175" s="5" t="s">
        <v>114</v>
      </c>
      <c r="J175" s="5">
        <v>0.2</v>
      </c>
    </row>
    <row r="177">
      <c r="A177" s="5" t="s">
        <v>116</v>
      </c>
      <c r="B177" s="5">
        <v>2.0</v>
      </c>
      <c r="C177" s="5">
        <v>4.4</v>
      </c>
      <c r="D177" s="5">
        <v>6.0</v>
      </c>
      <c r="E177" s="5">
        <v>12.0</v>
      </c>
      <c r="I177" s="37">
        <f t="shared" ref="I177:I178" si="29">((2*B177)+(2*C177)+E177+D177)*((0.03)*10^-6)</f>
        <v>0.000000924</v>
      </c>
      <c r="J177" s="5" t="s">
        <v>117</v>
      </c>
    </row>
    <row r="178">
      <c r="A178" s="7" t="s">
        <v>118</v>
      </c>
      <c r="B178" s="14">
        <f t="shared" ref="B178:E178" si="28">B177*10^-6</f>
        <v>0.000002</v>
      </c>
      <c r="C178" s="14">
        <f t="shared" si="28"/>
        <v>0.0000044</v>
      </c>
      <c r="D178" s="14">
        <f t="shared" si="28"/>
        <v>0.000006</v>
      </c>
      <c r="E178" s="14">
        <f t="shared" si="28"/>
        <v>0.000012</v>
      </c>
      <c r="F178" s="14"/>
      <c r="G178" s="14"/>
      <c r="H178" s="14"/>
      <c r="I178" s="50">
        <f t="shared" si="29"/>
        <v>0</v>
      </c>
      <c r="J178" s="7">
        <v>0.0</v>
      </c>
      <c r="K178" s="14"/>
    </row>
    <row r="179">
      <c r="A179" s="5" t="s">
        <v>119</v>
      </c>
    </row>
  </sheetData>
  <mergeCells count="1">
    <mergeCell ref="A104:B104"/>
  </mergeCells>
  <conditionalFormatting sqref="I146:I150">
    <cfRule type="notContainsBlanks" dxfId="0" priority="1">
      <formula>LEN(TRIM(I146))&gt;0</formula>
    </cfRule>
  </conditionalFormatting>
  <drawing r:id="rId1"/>
</worksheet>
</file>