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gervasak/Desktop/GitHub/CapstoneII/Tableau/"/>
    </mc:Choice>
  </mc:AlternateContent>
  <xr:revisionPtr revIDLastSave="0" documentId="13_ncr:1_{9EE5E02E-054B-A140-B3F5-2984D3707E8C}" xr6:coauthVersionLast="45" xr6:coauthVersionMax="45" xr10:uidLastSave="{00000000-0000-0000-0000-000000000000}"/>
  <bookViews>
    <workbookView xWindow="0" yWindow="460" windowWidth="28800" windowHeight="16680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1" l="1"/>
  <c r="L2" i="1"/>
  <c r="K2" i="1"/>
  <c r="J2" i="1"/>
  <c r="P2" i="1"/>
  <c r="O2" i="1"/>
  <c r="Q2" i="1"/>
  <c r="N2" i="1"/>
  <c r="I2" i="1"/>
  <c r="G2" i="1"/>
  <c r="F2" i="1"/>
  <c r="H2" i="1"/>
  <c r="D2" i="1"/>
  <c r="B2" i="1"/>
  <c r="E2" i="1"/>
  <c r="C2" i="1"/>
  <c r="K3" i="1" l="1"/>
  <c r="M3" i="1"/>
  <c r="D3" i="1"/>
  <c r="D5" i="1" s="1"/>
  <c r="L3" i="1"/>
  <c r="B3" i="1"/>
  <c r="I3" i="1"/>
  <c r="P3" i="1"/>
  <c r="G3" i="1"/>
  <c r="F3" i="1"/>
  <c r="O3" i="1"/>
  <c r="Q3" i="1"/>
  <c r="E3" i="1"/>
  <c r="C3" i="1"/>
  <c r="H3" i="1"/>
  <c r="N3" i="1"/>
  <c r="J3" i="1"/>
  <c r="B5" i="1" l="1"/>
  <c r="J5" i="1"/>
  <c r="G5" i="1"/>
  <c r="N5" i="1"/>
  <c r="P5" i="1"/>
  <c r="H5" i="1"/>
  <c r="I5" i="1"/>
  <c r="C5" i="1"/>
  <c r="E5" i="1"/>
  <c r="L5" i="1"/>
  <c r="Q5" i="1"/>
  <c r="O5" i="1"/>
  <c r="M5" i="1"/>
  <c r="F5" i="1"/>
  <c r="K5" i="1"/>
</calcChain>
</file>

<file path=xl/sharedStrings.xml><?xml version="1.0" encoding="utf-8"?>
<sst xmlns="http://schemas.openxmlformats.org/spreadsheetml/2006/main" count="20" uniqueCount="20">
  <si>
    <t>SHOP</t>
  </si>
  <si>
    <t>ETSY</t>
  </si>
  <si>
    <t>WIX</t>
  </si>
  <si>
    <t>GDDY</t>
  </si>
  <si>
    <t>KR</t>
  </si>
  <si>
    <t>MCD</t>
  </si>
  <si>
    <t>CMG</t>
  </si>
  <si>
    <t>SBUX</t>
  </si>
  <si>
    <t>BBY</t>
  </si>
  <si>
    <t>HD</t>
  </si>
  <si>
    <t>TGT</t>
  </si>
  <si>
    <t>WMT</t>
  </si>
  <si>
    <t>C</t>
  </si>
  <si>
    <t>JPM</t>
  </si>
  <si>
    <t>PYPL</t>
  </si>
  <si>
    <t>GDOT</t>
  </si>
  <si>
    <t>6 mo growth actuals</t>
  </si>
  <si>
    <t>6 mo growth forecast</t>
  </si>
  <si>
    <t>Actual Close Price</t>
  </si>
  <si>
    <t>Y Hat (Forecast Price)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</si>
</sst>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Border="1"/>
    <xf numFmtId="0" fontId="1" fillId="0" borderId="0" xfId="0" applyFont="1" applyBorder="1" applyAlignment="1">
      <alignment horizontal="center" vertical="top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0" xfId="0" applyFont="1" applyBorder="1" applyAlignment="1">
      <alignment horizontal="right" vertical="top"/>
    </xf>
    <xf numFmtId="164" fontId="0" fillId="0" borderId="0" xfId="1" applyNumberFormat="1" applyFont="1"/>
    <xf numFmtId="10" fontId="0" fillId="0" borderId="0" xfId="2" applyNumberFormat="1" applyFont="1"/>
    <xf numFmtId="10" fontId="0" fillId="0" borderId="0" xfId="2" applyNumberFormat="1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34" Type="http://schemas.openxmlformats.org/officeDocument/2006/relationships/theme" Target="theme/theme1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styles" Target="styles.xml"/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vasak/Desktop/GitHub/CapstoneII/Data_II/E-Commerce/SHOP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vasak/Desktop/GitHub/CapstoneII/Data_II/Retail/HD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vasak/Desktop/GitHub/CapstoneII/Data_II/Retail/TGT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vasak/Desktop/GitHub/CapstoneII/Data_II/Retail/WMT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vasak/Desktop/GitHub/CapstoneII/Data_II/Finance/C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vasak/Desktop/GitHub/CapstoneII/Data_II/Finance/JPM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vasak/Desktop/GitHub/CapstoneII/Data_II/Finance/PYPL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vasak/Desktop/GitHub/CapstoneII/Data_II/Finance/GDOT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vasak/Desktop/GitHub/CapstoneII/shop_forecast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vasak/Desktop/GitHub/CapstoneII/etsy_forecast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vasak/Desktop/GitHub/CapstoneII/wix_foreca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vasak/Desktop/GitHub/CapstoneII/Data_II/E-Commerce/ETSY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vasak/Desktop/GitHub/CapstoneII/gddy_forecast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vasak/Desktop/GitHub/CapstoneII/kr_forecast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vasak/Desktop/GitHub/CapstoneII/mcd_forecast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vasak/Desktop/GitHub/CapstoneII/cmg_forecast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vasak/Desktop/GitHub/CapstoneII/sbux_forecas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vasak/Desktop/GitHub/CapstoneII/bby_forecast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vasak/Desktop/GitHub/CapstoneII/hd_forecast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vasak/Desktop/GitHub/CapstoneII/tgt_forecast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vasak/Desktop/GitHub/CapstoneII/wmt_forecast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vasak/Desktop/GitHub/CapstoneII/c_foreca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vasak/Desktop/GitHub/CapstoneII/Data_II/E-Commerce/WIX.csv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vasak/Desktop/GitHub/CapstoneII/jpm_forecast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vasak/Desktop/GitHub/CapstoneII/pypl_forecast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vasak/Desktop/GitHub/CapstoneII/gdot_forecas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vasak/Desktop/GitHub/CapstoneII/Data_II/E-Commerce/GDDY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vasak/Desktop/GitHub/CapstoneII/Data_II/Food/KR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vasak/Desktop/GitHub/CapstoneII/Data_II/Food/MCD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vasak/Desktop/GitHub/CapstoneII/Data_II/Food/CMG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vasak/Desktop/GitHub/CapstoneII/Data_II/Food/SBUX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vasak/Desktop/GitHub/CapstoneII/Data_II/Retail/BB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"/>
    </sheetNames>
    <sheetDataSet>
      <sheetData sheetId="0">
        <row r="1260">
          <cell r="E1260">
            <v>1188.23999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D"/>
    </sheetNames>
    <sheetDataSet>
      <sheetData sheetId="0">
        <row r="1260">
          <cell r="E1260">
            <v>276.32998700000002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GT"/>
    </sheetNames>
    <sheetDataSet>
      <sheetData sheetId="0">
        <row r="1260">
          <cell r="E1260">
            <v>199.10000600000001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MT"/>
    </sheetNames>
    <sheetDataSet>
      <sheetData sheetId="0">
        <row r="1260">
          <cell r="E1260">
            <v>148.970001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"/>
    </sheetNames>
    <sheetDataSet>
      <sheetData sheetId="0">
        <row r="1260">
          <cell r="E1260">
            <v>66.669998000000007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PM"/>
    </sheetNames>
    <sheetDataSet>
      <sheetData sheetId="0">
        <row r="1260">
          <cell r="E1260">
            <v>140.220001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YPL"/>
    </sheetNames>
    <sheetDataSet>
      <sheetData sheetId="0">
        <row r="1260">
          <cell r="E1260">
            <v>237.63999899999999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DOT"/>
    </sheetNames>
    <sheetDataSet>
      <sheetData sheetId="0">
        <row r="1260">
          <cell r="E1260">
            <v>58.400002000000001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12">
          <cell r="W1412">
            <v>1570.1588821074729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43">
          <cell r="W1443">
            <v>237.32011372097281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43">
          <cell r="W1443">
            <v>413.57923362841183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TSY"/>
    </sheetNames>
    <sheetDataSet>
      <sheetData sheetId="0">
        <row r="1260">
          <cell r="E1260">
            <v>205.14999399999999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43">
          <cell r="W1443">
            <v>90.30723629769345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43">
          <cell r="W1443">
            <v>38.676562181123849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43">
          <cell r="W1443">
            <v>219.8397651389725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43">
          <cell r="W1443">
            <v>1731.706184100354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43">
          <cell r="W1443">
            <v>97.156292632192759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43">
          <cell r="W1443">
            <v>130.44045391998301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43">
          <cell r="W1443">
            <v>314.55812116807948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43">
          <cell r="W1443">
            <v>188.22989481975301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43">
          <cell r="W1443">
            <v>160.20208263881071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43">
          <cell r="W1443">
            <v>32.355388989215228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X"/>
    </sheetNames>
    <sheetDataSet>
      <sheetData sheetId="0">
        <row r="1260">
          <cell r="E1260">
            <v>260.82998700000002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43">
          <cell r="W1443">
            <v>87.424432038771968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43">
          <cell r="W1443">
            <v>300.60996902216488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43">
          <cell r="W1443">
            <v>83.187858487945959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DDY"/>
    </sheetNames>
    <sheetDataSet>
      <sheetData sheetId="0">
        <row r="1260">
          <cell r="E1260">
            <v>81.260002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"/>
    </sheetNames>
    <sheetDataSet>
      <sheetData sheetId="0">
        <row r="1260">
          <cell r="E1260">
            <v>31.52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D"/>
    </sheetNames>
    <sheetDataSet>
      <sheetData sheetId="0">
        <row r="1260">
          <cell r="E1260">
            <v>211.60000600000001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G"/>
    </sheetNames>
    <sheetDataSet>
      <sheetData sheetId="0">
        <row r="1260">
          <cell r="E1260">
            <v>1401.6400149999999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UX"/>
    </sheetNames>
    <sheetDataSet>
      <sheetData sheetId="0">
        <row r="1260">
          <cell r="E1260">
            <v>102.82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Y"/>
    </sheetNames>
    <sheetDataSet>
      <sheetData sheetId="0">
        <row r="1260">
          <cell r="E1260">
            <v>114.709999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"/>
  <sheetViews>
    <sheetView tabSelected="1" workbookViewId="0">
      <selection activeCell="K18" sqref="K18"/>
    </sheetView>
  </sheetViews>
  <sheetFormatPr baseColWidth="10" defaultColWidth="8.83203125" defaultRowHeight="15" x14ac:dyDescent="0.2"/>
  <cols>
    <col min="1" max="1" width="17.5" bestFit="1" customWidth="1"/>
    <col min="2" max="2" width="10.1640625" bestFit="1" customWidth="1"/>
    <col min="3" max="7" width="9" bestFit="1" customWidth="1"/>
    <col min="8" max="8" width="10.1640625" bestFit="1" customWidth="1"/>
    <col min="9" max="17" width="9" bestFit="1" customWidth="1"/>
  </cols>
  <sheetData>
    <row r="1" spans="1:1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/>
    </row>
    <row r="2" spans="1:18" x14ac:dyDescent="0.2">
      <c r="A2" s="4" t="s">
        <v>18</v>
      </c>
      <c r="B2" s="7">
        <f>[1]SHOP!$E$1260</f>
        <v>1188.23999</v>
      </c>
      <c r="C2" s="7">
        <f>[2]ETSY!$E$1260</f>
        <v>205.14999399999999</v>
      </c>
      <c r="D2" s="7">
        <f>[3]WIX!$E$1260</f>
        <v>260.82998700000002</v>
      </c>
      <c r="E2" s="7">
        <f>[4]GDDY!$E$1260</f>
        <v>81.260002</v>
      </c>
      <c r="F2" s="7">
        <f>[5]KR!$E$1260</f>
        <v>31.52</v>
      </c>
      <c r="G2" s="7">
        <f>[6]MCD!$E$1260</f>
        <v>211.60000600000001</v>
      </c>
      <c r="H2" s="7">
        <f>[7]CMG!$E$1260</f>
        <v>1401.6400149999999</v>
      </c>
      <c r="I2" s="7">
        <f>[8]SBUX!$E$1260</f>
        <v>102.82</v>
      </c>
      <c r="J2" s="7">
        <f>[9]BBY!$E$1260</f>
        <v>114.709999</v>
      </c>
      <c r="K2" s="7">
        <f>[10]HD!$E$1260</f>
        <v>276.32998700000002</v>
      </c>
      <c r="L2" s="7">
        <f>[11]TGT!$E$1260</f>
        <v>199.10000600000001</v>
      </c>
      <c r="M2" s="7">
        <f>[12]WMT!$E$1260</f>
        <v>148.970001</v>
      </c>
      <c r="N2" s="7">
        <f>[13]C!$E$1260</f>
        <v>66.669998000000007</v>
      </c>
      <c r="O2" s="7">
        <f>[14]JPM!$E$1260</f>
        <v>140.220001</v>
      </c>
      <c r="P2" s="7">
        <f>[15]PYPL!$E$1260</f>
        <v>237.63999899999999</v>
      </c>
      <c r="Q2" s="7">
        <f>[16]GDOT!$E$1260</f>
        <v>58.400002000000001</v>
      </c>
    </row>
    <row r="3" spans="1:18" x14ac:dyDescent="0.2">
      <c r="A3" s="4" t="s">
        <v>19</v>
      </c>
      <c r="B3" s="7">
        <f>[17]Sheet1!$W$1412</f>
        <v>1570.1588821074729</v>
      </c>
      <c r="C3" s="7">
        <f>[18]Sheet1!$W$1443</f>
        <v>237.32011372097281</v>
      </c>
      <c r="D3" s="7">
        <f>[19]Sheet1!$W$1443</f>
        <v>413.57923362841183</v>
      </c>
      <c r="E3" s="7">
        <f>[20]Sheet1!$W$1443</f>
        <v>90.30723629769345</v>
      </c>
      <c r="F3" s="7">
        <f>[21]Sheet1!$W$1443</f>
        <v>38.676562181123849</v>
      </c>
      <c r="G3" s="7">
        <f>[22]Sheet1!$W$1443</f>
        <v>219.8397651389725</v>
      </c>
      <c r="H3" s="7">
        <f>[23]Sheet1!$W$1443</f>
        <v>1731.706184100354</v>
      </c>
      <c r="I3" s="7">
        <f>[24]Sheet1!$W$1443</f>
        <v>97.156292632192759</v>
      </c>
      <c r="J3" s="7">
        <f>[25]Sheet1!$W$1443</f>
        <v>130.44045391998301</v>
      </c>
      <c r="K3" s="7">
        <f>[26]Sheet1!$W$1443</f>
        <v>314.55812116807948</v>
      </c>
      <c r="L3" s="7">
        <f>[27]Sheet1!$W$1443</f>
        <v>188.22989481975301</v>
      </c>
      <c r="M3" s="7">
        <f>[28]Sheet1!$W$1443</f>
        <v>160.20208263881071</v>
      </c>
      <c r="N3" s="7">
        <f>[29]Sheet1!$W$1443</f>
        <v>32.355388989215228</v>
      </c>
      <c r="O3" s="7">
        <f>[30]Sheet1!$W$1443</f>
        <v>87.424432038771968</v>
      </c>
      <c r="P3" s="7">
        <f>[31]Sheet1!$W$1443</f>
        <v>300.60996902216488</v>
      </c>
      <c r="Q3" s="7">
        <f>[32]Sheet1!$W$1443</f>
        <v>83.187858487945959</v>
      </c>
    </row>
    <row r="4" spans="1:18" x14ac:dyDescent="0.2">
      <c r="A4" s="5" t="s">
        <v>16</v>
      </c>
      <c r="B4" s="8">
        <v>0.22657031225806451</v>
      </c>
      <c r="C4" s="8">
        <v>0.96184368365688067</v>
      </c>
      <c r="D4" s="8">
        <v>-7.1779405693950124E-2</v>
      </c>
      <c r="E4" s="8">
        <v>0.1707246407880916</v>
      </c>
      <c r="F4" s="8">
        <v>-5.288458692561851E-2</v>
      </c>
      <c r="G4" s="8">
        <v>0.1442786517875693</v>
      </c>
      <c r="H4" s="8">
        <v>0.2871835932519578</v>
      </c>
      <c r="I4" s="8">
        <v>0.41527869469294698</v>
      </c>
      <c r="J4" s="8">
        <v>0.34007011308575019</v>
      </c>
      <c r="K4" s="8">
        <v>0.1070026141135048</v>
      </c>
      <c r="L4" s="8">
        <v>0.67691401473307478</v>
      </c>
      <c r="M4" s="8">
        <v>0.15016983013681809</v>
      </c>
      <c r="N4" s="8">
        <v>0.27720300235243278</v>
      </c>
      <c r="O4" s="8">
        <v>0.43594468129145553</v>
      </c>
      <c r="P4" s="8">
        <v>0.38557521968326108</v>
      </c>
      <c r="Q4" s="8">
        <v>0.2053663734702503</v>
      </c>
      <c r="R4" s="8"/>
    </row>
    <row r="5" spans="1:18" x14ac:dyDescent="0.2">
      <c r="A5" s="6" t="s">
        <v>17</v>
      </c>
      <c r="B5" s="9">
        <f>(B3-B2)/B2</f>
        <v>0.32141561916921585</v>
      </c>
      <c r="C5" s="9">
        <f t="shared" ref="C5:Q5" si="0">(C3-C2)/C2</f>
        <v>0.15681267687959485</v>
      </c>
      <c r="D5" s="9">
        <f t="shared" si="0"/>
        <v>0.58562762811628633</v>
      </c>
      <c r="E5" s="9">
        <f t="shared" si="0"/>
        <v>0.11133687023159869</v>
      </c>
      <c r="F5" s="9">
        <f t="shared" si="0"/>
        <v>0.22704829254834547</v>
      </c>
      <c r="G5" s="9">
        <f t="shared" si="0"/>
        <v>3.8940259476989279E-2</v>
      </c>
      <c r="H5" s="9">
        <f t="shared" si="0"/>
        <v>0.23548569216636844</v>
      </c>
      <c r="I5" s="9">
        <f t="shared" si="0"/>
        <v>-5.5083712972254763E-2</v>
      </c>
      <c r="J5" s="9">
        <f t="shared" si="0"/>
        <v>0.13713237779718765</v>
      </c>
      <c r="K5" s="9">
        <f t="shared" si="0"/>
        <v>0.13834232970191346</v>
      </c>
      <c r="L5" s="9">
        <f t="shared" si="0"/>
        <v>-5.4596237331338872E-2</v>
      </c>
      <c r="M5" s="9">
        <f t="shared" si="0"/>
        <v>7.5398278602486629E-2</v>
      </c>
      <c r="N5" s="9">
        <f t="shared" si="0"/>
        <v>-0.51469341593177753</v>
      </c>
      <c r="O5" s="9">
        <f t="shared" si="0"/>
        <v>-0.37651953062835902</v>
      </c>
      <c r="P5" s="9">
        <f t="shared" si="0"/>
        <v>0.26498051795634325</v>
      </c>
      <c r="Q5" s="9">
        <f t="shared" si="0"/>
        <v>0.42444958286039031</v>
      </c>
    </row>
    <row r="6" spans="1:18" x14ac:dyDescent="0.2">
      <c r="A6" s="6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8" x14ac:dyDescent="0.2">
      <c r="A7" s="6"/>
      <c r="B7" s="2"/>
    </row>
    <row r="8" spans="1:18" x14ac:dyDescent="0.2">
      <c r="A8" s="3"/>
      <c r="B8" s="2"/>
    </row>
    <row r="9" spans="1:18" x14ac:dyDescent="0.2">
      <c r="A9" s="3"/>
      <c r="B9" s="2"/>
    </row>
    <row r="10" spans="1:18" x14ac:dyDescent="0.2">
      <c r="A10" s="3"/>
      <c r="B10" s="2"/>
    </row>
    <row r="11" spans="1:18" x14ac:dyDescent="0.2">
      <c r="A11" s="3"/>
      <c r="B11" s="2"/>
    </row>
    <row r="12" spans="1:18" x14ac:dyDescent="0.2">
      <c r="A12" s="3"/>
      <c r="B12" s="2"/>
    </row>
    <row r="13" spans="1:18" x14ac:dyDescent="0.2">
      <c r="A13" s="3"/>
      <c r="B13" s="2"/>
    </row>
    <row r="14" spans="1:18" x14ac:dyDescent="0.2">
      <c r="A14" s="3"/>
      <c r="B14" s="2"/>
    </row>
    <row r="15" spans="1:18" x14ac:dyDescent="0.2">
      <c r="A15" s="3"/>
      <c r="B15" s="2"/>
    </row>
    <row r="16" spans="1:18" x14ac:dyDescent="0.2">
      <c r="A16" s="3"/>
      <c r="B16" s="2"/>
    </row>
    <row r="17" spans="1:2" x14ac:dyDescent="0.2">
      <c r="A17" s="3"/>
      <c r="B17" s="2"/>
    </row>
    <row r="18" spans="1:2" x14ac:dyDescent="0.2">
      <c r="A18" s="3"/>
      <c r="B18" s="2"/>
    </row>
  </sheetData>
  <phoneticPr fontId="3" type="noConversion"/>
  <conditionalFormatting sqref="B5:E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I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M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Q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2021-01-12T23:47:17Z</dcterms:created>
  <dcterms:modified xsi:type="dcterms:W3CDTF">2021-01-21T01:55:13Z</dcterms:modified>
</cp:coreProperties>
</file>