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aaudk.sharepoint.com/sites/SATO_PhD_group/Delte dokumenter/General/Publications/Review article 2021/Documents for GitHub/"/>
    </mc:Choice>
  </mc:AlternateContent>
  <xr:revisionPtr revIDLastSave="39" documentId="8_{7766BEB0-1F01-417C-BF92-E6D9C63E7086}" xr6:coauthVersionLast="47" xr6:coauthVersionMax="47" xr10:uidLastSave="{22F8DA22-6361-48D5-8D77-036C787685E6}"/>
  <bookViews>
    <workbookView xWindow="67080" yWindow="-9480" windowWidth="38640" windowHeight="21240" xr2:uid="{F01F5E13-BBCD-47C2-A21C-0AA2ACA6C4FB}"/>
  </bookViews>
  <sheets>
    <sheet name="Search_string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9" i="1" l="1"/>
  <c r="V119" i="1"/>
  <c r="V118" i="1" s="1"/>
  <c r="V117" i="1" s="1"/>
  <c r="V116" i="1" s="1"/>
  <c r="V115" i="1" s="1"/>
  <c r="V114" i="1" s="1"/>
  <c r="V113" i="1" s="1"/>
  <c r="V112" i="1" s="1"/>
  <c r="V111" i="1" s="1"/>
  <c r="V110" i="1" s="1"/>
  <c r="V109" i="1" s="1"/>
  <c r="V108" i="1" s="1"/>
  <c r="V107" i="1" s="1"/>
  <c r="V106" i="1" s="1"/>
  <c r="V105" i="1" s="1"/>
  <c r="V104" i="1" s="1"/>
  <c r="V103" i="1" s="1"/>
  <c r="V102" i="1" s="1"/>
  <c r="V101" i="1" s="1"/>
  <c r="V100" i="1" s="1"/>
  <c r="V99" i="1" s="1"/>
  <c r="V98" i="1" s="1"/>
  <c r="V97" i="1" s="1"/>
  <c r="V96" i="1" s="1"/>
  <c r="V95" i="1" s="1"/>
  <c r="V94" i="1" s="1"/>
  <c r="V93" i="1" s="1"/>
  <c r="V92" i="1" s="1"/>
  <c r="V91" i="1" s="1"/>
  <c r="V90" i="1" s="1"/>
  <c r="V89" i="1" s="1"/>
  <c r="V88" i="1" s="1"/>
  <c r="V87" i="1" s="1"/>
  <c r="V86" i="1" s="1"/>
  <c r="V85" i="1" s="1"/>
  <c r="V84" i="1" s="1"/>
  <c r="V83" i="1" s="1"/>
  <c r="V82" i="1" s="1"/>
  <c r="V81" i="1" s="1"/>
  <c r="V80" i="1" s="1"/>
  <c r="V79" i="1" s="1"/>
  <c r="V78" i="1" s="1"/>
  <c r="V77" i="1" s="1"/>
  <c r="V76" i="1" s="1"/>
  <c r="V75" i="1" s="1"/>
  <c r="V74" i="1" s="1"/>
  <c r="V73" i="1" s="1"/>
  <c r="V72" i="1" s="1"/>
  <c r="V71" i="1" s="1"/>
  <c r="V70" i="1" s="1"/>
  <c r="V69" i="1" s="1"/>
  <c r="V68" i="1" s="1"/>
  <c r="V67" i="1" s="1"/>
  <c r="V66" i="1" s="1"/>
  <c r="V65" i="1" s="1"/>
  <c r="V64" i="1" s="1"/>
  <c r="V63" i="1" s="1"/>
  <c r="V62" i="1" s="1"/>
  <c r="V61" i="1" s="1"/>
  <c r="V60" i="1" s="1"/>
  <c r="V59" i="1" s="1"/>
  <c r="V58" i="1" s="1"/>
  <c r="V57" i="1" s="1"/>
  <c r="V56" i="1" s="1"/>
  <c r="V55" i="1" s="1"/>
  <c r="V54" i="1" s="1"/>
  <c r="V53" i="1" s="1"/>
  <c r="V52" i="1" s="1"/>
  <c r="V51" i="1" s="1"/>
  <c r="V50" i="1" s="1"/>
  <c r="V49" i="1" s="1"/>
  <c r="V48" i="1" s="1"/>
  <c r="V47" i="1" s="1"/>
  <c r="V46" i="1" s="1"/>
  <c r="V45" i="1" s="1"/>
  <c r="V44" i="1" s="1"/>
  <c r="V43" i="1" s="1"/>
  <c r="V42" i="1" s="1"/>
  <c r="U40" i="1" s="1"/>
  <c r="AA107" i="1"/>
  <c r="AA106" i="1" s="1"/>
  <c r="AA105" i="1" s="1"/>
  <c r="AA104" i="1" s="1"/>
  <c r="Z107" i="1"/>
  <c r="Z106" i="1" s="1"/>
  <c r="Z105" i="1" s="1"/>
  <c r="Z104" i="1" s="1"/>
  <c r="Z103" i="1" s="1"/>
  <c r="Z102" i="1" s="1"/>
  <c r="Z101" i="1" s="1"/>
  <c r="Z100" i="1" s="1"/>
  <c r="Z99" i="1" s="1"/>
  <c r="Z98" i="1" s="1"/>
  <c r="Z97" i="1" s="1"/>
  <c r="Z96" i="1" s="1"/>
  <c r="Z95" i="1" s="1"/>
  <c r="Z94" i="1" s="1"/>
  <c r="Z93" i="1" s="1"/>
  <c r="Z92" i="1" s="1"/>
  <c r="Z91" i="1" s="1"/>
  <c r="Z90" i="1" s="1"/>
  <c r="Z89" i="1" s="1"/>
  <c r="Z88" i="1" s="1"/>
  <c r="Z87" i="1" s="1"/>
  <c r="Z86" i="1" s="1"/>
  <c r="Z85" i="1" s="1"/>
  <c r="Z84" i="1" s="1"/>
  <c r="Z83" i="1" s="1"/>
  <c r="Z82" i="1" s="1"/>
  <c r="Z81" i="1" s="1"/>
  <c r="Z80" i="1" s="1"/>
  <c r="Z79" i="1" s="1"/>
  <c r="Z78" i="1" s="1"/>
  <c r="Z77" i="1" s="1"/>
  <c r="Z76" i="1" s="1"/>
  <c r="Z75" i="1" s="1"/>
  <c r="Z74" i="1" s="1"/>
  <c r="Z73" i="1" s="1"/>
  <c r="Z72" i="1" s="1"/>
  <c r="Z71" i="1" s="1"/>
  <c r="Z70" i="1" s="1"/>
  <c r="Z69" i="1" s="1"/>
  <c r="Z68" i="1" s="1"/>
  <c r="Z67" i="1" s="1"/>
  <c r="Z66" i="1" s="1"/>
  <c r="Z65" i="1" s="1"/>
  <c r="Z64" i="1" s="1"/>
  <c r="Z63" i="1" s="1"/>
  <c r="Z62" i="1" s="1"/>
  <c r="Z61" i="1" s="1"/>
  <c r="Z60" i="1" s="1"/>
  <c r="Z59" i="1" s="1"/>
  <c r="Z58" i="1" s="1"/>
  <c r="Z57" i="1" s="1"/>
  <c r="Z56" i="1" s="1"/>
  <c r="Z55" i="1" s="1"/>
  <c r="Z54" i="1" s="1"/>
  <c r="Z53" i="1" s="1"/>
  <c r="Z52" i="1" s="1"/>
  <c r="Z51" i="1" s="1"/>
  <c r="Z50" i="1" s="1"/>
  <c r="Z49" i="1" s="1"/>
  <c r="Z48" i="1" s="1"/>
  <c r="Z47" i="1" s="1"/>
  <c r="Z46" i="1" s="1"/>
  <c r="Z45" i="1" s="1"/>
  <c r="Z44" i="1" s="1"/>
  <c r="Z43" i="1" s="1"/>
  <c r="Z42" i="1" s="1"/>
  <c r="Z41" i="1" s="1"/>
  <c r="Y107" i="1"/>
  <c r="T107" i="1"/>
  <c r="T106" i="1" s="1"/>
  <c r="S107" i="1"/>
  <c r="S106" i="1" s="1"/>
  <c r="S105" i="1" s="1"/>
  <c r="S104" i="1" s="1"/>
  <c r="S103" i="1" s="1"/>
  <c r="S102" i="1" s="1"/>
  <c r="S101" i="1" s="1"/>
  <c r="S100" i="1" s="1"/>
  <c r="S99" i="1" s="1"/>
  <c r="S98" i="1" s="1"/>
  <c r="S97" i="1" s="1"/>
  <c r="S96" i="1" s="1"/>
  <c r="S95" i="1" s="1"/>
  <c r="S94" i="1" s="1"/>
  <c r="S93" i="1" s="1"/>
  <c r="S92" i="1" s="1"/>
  <c r="S91" i="1" s="1"/>
  <c r="S90" i="1" s="1"/>
  <c r="S89" i="1" s="1"/>
  <c r="S88" i="1" s="1"/>
  <c r="S87" i="1" s="1"/>
  <c r="S86" i="1" s="1"/>
  <c r="S85" i="1" s="1"/>
  <c r="S84" i="1" s="1"/>
  <c r="S83" i="1" s="1"/>
  <c r="S82" i="1" s="1"/>
  <c r="S81" i="1" s="1"/>
  <c r="S80" i="1" s="1"/>
  <c r="S79" i="1" s="1"/>
  <c r="S78" i="1" s="1"/>
  <c r="S77" i="1" s="1"/>
  <c r="S76" i="1" s="1"/>
  <c r="S75" i="1" s="1"/>
  <c r="S74" i="1" s="1"/>
  <c r="S73" i="1" s="1"/>
  <c r="S72" i="1" s="1"/>
  <c r="S71" i="1" s="1"/>
  <c r="S70" i="1" s="1"/>
  <c r="S69" i="1" s="1"/>
  <c r="S68" i="1" s="1"/>
  <c r="S67" i="1" s="1"/>
  <c r="S66" i="1" s="1"/>
  <c r="S65" i="1" s="1"/>
  <c r="S64" i="1" s="1"/>
  <c r="S63" i="1" s="1"/>
  <c r="S62" i="1" s="1"/>
  <c r="S61" i="1" s="1"/>
  <c r="S60" i="1" s="1"/>
  <c r="S59" i="1" s="1"/>
  <c r="S58" i="1" s="1"/>
  <c r="S57" i="1" s="1"/>
  <c r="S56" i="1" s="1"/>
  <c r="S55" i="1" s="1"/>
  <c r="S54" i="1" s="1"/>
  <c r="S53" i="1" s="1"/>
  <c r="S52" i="1" s="1"/>
  <c r="S51" i="1" s="1"/>
  <c r="S50" i="1" s="1"/>
  <c r="S49" i="1" s="1"/>
  <c r="S48" i="1" s="1"/>
  <c r="S47" i="1" s="1"/>
  <c r="S46" i="1" s="1"/>
  <c r="S45" i="1" s="1"/>
  <c r="S44" i="1" s="1"/>
  <c r="S43" i="1" s="1"/>
  <c r="S42" i="1" s="1"/>
  <c r="S41" i="1" s="1"/>
  <c r="R107" i="1"/>
  <c r="R106" i="1" s="1"/>
  <c r="R105" i="1" s="1"/>
  <c r="R104" i="1" s="1"/>
  <c r="R103" i="1" s="1"/>
  <c r="R102" i="1" s="1"/>
  <c r="R101" i="1" s="1"/>
  <c r="R100" i="1" s="1"/>
  <c r="R99" i="1" s="1"/>
  <c r="R98" i="1" s="1"/>
  <c r="R97" i="1" s="1"/>
  <c r="R96" i="1" s="1"/>
  <c r="R95" i="1" s="1"/>
  <c r="R94" i="1" s="1"/>
  <c r="R93" i="1" s="1"/>
  <c r="R92" i="1" s="1"/>
  <c r="R91" i="1" s="1"/>
  <c r="R90" i="1" s="1"/>
  <c r="R89" i="1" s="1"/>
  <c r="R88" i="1" s="1"/>
  <c r="R87" i="1" s="1"/>
  <c r="R86" i="1" s="1"/>
  <c r="R85" i="1" s="1"/>
  <c r="R84" i="1" s="1"/>
  <c r="R83" i="1" s="1"/>
  <c r="R82" i="1" s="1"/>
  <c r="R81" i="1" s="1"/>
  <c r="R80" i="1" s="1"/>
  <c r="R79" i="1" s="1"/>
  <c r="R78" i="1" s="1"/>
  <c r="R77" i="1" s="1"/>
  <c r="R76" i="1" s="1"/>
  <c r="R75" i="1" s="1"/>
  <c r="R74" i="1" s="1"/>
  <c r="R73" i="1" s="1"/>
  <c r="R72" i="1" s="1"/>
  <c r="R71" i="1" s="1"/>
  <c r="R70" i="1" s="1"/>
  <c r="R69" i="1" s="1"/>
  <c r="R68" i="1" s="1"/>
  <c r="R67" i="1" s="1"/>
  <c r="R66" i="1" s="1"/>
  <c r="R65" i="1" s="1"/>
  <c r="R64" i="1" s="1"/>
  <c r="R63" i="1" s="1"/>
  <c r="R62" i="1" s="1"/>
  <c r="R61" i="1" s="1"/>
  <c r="R60" i="1" s="1"/>
  <c r="R59" i="1" s="1"/>
  <c r="R58" i="1" s="1"/>
  <c r="R57" i="1" s="1"/>
  <c r="R56" i="1" s="1"/>
  <c r="R55" i="1" s="1"/>
  <c r="R54" i="1" s="1"/>
  <c r="R53" i="1" s="1"/>
  <c r="R52" i="1" s="1"/>
  <c r="R51" i="1" s="1"/>
  <c r="R50" i="1" s="1"/>
  <c r="R49" i="1" s="1"/>
  <c r="R48" i="1" s="1"/>
  <c r="R47" i="1" s="1"/>
  <c r="R46" i="1" s="1"/>
  <c r="R45" i="1" s="1"/>
  <c r="R44" i="1" s="1"/>
  <c r="R43" i="1" s="1"/>
  <c r="R42" i="1" s="1"/>
  <c r="R41" i="1" s="1"/>
  <c r="O107" i="1"/>
  <c r="M107" i="1"/>
  <c r="K107" i="1"/>
  <c r="K106" i="1" s="1"/>
  <c r="K105" i="1" s="1"/>
  <c r="K104" i="1" s="1"/>
  <c r="K103" i="1" s="1"/>
  <c r="K102" i="1" s="1"/>
  <c r="K101" i="1" s="1"/>
  <c r="K100" i="1" s="1"/>
  <c r="K99" i="1" s="1"/>
  <c r="K98" i="1" s="1"/>
  <c r="K97" i="1" s="1"/>
  <c r="K96" i="1" s="1"/>
  <c r="K95" i="1" s="1"/>
  <c r="K94" i="1" s="1"/>
  <c r="K93" i="1" s="1"/>
  <c r="K92" i="1" s="1"/>
  <c r="K91" i="1" s="1"/>
  <c r="K90" i="1" s="1"/>
  <c r="K89" i="1" s="1"/>
  <c r="K88" i="1" s="1"/>
  <c r="K87" i="1" s="1"/>
  <c r="K86" i="1" s="1"/>
  <c r="K85" i="1" s="1"/>
  <c r="K84" i="1" s="1"/>
  <c r="K83" i="1" s="1"/>
  <c r="K82" i="1" s="1"/>
  <c r="K81" i="1" s="1"/>
  <c r="K80" i="1" s="1"/>
  <c r="K79" i="1" s="1"/>
  <c r="K78" i="1" s="1"/>
  <c r="K77" i="1" s="1"/>
  <c r="K76" i="1" s="1"/>
  <c r="K75" i="1" s="1"/>
  <c r="K74" i="1" s="1"/>
  <c r="K73" i="1" s="1"/>
  <c r="K72" i="1" s="1"/>
  <c r="K71" i="1" s="1"/>
  <c r="K70" i="1" s="1"/>
  <c r="K69" i="1" s="1"/>
  <c r="K68" i="1" s="1"/>
  <c r="K67" i="1" s="1"/>
  <c r="K66" i="1" s="1"/>
  <c r="K65" i="1" s="1"/>
  <c r="K64" i="1" s="1"/>
  <c r="K63" i="1" s="1"/>
  <c r="K62" i="1" s="1"/>
  <c r="K61" i="1" s="1"/>
  <c r="K60" i="1" s="1"/>
  <c r="K59" i="1" s="1"/>
  <c r="K58" i="1" s="1"/>
  <c r="K57" i="1" s="1"/>
  <c r="K56" i="1" s="1"/>
  <c r="K55" i="1" s="1"/>
  <c r="K54" i="1" s="1"/>
  <c r="K53" i="1" s="1"/>
  <c r="K52" i="1" s="1"/>
  <c r="K51" i="1" s="1"/>
  <c r="K50" i="1" s="1"/>
  <c r="K49" i="1" s="1"/>
  <c r="K48" i="1" s="1"/>
  <c r="K47" i="1" s="1"/>
  <c r="K46" i="1" s="1"/>
  <c r="K45" i="1" s="1"/>
  <c r="K44" i="1" s="1"/>
  <c r="K43" i="1" s="1"/>
  <c r="K42" i="1" s="1"/>
  <c r="K41" i="1" s="1"/>
  <c r="J107" i="1"/>
  <c r="J106" i="1" s="1"/>
  <c r="J105" i="1" s="1"/>
  <c r="J104" i="1" s="1"/>
  <c r="J103" i="1" s="1"/>
  <c r="J102" i="1" s="1"/>
  <c r="J101" i="1" s="1"/>
  <c r="J100" i="1" s="1"/>
  <c r="J99" i="1" s="1"/>
  <c r="J98" i="1" s="1"/>
  <c r="J97" i="1" s="1"/>
  <c r="J96" i="1" s="1"/>
  <c r="J95" i="1" s="1"/>
  <c r="J94" i="1" s="1"/>
  <c r="J93" i="1" s="1"/>
  <c r="J92" i="1" s="1"/>
  <c r="J91" i="1" s="1"/>
  <c r="J90" i="1" s="1"/>
  <c r="J89" i="1" s="1"/>
  <c r="J88" i="1" s="1"/>
  <c r="J87" i="1" s="1"/>
  <c r="J86" i="1" s="1"/>
  <c r="J85" i="1" s="1"/>
  <c r="J84" i="1" s="1"/>
  <c r="J83" i="1" s="1"/>
  <c r="J82" i="1" s="1"/>
  <c r="J81" i="1" s="1"/>
  <c r="J80" i="1" s="1"/>
  <c r="J79" i="1" s="1"/>
  <c r="J78" i="1" s="1"/>
  <c r="J77" i="1" s="1"/>
  <c r="J76" i="1" s="1"/>
  <c r="J75" i="1" s="1"/>
  <c r="J74" i="1" s="1"/>
  <c r="J73" i="1" s="1"/>
  <c r="J72" i="1" s="1"/>
  <c r="J71" i="1" s="1"/>
  <c r="J70" i="1" s="1"/>
  <c r="J69" i="1" s="1"/>
  <c r="J68" i="1" s="1"/>
  <c r="J67" i="1" s="1"/>
  <c r="J66" i="1" s="1"/>
  <c r="J65" i="1" s="1"/>
  <c r="J64" i="1" s="1"/>
  <c r="J63" i="1" s="1"/>
  <c r="J62" i="1" s="1"/>
  <c r="J61" i="1" s="1"/>
  <c r="J60" i="1" s="1"/>
  <c r="J59" i="1" s="1"/>
  <c r="J58" i="1" s="1"/>
  <c r="J57" i="1" s="1"/>
  <c r="J56" i="1" s="1"/>
  <c r="J55" i="1" s="1"/>
  <c r="J54" i="1" s="1"/>
  <c r="J53" i="1" s="1"/>
  <c r="J52" i="1" s="1"/>
  <c r="J51" i="1" s="1"/>
  <c r="J50" i="1" s="1"/>
  <c r="J49" i="1" s="1"/>
  <c r="J48" i="1" s="1"/>
  <c r="J47" i="1" s="1"/>
  <c r="J46" i="1" s="1"/>
  <c r="J45" i="1" s="1"/>
  <c r="J44" i="1" s="1"/>
  <c r="J43" i="1" s="1"/>
  <c r="J42" i="1" s="1"/>
  <c r="J41" i="1" s="1"/>
  <c r="I107" i="1"/>
  <c r="I106" i="1" s="1"/>
  <c r="I105" i="1" s="1"/>
  <c r="I104" i="1" s="1"/>
  <c r="I103" i="1" s="1"/>
  <c r="I102" i="1" s="1"/>
  <c r="I101" i="1" s="1"/>
  <c r="I100" i="1" s="1"/>
  <c r="I99" i="1" s="1"/>
  <c r="I98" i="1" s="1"/>
  <c r="I97" i="1" s="1"/>
  <c r="I96" i="1" s="1"/>
  <c r="I95" i="1" s="1"/>
  <c r="I94" i="1" s="1"/>
  <c r="I93" i="1" s="1"/>
  <c r="I92" i="1" s="1"/>
  <c r="I91" i="1" s="1"/>
  <c r="I90" i="1" s="1"/>
  <c r="I89" i="1" s="1"/>
  <c r="I88" i="1" s="1"/>
  <c r="I87" i="1" s="1"/>
  <c r="I86" i="1" s="1"/>
  <c r="I85" i="1" s="1"/>
  <c r="I84" i="1" s="1"/>
  <c r="I83" i="1" s="1"/>
  <c r="I82" i="1" s="1"/>
  <c r="I81" i="1" s="1"/>
  <c r="I80" i="1" s="1"/>
  <c r="I79" i="1" s="1"/>
  <c r="I78" i="1" s="1"/>
  <c r="I77" i="1" s="1"/>
  <c r="I76" i="1" s="1"/>
  <c r="I75" i="1" s="1"/>
  <c r="I74" i="1" s="1"/>
  <c r="I73" i="1" s="1"/>
  <c r="I72" i="1" s="1"/>
  <c r="I71" i="1" s="1"/>
  <c r="I70" i="1" s="1"/>
  <c r="I69" i="1" s="1"/>
  <c r="I68" i="1" s="1"/>
  <c r="I67" i="1" s="1"/>
  <c r="I66" i="1" s="1"/>
  <c r="I65" i="1" s="1"/>
  <c r="I64" i="1" s="1"/>
  <c r="I63" i="1" s="1"/>
  <c r="I62" i="1" s="1"/>
  <c r="I61" i="1" s="1"/>
  <c r="I60" i="1" s="1"/>
  <c r="I59" i="1" s="1"/>
  <c r="I58" i="1" s="1"/>
  <c r="I57" i="1" s="1"/>
  <c r="I56" i="1" s="1"/>
  <c r="I55" i="1" s="1"/>
  <c r="I54" i="1" s="1"/>
  <c r="I53" i="1" s="1"/>
  <c r="I52" i="1" s="1"/>
  <c r="I51" i="1" s="1"/>
  <c r="I50" i="1" s="1"/>
  <c r="I49" i="1" s="1"/>
  <c r="I48" i="1" s="1"/>
  <c r="I47" i="1" s="1"/>
  <c r="I46" i="1" s="1"/>
  <c r="I45" i="1" s="1"/>
  <c r="I44" i="1" s="1"/>
  <c r="I43" i="1" s="1"/>
  <c r="I42" i="1" s="1"/>
  <c r="I41" i="1" s="1"/>
  <c r="I40" i="1" s="1"/>
  <c r="Y106" i="1"/>
  <c r="Y105" i="1" s="1"/>
  <c r="Y104" i="1" s="1"/>
  <c r="Y103" i="1" s="1"/>
  <c r="Y102" i="1" s="1"/>
  <c r="Y101" i="1" s="1"/>
  <c r="Y100" i="1" s="1"/>
  <c r="Y99" i="1" s="1"/>
  <c r="Y98" i="1" s="1"/>
  <c r="Y97" i="1" s="1"/>
  <c r="Y96" i="1" s="1"/>
  <c r="Y95" i="1" s="1"/>
  <c r="Y94" i="1" s="1"/>
  <c r="Y93" i="1" s="1"/>
  <c r="Y92" i="1" s="1"/>
  <c r="Y91" i="1" s="1"/>
  <c r="Y90" i="1" s="1"/>
  <c r="Y89" i="1" s="1"/>
  <c r="Y88" i="1" s="1"/>
  <c r="Y87" i="1" s="1"/>
  <c r="Y86" i="1" s="1"/>
  <c r="Y85" i="1" s="1"/>
  <c r="Y84" i="1" s="1"/>
  <c r="Y83" i="1" s="1"/>
  <c r="Y82" i="1" s="1"/>
  <c r="Y81" i="1" s="1"/>
  <c r="Y80" i="1" s="1"/>
  <c r="Y79" i="1" s="1"/>
  <c r="Y78" i="1" s="1"/>
  <c r="Y77" i="1" s="1"/>
  <c r="Y76" i="1" s="1"/>
  <c r="Y75" i="1" s="1"/>
  <c r="Y74" i="1" s="1"/>
  <c r="Y73" i="1" s="1"/>
  <c r="Y72" i="1" s="1"/>
  <c r="Y71" i="1" s="1"/>
  <c r="Y70" i="1" s="1"/>
  <c r="Y69" i="1" s="1"/>
  <c r="Y68" i="1" s="1"/>
  <c r="Y67" i="1" s="1"/>
  <c r="Y66" i="1" s="1"/>
  <c r="Y65" i="1" s="1"/>
  <c r="Y64" i="1" s="1"/>
  <c r="Y63" i="1" s="1"/>
  <c r="Y62" i="1" s="1"/>
  <c r="Y61" i="1" s="1"/>
  <c r="Y60" i="1" s="1"/>
  <c r="Y59" i="1" s="1"/>
  <c r="Y58" i="1" s="1"/>
  <c r="Y57" i="1" s="1"/>
  <c r="Y56" i="1" s="1"/>
  <c r="Y55" i="1" s="1"/>
  <c r="Y54" i="1" s="1"/>
  <c r="Y53" i="1" s="1"/>
  <c r="Y52" i="1" s="1"/>
  <c r="Y51" i="1" s="1"/>
  <c r="Y50" i="1" s="1"/>
  <c r="Y49" i="1" s="1"/>
  <c r="Y48" i="1" s="1"/>
  <c r="Y47" i="1" s="1"/>
  <c r="Y46" i="1" s="1"/>
  <c r="Y45" i="1" s="1"/>
  <c r="Y44" i="1" s="1"/>
  <c r="Y43" i="1" s="1"/>
  <c r="Y42" i="1" s="1"/>
  <c r="Y41" i="1" s="1"/>
  <c r="O106" i="1"/>
  <c r="M106" i="1"/>
  <c r="T105" i="1"/>
  <c r="T104" i="1" s="1"/>
  <c r="T103" i="1" s="1"/>
  <c r="T102" i="1" s="1"/>
  <c r="T101" i="1" s="1"/>
  <c r="T100" i="1" s="1"/>
  <c r="T99" i="1" s="1"/>
  <c r="T98" i="1" s="1"/>
  <c r="T97" i="1" s="1"/>
  <c r="T96" i="1" s="1"/>
  <c r="T95" i="1" s="1"/>
  <c r="T94" i="1" s="1"/>
  <c r="T93" i="1" s="1"/>
  <c r="T92" i="1" s="1"/>
  <c r="T91" i="1" s="1"/>
  <c r="T90" i="1" s="1"/>
  <c r="T89" i="1" s="1"/>
  <c r="T88" i="1" s="1"/>
  <c r="T87" i="1" s="1"/>
  <c r="T86" i="1" s="1"/>
  <c r="T85" i="1" s="1"/>
  <c r="T84" i="1" s="1"/>
  <c r="T83" i="1" s="1"/>
  <c r="T82" i="1" s="1"/>
  <c r="T81" i="1" s="1"/>
  <c r="T80" i="1" s="1"/>
  <c r="T79" i="1" s="1"/>
  <c r="T78" i="1" s="1"/>
  <c r="T77" i="1" s="1"/>
  <c r="T76" i="1" s="1"/>
  <c r="T75" i="1" s="1"/>
  <c r="T74" i="1" s="1"/>
  <c r="T73" i="1" s="1"/>
  <c r="T72" i="1" s="1"/>
  <c r="T71" i="1" s="1"/>
  <c r="T70" i="1" s="1"/>
  <c r="T69" i="1" s="1"/>
  <c r="T68" i="1" s="1"/>
  <c r="T67" i="1" s="1"/>
  <c r="T66" i="1" s="1"/>
  <c r="T65" i="1" s="1"/>
  <c r="T64" i="1" s="1"/>
  <c r="T63" i="1" s="1"/>
  <c r="T62" i="1" s="1"/>
  <c r="T61" i="1" s="1"/>
  <c r="T60" i="1" s="1"/>
  <c r="T59" i="1" s="1"/>
  <c r="T58" i="1" s="1"/>
  <c r="T57" i="1" s="1"/>
  <c r="T56" i="1" s="1"/>
  <c r="T55" i="1" s="1"/>
  <c r="T54" i="1" s="1"/>
  <c r="T53" i="1" s="1"/>
  <c r="T52" i="1" s="1"/>
  <c r="T51" i="1" s="1"/>
  <c r="T50" i="1" s="1"/>
  <c r="T49" i="1" s="1"/>
  <c r="T48" i="1" s="1"/>
  <c r="T47" i="1" s="1"/>
  <c r="T46" i="1" s="1"/>
  <c r="T45" i="1" s="1"/>
  <c r="T44" i="1" s="1"/>
  <c r="T43" i="1" s="1"/>
  <c r="T42" i="1" s="1"/>
  <c r="T41" i="1" s="1"/>
  <c r="O105" i="1"/>
  <c r="M105" i="1"/>
  <c r="O104" i="1"/>
  <c r="M104" i="1"/>
  <c r="AA103" i="1"/>
  <c r="AA102" i="1" s="1"/>
  <c r="AA101" i="1" s="1"/>
  <c r="AA100" i="1" s="1"/>
  <c r="AA99" i="1" s="1"/>
  <c r="AA98" i="1" s="1"/>
  <c r="AA97" i="1" s="1"/>
  <c r="AA96" i="1" s="1"/>
  <c r="AA95" i="1" s="1"/>
  <c r="AA94" i="1" s="1"/>
  <c r="AA93" i="1" s="1"/>
  <c r="AA92" i="1" s="1"/>
  <c r="AA91" i="1" s="1"/>
  <c r="AA90" i="1" s="1"/>
  <c r="AA89" i="1" s="1"/>
  <c r="AA88" i="1" s="1"/>
  <c r="AA87" i="1" s="1"/>
  <c r="AA86" i="1" s="1"/>
  <c r="AA85" i="1" s="1"/>
  <c r="AA84" i="1" s="1"/>
  <c r="AA83" i="1" s="1"/>
  <c r="AA82" i="1" s="1"/>
  <c r="AA81" i="1" s="1"/>
  <c r="AA80" i="1" s="1"/>
  <c r="AA79" i="1" s="1"/>
  <c r="AA78" i="1" s="1"/>
  <c r="AA77" i="1" s="1"/>
  <c r="AA76" i="1" s="1"/>
  <c r="AA75" i="1" s="1"/>
  <c r="AA74" i="1" s="1"/>
  <c r="AA73" i="1" s="1"/>
  <c r="AA72" i="1" s="1"/>
  <c r="AA71" i="1" s="1"/>
  <c r="AA70" i="1" s="1"/>
  <c r="AA69" i="1" s="1"/>
  <c r="AA68" i="1" s="1"/>
  <c r="AA67" i="1" s="1"/>
  <c r="AA66" i="1" s="1"/>
  <c r="AA65" i="1" s="1"/>
  <c r="AA64" i="1" s="1"/>
  <c r="AA63" i="1" s="1"/>
  <c r="AA62" i="1" s="1"/>
  <c r="AA61" i="1" s="1"/>
  <c r="AA60" i="1" s="1"/>
  <c r="AA59" i="1" s="1"/>
  <c r="AA58" i="1" s="1"/>
  <c r="AA57" i="1" s="1"/>
  <c r="AA56" i="1" s="1"/>
  <c r="AA55" i="1" s="1"/>
  <c r="AA54" i="1" s="1"/>
  <c r="AA53" i="1" s="1"/>
  <c r="AA52" i="1" s="1"/>
  <c r="AA51" i="1" s="1"/>
  <c r="AA50" i="1" s="1"/>
  <c r="AA49" i="1" s="1"/>
  <c r="AA48" i="1" s="1"/>
  <c r="AA47" i="1" s="1"/>
  <c r="AA46" i="1" s="1"/>
  <c r="AA45" i="1" s="1"/>
  <c r="AA44" i="1" s="1"/>
  <c r="AA43" i="1" s="1"/>
  <c r="AA42" i="1" s="1"/>
  <c r="AA41" i="1" s="1"/>
  <c r="O103" i="1"/>
  <c r="M103" i="1"/>
  <c r="O102" i="1"/>
  <c r="M102" i="1"/>
  <c r="O101" i="1"/>
  <c r="M101" i="1"/>
  <c r="O100" i="1"/>
  <c r="M100" i="1"/>
  <c r="O99" i="1"/>
  <c r="M99" i="1"/>
  <c r="O98" i="1"/>
  <c r="M98" i="1"/>
  <c r="O97" i="1"/>
  <c r="M97" i="1"/>
  <c r="O96" i="1"/>
  <c r="M96" i="1"/>
  <c r="O95" i="1"/>
  <c r="M95" i="1"/>
  <c r="O94" i="1"/>
  <c r="M94" i="1"/>
  <c r="O93" i="1"/>
  <c r="M93" i="1"/>
  <c r="O92" i="1"/>
  <c r="M92" i="1"/>
  <c r="O91" i="1"/>
  <c r="M91" i="1"/>
  <c r="O90" i="1"/>
  <c r="M90" i="1"/>
  <c r="O89" i="1"/>
  <c r="M89" i="1"/>
  <c r="O88" i="1"/>
  <c r="M88" i="1"/>
  <c r="O87" i="1"/>
  <c r="M87" i="1"/>
  <c r="O86" i="1"/>
  <c r="M86" i="1"/>
  <c r="O85" i="1"/>
  <c r="M85" i="1"/>
  <c r="O84" i="1"/>
  <c r="M84" i="1"/>
  <c r="O83" i="1"/>
  <c r="M83" i="1"/>
  <c r="O82" i="1"/>
  <c r="M82" i="1"/>
  <c r="O81" i="1"/>
  <c r="M81" i="1"/>
  <c r="O80" i="1"/>
  <c r="M80" i="1"/>
  <c r="O79" i="1"/>
  <c r="M79" i="1"/>
  <c r="O78" i="1"/>
  <c r="M78" i="1"/>
  <c r="O77" i="1"/>
  <c r="M77" i="1"/>
  <c r="O76" i="1"/>
  <c r="M76" i="1"/>
  <c r="O75" i="1"/>
  <c r="M75" i="1"/>
  <c r="O74" i="1"/>
  <c r="M74" i="1"/>
  <c r="O73" i="1"/>
  <c r="M73" i="1"/>
  <c r="O72" i="1"/>
  <c r="M72" i="1"/>
  <c r="O71" i="1"/>
  <c r="M71" i="1"/>
  <c r="O70" i="1"/>
  <c r="M70" i="1"/>
  <c r="O69" i="1"/>
  <c r="M69" i="1"/>
  <c r="O68" i="1"/>
  <c r="M68" i="1"/>
  <c r="O67" i="1"/>
  <c r="M67" i="1"/>
  <c r="O66" i="1"/>
  <c r="M66" i="1"/>
  <c r="O65" i="1"/>
  <c r="M65" i="1"/>
  <c r="O64" i="1"/>
  <c r="M64" i="1"/>
  <c r="O63" i="1"/>
  <c r="M63" i="1"/>
  <c r="O62" i="1"/>
  <c r="M62" i="1"/>
  <c r="O61" i="1"/>
  <c r="M61" i="1"/>
  <c r="O60" i="1"/>
  <c r="M60" i="1"/>
  <c r="O59" i="1"/>
  <c r="M59" i="1"/>
  <c r="O58" i="1"/>
  <c r="M58" i="1"/>
  <c r="O57" i="1"/>
  <c r="M57" i="1"/>
  <c r="O56" i="1"/>
  <c r="M56" i="1"/>
  <c r="O55" i="1"/>
  <c r="M55" i="1"/>
  <c r="O54" i="1"/>
  <c r="M54" i="1"/>
  <c r="O53" i="1"/>
  <c r="M53" i="1"/>
  <c r="O52" i="1"/>
  <c r="M52" i="1"/>
  <c r="O51" i="1"/>
  <c r="M51" i="1"/>
  <c r="O50" i="1"/>
  <c r="M50" i="1"/>
  <c r="O49" i="1"/>
  <c r="M49" i="1"/>
  <c r="O48" i="1"/>
  <c r="M48" i="1"/>
  <c r="O47" i="1"/>
  <c r="M47" i="1"/>
  <c r="O46" i="1"/>
  <c r="M46" i="1"/>
  <c r="O45" i="1"/>
  <c r="M45" i="1"/>
  <c r="O44" i="1"/>
  <c r="M44" i="1"/>
  <c r="O43" i="1"/>
  <c r="M43" i="1"/>
  <c r="AL42" i="1"/>
  <c r="AH42" i="1"/>
  <c r="AC42" i="1"/>
  <c r="AB43" i="1" s="1"/>
  <c r="O42" i="1"/>
  <c r="M42" i="1"/>
  <c r="L40" i="1" s="1"/>
  <c r="AA40" i="1"/>
  <c r="Z40" i="1"/>
  <c r="O40" i="1"/>
  <c r="K40" i="1"/>
  <c r="J40" i="1"/>
  <c r="N40" i="1" l="1"/>
  <c r="AK43" i="1"/>
  <c r="AL43" i="1" s="1"/>
  <c r="AM42" i="1" s="1"/>
  <c r="AC43" i="1"/>
  <c r="R40" i="1"/>
  <c r="R39" i="1" s="1"/>
  <c r="Y40" i="1"/>
  <c r="Y39" i="1" s="1"/>
  <c r="AG43" i="1"/>
  <c r="AK44" i="1" l="1"/>
  <c r="AL44" i="1" s="1"/>
  <c r="AK45" i="1" s="1"/>
  <c r="AH43" i="1"/>
  <c r="AG44" i="1"/>
  <c r="AD42" i="1"/>
  <c r="AB44" i="1"/>
  <c r="AL45" i="1" l="1"/>
  <c r="AM44" i="1" s="1"/>
  <c r="AC44" i="1"/>
  <c r="AM43" i="1"/>
  <c r="AN42" i="1"/>
  <c r="AF42" i="1"/>
  <c r="AH44" i="1"/>
  <c r="AG45" i="1" s="1"/>
  <c r="AI42" i="1"/>
  <c r="AJ42" i="1" s="1"/>
  <c r="AE42" i="1" l="1"/>
  <c r="AH45" i="1"/>
  <c r="AD43" i="1"/>
  <c r="AB45" i="1"/>
  <c r="AI43" i="1"/>
  <c r="AK46" i="1"/>
  <c r="AC45" i="1" l="1"/>
  <c r="AB46" i="1" s="1"/>
  <c r="AE43" i="1"/>
  <c r="AF43" i="1"/>
  <c r="AN43" i="1"/>
  <c r="AG46" i="1"/>
  <c r="AL46" i="1"/>
  <c r="AI44" i="1"/>
  <c r="AJ43" i="1"/>
  <c r="AC46" i="1" l="1"/>
  <c r="AD45" i="1" s="1"/>
  <c r="AM45" i="1"/>
  <c r="AK47" i="1"/>
  <c r="AH46" i="1"/>
  <c r="AG47" i="1" s="1"/>
  <c r="AD44" i="1"/>
  <c r="AJ44" i="1" s="1"/>
  <c r="AH47" i="1" l="1"/>
  <c r="AI46" i="1" s="1"/>
  <c r="AI45" i="1"/>
  <c r="AL47" i="1"/>
  <c r="AF44" i="1"/>
  <c r="AE44" i="1"/>
  <c r="AN44" i="1"/>
  <c r="AB47" i="1"/>
  <c r="AM46" i="1" l="1"/>
  <c r="AK48" i="1"/>
  <c r="AC47" i="1"/>
  <c r="AG48" i="1"/>
  <c r="AH48" i="1" l="1"/>
  <c r="AD46" i="1"/>
  <c r="AB48" i="1"/>
  <c r="AL48" i="1"/>
  <c r="AM47" i="1" l="1"/>
  <c r="AK49" i="1"/>
  <c r="AC48" i="1"/>
  <c r="AE46" i="1"/>
  <c r="AJ45" i="1"/>
  <c r="AI47" i="1"/>
  <c r="AG49" i="1"/>
  <c r="AD47" i="1" l="1"/>
  <c r="AB49" i="1"/>
  <c r="AL49" i="1"/>
  <c r="AH49" i="1"/>
  <c r="AG50" i="1" s="1"/>
  <c r="AN47" i="1"/>
  <c r="AF45" i="1"/>
  <c r="AH50" i="1" l="1"/>
  <c r="AI49" i="1" s="1"/>
  <c r="AJ49" i="1" s="1"/>
  <c r="AI48" i="1"/>
  <c r="AM48" i="1"/>
  <c r="AK50" i="1"/>
  <c r="AC49" i="1"/>
  <c r="AE47" i="1"/>
  <c r="AJ46" i="1"/>
  <c r="AD48" i="1" l="1"/>
  <c r="AB50" i="1"/>
  <c r="AL50" i="1"/>
  <c r="AE45" i="1"/>
  <c r="AG51" i="1"/>
  <c r="AM49" i="1" l="1"/>
  <c r="AK51" i="1"/>
  <c r="AC50" i="1"/>
  <c r="AE48" i="1"/>
  <c r="AJ47" i="1"/>
  <c r="AH51" i="1"/>
  <c r="AG52" i="1" s="1"/>
  <c r="AH52" i="1" l="1"/>
  <c r="AD49" i="1"/>
  <c r="AB51" i="1"/>
  <c r="AL51" i="1"/>
  <c r="AN49" i="1"/>
  <c r="AF46" i="1"/>
  <c r="AI50" i="1"/>
  <c r="AM50" i="1" l="1"/>
  <c r="AK52" i="1"/>
  <c r="AC51" i="1"/>
  <c r="AF49" i="1"/>
  <c r="AN48" i="1"/>
  <c r="AI51" i="1"/>
  <c r="AJ51" i="1" s="1"/>
  <c r="AG53" i="1"/>
  <c r="AE49" i="1" l="1"/>
  <c r="AD50" i="1"/>
  <c r="AB52" i="1"/>
  <c r="AL52" i="1"/>
  <c r="AN50" i="1"/>
  <c r="AF47" i="1"/>
  <c r="AH53" i="1"/>
  <c r="AI52" i="1" l="1"/>
  <c r="AM51" i="1"/>
  <c r="AC52" i="1"/>
  <c r="AB53" i="1" s="1"/>
  <c r="AK53" i="1"/>
  <c r="AG54" i="1"/>
  <c r="AC53" i="1" l="1"/>
  <c r="AD52" i="1" s="1"/>
  <c r="AL53" i="1"/>
  <c r="AN51" i="1"/>
  <c r="AF48" i="1"/>
  <c r="AH54" i="1"/>
  <c r="AD51" i="1"/>
  <c r="AF52" i="1" l="1"/>
  <c r="AE52" i="1"/>
  <c r="AM52" i="1"/>
  <c r="AK54" i="1"/>
  <c r="AI53" i="1"/>
  <c r="AG55" i="1"/>
  <c r="AF51" i="1"/>
  <c r="AE51" i="1"/>
  <c r="AJ48" i="1"/>
  <c r="AJ50" i="1"/>
  <c r="AB54" i="1"/>
  <c r="AL54" i="1" l="1"/>
  <c r="AH55" i="1"/>
  <c r="AC54" i="1"/>
  <c r="AI54" i="1" l="1"/>
  <c r="AG56" i="1"/>
  <c r="AD53" i="1"/>
  <c r="AB55" i="1"/>
  <c r="AM53" i="1"/>
  <c r="AK55" i="1"/>
  <c r="AH56" i="1" l="1"/>
  <c r="AC55" i="1"/>
  <c r="AB56" i="1" s="1"/>
  <c r="AL55" i="1"/>
  <c r="AK56" i="1" s="1"/>
  <c r="AL56" i="1" l="1"/>
  <c r="AM55" i="1" s="1"/>
  <c r="AC56" i="1"/>
  <c r="AI55" i="1"/>
  <c r="AG57" i="1"/>
  <c r="AM54" i="1"/>
  <c r="AD54" i="1"/>
  <c r="AH57" i="1" l="1"/>
  <c r="AG58" i="1" s="1"/>
  <c r="AB57" i="1"/>
  <c r="AD55" i="1"/>
  <c r="AK57" i="1"/>
  <c r="AH58" i="1" l="1"/>
  <c r="AI57" i="1" s="1"/>
  <c r="AJ57" i="1" s="1"/>
  <c r="AE55" i="1"/>
  <c r="AF55" i="1"/>
  <c r="AI56" i="1"/>
  <c r="AL57" i="1"/>
  <c r="AK58" i="1" s="1"/>
  <c r="AC57" i="1"/>
  <c r="AB58" i="1" s="1"/>
  <c r="AN52" i="1"/>
  <c r="AC58" i="1" l="1"/>
  <c r="AL58" i="1"/>
  <c r="AK59" i="1" s="1"/>
  <c r="AM56" i="1"/>
  <c r="AD56" i="1"/>
  <c r="AG59" i="1"/>
  <c r="AL59" i="1" l="1"/>
  <c r="AM58" i="1" s="1"/>
  <c r="AF53" i="1"/>
  <c r="AM57" i="1"/>
  <c r="AN57" i="1" s="1"/>
  <c r="AH59" i="1"/>
  <c r="AE56" i="1"/>
  <c r="AN53" i="1"/>
  <c r="AF56" i="1"/>
  <c r="AD57" i="1"/>
  <c r="AB59" i="1"/>
  <c r="AN58" i="1" l="1"/>
  <c r="AC59" i="1"/>
  <c r="AB60" i="1" s="1"/>
  <c r="AF57" i="1"/>
  <c r="AE57" i="1"/>
  <c r="AI58" i="1"/>
  <c r="AG60" i="1"/>
  <c r="AN54" i="1"/>
  <c r="AK60" i="1"/>
  <c r="AC60" i="1" l="1"/>
  <c r="AD59" i="1" s="1"/>
  <c r="AH60" i="1"/>
  <c r="AG61" i="1" s="1"/>
  <c r="AL60" i="1"/>
  <c r="AK61" i="1" s="1"/>
  <c r="AD58" i="1"/>
  <c r="AL61" i="1" l="1"/>
  <c r="AM60" i="1" s="1"/>
  <c r="AH61" i="1"/>
  <c r="AM59" i="1"/>
  <c r="AI59" i="1"/>
  <c r="AE58" i="1"/>
  <c r="AF58" i="1"/>
  <c r="AN56" i="1"/>
  <c r="AB61" i="1"/>
  <c r="AC61" i="1" l="1"/>
  <c r="AB62" i="1" s="1"/>
  <c r="AG62" i="1"/>
  <c r="AJ59" i="1"/>
  <c r="AE54" i="1"/>
  <c r="AI60" i="1"/>
  <c r="AK62" i="1"/>
  <c r="AC62" i="1" l="1"/>
  <c r="AB63" i="1" s="1"/>
  <c r="AJ60" i="1"/>
  <c r="AH62" i="1"/>
  <c r="AG63" i="1" s="1"/>
  <c r="AD60" i="1"/>
  <c r="AL62" i="1"/>
  <c r="AH63" i="1" l="1"/>
  <c r="AI62" i="1" s="1"/>
  <c r="AJ62" i="1" s="1"/>
  <c r="AC63" i="1"/>
  <c r="AD62" i="1" s="1"/>
  <c r="AM61" i="1"/>
  <c r="AK63" i="1"/>
  <c r="AJ58" i="1"/>
  <c r="AE60" i="1"/>
  <c r="AN59" i="1"/>
  <c r="AD61" i="1"/>
  <c r="AI61" i="1"/>
  <c r="AN61" i="1" l="1"/>
  <c r="AJ61" i="1"/>
  <c r="AE59" i="1"/>
  <c r="AL63" i="1"/>
  <c r="AF61" i="1"/>
  <c r="AE61" i="1"/>
  <c r="AB64" i="1"/>
  <c r="AG64" i="1"/>
  <c r="AM62" i="1" l="1"/>
  <c r="AH64" i="1"/>
  <c r="AC64" i="1"/>
  <c r="AK64" i="1"/>
  <c r="AL64" i="1" l="1"/>
  <c r="AI63" i="1"/>
  <c r="AD63" i="1"/>
  <c r="AB65" i="1"/>
  <c r="AG65" i="1"/>
  <c r="AM63" i="1" l="1"/>
  <c r="AH65" i="1"/>
  <c r="AG66" i="1" s="1"/>
  <c r="AC65" i="1"/>
  <c r="AF63" i="1"/>
  <c r="AE63" i="1"/>
  <c r="AK65" i="1"/>
  <c r="AH66" i="1" l="1"/>
  <c r="AI65" i="1" s="1"/>
  <c r="AD64" i="1"/>
  <c r="AB66" i="1"/>
  <c r="AI64" i="1"/>
  <c r="AL65" i="1"/>
  <c r="AN63" i="1"/>
  <c r="AF60" i="1"/>
  <c r="AM64" i="1" l="1"/>
  <c r="AC66" i="1"/>
  <c r="AK66" i="1"/>
  <c r="AG67" i="1"/>
  <c r="AD65" i="1" l="1"/>
  <c r="AL66" i="1"/>
  <c r="AB67" i="1"/>
  <c r="AH67" i="1"/>
  <c r="AI66" i="1" l="1"/>
  <c r="AM65" i="1"/>
  <c r="AC67" i="1"/>
  <c r="AB68" i="1" s="1"/>
  <c r="AK67" i="1"/>
  <c r="AG68" i="1"/>
  <c r="AC68" i="1" l="1"/>
  <c r="AH68" i="1"/>
  <c r="AL67" i="1"/>
  <c r="AD66" i="1"/>
  <c r="AI67" i="1" l="1"/>
  <c r="AM66" i="1"/>
  <c r="AK68" i="1"/>
  <c r="AG69" i="1"/>
  <c r="AE66" i="1"/>
  <c r="AF66" i="1"/>
  <c r="AJ64" i="1"/>
  <c r="AD67" i="1"/>
  <c r="AB69" i="1"/>
  <c r="AH69" i="1" l="1"/>
  <c r="AG70" i="1" s="1"/>
  <c r="AL68" i="1"/>
  <c r="AK69" i="1" s="1"/>
  <c r="AN66" i="1"/>
  <c r="AC69" i="1"/>
  <c r="AB70" i="1" s="1"/>
  <c r="AC70" i="1" l="1"/>
  <c r="AL69" i="1"/>
  <c r="AM68" i="1" s="1"/>
  <c r="AH70" i="1"/>
  <c r="AD68" i="1"/>
  <c r="AM67" i="1"/>
  <c r="AI68" i="1"/>
  <c r="AG71" i="1" l="1"/>
  <c r="AJ68" i="1"/>
  <c r="AE65" i="1"/>
  <c r="AI69" i="1"/>
  <c r="AK70" i="1"/>
  <c r="AE68" i="1"/>
  <c r="AJ66" i="1"/>
  <c r="AD69" i="1"/>
  <c r="AB71" i="1"/>
  <c r="AL70" i="1" l="1"/>
  <c r="AK71" i="1" s="1"/>
  <c r="AH71" i="1"/>
  <c r="AC71" i="1"/>
  <c r="AL71" i="1" l="1"/>
  <c r="AM70" i="1" s="1"/>
  <c r="AD70" i="1"/>
  <c r="AB72" i="1"/>
  <c r="AI70" i="1"/>
  <c r="AG72" i="1"/>
  <c r="AM69" i="1"/>
  <c r="AJ70" i="1" l="1"/>
  <c r="AE67" i="1"/>
  <c r="AC72" i="1"/>
  <c r="AB73" i="1" s="1"/>
  <c r="AE70" i="1"/>
  <c r="AF70" i="1"/>
  <c r="AN65" i="1"/>
  <c r="AJ67" i="1"/>
  <c r="AH72" i="1"/>
  <c r="AK72" i="1"/>
  <c r="AC73" i="1" l="1"/>
  <c r="AB74" i="1" s="1"/>
  <c r="AD71" i="1"/>
  <c r="AI71" i="1"/>
  <c r="AG73" i="1"/>
  <c r="AL72" i="1"/>
  <c r="AC74" i="1" l="1"/>
  <c r="AB75" i="1" s="1"/>
  <c r="AH73" i="1"/>
  <c r="AM71" i="1"/>
  <c r="AK73" i="1"/>
  <c r="AD72" i="1"/>
  <c r="AE71" i="1"/>
  <c r="AF71" i="1"/>
  <c r="AC75" i="1" l="1"/>
  <c r="AD74" i="1" s="1"/>
  <c r="AL73" i="1"/>
  <c r="AD73" i="1"/>
  <c r="AI72" i="1"/>
  <c r="AG74" i="1"/>
  <c r="AF74" i="1" l="1"/>
  <c r="AE74" i="1"/>
  <c r="AH74" i="1"/>
  <c r="AM72" i="1"/>
  <c r="AK74" i="1"/>
  <c r="AB76" i="1"/>
  <c r="AN72" i="1" l="1"/>
  <c r="AI73" i="1"/>
  <c r="AG75" i="1"/>
  <c r="AC76" i="1"/>
  <c r="AL74" i="1"/>
  <c r="AK75" i="1" s="1"/>
  <c r="AL75" i="1" l="1"/>
  <c r="AM74" i="1" s="1"/>
  <c r="AM73" i="1"/>
  <c r="AH75" i="1"/>
  <c r="AG76" i="1" s="1"/>
  <c r="AD75" i="1"/>
  <c r="AB77" i="1"/>
  <c r="AH76" i="1" l="1"/>
  <c r="AC77" i="1"/>
  <c r="AB78" i="1" s="1"/>
  <c r="AI74" i="1"/>
  <c r="AK76" i="1"/>
  <c r="AC78" i="1" l="1"/>
  <c r="AD77" i="1" s="1"/>
  <c r="AD76" i="1"/>
  <c r="AL76" i="1"/>
  <c r="AI75" i="1"/>
  <c r="AG77" i="1"/>
  <c r="AM75" i="1" l="1"/>
  <c r="AK77" i="1"/>
  <c r="AH77" i="1"/>
  <c r="AG78" i="1" s="1"/>
  <c r="AB79" i="1"/>
  <c r="AH78" i="1" l="1"/>
  <c r="AG79" i="1" s="1"/>
  <c r="AC79" i="1"/>
  <c r="AL77" i="1"/>
  <c r="AI76" i="1"/>
  <c r="AI77" i="1" l="1"/>
  <c r="AH79" i="1"/>
  <c r="AI78" i="1" s="1"/>
  <c r="AM76" i="1"/>
  <c r="AD78" i="1"/>
  <c r="AB80" i="1"/>
  <c r="AK78" i="1"/>
  <c r="AC80" i="1" l="1"/>
  <c r="AL78" i="1"/>
  <c r="AG80" i="1"/>
  <c r="AH80" i="1" l="1"/>
  <c r="AD79" i="1"/>
  <c r="AM77" i="1"/>
  <c r="AB81" i="1"/>
  <c r="AK79" i="1"/>
  <c r="AL79" i="1" l="1"/>
  <c r="AK80" i="1" s="1"/>
  <c r="AN77" i="1"/>
  <c r="AI79" i="1"/>
  <c r="AC81" i="1"/>
  <c r="AG81" i="1"/>
  <c r="AL80" i="1" l="1"/>
  <c r="AH81" i="1"/>
  <c r="AD80" i="1"/>
  <c r="AB82" i="1"/>
  <c r="AM78" i="1"/>
  <c r="AI80" i="1" l="1"/>
  <c r="AG82" i="1"/>
  <c r="AM79" i="1"/>
  <c r="AN79" i="1" s="1"/>
  <c r="AC82" i="1"/>
  <c r="AB83" i="1" s="1"/>
  <c r="AK81" i="1"/>
  <c r="AC83" i="1" l="1"/>
  <c r="AD82" i="1" s="1"/>
  <c r="AL81" i="1"/>
  <c r="AH82" i="1"/>
  <c r="AD81" i="1"/>
  <c r="AF82" i="1" l="1"/>
  <c r="AM80" i="1"/>
  <c r="AI81" i="1"/>
  <c r="AK82" i="1"/>
  <c r="AG83" i="1"/>
  <c r="AF81" i="1"/>
  <c r="AB84" i="1"/>
  <c r="AL82" i="1" l="1"/>
  <c r="AC84" i="1"/>
  <c r="AH83" i="1"/>
  <c r="AD83" i="1" l="1"/>
  <c r="AB85" i="1"/>
  <c r="AM81" i="1"/>
  <c r="AI82" i="1"/>
  <c r="AG84" i="1"/>
  <c r="AK83" i="1"/>
  <c r="AH84" i="1" l="1"/>
  <c r="AG85" i="1" s="1"/>
  <c r="AF83" i="1"/>
  <c r="AE83" i="1"/>
  <c r="AE81" i="1"/>
  <c r="AJ82" i="1"/>
  <c r="AC85" i="1"/>
  <c r="AB86" i="1" s="1"/>
  <c r="AL83" i="1"/>
  <c r="AC86" i="1" l="1"/>
  <c r="AB87" i="1" s="1"/>
  <c r="AH85" i="1"/>
  <c r="AN83" i="1"/>
  <c r="AM83" i="1"/>
  <c r="AM82" i="1"/>
  <c r="AK84" i="1"/>
  <c r="AD85" i="1"/>
  <c r="AF85" i="1" s="1"/>
  <c r="AD84" i="1"/>
  <c r="AI83" i="1"/>
  <c r="AC87" i="1" l="1"/>
  <c r="AD86" i="1" s="1"/>
  <c r="AL84" i="1"/>
  <c r="AE85" i="1"/>
  <c r="AJ83" i="1"/>
  <c r="AE82" i="1"/>
  <c r="AG86" i="1"/>
  <c r="AF84" i="1"/>
  <c r="AE84" i="1"/>
  <c r="AN81" i="1"/>
  <c r="AI84" i="1"/>
  <c r="AH86" i="1" l="1"/>
  <c r="AN84" i="1"/>
  <c r="AM84" i="1"/>
  <c r="AK85" i="1"/>
  <c r="AB88" i="1"/>
  <c r="AL85" i="1" l="1"/>
  <c r="AK86" i="1" s="1"/>
  <c r="AI85" i="1"/>
  <c r="AG87" i="1"/>
  <c r="AC88" i="1"/>
  <c r="AB89" i="1" s="1"/>
  <c r="AC89" i="1" l="1"/>
  <c r="AD88" i="1" s="1"/>
  <c r="AL86" i="1"/>
  <c r="AK87" i="1" s="1"/>
  <c r="AD87" i="1"/>
  <c r="AH87" i="1"/>
  <c r="AN85" i="1"/>
  <c r="AM85" i="1"/>
  <c r="AL87" i="1" l="1"/>
  <c r="AK88" i="1" s="1"/>
  <c r="AE88" i="1"/>
  <c r="AF88" i="1"/>
  <c r="AI86" i="1"/>
  <c r="AG88" i="1"/>
  <c r="AE87" i="1"/>
  <c r="AF87" i="1"/>
  <c r="AM86" i="1"/>
  <c r="AN86" i="1"/>
  <c r="AB90" i="1"/>
  <c r="AL88" i="1" l="1"/>
  <c r="AK89" i="1" s="1"/>
  <c r="AH88" i="1"/>
  <c r="AG89" i="1" s="1"/>
  <c r="AC90" i="1"/>
  <c r="AB91" i="1" s="1"/>
  <c r="AN87" i="1"/>
  <c r="AM87" i="1"/>
  <c r="AC91" i="1" l="1"/>
  <c r="AD90" i="1" s="1"/>
  <c r="AH89" i="1"/>
  <c r="AL89" i="1"/>
  <c r="AD89" i="1"/>
  <c r="AI87" i="1"/>
  <c r="AN88" i="1"/>
  <c r="AM88" i="1"/>
  <c r="AE90" i="1" l="1"/>
  <c r="AE89" i="1"/>
  <c r="AN89" i="1"/>
  <c r="AM89" i="1"/>
  <c r="AK90" i="1"/>
  <c r="AG90" i="1"/>
  <c r="AI88" i="1"/>
  <c r="AB92" i="1"/>
  <c r="AL90" i="1" l="1"/>
  <c r="AK91" i="1" s="1"/>
  <c r="AH90" i="1"/>
  <c r="AC92" i="1"/>
  <c r="AB93" i="1" s="1"/>
  <c r="AC93" i="1" l="1"/>
  <c r="AD92" i="1" s="1"/>
  <c r="AL91" i="1"/>
  <c r="AK92" i="1" s="1"/>
  <c r="AI89" i="1"/>
  <c r="AD91" i="1"/>
  <c r="AG91" i="1"/>
  <c r="AM90" i="1"/>
  <c r="AN90" i="1"/>
  <c r="AL92" i="1" l="1"/>
  <c r="AK93" i="1" s="1"/>
  <c r="AF92" i="1"/>
  <c r="AE92" i="1"/>
  <c r="AF91" i="1"/>
  <c r="AE91" i="1"/>
  <c r="AJ85" i="1"/>
  <c r="AN91" i="1"/>
  <c r="AM91" i="1"/>
  <c r="AH91" i="1"/>
  <c r="AG92" i="1" s="1"/>
  <c r="AB94" i="1"/>
  <c r="AH92" i="1" l="1"/>
  <c r="AG93" i="1" s="1"/>
  <c r="AL93" i="1"/>
  <c r="AK94" i="1" s="1"/>
  <c r="AC94" i="1"/>
  <c r="AB95" i="1" s="1"/>
  <c r="AI90" i="1"/>
  <c r="AN92" i="1"/>
  <c r="AM92" i="1"/>
  <c r="AC95" i="1" l="1"/>
  <c r="AB96" i="1" s="1"/>
  <c r="AL94" i="1"/>
  <c r="AH93" i="1"/>
  <c r="AG94" i="1" s="1"/>
  <c r="AD93" i="1"/>
  <c r="AI91" i="1"/>
  <c r="AM93" i="1"/>
  <c r="AN93" i="1"/>
  <c r="AH94" i="1" l="1"/>
  <c r="AC96" i="1"/>
  <c r="AD94" i="1"/>
  <c r="AE93" i="1"/>
  <c r="AF93" i="1"/>
  <c r="AN94" i="1"/>
  <c r="AM94" i="1"/>
  <c r="AK95" i="1"/>
  <c r="AI93" i="1"/>
  <c r="AI92" i="1"/>
  <c r="AD95" i="1" l="1"/>
  <c r="AL95" i="1"/>
  <c r="AK96" i="1" s="1"/>
  <c r="AB97" i="1"/>
  <c r="AE94" i="1"/>
  <c r="AG95" i="1"/>
  <c r="AL96" i="1" l="1"/>
  <c r="AC97" i="1"/>
  <c r="AB98" i="1" s="1"/>
  <c r="AM95" i="1"/>
  <c r="AN95" i="1"/>
  <c r="AE95" i="1"/>
  <c r="AH95" i="1"/>
  <c r="AC98" i="1" l="1"/>
  <c r="AB99" i="1" s="1"/>
  <c r="AI94" i="1"/>
  <c r="AN96" i="1"/>
  <c r="AM96" i="1"/>
  <c r="AD96" i="1"/>
  <c r="AG96" i="1"/>
  <c r="AK97" i="1"/>
  <c r="AC99" i="1" l="1"/>
  <c r="AB100" i="1" s="1"/>
  <c r="AH96" i="1"/>
  <c r="AE96" i="1"/>
  <c r="AD97" i="1"/>
  <c r="AL97" i="1"/>
  <c r="AC100" i="1" l="1"/>
  <c r="AB101" i="1" s="1"/>
  <c r="AE97" i="1"/>
  <c r="AD98" i="1"/>
  <c r="AI95" i="1"/>
  <c r="AM97" i="1"/>
  <c r="AN97" i="1"/>
  <c r="AG97" i="1"/>
  <c r="AK98" i="1"/>
  <c r="AD99" i="1" l="1"/>
  <c r="AC101" i="1"/>
  <c r="AB102" i="1" s="1"/>
  <c r="AH97" i="1"/>
  <c r="AG98" i="1" s="1"/>
  <c r="AL98" i="1"/>
  <c r="AK99" i="1" s="1"/>
  <c r="AE98" i="1"/>
  <c r="AE99" i="1"/>
  <c r="AL99" i="1" l="1"/>
  <c r="AH98" i="1"/>
  <c r="AC102" i="1"/>
  <c r="AM98" i="1"/>
  <c r="AN98" i="1"/>
  <c r="AI96" i="1"/>
  <c r="AD100" i="1"/>
  <c r="AE100" i="1" l="1"/>
  <c r="AG99" i="1"/>
  <c r="AM99" i="1"/>
  <c r="AN99" i="1"/>
  <c r="AI97" i="1"/>
  <c r="AB103" i="1"/>
  <c r="AD101" i="1"/>
  <c r="AK100" i="1"/>
  <c r="AL100" i="1" l="1"/>
  <c r="AE101" i="1"/>
  <c r="AF101" i="1"/>
  <c r="AC103" i="1"/>
  <c r="AH99" i="1"/>
  <c r="AD102" i="1" l="1"/>
  <c r="AI99" i="1"/>
  <c r="AJ99" i="1"/>
  <c r="AI98" i="1"/>
  <c r="AJ98" i="1" s="1"/>
  <c r="AG100" i="1"/>
  <c r="AB104" i="1"/>
  <c r="AM100" i="1"/>
  <c r="AN100" i="1"/>
  <c r="AK101" i="1"/>
  <c r="AC104" i="1" l="1"/>
  <c r="AL101" i="1"/>
  <c r="AH100" i="1"/>
  <c r="AE102" i="1"/>
  <c r="AI100" i="1" l="1"/>
  <c r="AJ100" i="1"/>
  <c r="AG101" i="1"/>
  <c r="AM101" i="1"/>
  <c r="AN101" i="1"/>
  <c r="AK102" i="1"/>
  <c r="AD103" i="1"/>
  <c r="AB105" i="1"/>
  <c r="AC105" i="1" l="1"/>
  <c r="AB106" i="1" s="1"/>
  <c r="AE103" i="1"/>
  <c r="AH101" i="1"/>
  <c r="AL102" i="1"/>
  <c r="AK103" i="1" s="1"/>
  <c r="AL103" i="1" l="1"/>
  <c r="AK104" i="1" s="1"/>
  <c r="AC106" i="1"/>
  <c r="AD105" i="1" s="1"/>
  <c r="AN102" i="1"/>
  <c r="AM102" i="1"/>
  <c r="AI101" i="1"/>
  <c r="AJ101" i="1"/>
  <c r="AG102" i="1"/>
  <c r="AD104" i="1"/>
  <c r="AF105" i="1" l="1"/>
  <c r="AE105" i="1"/>
  <c r="AH102" i="1"/>
  <c r="AB107" i="1"/>
  <c r="AL104" i="1"/>
  <c r="AK105" i="1" s="1"/>
  <c r="AM103" i="1"/>
  <c r="AN103" i="1"/>
  <c r="AC107" i="1" l="1"/>
  <c r="AB108" i="1" s="1"/>
  <c r="AL105" i="1"/>
  <c r="AK106" i="1" s="1"/>
  <c r="AN104" i="1"/>
  <c r="AM104" i="1"/>
  <c r="AJ102" i="1"/>
  <c r="AI102" i="1"/>
  <c r="AG103" i="1"/>
  <c r="AL106" i="1" l="1"/>
  <c r="AC108" i="1"/>
  <c r="AD107" i="1" s="1"/>
  <c r="AM105" i="1"/>
  <c r="AN105" i="1"/>
  <c r="AH103" i="1"/>
  <c r="AD106" i="1"/>
  <c r="AI103" i="1" l="1"/>
  <c r="AJ103" i="1"/>
  <c r="AG104" i="1"/>
  <c r="AE106" i="1"/>
  <c r="AB109" i="1"/>
  <c r="AN106" i="1"/>
  <c r="AM106" i="1"/>
  <c r="AK107" i="1"/>
  <c r="AL107" i="1" l="1"/>
  <c r="AC109" i="1"/>
  <c r="AB110" i="1" s="1"/>
  <c r="AH104" i="1"/>
  <c r="AG105" i="1"/>
  <c r="AC110" i="1" l="1"/>
  <c r="AD109" i="1" s="1"/>
  <c r="AH105" i="1"/>
  <c r="AG106" i="1" s="1"/>
  <c r="AJ104" i="1"/>
  <c r="AI104" i="1"/>
  <c r="AN107" i="1"/>
  <c r="AM107" i="1"/>
  <c r="AD108" i="1"/>
  <c r="AK108" i="1"/>
  <c r="AH106" i="1" l="1"/>
  <c r="AG107" i="1" s="1"/>
  <c r="AE109" i="1"/>
  <c r="AI105" i="1"/>
  <c r="AJ105" i="1"/>
  <c r="AL108" i="1"/>
  <c r="AB111" i="1"/>
  <c r="AH107" i="1" l="1"/>
  <c r="AG108" i="1"/>
  <c r="AC111" i="1"/>
  <c r="AN108" i="1"/>
  <c r="AM108" i="1"/>
  <c r="AK109" i="1"/>
  <c r="AJ106" i="1"/>
  <c r="AI106" i="1"/>
  <c r="AD110" i="1" l="1"/>
  <c r="AL109" i="1"/>
  <c r="AH108" i="1"/>
  <c r="AB112" i="1"/>
  <c r="AJ107" i="1"/>
  <c r="AI107" i="1"/>
  <c r="AC112" i="1" l="1"/>
  <c r="AI108" i="1"/>
  <c r="AJ108" i="1"/>
  <c r="AG109" i="1"/>
  <c r="AM109" i="1"/>
  <c r="AN109" i="1"/>
  <c r="AK110" i="1"/>
  <c r="AL110" i="1" l="1"/>
  <c r="AH109" i="1"/>
  <c r="AD111" i="1"/>
  <c r="AB113" i="1"/>
  <c r="AE111" i="1" l="1"/>
  <c r="AI109" i="1"/>
  <c r="AJ109" i="1"/>
  <c r="AG110" i="1"/>
  <c r="AC113" i="1"/>
  <c r="AB114" i="1" s="1"/>
  <c r="AN110" i="1"/>
  <c r="AM110" i="1"/>
  <c r="AK111" i="1"/>
  <c r="AC114" i="1" l="1"/>
  <c r="AB115" i="1" s="1"/>
  <c r="AL111" i="1"/>
  <c r="AK112" i="1" s="1"/>
  <c r="AH110" i="1"/>
  <c r="AG111" i="1" s="1"/>
  <c r="AD112" i="1"/>
  <c r="AD113" i="1" l="1"/>
  <c r="AH111" i="1"/>
  <c r="AG112" i="1" s="1"/>
  <c r="AL112" i="1"/>
  <c r="AC115" i="1"/>
  <c r="AB116" i="1" s="1"/>
  <c r="AM111" i="1"/>
  <c r="AN111" i="1"/>
  <c r="AJ110" i="1"/>
  <c r="AI110" i="1"/>
  <c r="AC116" i="1" l="1"/>
  <c r="AH112" i="1"/>
  <c r="AG113" i="1" s="1"/>
  <c r="AM112" i="1"/>
  <c r="AN112" i="1"/>
  <c r="AK113" i="1"/>
  <c r="AD114" i="1"/>
  <c r="AI111" i="1"/>
  <c r="AJ111" i="1"/>
  <c r="AH113" i="1" l="1"/>
  <c r="AG114" i="1"/>
  <c r="AL113" i="1"/>
  <c r="AJ112" i="1"/>
  <c r="AI112" i="1"/>
  <c r="AE114" i="1"/>
  <c r="AD115" i="1"/>
  <c r="AB117" i="1"/>
  <c r="AC117" i="1" l="1"/>
  <c r="AB118" i="1" s="1"/>
  <c r="AN113" i="1"/>
  <c r="AM113" i="1"/>
  <c r="AK114" i="1"/>
  <c r="AH114" i="1"/>
  <c r="AI113" i="1"/>
  <c r="AJ113" i="1"/>
  <c r="AC118" i="1" l="1"/>
  <c r="AB119" i="1" s="1"/>
  <c r="AL114" i="1"/>
  <c r="AI114" i="1"/>
  <c r="AJ114" i="1"/>
  <c r="AG115" i="1"/>
  <c r="AD117" i="1"/>
  <c r="AD116" i="1"/>
  <c r="AC119" i="1" l="1"/>
  <c r="AH115" i="1"/>
  <c r="AM114" i="1"/>
  <c r="AN114" i="1"/>
  <c r="AK115" i="1"/>
  <c r="AE118" i="1"/>
  <c r="AF118" i="1"/>
  <c r="AD118" i="1"/>
  <c r="AL115" i="1" l="1"/>
  <c r="AF119" i="1"/>
  <c r="AD119" i="1"/>
  <c r="AE119" i="1"/>
  <c r="AJ115" i="1"/>
  <c r="AI115" i="1"/>
  <c r="AG116" i="1"/>
  <c r="AB120" i="1"/>
  <c r="AH116" i="1" l="1"/>
  <c r="AM115" i="1"/>
  <c r="AN115" i="1"/>
  <c r="AC120" i="1"/>
  <c r="AK116" i="1"/>
  <c r="AF120" i="1" l="1"/>
  <c r="AD120" i="1"/>
  <c r="AE120" i="1"/>
  <c r="AL116" i="1"/>
  <c r="AK117" i="1" s="1"/>
  <c r="AB121" i="1"/>
  <c r="AI116" i="1"/>
  <c r="AJ116" i="1"/>
  <c r="AG117" i="1"/>
  <c r="AL117" i="1" l="1"/>
  <c r="AK118" i="1" s="1"/>
  <c r="AN116" i="1"/>
  <c r="AM116" i="1"/>
  <c r="AC121" i="1"/>
  <c r="AH117" i="1"/>
  <c r="AL118" i="1" l="1"/>
  <c r="AJ117" i="1"/>
  <c r="AI117" i="1"/>
  <c r="AF121" i="1"/>
  <c r="AD121" i="1"/>
  <c r="AE121" i="1"/>
  <c r="AG118" i="1"/>
  <c r="AB122" i="1"/>
  <c r="AN117" i="1"/>
  <c r="AM117" i="1"/>
  <c r="AH118" i="1" l="1"/>
  <c r="AM118" i="1"/>
  <c r="AN118" i="1"/>
  <c r="AC122" i="1"/>
  <c r="AB123" i="1" s="1"/>
  <c r="AK119" i="1"/>
  <c r="AC123" i="1" l="1"/>
  <c r="AF122" i="1"/>
  <c r="AD122" i="1"/>
  <c r="AE122" i="1"/>
  <c r="AI118" i="1"/>
  <c r="AJ118" i="1"/>
  <c r="AL119" i="1"/>
  <c r="AK120" i="1" s="1"/>
  <c r="AG119" i="1"/>
  <c r="AL120" i="1" l="1"/>
  <c r="AK121" i="1" s="1"/>
  <c r="AH119" i="1"/>
  <c r="AM119" i="1"/>
  <c r="AN119" i="1"/>
  <c r="AF123" i="1"/>
  <c r="AD123" i="1"/>
  <c r="AE123" i="1"/>
  <c r="AB124" i="1"/>
  <c r="AL121" i="1" l="1"/>
  <c r="AK122" i="1" s="1"/>
  <c r="AC124" i="1"/>
  <c r="AI119" i="1"/>
  <c r="AJ119" i="1"/>
  <c r="AG120" i="1"/>
  <c r="AM120" i="1"/>
  <c r="AN120" i="1"/>
  <c r="AL122" i="1" l="1"/>
  <c r="AK123" i="1" s="1"/>
  <c r="AF124" i="1"/>
  <c r="AD124" i="1"/>
  <c r="AE124" i="1"/>
  <c r="AH120" i="1"/>
  <c r="AG121" i="1" s="1"/>
  <c r="AB125" i="1"/>
  <c r="AM121" i="1"/>
  <c r="AN121" i="1"/>
  <c r="AL123" i="1" l="1"/>
  <c r="AK124" i="1"/>
  <c r="AH121" i="1"/>
  <c r="AG122" i="1"/>
  <c r="AC125" i="1"/>
  <c r="AJ120" i="1"/>
  <c r="AI120" i="1"/>
  <c r="AM122" i="1"/>
  <c r="AN122" i="1"/>
  <c r="AE125" i="1" l="1"/>
  <c r="AD125" i="1"/>
  <c r="AF125" i="1"/>
  <c r="AB126" i="1"/>
  <c r="AL124" i="1"/>
  <c r="AH122" i="1"/>
  <c r="AI121" i="1"/>
  <c r="AJ121" i="1"/>
  <c r="AM123" i="1"/>
  <c r="AN123" i="1"/>
  <c r="AC126" i="1" l="1"/>
  <c r="AI122" i="1"/>
  <c r="AJ122" i="1"/>
  <c r="AM124" i="1"/>
  <c r="AN124" i="1"/>
  <c r="AG123" i="1"/>
  <c r="AK125" i="1"/>
  <c r="AL125" i="1" l="1"/>
  <c r="AK126" i="1" s="1"/>
  <c r="AH123" i="1"/>
  <c r="AG124" i="1" s="1"/>
  <c r="AD126" i="1"/>
  <c r="AE126" i="1"/>
  <c r="AF126" i="1"/>
  <c r="AB127" i="1"/>
  <c r="AH124" i="1" l="1"/>
  <c r="AL126" i="1"/>
  <c r="AK127" i="1" s="1"/>
  <c r="AC127" i="1"/>
  <c r="AB128" i="1" s="1"/>
  <c r="AI123" i="1"/>
  <c r="AJ123" i="1"/>
  <c r="AM125" i="1"/>
  <c r="AN125" i="1"/>
  <c r="AC128" i="1" l="1"/>
  <c r="AL127" i="1"/>
  <c r="AK128" i="1" s="1"/>
  <c r="AI124" i="1"/>
  <c r="AJ124" i="1"/>
  <c r="AE127" i="1"/>
  <c r="AF127" i="1"/>
  <c r="AD127" i="1"/>
  <c r="AM126" i="1"/>
  <c r="AN126" i="1"/>
  <c r="AG125" i="1"/>
  <c r="AL128" i="1" l="1"/>
  <c r="AK129" i="1" s="1"/>
  <c r="AH125" i="1"/>
  <c r="AE128" i="1"/>
  <c r="AF128" i="1"/>
  <c r="AD128" i="1"/>
  <c r="AM127" i="1"/>
  <c r="AN127" i="1"/>
  <c r="AB129" i="1"/>
  <c r="AL129" i="1" l="1"/>
  <c r="AK130" i="1" s="1"/>
  <c r="AC129" i="1"/>
  <c r="AI125" i="1"/>
  <c r="AJ125" i="1"/>
  <c r="AG126" i="1"/>
  <c r="AN128" i="1"/>
  <c r="AM128" i="1"/>
  <c r="AL130" i="1" l="1"/>
  <c r="AH126" i="1"/>
  <c r="AE129" i="1"/>
  <c r="AF129" i="1"/>
  <c r="AD129" i="1"/>
  <c r="AB130" i="1"/>
  <c r="AM129" i="1"/>
  <c r="AN129" i="1"/>
  <c r="AC130" i="1" l="1"/>
  <c r="AB131" i="1" s="1"/>
  <c r="AC131" i="1" s="1"/>
  <c r="AN130" i="1"/>
  <c r="AM130" i="1"/>
  <c r="AI126" i="1"/>
  <c r="AJ126" i="1"/>
  <c r="AG127" i="1"/>
  <c r="AK131" i="1"/>
  <c r="AL131" i="1" s="1"/>
  <c r="AF131" i="1" l="1"/>
  <c r="AD131" i="1"/>
  <c r="AE131" i="1"/>
  <c r="AH127" i="1"/>
  <c r="AN131" i="1"/>
  <c r="AM131" i="1"/>
  <c r="AE130" i="1"/>
  <c r="AF130" i="1"/>
  <c r="AD130" i="1"/>
  <c r="AF50" i="1" l="1"/>
  <c r="AF54" i="1"/>
  <c r="AF59" i="1"/>
  <c r="AF62" i="1"/>
  <c r="AF64" i="1"/>
  <c r="AF65" i="1"/>
  <c r="AF67" i="1"/>
  <c r="AF68" i="1"/>
  <c r="AF69" i="1"/>
  <c r="AF73" i="1"/>
  <c r="AF72" i="1"/>
  <c r="AF75" i="1"/>
  <c r="AF77" i="1"/>
  <c r="AF76" i="1"/>
  <c r="AF78" i="1"/>
  <c r="AF79" i="1"/>
  <c r="AF80" i="1"/>
  <c r="AF86" i="1"/>
  <c r="AF89" i="1"/>
  <c r="AF90" i="1"/>
  <c r="AF94" i="1"/>
  <c r="AF95" i="1"/>
  <c r="AF96" i="1"/>
  <c r="AF99" i="1"/>
  <c r="AF98" i="1"/>
  <c r="AF97" i="1"/>
  <c r="AF100" i="1"/>
  <c r="AF102" i="1"/>
  <c r="AF103" i="1"/>
  <c r="AF104" i="1"/>
  <c r="AF107" i="1"/>
  <c r="AF106" i="1"/>
  <c r="AF108" i="1"/>
  <c r="AF109" i="1"/>
  <c r="AF113" i="1"/>
  <c r="AF111" i="1"/>
  <c r="AF110" i="1"/>
  <c r="AF112" i="1"/>
  <c r="AF114" i="1"/>
  <c r="AF115" i="1"/>
  <c r="AF117" i="1"/>
  <c r="AF116" i="1"/>
  <c r="AI127" i="1"/>
  <c r="AJ127" i="1"/>
  <c r="AG128" i="1"/>
  <c r="AN45" i="1"/>
  <c r="AN46" i="1"/>
  <c r="AJ52" i="1"/>
  <c r="AJ53" i="1"/>
  <c r="AN55" i="1"/>
  <c r="AJ54" i="1"/>
  <c r="AJ55" i="1"/>
  <c r="AJ56" i="1"/>
  <c r="AN60" i="1"/>
  <c r="AN62" i="1"/>
  <c r="AJ65" i="1"/>
  <c r="AJ63" i="1"/>
  <c r="AN64" i="1"/>
  <c r="AN68" i="1"/>
  <c r="AJ69" i="1"/>
  <c r="AN70" i="1"/>
  <c r="AN69" i="1"/>
  <c r="AN67" i="1"/>
  <c r="AN71" i="1"/>
  <c r="AJ71" i="1"/>
  <c r="AJ72" i="1"/>
  <c r="AN74" i="1"/>
  <c r="AN73" i="1"/>
  <c r="AJ74" i="1"/>
  <c r="AJ73" i="1"/>
  <c r="AJ77" i="1"/>
  <c r="AJ75" i="1"/>
  <c r="AN75" i="1"/>
  <c r="AJ76" i="1"/>
  <c r="AN76" i="1"/>
  <c r="AJ78" i="1"/>
  <c r="AJ80" i="1"/>
  <c r="AN78" i="1"/>
  <c r="AJ79" i="1"/>
  <c r="AN80" i="1"/>
  <c r="AJ81" i="1"/>
  <c r="AN82" i="1"/>
  <c r="AJ84" i="1"/>
  <c r="AJ86" i="1"/>
  <c r="AJ88" i="1"/>
  <c r="AJ89" i="1"/>
  <c r="AJ87" i="1"/>
  <c r="AJ90" i="1"/>
  <c r="AJ91" i="1"/>
  <c r="AJ93" i="1"/>
  <c r="AJ92" i="1"/>
  <c r="AJ94" i="1"/>
  <c r="AJ96" i="1"/>
  <c r="AJ95" i="1"/>
  <c r="AJ97" i="1"/>
  <c r="AH128" i="1" l="1"/>
  <c r="AI128" i="1" l="1"/>
  <c r="AJ128" i="1"/>
  <c r="AG129" i="1"/>
  <c r="AH129" i="1" l="1"/>
  <c r="AI129" i="1" l="1"/>
  <c r="AJ129" i="1"/>
  <c r="AG130" i="1"/>
  <c r="AH130" i="1" l="1"/>
  <c r="AI130" i="1" l="1"/>
  <c r="AJ130" i="1"/>
  <c r="AG131" i="1"/>
  <c r="AH131" i="1" s="1"/>
  <c r="AJ131" i="1" l="1"/>
  <c r="AI131" i="1"/>
  <c r="AE50" i="1" l="1"/>
  <c r="AE53" i="1"/>
  <c r="AE62" i="1"/>
  <c r="AE64" i="1"/>
  <c r="AE69" i="1"/>
  <c r="AE73" i="1"/>
  <c r="AE72" i="1"/>
  <c r="AE75" i="1"/>
  <c r="AE76" i="1"/>
  <c r="AE77" i="1"/>
  <c r="AE78" i="1"/>
  <c r="AE79" i="1"/>
  <c r="AE80" i="1"/>
  <c r="AE86" i="1"/>
  <c r="AE104" i="1"/>
  <c r="AE107" i="1"/>
  <c r="AE108" i="1"/>
  <c r="AE110" i="1"/>
  <c r="AE112" i="1"/>
  <c r="AE113" i="1"/>
  <c r="AE115" i="1"/>
  <c r="AE116" i="1"/>
  <c r="AE117" i="1"/>
</calcChain>
</file>

<file path=xl/sharedStrings.xml><?xml version="1.0" encoding="utf-8"?>
<sst xmlns="http://schemas.openxmlformats.org/spreadsheetml/2006/main" count="252" uniqueCount="234">
  <si>
    <t>Database</t>
  </si>
  <si>
    <t>Export date</t>
  </si>
  <si>
    <t>Search years</t>
  </si>
  <si>
    <t>Search string</t>
  </si>
  <si>
    <t>Scopus</t>
  </si>
  <si>
    <t>2012-</t>
  </si>
  <si>
    <t>( TITLE-ABS-KEY ( "Machine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 )  AND  ( TITLE-ABS-KEY ( "Fault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 )  AND  ( TITLE-ABS-KEY ( "Building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 )  AND  PUBYEAR  &gt;  2011  AND  ( LIMIT-TO ( DOCTYPE ,  "ar" ) )  AND  ( LIMIT-TO ( SUBJAREA ,  "ENGI" )  OR  LIMIT-TO ( SUBJAREA ,  "ENER" )  OR  LIMIT-TO ( SUBJAREA ,  "MATE" )  OR  LIMIT-TO ( SUBJAREA ,  "ENVI" )  OR  EXCLUDE ( SUBJAREA ,  "CENG" )  OR  EXCLUDE ( SUBJAREA ,  "CHEM" )  OR  EXCLUDE ( SUBJAREA ,  "BIOC" )  OR  EXCLUDE ( SUBJAREA ,  "MEDI" )  OR  EXCLUDE ( SUBJAREA ,  "AGRI" )  OR  EXCLUDE ( SUBJAREA ,  "BUSI" )  OR  EXCLUDE ( SUBJAREA ,  "ECON" )  OR  EXCLUDE ( SUBJAREA ,  "HEAL" )  OR  EXCLUDE ( SUBJAREA ,  "EART" )  OR  EXCLUDE ( SUBJAREA ,  "MATH" )  OR  EXCLUDE ( SUBJAREA ,  "NEUR" )  OR  EXCLUDE ( SUBJAREA ,  "PHAR" )  OR  EXCLUDE ( SUBJAREA ,  "PHYS" )  OR  EXCLUDE ( SUBJAREA ,  "SOCI" ) )  AND  ( LIMIT-TO ( LANGUAGE ,  "English" )  OR  EXCLUDE ( LANGUAGE ,  "French" ) ) </t>
  </si>
  <si>
    <t>Web of science</t>
  </si>
  <si>
    <t>((TS=("Machine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 
AND 
(TS=("Fault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 
AND 
(TS=("Building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 
NOT 
(WC = CRITICAL CARE MEDICINE OR WC = BIOTECHNOLOGY APPLIED MICROBIOLOGY OR WC = METEOROLOGY ATMOSPHERIC SCIENCES OR WC = ELECTROCHEMISTRY OR WC = ENERGY FUELS OR WC = PHARMACOLOGY PHARMACY OR WC = ALLERGY OR WC = RESPIRATORY SYSTEM OR WC = IMMUNOLOGY OR WC = BIOCHEMISTRY MOLECULAR BIOLOGY OR WC = CHEMISTRY MULTIDISCIPLINARY OR WC = PHYSICS CONDENSED MATTER OR WC = MEDICINE GENERAL INTERNAL OR WC = NURSING OR WC = DENTISTRY ORAL SURGERY MEDICINE OR WC = PEDIATRICS OR WC = OBSTETRICS GYNECOLOGY OR WC = GEOCHEMISTRY GEOPHYSICS OR WC = ASTRONOMY ASTROPHYSICS OR WC = GEOSCIENCES MULTIDISCIPLINARY OR WC = ORTHOPEDICS OR WC = HEALTH CARE SCIENCES SERVICES OR WC = PATHOLOGY OR WC = SURGERY OR WC = ENDOCRINOLOGY METABOLISM OR WC = CARDIAC CARDIOVASCULAR SYSTEMS OR WC = NEUROSCIENCES OR WC = PSYCHIATRY OR WC = PERIPHERAL VASCULAR DISEASE OR WC = SPORT SCIENCES OR WC = PHYSICS FLUIDS PLASMAS OR WC = OTORHINOLARYNGOLOGY OR WC = OCEANOGRAPHY OR WC = CLINICAL NEUROLOGY OR WC = PHYSIOLOGY OR WC = MATERIALS SCIENCE BIOMATERIALS OR WC = RADIOLOGY NUCLEAR MEDICINE MEDICAL IMAGING OR WC = CHEMISTRY PHYSICAL OR WC = MATERIALS SCIENCE CHARACTERIZATION TESTING OR WC = TOXICOLOGY OR WC = REHABILITATION OR WC = HEMATOLOGY OR WC = BIOLOGY OR WC = ANESTHESIOLOGY OR WC = TRANSPLANTATION OR WC = GERIATRICS GERONTOLOGY OR WC = PHYSICS APPLIED OR WC = MEDICAL INFORMATICS OR WC = UROLOGY NEPHROLOGY OR WC = POLYMER SCIENCE OR WC = MEDICINE RESEARCH EXPERIMENTAL OR WC = VETERINARY SCIENCES OR WC = RHEUMATOLOGY OR WC = ENGINEERING CHEMICAL OR WC = BIOPHYSICS OR WC = SPECTROSCOPY OR WC = ONCOLOGY OR WC = OPTICS OR WC = VIROLOGY OR WC = INFECTIOUS DISEASES OR WC = HEALTH POLICY SERVICES OR WC = TELECOMMUNICATIONS OR WC = MATHEMATICAL COMPUTATIONAL BIOLOGY OR WC = CHEMISTRY ANALYTICAL OR WC = BIOCHEMICAL RESEARCH METHODS OR WC = PHYSICS NUCLEAR OR WC = EMERGENCY MEDICINE OR WC = NUTRITION DIETETICS OR WC = TROPICAL MEDICINE OR WC = ENGINEERING BIOMEDICAL OR WC = MICROBIOLOGY OR WC = NANOSCIENCE NANOTECHNOLOGY OR WC = GASTROENTEROLOGY HEPATOLOGY OR WC = GENETICS HEREDITY OR WC = NUCLEAR SCIENCE TECHNOLOGY OR WC = DERMATOLOGY OR WC = MATERIALS SCIENCE COATINGS FILMS OR WC = PUBLIC ENVIRONMENTAL OCCUPATIONAL HEALTH) 
) 
AND 
LANGUAGE:
(English) 
AND 
DOCUMENT 
TYPES:
(Article) 
Indexes=SCI-EXPANDED, SSCI, A&amp;HCI, CPCI-S, CPCI-SSH, ESCI Timespan=2012-2021</t>
  </si>
  <si>
    <t>Google scholar (questionable results so not used)</t>
  </si>
  <si>
    <t>( "Machine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 AND ( "Fault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 AND ( "Building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t>
  </si>
  <si>
    <t>Proquest</t>
  </si>
  <si>
    <t>(noft("Machine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AND (noft("Fault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AND (noft("Building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AND YR(&gt;=2012) AND LA(english)</t>
  </si>
  <si>
    <t>2000-2011</t>
  </si>
  <si>
    <t>(TITLE-ABS-KEY("Machine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AND (TITLE-ABS-KEY("Fault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AND (TITLE-ABS-KEY("Building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AND PUBYEAR AFT 1999 AND PUBYEAR BEF 2012 AND ( LIMIT-TO ( DOCTYPE , "ar" ) ) AND ( LIMIT-TO ( SUBJAREA , "ENGI" ) OR LIMIT-TO ( SUBJAREA , "ENER" ) OR LIMIT-TO ( SUBJAREA , "MATE" ) OR LIMIT-TO ( SUBJAREA , "ENVI" ) OR EXCLUDE ( SUBJAREA , "CENG" ) OR EXCLUDE ( SUBJAREA , "CHEM" ) OR EXCLUDE ( SUBJAREA , "BIOC" ) OR EXCLUDE ( SUBJAREA , "MEDI" ) OR EXCLUDE ( SUBJAREA , "AGRI" ) OR EXCLUDE ( SUBJAREA , "BUSI" ) OR EXCLUDE ( SUBJAREA , "ECON" ) OR EXCLUDE ( SUBJAREA , "HEAL" ) OR EXCLUDE ( SUBJAREA , "EART" ) OR EXCLUDE ( SUBJAREA , "MATH" ) OR EXCLUDE ( SUBJAREA , "NEUR" ) OR EXCLUDE ( SUBJAREA , "PHAR" ) OR EXCLUDE ( SUBJAREA , "PHYS" ) OR EXCLUDE ( SUBJAREA , "SOCI" ) )</t>
  </si>
  <si>
    <t>((TS=("Machine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 
AND 
(TS=("Fault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 
AND 
(TS=("Building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 
NOT 
(WC = ALLERGY OR WC = ANESTHESIOLOGY OR WC = ASTRONOMY ASTROPHYSICS OR WC = BIOCHEMICAL RESEARCH METHODS OR WC = BIOCHEMISTRY MOLECULAR BIOLOGY OR WC = BIOLOGY OR WC = BIOPHYSICS OR WC = BIOTECHNOLOGY APPLIED MICROBIOLOGY OR WC = CARDIAC CARDIOVASCULAR SYSTEMS OR WC = CHEMISTRY ANALYTICAL OR WC = CHEMISTRY MULTIDISCIPLINARY OR WC = CHEMISTRY PHYSICAL OR WC = CLINICAL NEUROLOGY OR WC = CRITICAL CARE MEDICINE OR WC = DENTISTRY ORAL SURGERY MEDICINE OR WC = DERMATOLOGY OR WC = ELECTROCHEMISTRY OR WC = EMERGENCY MEDICINE OR WC = ENDOCRINOLOGY METABOLISM OR WC = ENERGY FUELS OR WC = ENGINEERING BIOMEDICAL OR WC = ENGINEERING CHEMICAL OR WC = GASTROENTEROLOGY HEPATOLOGY OR WC = GENETICS HEREDITY OR WC = GEOCHEMISTRY GEOPHYSICS OR WC = GEOSCIENCES MULTIDISCIPLINARY OR WC = GERIATRICS GERONTOLOGY OR WC = HEALTH CARE SCIENCES SERVICES OR WC = HEALTH POLICY SERVICES OR WC = HEMATOLOGY OR WC = IMMUNOLOGY OR WC = INFECTIOUS DISEASES OR WC = MATERIALS SCIENCE BIOMATERIALS OR WC = MATERIALS SCIENCE CHARACTERIZATION TESTING OR WC = MATERIALS SCIENCE COATINGS FILMS OR WC = MATHEMATICAL COMPUTATIONAL BIOLOGY OR WC = MEDICAL INFORMATICS OR WC = MEDICINE GENERAL INTERNAL OR WC = MEDICINE RESEARCH EXPERIMENTAL OR WC = METEOROLOGY ATMOSPHERIC SCIENCES OR WC = MICROBIOLOGY OR WC = NANOSCIENCE NANOTECHNOLOGY OR WC = NEUROSCIENCES OR WC = NUCLEAR SCIENCE TECHNOLOGY OR WC = NURSING OR WC = NUTRITION DIETETICS OR WC = OBSTETRICS GYNECOLOGY OR WC = OCEANOGRAPHY OR WC = ONCOLOGY OR WC = OPTICS OR WC = ORTHOPEDICS OR WC = OTORHINOLARYNGOLOGY OR WC = PATHOLOGY OR WC = PEDIATRICS OR WC = PERIPHERAL VASCULAR DISEASE OR WC = PHARMACOLOGY PHARMACY OR WC = PHYSICS APPLIED OR WC = PHYSICS CONDENSED MATTER OR WC = PHYSICS FLUIDS PLASMAS OR WC = PHYSICS NUCLEAR OR WC = PHYSIOLOGY OR WC = POLYMER SCIENCE OR WC = PSYCHIATRY OR WC = PUBLIC ENVIRONMENTAL OCCUPATIONAL HEALTH OR WC = RADIOLOGY NUCLEAR MEDICINE MEDICAL IMAGING OR WC = REHABILITATION OR WC = RESPIRATORY SYSTEM OR WC = RHEUMATOLOGY OR WC = SPECTROSCOPY OR WC = SPORT SCIENCES OR WC = SURGERY OR WC = TELECOMMUNICATIONS OR WC = TOXICOLOGY OR WC = TRANSPLANTATION OR WC = TROPICAL MEDICINE OR WC = UROLOGY NEPHROLOGY OR WC = VETERINARY SCIENCES OR WC = VIROLOGY) 
) 
AND 
LANGUAGE:
(English) 
AND 
DOCUMENT 
TYPES:
(Article) 
Indexes=SCI-EXPANDED, CPCI-S, ESCI Timespan=2000-2011</t>
  </si>
  <si>
    <t>(noft("Machine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AND (noft("Fault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AND (noft("Building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AND YR(&gt;=2000) AND YR(&lt;=2011) AND LA(english)</t>
  </si>
  <si>
    <t>(TITLE-ABS-KEY("Machine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AND (TITLE-ABS-KEY("Fault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AND (TITLE-ABS-KEY("Building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AND  PUBYEAR BEF 2000 AND ( LIMIT-TO ( DOCTYPE , "ar" ) ) AND ( LIMIT-TO ( SUBJAREA , "ENGI" ) OR LIMIT-TO ( SUBJAREA , "ENER" ) OR LIMIT-TO ( SUBJAREA , "MATE" ) OR LIMIT-TO ( SUBJAREA , "ENVI" ) OR EXCLUDE ( SUBJAREA , "CENG" ) OR EXCLUDE ( SUBJAREA , "CHEM" ) OR EXCLUDE ( SUBJAREA , "BIOC" ) OR EXCLUDE ( SUBJAREA , "MEDI" ) OR EXCLUDE ( SUBJAREA , "AGRI" ) OR EXCLUDE ( SUBJAREA , "BUSI" ) OR EXCLUDE ( SUBJAREA , "ECON" ) OR EXCLUDE ( SUBJAREA , "HEAL" ) OR EXCLUDE ( SUBJAREA , "EART" ) OR EXCLUDE ( SUBJAREA , "MATH" ) OR EXCLUDE ( SUBJAREA , "NEUR" ) OR EXCLUDE ( SUBJAREA , "PHAR" ) OR EXCLUDE ( SUBJAREA , "PHYS" ) OR EXCLUDE ( SUBJAREA , "SOCI" ) )</t>
  </si>
  <si>
    <t>(((TS=("Machine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 
AND 
(TS=("Fault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 
AND 
(TS=("Building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 
NOT 
(WC = ALLERGY OR WC = ANESTHESIOLOGY OR WC = ASTRONOMY ASTROPHYSICS OR WC = BIOCHEMICAL RESEARCH METHODS OR WC = BIOCHEMISTRY MOLECULAR BIOLOGY OR WC = BIOLOGY OR WC = BIOPHYSICS OR WC = BIOTECHNOLOGY APPLIED MICROBIOLOGY OR WC = CARDIAC CARDIOVASCULAR SYSTEMS OR WC = CHEMISTRY ANALYTICAL OR WC = CHEMISTRY MULTIDISCIPLINARY OR WC = CHEMISTRY PHYSICAL OR WC = CLINICAL NEUROLOGY OR WC = CRITICAL CARE MEDICINE OR WC = DENTISTRY ORAL SURGERY MEDICINE OR WC = DERMATOLOGY OR WC = ELECTROCHEMISTRY OR WC = EMERGENCY MEDICINE OR WC = ENDOCRINOLOGY METABOLISM OR WC = ENERGY FUELS OR WC = ENGINEERING BIOMEDICAL OR WC = ENGINEERING CHEMICAL OR WC = GASTROENTEROLOGY HEPATOLOGY OR WC = GENETICS HEREDITY OR WC = GEOCHEMISTRY GEOPHYSICS OR WC = GEOSCIENCES MULTIDISCIPLINARY OR WC = GERIATRICS GERONTOLOGY OR WC = HEALTH CARE SCIENCES SERVICES OR WC = HEALTH POLICY SERVICES OR WC = HEMATOLOGY OR WC = IMMUNOLOGY OR WC = INFECTIOUS DISEASES OR WC = MATERIALS SCIENCE BIOMATERIALS OR WC = MATERIALS SCIENCE CHARACTERIZATION TESTING OR WC = MATERIALS SCIENCE COATINGS FILMS OR WC = MATHEMATICAL COMPUTATIONAL BIOLOGY OR WC = MEDICAL INFORMATICS OR WC = MEDICINE GENERAL INTERNAL OR WC = MEDICINE RESEARCH EXPERIMENTAL OR WC = METEOROLOGY ATMOSPHERIC SCIENCES OR WC = MICROBIOLOGY OR WC = NANOSCIENCE NANOTECHNOLOGY OR WC = NEUROSCIENCES OR WC = NUCLEAR SCIENCE TECHNOLOGY OR WC = NURSING OR WC = NUTRITION DIETETICS OR WC = OBSTETRICS GYNECOLOGY OR WC = OCEANOGRAPHY OR WC = ONCOLOGY OR WC = OPTICS OR WC = ORTHOPEDICS OR WC = OTORHINOLARYNGOLOGY OR WC = PATHOLOGY OR WC = PEDIATRICS OR WC = PERIPHERAL VASCULAR DISEASE OR WC = PHARMACOLOGY PHARMACY OR WC = PHYSICS APPLIED OR WC = PHYSICS CONDENSED MATTER OR WC = PHYSICS FLUIDS PLASMAS OR WC = PHYSICS NUCLEAR OR WC = PHYSIOLOGY OR WC = POLYMER SCIENCE OR WC = PSYCHIATRY OR WC = PUBLIC ENVIRONMENTAL OCCUPATIONAL HEALTH OR WC = RADIOLOGY NUCLEAR MEDICINE MEDICAL IMAGING OR WC = REHABILITATION OR WC = RESPIRATORY SYSTEM OR WC = RHEUMATOLOGY OR WC = SPECTROSCOPY OR WC = SPORT SCIENCES OR WC = SURGERY OR WC = TELECOMMUNICATIONS OR WC = TOXICOLOGY OR WC = TRANSPLANTATION OR WC = TROPICAL MEDICINE OR WC = UROLOGY NEPHROLOGY OR WC = VETERINARY SCIENCES OR WC = VIROLOGY) 
)) 
AND 
LANGUAGE:
(English) 
AND 
DOCUMENT 
TYPES:
(Article) 
Indexes=SCI-EXPANDED, CPCI-S, ESCI Timespan=1900-1999</t>
  </si>
  <si>
    <t>(noft("Machine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AND (noft("Fault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AND (noft("Building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AND YR(&lt;=1999) AND LA(english)</t>
  </si>
  <si>
    <t>Combinations</t>
  </si>
  <si>
    <t>" " around the phrase</t>
  </si>
  <si>
    <t>No " "</t>
  </si>
  <si>
    <t>Desired search field</t>
  </si>
  <si>
    <t>TITLE-ABS-KEY</t>
  </si>
  <si>
    <t>TS</t>
  </si>
  <si>
    <t>noft</t>
  </si>
  <si>
    <t>Limitations</t>
  </si>
  <si>
    <t xml:space="preserve">Publication year from and including </t>
  </si>
  <si>
    <t>Language</t>
  </si>
  <si>
    <t>english</t>
  </si>
  <si>
    <t>scopus search</t>
  </si>
  <si>
    <t>Web of science search</t>
  </si>
  <si>
    <t>Proquest search</t>
  </si>
  <si>
    <t xml:space="preserve">Every block has OR internally </t>
  </si>
  <si>
    <t>Copy the red field into scopus</t>
  </si>
  <si>
    <t>Copy this field into the advanced search</t>
  </si>
  <si>
    <t>Copy the red field into the basic search field</t>
  </si>
  <si>
    <t>Further limitation should be done in the search</t>
  </si>
  <si>
    <t>There is an AND between the blocks</t>
  </si>
  <si>
    <t>Publication year limit</t>
  </si>
  <si>
    <t>Limit for document type</t>
  </si>
  <si>
    <t>Limit for subject area</t>
  </si>
  <si>
    <t>Exclusion for subject area</t>
  </si>
  <si>
    <t>Limit for language</t>
  </si>
  <si>
    <t xml:space="preserve"> </t>
  </si>
  <si>
    <t>Publication year</t>
  </si>
  <si>
    <t>Language limit</t>
  </si>
  <si>
    <t>Block 1</t>
  </si>
  <si>
    <t>Block 2</t>
  </si>
  <si>
    <t>Block 3</t>
  </si>
  <si>
    <t>Subject area to be limited to</t>
  </si>
  <si>
    <t>Subject areas to be excluded</t>
  </si>
  <si>
    <t>WC to be excluded</t>
  </si>
  <si>
    <t>The databases in this list have been manually excluded for the 2012- search</t>
  </si>
  <si>
    <t>The databases in this list have been manually excluded for the 2000-2011 search</t>
  </si>
  <si>
    <t>The databases in this list have been manually excluded for the -1999 search</t>
  </si>
  <si>
    <t>Machine learning</t>
  </si>
  <si>
    <t>Fault detection</t>
  </si>
  <si>
    <t>Building energy</t>
  </si>
  <si>
    <t>"ENGI"</t>
  </si>
  <si>
    <t>"CENG"</t>
  </si>
  <si>
    <t>ALLERGY</t>
  </si>
  <si>
    <t>Biological Science Collection AND Biological Science Index AND MEDLINE® AND Advanced Technologies &amp; Aerospace Collection AND Agricultural &amp; Environmental Science Collection AND Environmental Science Collection AND Environmental Science Index AND Advanced Technologies &amp; Aerospace Index AND Advanced Technologies &amp; Aerospace Database AND Earth, Atmospheric &amp; Aquatic Science Collection AND Meteorological &amp; Geoastrophysical Abstracts AND 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t>
  </si>
  <si>
    <t>Biological Science Collection AND Biological Science Index AND MEDLINE® AND Agricultural &amp; Environmental Science Collection AND Environmental Science Collection AND Environmental Science Index AND Earth, Atmospheric &amp; Aquatic Science Collection AND Advanced Technologies &amp; Aerospace Collection AND Meteorological &amp; Geoastrophysical Abstracts AND Advanced Technologies &amp; Aerospace Index AND ASFA: Aquatic Sciences and 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t>
  </si>
  <si>
    <t>Biological Science Collection AND Biological Science Index AND MEDLINE® AND Earth, Atmospheric &amp; Aquatic Science Collection AND Meteorological &amp; Geoastrophysical Abstracts AND Advanced Technologies &amp; Aerospace Collection AND Advanced Technologies &amp; Aerospace Index AND Agricultural &amp; Environmental Science Collection AND Environmental Science Collection AND Environmental Science Index AND ASFA: Aquatic Sciences and 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t>
  </si>
  <si>
    <t>ml</t>
  </si>
  <si>
    <t>Fault detection and diagnosis</t>
  </si>
  <si>
    <t>Building energy system</t>
  </si>
  <si>
    <t>"ENER"</t>
  </si>
  <si>
    <t>"CHEM"</t>
  </si>
  <si>
    <t>ANESTHESIOLOGY</t>
  </si>
  <si>
    <t>ai</t>
  </si>
  <si>
    <t>Fault detection and diagnostics</t>
  </si>
  <si>
    <t>Building energy systems</t>
  </si>
  <si>
    <t>"MATE"</t>
  </si>
  <si>
    <t>"BIOC"</t>
  </si>
  <si>
    <t>ASTRONOMY ASTROPHYSICS</t>
  </si>
  <si>
    <t>Artificial intelligence</t>
  </si>
  <si>
    <t>Automated fault detection</t>
  </si>
  <si>
    <t>Building management</t>
  </si>
  <si>
    <t>"ENVI"</t>
  </si>
  <si>
    <t>"MEDI"</t>
  </si>
  <si>
    <t>BIOCHEMICAL RESEARCH METHODS</t>
  </si>
  <si>
    <t>Supervised learning</t>
  </si>
  <si>
    <t>Automated fault detection and diagnosis</t>
  </si>
  <si>
    <t>Building management system</t>
  </si>
  <si>
    <t>"AGRI"</t>
  </si>
  <si>
    <t>BIOCHEMISTRY MOLECULAR BIOLOGY</t>
  </si>
  <si>
    <t>unsupervised learning</t>
  </si>
  <si>
    <t>Automated fault detection and diagnostics</t>
  </si>
  <si>
    <t>Building management systems</t>
  </si>
  <si>
    <t>"BUSI"</t>
  </si>
  <si>
    <t>BIOLOGY</t>
  </si>
  <si>
    <t>semi-supervised learning</t>
  </si>
  <si>
    <t>Automatic fault detection</t>
  </si>
  <si>
    <t>bms</t>
  </si>
  <si>
    <t>"ECON"</t>
  </si>
  <si>
    <t>BIOPHYSICS</t>
  </si>
  <si>
    <t>reinforcement learning</t>
  </si>
  <si>
    <t>Automatic fault detection and diagnosis</t>
  </si>
  <si>
    <t>Building automation</t>
  </si>
  <si>
    <t>"HEAL"</t>
  </si>
  <si>
    <t>BIOTECHNOLOGY APPLIED MICROBIOLOGY</t>
  </si>
  <si>
    <t>Deep learning</t>
  </si>
  <si>
    <t>Automatic fault detection and diagnostics</t>
  </si>
  <si>
    <t>Building automation and control system</t>
  </si>
  <si>
    <t>"EART"</t>
  </si>
  <si>
    <t>CARDIAC CARDIOVASCULAR SYSTEMS</t>
  </si>
  <si>
    <t>Deep neural network</t>
  </si>
  <si>
    <t>Predictive maintenance</t>
  </si>
  <si>
    <t>Building automation and control systems</t>
  </si>
  <si>
    <t>"MATH"</t>
  </si>
  <si>
    <t>CHEMISTRY ANALYTICAL</t>
  </si>
  <si>
    <t>Deep neural networks</t>
  </si>
  <si>
    <t>afdd</t>
  </si>
  <si>
    <t>bacs</t>
  </si>
  <si>
    <t>"NEUR"</t>
  </si>
  <si>
    <t>CHEMISTRY MULTIDISCIPLINARY</t>
  </si>
  <si>
    <t>dnn</t>
  </si>
  <si>
    <t>fdd</t>
  </si>
  <si>
    <t>hvac</t>
  </si>
  <si>
    <t>"PHAR"</t>
  </si>
  <si>
    <t>CHEMISTRY PHYSICAL</t>
  </si>
  <si>
    <t>svm</t>
  </si>
  <si>
    <t>diagnos*</t>
  </si>
  <si>
    <t>HVAC control</t>
  </si>
  <si>
    <t>"PHYS"</t>
  </si>
  <si>
    <t>CLINICAL NEUROLOGY</t>
  </si>
  <si>
    <t>Support vector machine</t>
  </si>
  <si>
    <t>Fault detection and isolation</t>
  </si>
  <si>
    <t>HVAC controls</t>
  </si>
  <si>
    <t>"SOCI"</t>
  </si>
  <si>
    <t>CRITICAL CARE MEDICINE</t>
  </si>
  <si>
    <t>Support vector machines</t>
  </si>
  <si>
    <t>fdi</t>
  </si>
  <si>
    <t>HVAC system</t>
  </si>
  <si>
    <t>DENTISTRY ORAL SURGERY MEDICINE</t>
  </si>
  <si>
    <t>ann</t>
  </si>
  <si>
    <t>HVAC systems</t>
  </si>
  <si>
    <t>DERMATOLOGY</t>
  </si>
  <si>
    <t>Artificial neural network</t>
  </si>
  <si>
    <t>HVAC predictive control</t>
  </si>
  <si>
    <t>ELECTROCHEMISTRY</t>
  </si>
  <si>
    <t>Artificial neural networks</t>
  </si>
  <si>
    <t>HVAC predictive controls</t>
  </si>
  <si>
    <t>EMERGENCY MEDICINE</t>
  </si>
  <si>
    <t>Linear regression</t>
  </si>
  <si>
    <t>ventilation*</t>
  </si>
  <si>
    <t>ENDOCRINOLOGY METABOLISM</t>
  </si>
  <si>
    <t>Logical regression</t>
  </si>
  <si>
    <t>ventilation system</t>
  </si>
  <si>
    <t>ENERGY FUELS</t>
  </si>
  <si>
    <t>cluster*</t>
  </si>
  <si>
    <t>ventilation systems</t>
  </si>
  <si>
    <t>ENGINEERING BIOMEDICAL</t>
  </si>
  <si>
    <t>Data mining</t>
  </si>
  <si>
    <t>chiller*</t>
  </si>
  <si>
    <t>ENGINEERING CHEMICAL</t>
  </si>
  <si>
    <t>statistic*</t>
  </si>
  <si>
    <t>heating*</t>
  </si>
  <si>
    <t>GASTROENTEROLOGY HEPATOLOGY</t>
  </si>
  <si>
    <t>Neural network</t>
  </si>
  <si>
    <t>Heating system</t>
  </si>
  <si>
    <t>GENETICS HEREDITY</t>
  </si>
  <si>
    <t>Neural networks</t>
  </si>
  <si>
    <t>heating systems</t>
  </si>
  <si>
    <t>GEOCHEMISTRY GEOPHYSICS</t>
  </si>
  <si>
    <t>Data analysis</t>
  </si>
  <si>
    <t>GEOSCIENCES MULTIDISCIPLINARY</t>
  </si>
  <si>
    <t>System identification</t>
  </si>
  <si>
    <t>GERIATRICS GERONTOLOGY</t>
  </si>
  <si>
    <t>model*</t>
  </si>
  <si>
    <t>HEALTH CARE SCIENCES SERVICES</t>
  </si>
  <si>
    <t>Black box model</t>
  </si>
  <si>
    <t>HEALTH POLICY SERVICES</t>
  </si>
  <si>
    <t>Black box models</t>
  </si>
  <si>
    <t>HEMATOLOGY</t>
  </si>
  <si>
    <t>Black-box model</t>
  </si>
  <si>
    <t>IMMUNOLOGY</t>
  </si>
  <si>
    <t>Black-box models</t>
  </si>
  <si>
    <t>INFECTIOUS DISEASES</t>
  </si>
  <si>
    <t>virtual sensor</t>
  </si>
  <si>
    <t>MATERIALS SCIENCE BIOMATERIALS</t>
  </si>
  <si>
    <t>virtual sensors</t>
  </si>
  <si>
    <t>MATERIALS SCIENCE CHARACTERIZATION TESTING</t>
  </si>
  <si>
    <t>MATERIALS SCIENCE COATINGS FILMS</t>
  </si>
  <si>
    <t>MATHEMATICAL COMPUTATIONAL BIOLOGY</t>
  </si>
  <si>
    <t>MEDICAL INFORMATICS</t>
  </si>
  <si>
    <t>MEDICINE GENERAL INTERNAL</t>
  </si>
  <si>
    <t>MEDICINE RESEARCH EXPERIMENTAL</t>
  </si>
  <si>
    <t>METEOROLOGY ATMOSPHERIC SCIENCES</t>
  </si>
  <si>
    <t>MICROBIOLOGY</t>
  </si>
  <si>
    <t>NANOSCIENCE NANOTECHNOLOGY</t>
  </si>
  <si>
    <t>NEUROSCIENCES</t>
  </si>
  <si>
    <t>NUCLEAR SCIENCE TECHNOLOGY</t>
  </si>
  <si>
    <t>NURSING</t>
  </si>
  <si>
    <t>NUTRITION DIETETICS</t>
  </si>
  <si>
    <t>OBSTETRICS GYNECOLOGY</t>
  </si>
  <si>
    <t>OCEANOGRAPHY</t>
  </si>
  <si>
    <t>ONCOLOGY</t>
  </si>
  <si>
    <t>OPTICS</t>
  </si>
  <si>
    <t>ORTHOPEDICS</t>
  </si>
  <si>
    <t>OTORHINOLARYNGOLOGY</t>
  </si>
  <si>
    <t>PATHOLOGY</t>
  </si>
  <si>
    <t>PEDIATRICS</t>
  </si>
  <si>
    <t>PERIPHERAL VASCULAR DISEASE</t>
  </si>
  <si>
    <t>PHARMACOLOGY PHARMACY</t>
  </si>
  <si>
    <t>PHYSICS APPLIED</t>
  </si>
  <si>
    <t>PHYSICS CONDENSED MATTER</t>
  </si>
  <si>
    <t>PHYSICS FLUIDS PLASMAS</t>
  </si>
  <si>
    <t>PHYSICS NUCLEAR</t>
  </si>
  <si>
    <t>PHYSIOLOGY</t>
  </si>
  <si>
    <t>POLYMER SCIENCE</t>
  </si>
  <si>
    <t>PSYCHIATRY</t>
  </si>
  <si>
    <t>PUBLIC ENVIRONMENTAL OCCUPATIONAL HEALTH</t>
  </si>
  <si>
    <t>RADIOLOGY NUCLEAR MEDICINE MEDICAL IMAGING</t>
  </si>
  <si>
    <t>REHABILITATION</t>
  </si>
  <si>
    <t>RESPIRATORY SYSTEM</t>
  </si>
  <si>
    <t>RHEUMATOLOGY</t>
  </si>
  <si>
    <t>SPECTROSCOPY</t>
  </si>
  <si>
    <t>SPORT SCIENCES</t>
  </si>
  <si>
    <t>SURGERY</t>
  </si>
  <si>
    <t>TELECOMMUNICATIONS</t>
  </si>
  <si>
    <t>TOXICOLOGY</t>
  </si>
  <si>
    <t>TRANSPLANTATION</t>
  </si>
  <si>
    <t>TROPICAL MEDICINE</t>
  </si>
  <si>
    <t>UROLOGY NEPHROLOGY</t>
  </si>
  <si>
    <t>VETERINARY SCIENCES</t>
  </si>
  <si>
    <t>VIROLOGY</t>
  </si>
  <si>
    <t>Inputs used in creating the generic search blocks</t>
  </si>
  <si>
    <t>Inputs for adjusting the different querys</t>
  </si>
  <si>
    <t>Generic search blocks</t>
  </si>
  <si>
    <t>The query strings used for exporting 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</si>
</sst>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8"/>
      <color rgb="FF666666"/>
      <name val="Source Sans Pro"/>
      <family val="2"/>
    </font>
    <font>
      <sz val="8"/>
      <color rgb="FF2A2D35"/>
      <name val="Source Sans Pro"/>
      <family val="2"/>
    </font>
    <font>
      <sz val="36"/>
      <color theme="1"/>
      <name val="Calibri"/>
      <family val="2"/>
      <scheme val="minor"/>
    </font>
    <font>
      <sz val="8"/>
      <color rgb="FF555555"/>
      <name val="Arial"/>
      <family val="2"/>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xfId="0"/>
    <xf numFmtId="14" fontId="0" fillId="0" borderId="0" xfId="0" applyNumberFormat="1"/>
    <xf numFmtId="0" fontId="1" fillId="0" borderId="0" xfId="0" applyFont="1"/>
    <xf numFmtId="0" fontId="0" fillId="0" borderId="0" xfId="0" applyAlignment="1">
      <alignment horizontal="left"/>
    </xf>
    <xf numFmtId="0" fontId="2" fillId="0" borderId="0" xfId="0" applyFont="1"/>
    <xf numFmtId="0" fontId="0" fillId="2" borderId="0" xfId="0" applyFill="1"/>
    <xf numFmtId="0" fontId="3" fillId="0" borderId="0" xfId="0" applyFont="1" applyAlignment="1">
      <alignment horizontal="center"/>
    </xf>
    <xf numFmtId="0" fontId="0" fillId="3" borderId="0" xfId="0" applyFill="1"/>
    <xf numFmtId="0" fontId="0" fillId="0" borderId="0" xfId="0" applyAlignment="1">
      <alignment horizontal="center"/>
    </xf>
    <xf numFmtId="0" fontId="0" fillId="4" borderId="1" xfId="0" applyFill="1" applyBorder="1"/>
    <xf numFmtId="0" fontId="0" fillId="4" borderId="2" xfId="0" applyFill="1" applyBorder="1"/>
    <xf numFmtId="0" fontId="0" fillId="4" borderId="3" xfId="0" applyFill="1" applyBorder="1"/>
    <xf numFmtId="0" fontId="0" fillId="2" borderId="4" xfId="0" applyFill="1" applyBorder="1"/>
    <xf numFmtId="0" fontId="4" fillId="2" borderId="1" xfId="0" applyFont="1" applyFill="1" applyBorder="1"/>
    <xf numFmtId="0" fontId="0" fillId="0" borderId="2" xfId="0" applyBorder="1"/>
    <xf numFmtId="0" fontId="0" fillId="0" borderId="3" xfId="0" applyBorder="1"/>
    <xf numFmtId="0" fontId="0" fillId="2" borderId="1" xfId="0" applyFill="1" applyBorder="1"/>
    <xf numFmtId="0" fontId="0" fillId="4" borderId="5" xfId="0" applyFill="1" applyBorder="1"/>
    <xf numFmtId="0" fontId="0" fillId="4" borderId="0" xfId="0" applyFill="1"/>
    <xf numFmtId="0" fontId="0" fillId="4" borderId="6" xfId="0" applyFill="1" applyBorder="1"/>
    <xf numFmtId="0" fontId="0" fillId="2" borderId="7" xfId="0" applyFill="1" applyBorder="1"/>
    <xf numFmtId="0" fontId="0" fillId="0" borderId="5" xfId="0" applyBorder="1"/>
    <xf numFmtId="0" fontId="0" fillId="0" borderId="6" xfId="0" applyBorder="1"/>
    <xf numFmtId="0" fontId="0" fillId="4" borderId="8" xfId="0" applyFill="1" applyBorder="1"/>
    <xf numFmtId="0" fontId="0" fillId="4" borderId="9" xfId="0" applyFill="1" applyBorder="1"/>
    <xf numFmtId="0" fontId="0" fillId="4" borderId="10" xfId="0" applyFill="1" applyBorder="1"/>
    <xf numFmtId="0" fontId="0" fillId="2" borderId="11" xfId="0" applyFill="1" applyBorder="1"/>
    <xf numFmtId="0" fontId="0" fillId="0" borderId="8" xfId="0" applyBorder="1"/>
    <xf numFmtId="0" fontId="0" fillId="0" borderId="9" xfId="0" applyBorder="1"/>
    <xf numFmtId="0" fontId="0" fillId="0" borderId="10" xfId="0" applyBorder="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8B58-6EC3-4814-9C44-EEF8B4C09211}">
  <dimension ref="A1:AO135"/>
  <sheetViews>
    <sheetView tabSelected="1" zoomScale="70" zoomScaleNormal="70" workbookViewId="0">
      <selection activeCell="AO16" sqref="AO16:AO135"/>
    </sheetView>
  </sheetViews>
  <sheetFormatPr defaultRowHeight="14.4" x14ac:dyDescent="0.3"/>
  <cols>
    <col min="1" max="1" width="40.6640625" customWidth="1"/>
    <col min="2" max="2" width="21.33203125" customWidth="1"/>
    <col min="3" max="3" width="38.109375" customWidth="1"/>
    <col min="5" max="5" width="36.6640625" customWidth="1"/>
    <col min="9" max="9" width="31.33203125" customWidth="1"/>
    <col min="10" max="10" width="46.109375" customWidth="1"/>
    <col min="11" max="11" width="75.6640625" customWidth="1"/>
    <col min="12" max="12" width="29.88671875" customWidth="1"/>
    <col min="13" max="13" width="38.88671875" bestFit="1" customWidth="1"/>
    <col min="14" max="14" width="28.88671875" customWidth="1"/>
    <col min="15" max="15" width="39.5546875" bestFit="1" customWidth="1"/>
    <col min="18" max="18" width="37.88671875" customWidth="1"/>
    <col min="19" max="19" width="46.5546875" bestFit="1" customWidth="1"/>
    <col min="20" max="20" width="44.44140625" bestFit="1" customWidth="1"/>
    <col min="21" max="21" width="51.5546875" bestFit="1" customWidth="1"/>
    <col min="22" max="22" width="60.6640625" bestFit="1" customWidth="1"/>
    <col min="25" max="25" width="30.109375" bestFit="1" customWidth="1"/>
    <col min="26" max="26" width="46.5546875" bestFit="1" customWidth="1"/>
    <col min="27" max="27" width="44.44140625" bestFit="1" customWidth="1"/>
    <col min="28" max="28" width="20.6640625" customWidth="1"/>
    <col min="30" max="30" width="95.6640625" bestFit="1" customWidth="1"/>
    <col min="31" max="31" width="9.6640625" bestFit="1" customWidth="1"/>
    <col min="32" max="32" width="9.6640625" customWidth="1"/>
    <col min="35" max="35" width="89.109375" bestFit="1" customWidth="1"/>
    <col min="39" max="39" width="95.77734375" bestFit="1" customWidth="1"/>
  </cols>
  <sheetData>
    <row r="1" spans="1:9" ht="46.2" x14ac:dyDescent="0.85">
      <c r="A1" s="6" t="s">
        <v>233</v>
      </c>
      <c r="B1" s="6"/>
      <c r="C1" s="6"/>
      <c r="D1" s="6"/>
      <c r="E1" s="6"/>
      <c r="F1" s="6"/>
      <c r="G1" s="6"/>
      <c r="H1" s="6"/>
      <c r="I1" s="6"/>
    </row>
    <row r="2" spans="1:9" x14ac:dyDescent="0.3">
      <c r="A2" t="s">
        <v>0</v>
      </c>
      <c r="B2" t="s">
        <v>1</v>
      </c>
      <c r="C2" t="s">
        <v>2</v>
      </c>
      <c r="D2" t="s">
        <v>3</v>
      </c>
    </row>
    <row r="3" spans="1:9" x14ac:dyDescent="0.3">
      <c r="A3" t="s">
        <v>4</v>
      </c>
      <c r="B3" s="1">
        <v>44299</v>
      </c>
      <c r="C3" t="s">
        <v>5</v>
      </c>
      <c r="D3" t="s">
        <v>6</v>
      </c>
    </row>
    <row r="4" spans="1:9" x14ac:dyDescent="0.3">
      <c r="A4" t="s">
        <v>7</v>
      </c>
      <c r="B4" s="1">
        <v>44299</v>
      </c>
      <c r="C4" t="s">
        <v>5</v>
      </c>
      <c r="D4" t="s">
        <v>8</v>
      </c>
    </row>
    <row r="5" spans="1:9" x14ac:dyDescent="0.3">
      <c r="A5" t="s">
        <v>9</v>
      </c>
      <c r="B5" s="1">
        <v>44299</v>
      </c>
      <c r="C5" t="s">
        <v>5</v>
      </c>
      <c r="D5" t="s">
        <v>10</v>
      </c>
    </row>
    <row r="6" spans="1:9" x14ac:dyDescent="0.3">
      <c r="A6" t="s">
        <v>11</v>
      </c>
      <c r="B6" s="1">
        <v>44299</v>
      </c>
      <c r="C6" t="s">
        <v>5</v>
      </c>
      <c r="D6" t="s">
        <v>12</v>
      </c>
    </row>
    <row r="8" spans="1:9" x14ac:dyDescent="0.3">
      <c r="A8" t="s">
        <v>4</v>
      </c>
      <c r="B8" s="1">
        <v>44307</v>
      </c>
      <c r="C8" t="s">
        <v>13</v>
      </c>
      <c r="D8" t="s">
        <v>14</v>
      </c>
    </row>
    <row r="9" spans="1:9" x14ac:dyDescent="0.3">
      <c r="A9" t="s">
        <v>7</v>
      </c>
      <c r="B9" s="1">
        <v>44307</v>
      </c>
      <c r="C9" t="s">
        <v>13</v>
      </c>
      <c r="D9" t="s">
        <v>15</v>
      </c>
    </row>
    <row r="10" spans="1:9" x14ac:dyDescent="0.3">
      <c r="A10" t="s">
        <v>11</v>
      </c>
      <c r="B10" s="1">
        <v>44308</v>
      </c>
      <c r="C10" t="s">
        <v>13</v>
      </c>
      <c r="D10" t="s">
        <v>16</v>
      </c>
    </row>
    <row r="11" spans="1:9" x14ac:dyDescent="0.3">
      <c r="B11" s="2"/>
    </row>
    <row r="12" spans="1:9" x14ac:dyDescent="0.3">
      <c r="A12" t="s">
        <v>4</v>
      </c>
      <c r="B12" s="1">
        <v>44309</v>
      </c>
      <c r="C12" s="3">
        <v>-1999</v>
      </c>
      <c r="D12" t="s">
        <v>17</v>
      </c>
    </row>
    <row r="13" spans="1:9" x14ac:dyDescent="0.3">
      <c r="A13" t="s">
        <v>7</v>
      </c>
      <c r="B13" s="1">
        <v>44309</v>
      </c>
      <c r="C13" s="3">
        <v>-1999</v>
      </c>
      <c r="D13" t="s">
        <v>18</v>
      </c>
    </row>
    <row r="14" spans="1:9" x14ac:dyDescent="0.3">
      <c r="A14" t="s">
        <v>11</v>
      </c>
      <c r="B14" s="1">
        <v>44309</v>
      </c>
      <c r="C14" s="3">
        <v>-1999</v>
      </c>
      <c r="D14" t="s">
        <v>19</v>
      </c>
    </row>
    <row r="15" spans="1:9" x14ac:dyDescent="0.3">
      <c r="B15" s="4"/>
    </row>
    <row r="16" spans="1:9" s="30" customFormat="1" x14ac:dyDescent="0.3"/>
    <row r="17" spans="1:41" x14ac:dyDescent="0.3">
      <c r="A17" s="8" t="s">
        <v>230</v>
      </c>
      <c r="B17" s="8"/>
      <c r="G17" s="30"/>
      <c r="P17" s="30"/>
      <c r="W17" s="30"/>
      <c r="AO17" s="30"/>
    </row>
    <row r="18" spans="1:41" x14ac:dyDescent="0.3">
      <c r="A18" t="s">
        <v>20</v>
      </c>
      <c r="G18" s="30"/>
      <c r="P18" s="30"/>
      <c r="W18" s="30"/>
      <c r="AO18" s="30"/>
    </row>
    <row r="19" spans="1:41" x14ac:dyDescent="0.3">
      <c r="A19">
        <v>1</v>
      </c>
      <c r="B19" t="s">
        <v>21</v>
      </c>
      <c r="G19" s="30"/>
      <c r="P19" s="30"/>
      <c r="W19" s="30"/>
      <c r="AO19" s="30"/>
    </row>
    <row r="20" spans="1:41" x14ac:dyDescent="0.3">
      <c r="A20">
        <v>2</v>
      </c>
      <c r="B20" t="s">
        <v>22</v>
      </c>
      <c r="G20" s="30"/>
      <c r="P20" s="30"/>
      <c r="W20" s="30"/>
      <c r="AO20" s="30"/>
    </row>
    <row r="21" spans="1:41" x14ac:dyDescent="0.3">
      <c r="A21" s="8" t="s">
        <v>231</v>
      </c>
      <c r="B21" s="8"/>
      <c r="G21" s="30"/>
      <c r="P21" s="30"/>
      <c r="W21" s="30"/>
      <c r="AO21" s="30"/>
    </row>
    <row r="22" spans="1:41" x14ac:dyDescent="0.3">
      <c r="B22" t="s">
        <v>23</v>
      </c>
      <c r="G22" s="30"/>
      <c r="P22" s="30"/>
      <c r="W22" s="30"/>
      <c r="AO22" s="30"/>
    </row>
    <row r="23" spans="1:41" x14ac:dyDescent="0.3">
      <c r="A23" t="s">
        <v>4</v>
      </c>
      <c r="B23" s="5" t="s">
        <v>24</v>
      </c>
      <c r="G23" s="30"/>
      <c r="P23" s="30"/>
      <c r="W23" s="30"/>
      <c r="AO23" s="30"/>
    </row>
    <row r="24" spans="1:41" x14ac:dyDescent="0.3">
      <c r="A24" t="s">
        <v>7</v>
      </c>
      <c r="B24" s="5" t="s">
        <v>25</v>
      </c>
      <c r="G24" s="30"/>
      <c r="P24" s="30"/>
      <c r="W24" s="30"/>
      <c r="AO24" s="30"/>
    </row>
    <row r="25" spans="1:41" x14ac:dyDescent="0.3">
      <c r="A25" t="s">
        <v>11</v>
      </c>
      <c r="B25" s="5" t="s">
        <v>26</v>
      </c>
      <c r="G25" s="30"/>
      <c r="P25" s="30"/>
      <c r="W25" s="30"/>
      <c r="AO25" s="30"/>
    </row>
    <row r="26" spans="1:41" x14ac:dyDescent="0.3">
      <c r="G26" s="30"/>
      <c r="P26" s="30"/>
      <c r="W26" s="30"/>
      <c r="AO26" s="30"/>
    </row>
    <row r="27" spans="1:41" x14ac:dyDescent="0.3">
      <c r="A27" t="s">
        <v>27</v>
      </c>
      <c r="G27" s="30"/>
      <c r="P27" s="30"/>
      <c r="W27" s="30"/>
      <c r="AO27" s="30"/>
    </row>
    <row r="28" spans="1:41" x14ac:dyDescent="0.3">
      <c r="A28" t="s">
        <v>28</v>
      </c>
      <c r="B28" s="5">
        <v>2012</v>
      </c>
      <c r="G28" s="30"/>
      <c r="P28" s="30"/>
      <c r="W28" s="30"/>
      <c r="AO28" s="30"/>
    </row>
    <row r="29" spans="1:41" x14ac:dyDescent="0.3">
      <c r="A29" t="s">
        <v>29</v>
      </c>
      <c r="B29" s="5" t="s">
        <v>30</v>
      </c>
      <c r="G29" s="30"/>
      <c r="P29" s="30"/>
      <c r="W29" s="30"/>
      <c r="AO29" s="30"/>
    </row>
    <row r="30" spans="1:41" x14ac:dyDescent="0.3">
      <c r="G30" s="30"/>
      <c r="P30" s="30"/>
      <c r="W30" s="30"/>
      <c r="AO30" s="30"/>
    </row>
    <row r="31" spans="1:41" x14ac:dyDescent="0.3">
      <c r="G31" s="30"/>
      <c r="P31" s="30"/>
      <c r="W31" s="30"/>
      <c r="AO31" s="30"/>
    </row>
    <row r="32" spans="1:41" x14ac:dyDescent="0.3">
      <c r="G32" s="30"/>
      <c r="P32" s="30"/>
      <c r="W32" s="30"/>
      <c r="AO32" s="30"/>
    </row>
    <row r="33" spans="1:41" x14ac:dyDescent="0.3">
      <c r="A33" s="30"/>
      <c r="B33" s="30"/>
      <c r="C33" s="30"/>
      <c r="D33" s="30"/>
      <c r="E33" s="30"/>
      <c r="F33" s="30"/>
      <c r="G33" s="30"/>
      <c r="P33" s="30"/>
      <c r="W33" s="30"/>
      <c r="AO33" s="30"/>
    </row>
    <row r="34" spans="1:41" x14ac:dyDescent="0.3">
      <c r="G34" s="30"/>
      <c r="P34" s="30"/>
      <c r="W34" s="30"/>
      <c r="AO34" s="30"/>
    </row>
    <row r="35" spans="1:41" x14ac:dyDescent="0.3">
      <c r="G35" s="30"/>
      <c r="P35" s="30"/>
      <c r="W35" s="30"/>
      <c r="AO35" s="30"/>
    </row>
    <row r="36" spans="1:41" x14ac:dyDescent="0.3">
      <c r="G36" s="30"/>
      <c r="P36" s="30"/>
      <c r="W36" s="30"/>
      <c r="AO36" s="30"/>
    </row>
    <row r="37" spans="1:41" ht="46.2" x14ac:dyDescent="0.85">
      <c r="A37" s="6" t="s">
        <v>232</v>
      </c>
      <c r="B37" s="6"/>
      <c r="C37" s="6"/>
      <c r="D37" s="6"/>
      <c r="E37" s="6"/>
      <c r="F37" s="6"/>
      <c r="G37" s="30"/>
      <c r="I37" s="6" t="s">
        <v>31</v>
      </c>
      <c r="J37" s="6"/>
      <c r="K37" s="6"/>
      <c r="L37" s="6"/>
      <c r="M37" s="6"/>
      <c r="N37" s="6"/>
      <c r="O37" s="6"/>
      <c r="P37" s="30"/>
      <c r="R37" s="6" t="s">
        <v>32</v>
      </c>
      <c r="S37" s="6"/>
      <c r="T37" s="6"/>
      <c r="U37" s="6"/>
      <c r="V37" s="6"/>
      <c r="W37" s="30"/>
      <c r="Y37" s="6" t="s">
        <v>33</v>
      </c>
      <c r="Z37" s="6"/>
      <c r="AA37" s="6"/>
      <c r="AO37" s="30"/>
    </row>
    <row r="38" spans="1:41" x14ac:dyDescent="0.3">
      <c r="A38" t="s">
        <v>34</v>
      </c>
      <c r="G38" s="30"/>
      <c r="I38" t="s">
        <v>35</v>
      </c>
      <c r="P38" s="30"/>
      <c r="R38" t="s">
        <v>36</v>
      </c>
      <c r="W38" s="30"/>
      <c r="Y38" t="s">
        <v>37</v>
      </c>
      <c r="AA38" t="s">
        <v>38</v>
      </c>
      <c r="AO38" s="30"/>
    </row>
    <row r="39" spans="1:41" x14ac:dyDescent="0.3">
      <c r="A39" t="s">
        <v>39</v>
      </c>
      <c r="G39" s="30"/>
      <c r="I39" s="7" t="str">
        <f>_xlfn.CONCAT(I40:L40,N40)</f>
        <v>(TITLE-ABS-KEY("Machine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AND (TITLE-ABS-KEY("Fault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AND (TITLE-ABS-KEY("Building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AND PUBYEAR AFT 2011 AND  ( LIMIT-TO ( DOCTYPE ,  "ar" ) )  AND ( LIMIT-TO ( SUBJAREA ,  "ENGI" ) OR  LIMIT-TO ( SUBJAREA ,  "ENER" ) OR  LIMIT-TO ( SUBJAREA ,  "MATE" ) OR  LIMIT-TO ( SUBJAREA ,  "ENVI" )  OR    EXCLUDE ( SUBJAREA ,  "CENG" ) OR   EXCLUDE ( SUBJAREA ,  "CHEM" ) OR   EXCLUDE ( SUBJAREA ,  "BIOC" ) OR   EXCLUDE ( SUBJAREA ,  "MEDI" ) OR   EXCLUDE ( SUBJAREA ,  "AGRI" ) OR   EXCLUDE ( SUBJAREA ,  "BUSI" ) OR   EXCLUDE ( SUBJAREA ,  "ECON" ) OR   EXCLUDE ( SUBJAREA ,  "HEAL" ) OR   EXCLUDE ( SUBJAREA ,  "EART" ) OR   EXCLUDE ( SUBJAREA ,  "MATH" ) OR   EXCLUDE ( SUBJAREA ,  "NEUR" ) OR   EXCLUDE ( SUBJAREA ,  "PHAR" ) OR   EXCLUDE ( SUBJAREA ,  "PHYS" ) OR   EXCLUDE ( SUBJAREA ,  "SOCI" )  )</v>
      </c>
      <c r="J39" t="s">
        <v>40</v>
      </c>
      <c r="K39" t="s">
        <v>41</v>
      </c>
      <c r="L39" t="s">
        <v>42</v>
      </c>
      <c r="N39" t="s">
        <v>43</v>
      </c>
      <c r="O39" t="s">
        <v>44</v>
      </c>
      <c r="P39" s="30"/>
      <c r="R39" s="7" t="str">
        <f>_xlfn.CONCAT(R40,U40)</f>
        <v>(TS=("Machine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AND (TS=("Fault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AND (TS=("Building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NOT (WC = ALLERGY OR WC = ANESTHESIOLOGY OR WC = ASTRONOMY ASTROPHYSICS OR WC = BIOCHEMICAL RESEARCH METHODS OR WC = BIOCHEMISTRY MOLECULAR BIOLOGY OR WC = BIOLOGY OR WC = BIOPHYSICS OR WC = BIOTECHNOLOGY APPLIED MICROBIOLOGY OR WC = CARDIAC CARDIOVASCULAR SYSTEMS OR WC = CHEMISTRY ANALYTICAL OR WC = CHEMISTRY MULTIDISCIPLINARY OR WC = CHEMISTRY PHYSICAL OR WC = CLINICAL NEUROLOGY OR WC = CRITICAL CARE MEDICINE OR WC = DENTISTRY ORAL SURGERY MEDICINE OR WC = DERMATOLOGY OR WC = ELECTROCHEMISTRY OR WC = EMERGENCY MEDICINE OR WC = ENDOCRINOLOGY METABOLISM OR WC = ENERGY FUELS OR WC = ENGINEERING BIOMEDICAL OR WC = ENGINEERING CHEMICAL OR WC = GASTROENTEROLOGY HEPATOLOGY OR WC = GENETICS HEREDITY OR WC = GEOCHEMISTRY GEOPHYSICS OR WC = GEOSCIENCES MULTIDISCIPLINARY OR WC = GERIATRICS GERONTOLOGY OR WC = HEALTH CARE SCIENCES SERVICES OR WC = HEALTH POLICY SERVICES OR WC = HEMATOLOGY OR WC = IMMUNOLOGY OR WC = INFECTIOUS DISEASES OR WC = MATERIALS SCIENCE BIOMATERIALS OR WC = MATERIALS SCIENCE CHARACTERIZATION TESTING OR WC = MATERIALS SCIENCE COATINGS FILMS OR WC = MATHEMATICAL COMPUTATIONAL BIOLOGY OR WC = MEDICAL INFORMATICS OR WC = MEDICINE GENERAL INTERNAL OR WC = MEDICINE RESEARCH EXPERIMENTAL OR WC = METEOROLOGY ATMOSPHERIC SCIENCES OR WC = MICROBIOLOGY OR WC = NANOSCIENCE NANOTECHNOLOGY OR WC = NEUROSCIENCES OR WC = NUCLEAR SCIENCE TECHNOLOGY OR WC = NURSING OR WC = NUTRITION DIETETICS OR WC = OBSTETRICS GYNECOLOGY OR WC = OCEANOGRAPHY OR WC = ONCOLOGY OR WC = OPTICS OR WC = ORTHOPEDICS OR WC = OTORHINOLARYNGOLOGY OR WC = PATHOLOGY OR WC = PEDIATRICS OR WC = PERIPHERAL VASCULAR DISEASE OR WC = PHARMACOLOGY PHARMACY OR WC = PHYSICS APPLIED OR WC = PHYSICS CONDENSED MATTER OR WC = PHYSICS FLUIDS PLASMAS OR WC = PHYSICS NUCLEAR OR WC = PHYSIOLOGY OR WC = POLYMER SCIENCE OR WC = PSYCHIATRY OR WC = PUBLIC ENVIRONMENTAL OCCUPATIONAL HEALTH OR WC = RADIOLOGY NUCLEAR MEDICINE MEDICAL IMAGING OR WC = REHABILITATION OR WC = RESPIRATORY SYSTEM OR WC = RHEUMATOLOGY OR WC = SPECTROSCOPY OR WC = SPORT SCIENCES OR WC = SURGERY OR WC = TELECOMMUNICATIONS OR WC = TOXICOLOGY OR WC = TRANSPLANTATION OR WC = TROPICAL MEDICINE OR WC = UROLOGY NEPHROLOGY OR WC = VETERINARY SCIENCES OR WC = VIROLOGY)</v>
      </c>
      <c r="S39" t="s">
        <v>45</v>
      </c>
      <c r="W39" s="30"/>
      <c r="Y39" s="7" t="str">
        <f>_xlfn.CONCAT(Y40:AA40)</f>
        <v>(noft("Machine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AND (noft("Fault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AND (noft("Building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 AND YR(&gt;=2012) AND LA(english)</v>
      </c>
      <c r="Z39" t="s">
        <v>46</v>
      </c>
      <c r="AA39" t="s">
        <v>47</v>
      </c>
      <c r="AO39" s="30"/>
    </row>
    <row r="40" spans="1:41" x14ac:dyDescent="0.3">
      <c r="G40" s="30"/>
      <c r="I40" t="str">
        <f>_xlfn.CONCAT(I41," AND ",J41," AND ",K41)</f>
        <v>(TITLE-ABS-KEY("Machine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AND (TITLE-ABS-KEY("Fault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AND (TITLE-ABS-KEY("Building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v>
      </c>
      <c r="J40" t="str">
        <f>" AND PUBYEAR AFT "&amp;B28-1</f>
        <v xml:space="preserve"> AND PUBYEAR AFT 2011</v>
      </c>
      <c r="K40" t="str">
        <f>_xlfn.CONCAT(" AND  ( LIMIT-TO ( DOCTYPE ,  ",CHAR(34),"ar",CHAR(34)," ) ) ")</f>
        <v xml:space="preserve"> AND  ( LIMIT-TO ( DOCTYPE ,  "ar" ) ) </v>
      </c>
      <c r="L40" t="str">
        <f>_xlfn.CONCAT(" AND ( ",M42:M107)</f>
        <v xml:space="preserve"> AND ( LIMIT-TO ( SUBJAREA ,  "ENGI" ) OR  LIMIT-TO ( SUBJAREA ,  "ENER" ) OR  LIMIT-TO ( SUBJAREA ,  "MATE" ) OR  LIMIT-TO ( SUBJAREA ,  "ENVI" ) </v>
      </c>
      <c r="M40" t="s">
        <v>45</v>
      </c>
      <c r="N40" t="str">
        <f>_xlfn.CONCAT(" OR  ",O42:O107," )")</f>
        <v xml:space="preserve"> OR    EXCLUDE ( SUBJAREA ,  "CENG" ) OR   EXCLUDE ( SUBJAREA ,  "CHEM" ) OR   EXCLUDE ( SUBJAREA ,  "BIOC" ) OR   EXCLUDE ( SUBJAREA ,  "MEDI" ) OR   EXCLUDE ( SUBJAREA ,  "AGRI" ) OR   EXCLUDE ( SUBJAREA ,  "BUSI" ) OR   EXCLUDE ( SUBJAREA ,  "ECON" ) OR   EXCLUDE ( SUBJAREA ,  "HEAL" ) OR   EXCLUDE ( SUBJAREA ,  "EART" ) OR   EXCLUDE ( SUBJAREA ,  "MATH" ) OR   EXCLUDE ( SUBJAREA ,  "NEUR" ) OR   EXCLUDE ( SUBJAREA ,  "PHAR" ) OR   EXCLUDE ( SUBJAREA ,  "PHYS" ) OR   EXCLUDE ( SUBJAREA ,  "SOCI" )  )</v>
      </c>
      <c r="O40" t="str">
        <f>IF(B29&lt;&gt;"",_xlfn.CONCAT("  AND  ( LIMIT-TO ( LANGUAGE ,  ",CHAR(34),$B$29,CHAR(34)," )) "),"")</f>
        <v xml:space="preserve">  AND  ( LIMIT-TO ( LANGUAGE ,  "english" )) </v>
      </c>
      <c r="P40" s="30"/>
      <c r="R40" t="str">
        <f>_xlfn.CONCAT(R41," AND ",S41," AND ",T41)</f>
        <v>(TS=("Machine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AND (TS=("Fault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AND (TS=("Building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v>
      </c>
      <c r="S40" t="s">
        <v>45</v>
      </c>
      <c r="U40" t="str">
        <f>_xlfn.CONCAT(" NOT (",V42:V131,")")</f>
        <v xml:space="preserve"> NOT (WC = ALLERGY OR WC = ANESTHESIOLOGY OR WC = ASTRONOMY ASTROPHYSICS OR WC = BIOCHEMICAL RESEARCH METHODS OR WC = BIOCHEMISTRY MOLECULAR BIOLOGY OR WC = BIOLOGY OR WC = BIOPHYSICS OR WC = BIOTECHNOLOGY APPLIED MICROBIOLOGY OR WC = CARDIAC CARDIOVASCULAR SYSTEMS OR WC = CHEMISTRY ANALYTICAL OR WC = CHEMISTRY MULTIDISCIPLINARY OR WC = CHEMISTRY PHYSICAL OR WC = CLINICAL NEUROLOGY OR WC = CRITICAL CARE MEDICINE OR WC = DENTISTRY ORAL SURGERY MEDICINE OR WC = DERMATOLOGY OR WC = ELECTROCHEMISTRY OR WC = EMERGENCY MEDICINE OR WC = ENDOCRINOLOGY METABOLISM OR WC = ENERGY FUELS OR WC = ENGINEERING BIOMEDICAL OR WC = ENGINEERING CHEMICAL OR WC = GASTROENTEROLOGY HEPATOLOGY OR WC = GENETICS HEREDITY OR WC = GEOCHEMISTRY GEOPHYSICS OR WC = GEOSCIENCES MULTIDISCIPLINARY OR WC = GERIATRICS GERONTOLOGY OR WC = HEALTH CARE SCIENCES SERVICES OR WC = HEALTH POLICY SERVICES OR WC = HEMATOLOGY OR WC = IMMUNOLOGY OR WC = INFECTIOUS DISEASES OR WC = MATERIALS SCIENCE BIOMATERIALS OR WC = MATERIALS SCIENCE CHARACTERIZATION TESTING OR WC = MATERIALS SCIENCE COATINGS FILMS OR WC = MATHEMATICAL COMPUTATIONAL BIOLOGY OR WC = MEDICAL INFORMATICS OR WC = MEDICINE GENERAL INTERNAL OR WC = MEDICINE RESEARCH EXPERIMENTAL OR WC = METEOROLOGY ATMOSPHERIC SCIENCES OR WC = MICROBIOLOGY OR WC = NANOSCIENCE NANOTECHNOLOGY OR WC = NEUROSCIENCES OR WC = NUCLEAR SCIENCE TECHNOLOGY OR WC = NURSING OR WC = NUTRITION DIETETICS OR WC = OBSTETRICS GYNECOLOGY OR WC = OCEANOGRAPHY OR WC = ONCOLOGY OR WC = OPTICS OR WC = ORTHOPEDICS OR WC = OTORHINOLARYNGOLOGY OR WC = PATHOLOGY OR WC = PEDIATRICS OR WC = PERIPHERAL VASCULAR DISEASE OR WC = PHARMACOLOGY PHARMACY OR WC = PHYSICS APPLIED OR WC = PHYSICS CONDENSED MATTER OR WC = PHYSICS FLUIDS PLASMAS OR WC = PHYSICS NUCLEAR OR WC = PHYSIOLOGY OR WC = POLYMER SCIENCE OR WC = PSYCHIATRY OR WC = PUBLIC ENVIRONMENTAL OCCUPATIONAL HEALTH OR WC = RADIOLOGY NUCLEAR MEDICINE MEDICAL IMAGING OR WC = REHABILITATION OR WC = RESPIRATORY SYSTEM OR WC = RHEUMATOLOGY OR WC = SPECTROSCOPY OR WC = SPORT SCIENCES OR WC = SURGERY OR WC = TELECOMMUNICATIONS OR WC = TOXICOLOGY OR WC = TRANSPLANTATION OR WC = TROPICAL MEDICINE OR WC = UROLOGY NEPHROLOGY OR WC = VETERINARY SCIENCES OR WC = VIROLOGY)</v>
      </c>
      <c r="V40" t="s">
        <v>45</v>
      </c>
      <c r="W40" s="30"/>
      <c r="Y40" t="str">
        <f>_xlfn.CONCAT(Y41," AND ",Z41," AND ",AA41)</f>
        <v>(noft("Machine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 AND (noft("Fault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 AND (noft("Building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v>
      </c>
      <c r="Z40" t="str">
        <f>_xlfn.CONCAT(" AND YR(&gt;=",$B$28,")")</f>
        <v xml:space="preserve"> AND YR(&gt;=2012)</v>
      </c>
      <c r="AA40" t="str">
        <f>_xlfn.CONCAT(" AND LA(",$B$29,")")</f>
        <v xml:space="preserve"> AND LA(english)</v>
      </c>
      <c r="AO40" s="30"/>
    </row>
    <row r="41" spans="1:41" ht="15" thickBot="1" x14ac:dyDescent="0.35">
      <c r="A41" s="8" t="s">
        <v>48</v>
      </c>
      <c r="B41" s="8"/>
      <c r="C41" s="8" t="s">
        <v>49</v>
      </c>
      <c r="D41" s="8"/>
      <c r="E41" s="8" t="s">
        <v>50</v>
      </c>
      <c r="F41" s="8"/>
      <c r="G41" s="30"/>
      <c r="I41" t="str">
        <f>_xlfn.CONCAT("(",$B$23,"(",I42:I107,"))")</f>
        <v>(TITLE-ABS-KEY("Machine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v>
      </c>
      <c r="J41" t="str">
        <f>_xlfn.CONCAT("(",$B$23,"(",J42:J107,"))")</f>
        <v>(TITLE-ABS-KEY("Fault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v>
      </c>
      <c r="K41" t="str">
        <f>_xlfn.CONCAT("(",$B$23,"(",K42:K107,"))")</f>
        <v>(TITLE-ABS-KEY("Building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v>
      </c>
      <c r="L41" t="s">
        <v>51</v>
      </c>
      <c r="N41" t="s">
        <v>52</v>
      </c>
      <c r="P41" s="30"/>
      <c r="R41" t="str">
        <f>_xlfn.CONCAT("(",$B$24,"=(",R42:R107,"))")</f>
        <v>(TS=("Machine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v>
      </c>
      <c r="S41" t="str">
        <f t="shared" ref="S41:T41" si="0">_xlfn.CONCAT("(",$B$24,"=(",S42:S107,"))")</f>
        <v>(TS=("Fault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v>
      </c>
      <c r="T41" t="str">
        <f t="shared" si="0"/>
        <v>(TS=("Building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v>
      </c>
      <c r="U41" t="s">
        <v>53</v>
      </c>
      <c r="W41" s="30"/>
      <c r="Y41" t="str">
        <f>_xlfn.CONCAT("(",$B$25,"(",Y42:Y107,"))")</f>
        <v>(noft("Machine learning" OR ml OR ai OR "Artificial intelligence" OR "Supervised learning" OR "unsupervised learning" OR "semi-supervised learning" OR "reinforcement learning" OR "Deep learning" OR "Deep neural network" OR "Deep neural networks" OR dnn OR svm OR "Support vector machine" OR "Support vector machines" OR ann OR "Artificial neural network" OR "Artificial neural networks" OR "Linear regression" OR "Logical regression" OR cluster* OR "Data mining" OR statistic* OR "Neural network" OR "Neural networks" OR "Data analysis" OR "System identification" OR model* OR "Black box model" OR "Black box models" OR "Black-box model" OR "Black-box models" OR "virtual sensor" OR "virtual sensors"))</v>
      </c>
      <c r="Z41" t="str">
        <f t="shared" ref="Z41:AA41" si="1">_xlfn.CONCAT("(",$B$25,"(",Z42:Z107,"))")</f>
        <v>(noft("Fault detection" OR "Fault detection and diagnosis" OR "Fault detection and diagnostics" OR "Automated fault detection" OR "Automated fault detection and diagnosis" OR "Automated fault detection and diagnostics" OR "Automatic fault detection" OR "Automatic fault detection and diagnosis" OR "Automatic fault detection and diagnostics" OR "Predictive maintenance" OR afdd OR fdd OR diagnos* OR "Fault detection and isolation" OR fdi))</v>
      </c>
      <c r="AA41" t="str">
        <f t="shared" si="1"/>
        <v>(noft("Building energy" OR "Building energy system" OR "Building energy systems" OR "Building management" OR "Building management system" OR "Building management systems" OR bms OR "Building automation" OR "Building automation and control system" OR "Building automation and control systems" OR bacs OR hvac OR "HVAC control" OR "HVAC controls" OR "HVAC system" OR "HVAC systems" OR "HVAC predictive control" OR "HVAC predictive controls" OR ventilation* OR "ventilation system" OR "ventilation systems" OR chiller* OR heating* OR "Heating system" OR "heating systems"))</v>
      </c>
      <c r="AB41" t="s">
        <v>45</v>
      </c>
      <c r="AD41" t="s">
        <v>54</v>
      </c>
      <c r="AI41" t="s">
        <v>55</v>
      </c>
      <c r="AM41" t="s">
        <v>56</v>
      </c>
      <c r="AO41" s="30"/>
    </row>
    <row r="42" spans="1:41" x14ac:dyDescent="0.3">
      <c r="A42" s="5" t="s">
        <v>57</v>
      </c>
      <c r="B42" s="5">
        <v>1</v>
      </c>
      <c r="C42" s="5" t="s">
        <v>58</v>
      </c>
      <c r="D42" s="5">
        <v>1</v>
      </c>
      <c r="E42" s="5" t="s">
        <v>59</v>
      </c>
      <c r="F42" s="5">
        <v>1</v>
      </c>
      <c r="G42" s="30"/>
      <c r="I42" s="9" t="str">
        <f>IF(I43&lt;&gt;"",IF(B42=1,CHAR(34) &amp; A42&amp; CHAR(34),IF(B42=2,A42,""))&amp; " OR ",IF(B42=1,CHAR(34) &amp; A42&amp; CHAR(34),IF(B42=2,A42,"")))</f>
        <v xml:space="preserve">"Machine learning" OR </v>
      </c>
      <c r="J42" s="10" t="str">
        <f>IF(J43&lt;&gt;"",IF(D42=1,CHAR(34) &amp; C42&amp; CHAR(34),IF(D42=2,C42,""))&amp; " OR ",IF(D42=1,CHAR(34) &amp; C42&amp; CHAR(34),IF(D42=2,C42,"")))</f>
        <v xml:space="preserve">"Fault detection" OR </v>
      </c>
      <c r="K42" s="11" t="str">
        <f>IF(K43&lt;&gt;"",IF(F42=1,CHAR(34) &amp; E42&amp; CHAR(34),IF(F42=2,E42,""))&amp; " OR ",IF(F42=1,CHAR(34) &amp; E42&amp; CHAR(34),IF(F42=2,E42,"")))</f>
        <v xml:space="preserve">"Building energy" OR </v>
      </c>
      <c r="L42" s="5" t="s">
        <v>60</v>
      </c>
      <c r="M42" t="str">
        <f>IF(L42&lt;&gt;"",IF(L43&lt;&gt;"",_xlfn.CONCAT("LIMIT-TO ( SUBJAREA ,  ",L42," ) OR "),_xlfn.CONCAT("LIMIT-TO ( SUBJAREA ,  ",L42," ) ")),"")</f>
        <v xml:space="preserve">LIMIT-TO ( SUBJAREA ,  "ENGI" ) OR </v>
      </c>
      <c r="N42" s="5" t="s">
        <v>61</v>
      </c>
      <c r="O42" t="str">
        <f>IF(N42&lt;&gt;"",IF(N43&lt;&gt;"",_xlfn.CONCAT("  EXCLUDE ( SUBJAREA ,  ",N42," ) OR "),_xlfn.CONCAT("  EXCLUDE ( SUBJAREA ,  ",N42," ) ")),"")</f>
        <v xml:space="preserve">  EXCLUDE ( SUBJAREA ,  "CENG" ) OR </v>
      </c>
      <c r="P42" s="30"/>
      <c r="R42" s="9" t="str">
        <f>IF(R43&lt;&gt;"",IF(B42=1,CHAR(34) &amp; A42&amp; CHAR(34),IF(B42=2,A42,""))&amp; " OR ",IF(B42=1,CHAR(34) &amp; A42&amp; CHAR(34),IF(B42=2,A42,"")))</f>
        <v xml:space="preserve">"Machine learning" OR </v>
      </c>
      <c r="S42" s="10" t="str">
        <f>IF(S43&lt;&gt;"",IF(D42=1,CHAR(34) &amp; C42&amp; CHAR(34),IF(D42=2,C42,""))&amp; " OR ",IF(D42=1,CHAR(34) &amp; C42&amp; CHAR(34),IF(D42=2,C42,"")))</f>
        <v xml:space="preserve">"Fault detection" OR </v>
      </c>
      <c r="T42" s="10" t="str">
        <f>IF(T43&lt;&gt;"",IF(F42=1,CHAR(34) &amp; E42&amp; CHAR(34),IF(F42=2,E42,""))&amp; " OR ",IF(F42=1,CHAR(34) &amp; E42&amp; CHAR(34),IF(F42=2,E42,"")))</f>
        <v xml:space="preserve">"Building energy" OR </v>
      </c>
      <c r="U42" s="12" t="s">
        <v>62</v>
      </c>
      <c r="V42" t="str">
        <f>IF(V43&lt;&gt;"",_xlfn.CONCAT("WC = ",U42," OR "),_xlfn.CONCAT("WC = ",U42))</f>
        <v xml:space="preserve">WC = ALLERGY OR </v>
      </c>
      <c r="W42" s="30"/>
      <c r="Y42" s="9" t="str">
        <f>IF(Y43&lt;&gt;"",IF(B42=1,CHAR(34) &amp; A42&amp; CHAR(34),IF(B42=2,A42,""))&amp; " OR ",IF(B42=1,CHAR(34) &amp; A42&amp; CHAR(34),IF(B42=2,A42,"")))</f>
        <v xml:space="preserve">"Machine learning" OR </v>
      </c>
      <c r="Z42" s="10" t="str">
        <f>IF(Z43&lt;&gt;"",IF(D42=1,CHAR(34) &amp; C42&amp; CHAR(34),IF(D42=2,C42,""))&amp; " OR ",IF(D42=1,CHAR(34) &amp; C42&amp; CHAR(34),IF(D42=2,C42,"")))</f>
        <v xml:space="preserve">"Fault detection" OR </v>
      </c>
      <c r="AA42" s="10" t="str">
        <f>IF(AA43&lt;&gt;"",IF(F42=1,CHAR(34) &amp; E42&amp; CHAR(34),IF(F42=2,E42,""))&amp; " OR ",IF(F42=1,CHAR(34) &amp; E42&amp; CHAR(34),IF(F42=2,E42,"")))</f>
        <v xml:space="preserve">"Building energy" OR </v>
      </c>
      <c r="AB42" s="13" t="s">
        <v>63</v>
      </c>
      <c r="AC42" s="14">
        <f t="shared" ref="AC42:AC105" si="2">IFERROR(SEARCH("AND",AB42,1),LEN(AB42))</f>
        <v>31</v>
      </c>
      <c r="AD42" s="15" t="str">
        <f>IF(AC42&gt;0,IF(AC43=0,LEFT(AB42,AC42),LEFT(AB42,AC42-2)))</f>
        <v>Biological Science Collection</v>
      </c>
      <c r="AE42">
        <f>IF(AC42=0,"",IF(MATCH(AD42,$AI$42:$AI$131,0)&gt;0,1,0))</f>
        <v>1</v>
      </c>
      <c r="AF42">
        <f>IF(AC42=0,"",IF(MATCH(AD42,$AM$42:$AM$131,0)&gt;0,1,0))</f>
        <v>1</v>
      </c>
      <c r="AG42" s="16" t="s">
        <v>64</v>
      </c>
      <c r="AH42" s="14">
        <f t="shared" ref="AH42:AH105" si="3">IFERROR(SEARCH("AND",AG42,1),LEN(AG42))</f>
        <v>31</v>
      </c>
      <c r="AI42" s="15" t="str">
        <f>IF(AH42&gt;0,IF(AH43=0,LEFT(AG42,AH42),LEFT(AG42,AH42-2)))</f>
        <v>Biological Science Collection</v>
      </c>
      <c r="AJ42">
        <f>IF(AH42=0,"",IF(MATCH(AI42,$AD$42:$AD$131,0)&gt;0,1,0))</f>
        <v>1</v>
      </c>
      <c r="AK42" s="16" t="s">
        <v>65</v>
      </c>
      <c r="AL42" s="14">
        <f t="shared" ref="AL42:AL105" si="4">IFERROR(SEARCH("AND",AK42,1),LEN(AK42))</f>
        <v>31</v>
      </c>
      <c r="AM42" s="15" t="str">
        <f>IF(AL42&gt;0,IF(AL43=0,LEFT(AK42,AL42),LEFT(AK42,AL42-2)))</f>
        <v>Biological Science Collection</v>
      </c>
      <c r="AN42">
        <f>IF(AL42=0,"",IF(MATCH(AM42,$AD$42:$AD$131,0)&gt;0,1,0))</f>
        <v>1</v>
      </c>
      <c r="AO42" s="30"/>
    </row>
    <row r="43" spans="1:41" x14ac:dyDescent="0.3">
      <c r="A43" s="5" t="s">
        <v>66</v>
      </c>
      <c r="B43" s="5">
        <v>2</v>
      </c>
      <c r="C43" s="5" t="s">
        <v>67</v>
      </c>
      <c r="D43" s="5">
        <v>1</v>
      </c>
      <c r="E43" s="5" t="s">
        <v>68</v>
      </c>
      <c r="F43" s="5">
        <v>1</v>
      </c>
      <c r="G43" s="30"/>
      <c r="I43" s="17" t="str">
        <f t="shared" ref="I43:I107" si="5">IF(I44&lt;&gt;"",IF(B43=1,CHAR(34) &amp; A43&amp; CHAR(34),IF(B43=2,A43,""))&amp; " OR ",IF(B43=1,CHAR(34) &amp; A43&amp; CHAR(34),IF(B43=2,A43,"")))</f>
        <v xml:space="preserve">ml OR </v>
      </c>
      <c r="J43" s="18" t="str">
        <f t="shared" ref="J43:J107" si="6">IF(J44&lt;&gt;"",IF(D43=1,CHAR(34) &amp; C43&amp; CHAR(34),IF(D43=2,C43,""))&amp; " OR ",IF(D43=1,CHAR(34) &amp; C43&amp; CHAR(34),IF(D43=2,C43,"")))</f>
        <v xml:space="preserve">"Fault detection and diagnosis" OR </v>
      </c>
      <c r="K43" s="19" t="str">
        <f t="shared" ref="K43:K106" si="7">IF(K44&lt;&gt;"",IF(F43=1,CHAR(34) &amp; E43&amp; CHAR(34),IF(F43=2,E43,""))&amp; " OR ",IF(F43=1,CHAR(34) &amp; E43&amp; CHAR(34),IF(F43=2,E43,"")))</f>
        <v xml:space="preserve">"Building energy system" OR </v>
      </c>
      <c r="L43" s="5" t="s">
        <v>69</v>
      </c>
      <c r="M43" t="str">
        <f t="shared" ref="M43:M106" si="8">IF(L43&lt;&gt;"",IF(L44&lt;&gt;"",_xlfn.CONCAT(" LIMIT-TO ( SUBJAREA ,  ",L43," ) OR "),_xlfn.CONCAT(" LIMIT-TO ( SUBJAREA ,  ",L43," ) ")),"")</f>
        <v xml:space="preserve"> LIMIT-TO ( SUBJAREA ,  "ENER" ) OR </v>
      </c>
      <c r="N43" s="5" t="s">
        <v>70</v>
      </c>
      <c r="O43" t="str">
        <f t="shared" ref="O43:O106" si="9">IF(N43&lt;&gt;"",IF(N44&lt;&gt;"",_xlfn.CONCAT("  EXCLUDE ( SUBJAREA ,  ",N43," ) OR "),_xlfn.CONCAT("  EXCLUDE ( SUBJAREA ,  ",N43," ) ")),"")</f>
        <v xml:space="preserve">  EXCLUDE ( SUBJAREA ,  "CHEM" ) OR </v>
      </c>
      <c r="P43" s="30"/>
      <c r="R43" s="17" t="str">
        <f t="shared" ref="R43:R106" si="10">IF(R44&lt;&gt;"",IF(B43=1,CHAR(34) &amp; A43&amp; CHAR(34),IF(B43=2,A43,""))&amp; " OR ",IF(B43=1,CHAR(34) &amp; A43&amp; CHAR(34),IF(B43=2,A43,"")))</f>
        <v xml:space="preserve">ml OR </v>
      </c>
      <c r="S43" s="18" t="str">
        <f t="shared" ref="S43:S106" si="11">IF(S44&lt;&gt;"",IF(D43=1,CHAR(34) &amp; C43&amp; CHAR(34),IF(D43=2,C43,""))&amp; " OR ",IF(D43=1,CHAR(34) &amp; C43&amp; CHAR(34),IF(D43=2,C43,"")))</f>
        <v xml:space="preserve">"Fault detection and diagnosis" OR </v>
      </c>
      <c r="T43" s="18" t="str">
        <f t="shared" ref="T43:T106" si="12">IF(T44&lt;&gt;"",IF(F43=1,CHAR(34) &amp; E43&amp; CHAR(34),IF(F43=2,E43,""))&amp; " OR ",IF(F43=1,CHAR(34) &amp; E43&amp; CHAR(34),IF(F43=2,E43,"")))</f>
        <v xml:space="preserve">"Building energy system" OR </v>
      </c>
      <c r="U43" s="20" t="s">
        <v>71</v>
      </c>
      <c r="V43" t="str">
        <f t="shared" ref="V43:V106" si="13">IF(V44&lt;&gt;"",_xlfn.CONCAT("WC = ",U43," OR "),_xlfn.CONCAT("WC = ",U43))</f>
        <v xml:space="preserve">WC = ANESTHESIOLOGY OR </v>
      </c>
      <c r="W43" s="30"/>
      <c r="Y43" s="17" t="str">
        <f t="shared" ref="Y43:Y106" si="14">IF(Y44&lt;&gt;"",IF(B43=1,CHAR(34) &amp; A43&amp; CHAR(34),IF(B43=2,A43,""))&amp; " OR ",IF(B43=1,CHAR(34) &amp; A43&amp; CHAR(34),IF(B43=2,A43,"")))</f>
        <v xml:space="preserve">ml OR </v>
      </c>
      <c r="Z43" s="18" t="str">
        <f t="shared" ref="Z43:Z106" si="15">IF(Z44&lt;&gt;"",IF(D43=1,CHAR(34) &amp; C43&amp; CHAR(34),IF(D43=2,C43,""))&amp; " OR ",IF(D43=1,CHAR(34) &amp; C43&amp; CHAR(34),IF(D43=2,C43,"")))</f>
        <v xml:space="preserve">"Fault detection and diagnosis" OR </v>
      </c>
      <c r="AA43" s="18" t="str">
        <f t="shared" ref="AA43:AA106" si="16">IF(AA44&lt;&gt;"",IF(F43=1,CHAR(34) &amp; E43&amp; CHAR(34),IF(F43=2,E43,""))&amp; " OR ",IF(F43=1,CHAR(34) &amp; E43&amp; CHAR(34),IF(F43=2,E43,"")))</f>
        <v xml:space="preserve">"Building energy system" OR </v>
      </c>
      <c r="AB43" s="21" t="str">
        <f>MID(AB42,AC42+4,LEN(AB42))</f>
        <v>Biological Science Index AND MEDLINE® AND Advanced Technologies &amp; Aerospace Collection AND Agricultural &amp; Environmental Science Collection AND Environmental Science Collection AND Environmental Science Index AND Advanced Technologies &amp; Aerospace Index AND Advanced Technologies &amp; Aerospace Database AND Earth, Atmospheric &amp; Aquatic Science Collection AND Meteorological &amp; Geoastrophysical Abstracts AND 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43">
        <f t="shared" si="2"/>
        <v>26</v>
      </c>
      <c r="AD43" s="22" t="str">
        <f t="shared" ref="AD43:AD106" si="17">IF(AC43&gt;0,IF(AC44=0,LEFT(AB43,AC43),LEFT(AB43,AC43-2)))</f>
        <v>Biological Science Index</v>
      </c>
      <c r="AE43">
        <f t="shared" ref="AE43:AE106" si="18">IF(AC43=0,"",IF(MATCH(AD43,$AI$42:$AI$131,0)&gt;0,1,0))</f>
        <v>1</v>
      </c>
      <c r="AF43">
        <f t="shared" ref="AF43:AF106" si="19">IF(AC43=0,"",IF(MATCH(AD43,$AM$42:$AM$131,0)&gt;0,1,0))</f>
        <v>1</v>
      </c>
      <c r="AG43" s="21" t="str">
        <f>MID(AG42,AH42+4,LEN(AG42))</f>
        <v>Biological Science Index AND MEDLINE® AND Agricultural &amp; Environmental Science Collection AND Environmental Science Collection AND Environmental Science Index AND Earth, Atmospheric &amp; Aquatic Science Collection AND Advanced Technologies &amp; Aerospace Collection AND Meteorological &amp; Geoastrophysical Abstracts AND Advanced Technologies &amp; Aerospace Index AND ASFA: Aquatic Sciences and 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43">
        <f t="shared" si="3"/>
        <v>26</v>
      </c>
      <c r="AI43" s="22" t="str">
        <f t="shared" ref="AI43:AI106" si="20">IF(AH43&gt;0,IF(AH44=0,LEFT(AG43,AH43),LEFT(AG43,AH43-2)))</f>
        <v>Biological Science Index</v>
      </c>
      <c r="AJ43">
        <f t="shared" ref="AJ43:AJ106" si="21">IF(AH43=0,"",IF(MATCH(AI43,$AD$42:$AD$131,0)&gt;0,1,0))</f>
        <v>1</v>
      </c>
      <c r="AK43" s="21" t="str">
        <f>MID(AK42,AL42+4,LEN(AK42))</f>
        <v>Biological Science Index AND MEDLINE® AND Earth, Atmospheric &amp; Aquatic Science Collection AND Meteorological &amp; Geoastrophysical Abstracts AND Advanced Technologies &amp; Aerospace Collection AND Advanced Technologies &amp; Aerospace Index AND Agricultural &amp; Environmental Science Collection AND Environmental Science Collection AND Environmental Science Index AND ASFA: Aquatic Sciences and 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43">
        <f t="shared" si="4"/>
        <v>26</v>
      </c>
      <c r="AM43" s="22" t="str">
        <f t="shared" ref="AM43:AM106" si="22">IF(AL43&gt;0,IF(AL44=0,LEFT(AK43,AL43),LEFT(AK43,AL43-2)))</f>
        <v>Biological Science Index</v>
      </c>
      <c r="AN43">
        <f t="shared" ref="AN43:AN106" si="23">IF(AL43=0,"",IF(MATCH(AM43,$AD$42:$AD$131,0)&gt;0,1,0))</f>
        <v>1</v>
      </c>
      <c r="AO43" s="30"/>
    </row>
    <row r="44" spans="1:41" x14ac:dyDescent="0.3">
      <c r="A44" s="5" t="s">
        <v>72</v>
      </c>
      <c r="B44" s="5">
        <v>2</v>
      </c>
      <c r="C44" s="5" t="s">
        <v>73</v>
      </c>
      <c r="D44" s="5">
        <v>1</v>
      </c>
      <c r="E44" s="5" t="s">
        <v>74</v>
      </c>
      <c r="F44" s="5">
        <v>1</v>
      </c>
      <c r="G44" s="30"/>
      <c r="I44" s="17" t="str">
        <f t="shared" si="5"/>
        <v xml:space="preserve">ai OR </v>
      </c>
      <c r="J44" s="18" t="str">
        <f t="shared" si="6"/>
        <v xml:space="preserve">"Fault detection and diagnostics" OR </v>
      </c>
      <c r="K44" s="19" t="str">
        <f t="shared" si="7"/>
        <v xml:space="preserve">"Building energy systems" OR </v>
      </c>
      <c r="L44" s="5" t="s">
        <v>75</v>
      </c>
      <c r="M44" t="str">
        <f t="shared" si="8"/>
        <v xml:space="preserve"> LIMIT-TO ( SUBJAREA ,  "MATE" ) OR </v>
      </c>
      <c r="N44" s="5" t="s">
        <v>76</v>
      </c>
      <c r="O44" t="str">
        <f t="shared" si="9"/>
        <v xml:space="preserve">  EXCLUDE ( SUBJAREA ,  "BIOC" ) OR </v>
      </c>
      <c r="P44" s="30"/>
      <c r="R44" s="17" t="str">
        <f t="shared" si="10"/>
        <v xml:space="preserve">ai OR </v>
      </c>
      <c r="S44" s="18" t="str">
        <f t="shared" si="11"/>
        <v xml:space="preserve">"Fault detection and diagnostics" OR </v>
      </c>
      <c r="T44" s="18" t="str">
        <f t="shared" si="12"/>
        <v xml:space="preserve">"Building energy systems" OR </v>
      </c>
      <c r="U44" s="20" t="s">
        <v>77</v>
      </c>
      <c r="V44" t="str">
        <f t="shared" si="13"/>
        <v xml:space="preserve">WC = ASTRONOMY ASTROPHYSICS OR </v>
      </c>
      <c r="W44" s="30"/>
      <c r="Y44" s="17" t="str">
        <f t="shared" si="14"/>
        <v xml:space="preserve">ai OR </v>
      </c>
      <c r="Z44" s="18" t="str">
        <f t="shared" si="15"/>
        <v xml:space="preserve">"Fault detection and diagnostics" OR </v>
      </c>
      <c r="AA44" s="18" t="str">
        <f t="shared" si="16"/>
        <v xml:space="preserve">"Building energy systems" OR </v>
      </c>
      <c r="AB44" s="21" t="str">
        <f t="shared" ref="AB44:AB107" si="24">MID(AB43,AC43+4,LEN(AB43))</f>
        <v>MEDLINE® AND Advanced Technologies &amp; Aerospace Collection AND Agricultural &amp; Environmental Science Collection AND Environmental Science Collection AND Environmental Science Index AND Advanced Technologies &amp; Aerospace Index AND Advanced Technologies &amp; Aerospace Database AND Earth, Atmospheric &amp; Aquatic Science Collection AND Meteorological &amp; Geoastrophysical Abstracts AND 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44">
        <f t="shared" si="2"/>
        <v>10</v>
      </c>
      <c r="AD44" s="22" t="str">
        <f t="shared" si="17"/>
        <v>MEDLINE®</v>
      </c>
      <c r="AE44">
        <f t="shared" si="18"/>
        <v>1</v>
      </c>
      <c r="AF44">
        <f t="shared" si="19"/>
        <v>1</v>
      </c>
      <c r="AG44" s="21" t="str">
        <f t="shared" ref="AG44:AG107" si="25">MID(AG43,AH43+4,LEN(AG43))</f>
        <v>MEDLINE® AND Agricultural &amp; Environmental Science Collection AND Environmental Science Collection AND Environmental Science Index AND Earth, Atmospheric &amp; Aquatic Science Collection AND Advanced Technologies &amp; Aerospace Collection AND Meteorological &amp; Geoastrophysical Abstracts AND Advanced Technologies &amp; Aerospace Index AND ASFA: Aquatic Sciences and 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44">
        <f t="shared" si="3"/>
        <v>10</v>
      </c>
      <c r="AI44" s="22" t="str">
        <f t="shared" si="20"/>
        <v>MEDLINE®</v>
      </c>
      <c r="AJ44">
        <f t="shared" si="21"/>
        <v>1</v>
      </c>
      <c r="AK44" s="21" t="str">
        <f t="shared" ref="AK44:AK107" si="26">MID(AK43,AL43+4,LEN(AK43))</f>
        <v>MEDLINE® AND Earth, Atmospheric &amp; Aquatic Science Collection AND Meteorological &amp; Geoastrophysical Abstracts AND Advanced Technologies &amp; Aerospace Collection AND Advanced Technologies &amp; Aerospace Index AND Agricultural &amp; Environmental Science Collection AND Environmental Science Collection AND Environmental Science Index AND ASFA: Aquatic Sciences and 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44">
        <f t="shared" si="4"/>
        <v>10</v>
      </c>
      <c r="AM44" s="22" t="str">
        <f t="shared" si="22"/>
        <v>MEDLINE®</v>
      </c>
      <c r="AN44">
        <f t="shared" si="23"/>
        <v>1</v>
      </c>
      <c r="AO44" s="30"/>
    </row>
    <row r="45" spans="1:41" x14ac:dyDescent="0.3">
      <c r="A45" s="5" t="s">
        <v>78</v>
      </c>
      <c r="B45" s="5">
        <v>1</v>
      </c>
      <c r="C45" s="5" t="s">
        <v>79</v>
      </c>
      <c r="D45" s="5">
        <v>1</v>
      </c>
      <c r="E45" s="5" t="s">
        <v>80</v>
      </c>
      <c r="F45" s="5">
        <v>1</v>
      </c>
      <c r="G45" s="30"/>
      <c r="I45" s="17" t="str">
        <f t="shared" si="5"/>
        <v xml:space="preserve">"Artificial intelligence" OR </v>
      </c>
      <c r="J45" s="18" t="str">
        <f t="shared" si="6"/>
        <v xml:space="preserve">"Automated fault detection" OR </v>
      </c>
      <c r="K45" s="19" t="str">
        <f t="shared" si="7"/>
        <v xml:space="preserve">"Building management" OR </v>
      </c>
      <c r="L45" s="5" t="s">
        <v>81</v>
      </c>
      <c r="M45" t="str">
        <f t="shared" si="8"/>
        <v xml:space="preserve"> LIMIT-TO ( SUBJAREA ,  "ENVI" ) </v>
      </c>
      <c r="N45" s="5" t="s">
        <v>82</v>
      </c>
      <c r="O45" t="str">
        <f t="shared" si="9"/>
        <v xml:space="preserve">  EXCLUDE ( SUBJAREA ,  "MEDI" ) OR </v>
      </c>
      <c r="P45" s="30"/>
      <c r="R45" s="17" t="str">
        <f t="shared" si="10"/>
        <v xml:space="preserve">"Artificial intelligence" OR </v>
      </c>
      <c r="S45" s="18" t="str">
        <f t="shared" si="11"/>
        <v xml:space="preserve">"Automated fault detection" OR </v>
      </c>
      <c r="T45" s="18" t="str">
        <f t="shared" si="12"/>
        <v xml:space="preserve">"Building management" OR </v>
      </c>
      <c r="U45" s="20" t="s">
        <v>83</v>
      </c>
      <c r="V45" t="str">
        <f t="shared" si="13"/>
        <v xml:space="preserve">WC = BIOCHEMICAL RESEARCH METHODS OR </v>
      </c>
      <c r="W45" s="30"/>
      <c r="Y45" s="17" t="str">
        <f t="shared" si="14"/>
        <v xml:space="preserve">"Artificial intelligence" OR </v>
      </c>
      <c r="Z45" s="18" t="str">
        <f t="shared" si="15"/>
        <v xml:space="preserve">"Automated fault detection" OR </v>
      </c>
      <c r="AA45" s="18" t="str">
        <f t="shared" si="16"/>
        <v xml:space="preserve">"Building management" OR </v>
      </c>
      <c r="AB45" s="21" t="str">
        <f t="shared" si="24"/>
        <v>Advanced Technologies &amp; Aerospace Collection AND Agricultural &amp; Environmental Science Collection AND Environmental Science Collection AND Environmental Science Index AND Advanced Technologies &amp; Aerospace Index AND Advanced Technologies &amp; Aerospace Database AND Earth, Atmospheric &amp; Aquatic Science Collection AND Meteorological &amp; Geoastrophysical Abstracts AND 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45">
        <f t="shared" si="2"/>
        <v>46</v>
      </c>
      <c r="AD45" s="22" t="str">
        <f t="shared" si="17"/>
        <v>Advanced Technologies &amp; Aerospace Collection</v>
      </c>
      <c r="AE45">
        <f t="shared" si="18"/>
        <v>1</v>
      </c>
      <c r="AF45">
        <f t="shared" si="19"/>
        <v>1</v>
      </c>
      <c r="AG45" s="21" t="str">
        <f t="shared" si="25"/>
        <v>Agricultural &amp; Environmental Science Collection AND Environmental Science Collection AND Environmental Science Index AND Earth, Atmospheric &amp; Aquatic Science Collection AND Advanced Technologies &amp; Aerospace Collection AND Meteorological &amp; Geoastrophysical Abstracts AND Advanced Technologies &amp; Aerospace Index AND ASFA: Aquatic Sciences and 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45">
        <f t="shared" si="3"/>
        <v>49</v>
      </c>
      <c r="AI45" s="22" t="str">
        <f t="shared" si="20"/>
        <v>Agricultural &amp; Environmental Science Collection</v>
      </c>
      <c r="AJ45">
        <f t="shared" si="21"/>
        <v>1</v>
      </c>
      <c r="AK45" s="21" t="str">
        <f t="shared" si="26"/>
        <v>Earth, Atmospheric &amp; Aquatic Science Collection AND Meteorological &amp; Geoastrophysical Abstracts AND Advanced Technologies &amp; Aerospace Collection AND Advanced Technologies &amp; Aerospace Index AND Agricultural &amp; Environmental Science Collection AND Environmental Science Collection AND Environmental Science Index AND ASFA: Aquatic Sciences and 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45">
        <f t="shared" si="4"/>
        <v>49</v>
      </c>
      <c r="AM45" s="22" t="str">
        <f t="shared" si="22"/>
        <v>Earth, Atmospheric &amp; Aquatic Science Collection</v>
      </c>
      <c r="AN45">
        <f t="shared" si="23"/>
        <v>1</v>
      </c>
      <c r="AO45" s="30"/>
    </row>
    <row r="46" spans="1:41" x14ac:dyDescent="0.3">
      <c r="A46" s="5" t="s">
        <v>84</v>
      </c>
      <c r="B46" s="5">
        <v>1</v>
      </c>
      <c r="C46" s="5" t="s">
        <v>85</v>
      </c>
      <c r="D46" s="5">
        <v>1</v>
      </c>
      <c r="E46" s="5" t="s">
        <v>86</v>
      </c>
      <c r="F46" s="5">
        <v>1</v>
      </c>
      <c r="G46" s="30"/>
      <c r="I46" s="17" t="str">
        <f t="shared" si="5"/>
        <v xml:space="preserve">"Supervised learning" OR </v>
      </c>
      <c r="J46" s="18" t="str">
        <f t="shared" si="6"/>
        <v xml:space="preserve">"Automated fault detection and diagnosis" OR </v>
      </c>
      <c r="K46" s="19" t="str">
        <f t="shared" si="7"/>
        <v xml:space="preserve">"Building management system" OR </v>
      </c>
      <c r="L46" s="5"/>
      <c r="M46" t="str">
        <f t="shared" si="8"/>
        <v/>
      </c>
      <c r="N46" s="5" t="s">
        <v>87</v>
      </c>
      <c r="O46" t="str">
        <f t="shared" si="9"/>
        <v xml:space="preserve">  EXCLUDE ( SUBJAREA ,  "AGRI" ) OR </v>
      </c>
      <c r="P46" s="30"/>
      <c r="R46" s="17" t="str">
        <f t="shared" si="10"/>
        <v xml:space="preserve">"Supervised learning" OR </v>
      </c>
      <c r="S46" s="18" t="str">
        <f t="shared" si="11"/>
        <v xml:space="preserve">"Automated fault detection and diagnosis" OR </v>
      </c>
      <c r="T46" s="18" t="str">
        <f t="shared" si="12"/>
        <v xml:space="preserve">"Building management system" OR </v>
      </c>
      <c r="U46" s="20" t="s">
        <v>88</v>
      </c>
      <c r="V46" t="str">
        <f t="shared" si="13"/>
        <v xml:space="preserve">WC = BIOCHEMISTRY MOLECULAR BIOLOGY OR </v>
      </c>
      <c r="W46" s="30"/>
      <c r="Y46" s="17" t="str">
        <f t="shared" si="14"/>
        <v xml:space="preserve">"Supervised learning" OR </v>
      </c>
      <c r="Z46" s="18" t="str">
        <f t="shared" si="15"/>
        <v xml:space="preserve">"Automated fault detection and diagnosis" OR </v>
      </c>
      <c r="AA46" s="18" t="str">
        <f t="shared" si="16"/>
        <v xml:space="preserve">"Building management system" OR </v>
      </c>
      <c r="AB46" s="21" t="str">
        <f t="shared" si="24"/>
        <v>Agricultural &amp; Environmental Science Collection AND Environmental Science Collection AND Environmental Science Index AND Advanced Technologies &amp; Aerospace Index AND Advanced Technologies &amp; Aerospace Database AND Earth, Atmospheric &amp; Aquatic Science Collection AND Meteorological &amp; Geoastrophysical Abstracts AND 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46">
        <f t="shared" si="2"/>
        <v>49</v>
      </c>
      <c r="AD46" s="22" t="str">
        <f t="shared" si="17"/>
        <v>Agricultural &amp; Environmental Science Collection</v>
      </c>
      <c r="AE46">
        <f t="shared" si="18"/>
        <v>1</v>
      </c>
      <c r="AF46">
        <f t="shared" si="19"/>
        <v>1</v>
      </c>
      <c r="AG46" s="21" t="str">
        <f t="shared" si="25"/>
        <v>Environmental Science Collection AND Environmental Science Index AND Earth, Atmospheric &amp; Aquatic Science Collection AND Advanced Technologies &amp; Aerospace Collection AND Meteorological &amp; Geoastrophysical Abstracts AND Advanced Technologies &amp; Aerospace Index AND ASFA: Aquatic Sciences and 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46">
        <f t="shared" si="3"/>
        <v>34</v>
      </c>
      <c r="AI46" s="22" t="str">
        <f t="shared" si="20"/>
        <v>Environmental Science Collection</v>
      </c>
      <c r="AJ46">
        <f t="shared" si="21"/>
        <v>1</v>
      </c>
      <c r="AK46" s="21" t="str">
        <f t="shared" si="26"/>
        <v>Meteorological &amp; Geoastrophysical Abstracts AND Advanced Technologies &amp; Aerospace Collection AND Advanced Technologies &amp; Aerospace Index AND Agricultural &amp; Environmental Science Collection AND Environmental Science Collection AND Environmental Science Index AND ASFA: Aquatic Sciences and 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46">
        <f t="shared" si="4"/>
        <v>45</v>
      </c>
      <c r="AM46" s="22" t="str">
        <f t="shared" si="22"/>
        <v>Meteorological &amp; Geoastrophysical Abstracts</v>
      </c>
      <c r="AN46">
        <f t="shared" si="23"/>
        <v>1</v>
      </c>
      <c r="AO46" s="30"/>
    </row>
    <row r="47" spans="1:41" x14ac:dyDescent="0.3">
      <c r="A47" s="5" t="s">
        <v>89</v>
      </c>
      <c r="B47" s="5">
        <v>1</v>
      </c>
      <c r="C47" s="5" t="s">
        <v>90</v>
      </c>
      <c r="D47" s="5">
        <v>1</v>
      </c>
      <c r="E47" s="5" t="s">
        <v>91</v>
      </c>
      <c r="F47" s="5">
        <v>1</v>
      </c>
      <c r="G47" s="30"/>
      <c r="I47" s="17" t="str">
        <f t="shared" si="5"/>
        <v xml:space="preserve">"unsupervised learning" OR </v>
      </c>
      <c r="J47" s="18" t="str">
        <f t="shared" si="6"/>
        <v xml:space="preserve">"Automated fault detection and diagnostics" OR </v>
      </c>
      <c r="K47" s="19" t="str">
        <f t="shared" si="7"/>
        <v xml:space="preserve">"Building management systems" OR </v>
      </c>
      <c r="L47" s="5"/>
      <c r="M47" t="str">
        <f t="shared" si="8"/>
        <v/>
      </c>
      <c r="N47" s="5" t="s">
        <v>92</v>
      </c>
      <c r="O47" t="str">
        <f t="shared" si="9"/>
        <v xml:space="preserve">  EXCLUDE ( SUBJAREA ,  "BUSI" ) OR </v>
      </c>
      <c r="P47" s="30"/>
      <c r="R47" s="17" t="str">
        <f t="shared" si="10"/>
        <v xml:space="preserve">"unsupervised learning" OR </v>
      </c>
      <c r="S47" s="18" t="str">
        <f t="shared" si="11"/>
        <v xml:space="preserve">"Automated fault detection and diagnostics" OR </v>
      </c>
      <c r="T47" s="18" t="str">
        <f t="shared" si="12"/>
        <v xml:space="preserve">"Building management systems" OR </v>
      </c>
      <c r="U47" s="20" t="s">
        <v>93</v>
      </c>
      <c r="V47" t="str">
        <f t="shared" si="13"/>
        <v xml:space="preserve">WC = BIOLOGY OR </v>
      </c>
      <c r="W47" s="30"/>
      <c r="Y47" s="17" t="str">
        <f t="shared" si="14"/>
        <v xml:space="preserve">"unsupervised learning" OR </v>
      </c>
      <c r="Z47" s="18" t="str">
        <f t="shared" si="15"/>
        <v xml:space="preserve">"Automated fault detection and diagnostics" OR </v>
      </c>
      <c r="AA47" s="18" t="str">
        <f t="shared" si="16"/>
        <v xml:space="preserve">"Building management systems" OR </v>
      </c>
      <c r="AB47" s="21" t="str">
        <f t="shared" si="24"/>
        <v>Environmental Science Collection AND Environmental Science Index AND Advanced Technologies &amp; Aerospace Index AND Advanced Technologies &amp; Aerospace Database AND Earth, Atmospheric &amp; Aquatic Science Collection AND Meteorological &amp; Geoastrophysical Abstracts AND 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47">
        <f t="shared" si="2"/>
        <v>34</v>
      </c>
      <c r="AD47" s="22" t="str">
        <f t="shared" si="17"/>
        <v>Environmental Science Collection</v>
      </c>
      <c r="AE47">
        <f t="shared" si="18"/>
        <v>1</v>
      </c>
      <c r="AF47">
        <f t="shared" si="19"/>
        <v>1</v>
      </c>
      <c r="AG47" s="21" t="str">
        <f t="shared" si="25"/>
        <v>Environmental Science Index AND Earth, Atmospheric &amp; Aquatic Science Collection AND Advanced Technologies &amp; Aerospace Collection AND Meteorological &amp; Geoastrophysical Abstracts AND Advanced Technologies &amp; Aerospace Index AND ASFA: Aquatic Sciences and 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47">
        <f t="shared" si="3"/>
        <v>29</v>
      </c>
      <c r="AI47" s="22" t="str">
        <f t="shared" si="20"/>
        <v>Environmental Science Index</v>
      </c>
      <c r="AJ47">
        <f t="shared" si="21"/>
        <v>1</v>
      </c>
      <c r="AK47" s="21" t="str">
        <f t="shared" si="26"/>
        <v>Advanced Technologies &amp; Aerospace Collection AND Advanced Technologies &amp; Aerospace Index AND Agricultural &amp; Environmental Science Collection AND Environmental Science Collection AND Environmental Science Index AND ASFA: Aquatic Sciences and 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47">
        <f t="shared" si="4"/>
        <v>46</v>
      </c>
      <c r="AM47" s="22" t="str">
        <f t="shared" si="22"/>
        <v>Advanced Technologies &amp; Aerospace Collection</v>
      </c>
      <c r="AN47">
        <f t="shared" si="23"/>
        <v>1</v>
      </c>
      <c r="AO47" s="30"/>
    </row>
    <row r="48" spans="1:41" x14ac:dyDescent="0.3">
      <c r="A48" s="5" t="s">
        <v>94</v>
      </c>
      <c r="B48" s="5">
        <v>1</v>
      </c>
      <c r="C48" s="5" t="s">
        <v>95</v>
      </c>
      <c r="D48" s="5">
        <v>1</v>
      </c>
      <c r="E48" s="5" t="s">
        <v>96</v>
      </c>
      <c r="F48" s="5">
        <v>2</v>
      </c>
      <c r="G48" s="30"/>
      <c r="I48" s="17" t="str">
        <f t="shared" si="5"/>
        <v xml:space="preserve">"semi-supervised learning" OR </v>
      </c>
      <c r="J48" s="18" t="str">
        <f t="shared" si="6"/>
        <v xml:space="preserve">"Automatic fault detection" OR </v>
      </c>
      <c r="K48" s="19" t="str">
        <f t="shared" si="7"/>
        <v xml:space="preserve">bms OR </v>
      </c>
      <c r="L48" s="5"/>
      <c r="M48" t="str">
        <f t="shared" si="8"/>
        <v/>
      </c>
      <c r="N48" s="5" t="s">
        <v>97</v>
      </c>
      <c r="O48" t="str">
        <f t="shared" si="9"/>
        <v xml:space="preserve">  EXCLUDE ( SUBJAREA ,  "ECON" ) OR </v>
      </c>
      <c r="P48" s="30"/>
      <c r="R48" s="17" t="str">
        <f t="shared" si="10"/>
        <v xml:space="preserve">"semi-supervised learning" OR </v>
      </c>
      <c r="S48" s="18" t="str">
        <f t="shared" si="11"/>
        <v xml:space="preserve">"Automatic fault detection" OR </v>
      </c>
      <c r="T48" s="18" t="str">
        <f t="shared" si="12"/>
        <v xml:space="preserve">bms OR </v>
      </c>
      <c r="U48" s="20" t="s">
        <v>98</v>
      </c>
      <c r="V48" t="str">
        <f t="shared" si="13"/>
        <v xml:space="preserve">WC = BIOPHYSICS OR </v>
      </c>
      <c r="W48" s="30"/>
      <c r="Y48" s="17" t="str">
        <f t="shared" si="14"/>
        <v xml:space="preserve">"semi-supervised learning" OR </v>
      </c>
      <c r="Z48" s="18" t="str">
        <f t="shared" si="15"/>
        <v xml:space="preserve">"Automatic fault detection" OR </v>
      </c>
      <c r="AA48" s="18" t="str">
        <f t="shared" si="16"/>
        <v xml:space="preserve">bms OR </v>
      </c>
      <c r="AB48" s="21" t="str">
        <f t="shared" si="24"/>
        <v>Environmental Science Index AND Advanced Technologies &amp; Aerospace Index AND Advanced Technologies &amp; Aerospace Database AND Earth, Atmospheric &amp; Aquatic Science Collection AND Meteorological &amp; Geoastrophysical Abstracts AND 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48">
        <f t="shared" si="2"/>
        <v>29</v>
      </c>
      <c r="AD48" s="22" t="str">
        <f t="shared" si="17"/>
        <v>Environmental Science Index</v>
      </c>
      <c r="AE48">
        <f t="shared" si="18"/>
        <v>1</v>
      </c>
      <c r="AF48">
        <f t="shared" si="19"/>
        <v>1</v>
      </c>
      <c r="AG48" s="21" t="str">
        <f t="shared" si="25"/>
        <v>Earth, Atmospheric &amp; Aquatic Science Collection AND Advanced Technologies &amp; Aerospace Collection AND Meteorological &amp; Geoastrophysical Abstracts AND Advanced Technologies &amp; Aerospace Index AND ASFA: Aquatic Sciences and 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48">
        <f t="shared" si="3"/>
        <v>49</v>
      </c>
      <c r="AI48" s="22" t="str">
        <f t="shared" si="20"/>
        <v>Earth, Atmospheric &amp; Aquatic Science Collection</v>
      </c>
      <c r="AJ48">
        <f t="shared" si="21"/>
        <v>1</v>
      </c>
      <c r="AK48" s="21" t="str">
        <f t="shared" si="26"/>
        <v>Advanced Technologies &amp; Aerospace Index AND Agricultural &amp; Environmental Science Collection AND Environmental Science Collection AND Environmental Science Index AND ASFA: Aquatic Sciences and 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48">
        <f t="shared" si="4"/>
        <v>41</v>
      </c>
      <c r="AM48" s="22" t="str">
        <f t="shared" si="22"/>
        <v>Advanced Technologies &amp; Aerospace Index</v>
      </c>
      <c r="AN48">
        <f t="shared" si="23"/>
        <v>1</v>
      </c>
      <c r="AO48" s="30"/>
    </row>
    <row r="49" spans="1:41" x14ac:dyDescent="0.3">
      <c r="A49" s="5" t="s">
        <v>99</v>
      </c>
      <c r="B49" s="5">
        <v>1</v>
      </c>
      <c r="C49" s="5" t="s">
        <v>100</v>
      </c>
      <c r="D49" s="5">
        <v>1</v>
      </c>
      <c r="E49" s="5" t="s">
        <v>101</v>
      </c>
      <c r="F49" s="5">
        <v>1</v>
      </c>
      <c r="G49" s="30"/>
      <c r="I49" s="17" t="str">
        <f t="shared" si="5"/>
        <v xml:space="preserve">"reinforcement learning" OR </v>
      </c>
      <c r="J49" s="18" t="str">
        <f t="shared" si="6"/>
        <v xml:space="preserve">"Automatic fault detection and diagnosis" OR </v>
      </c>
      <c r="K49" s="19" t="str">
        <f t="shared" si="7"/>
        <v xml:space="preserve">"Building automation" OR </v>
      </c>
      <c r="L49" s="5"/>
      <c r="M49" t="str">
        <f t="shared" si="8"/>
        <v/>
      </c>
      <c r="N49" s="5" t="s">
        <v>102</v>
      </c>
      <c r="O49" t="str">
        <f t="shared" si="9"/>
        <v xml:space="preserve">  EXCLUDE ( SUBJAREA ,  "HEAL" ) OR </v>
      </c>
      <c r="P49" s="30"/>
      <c r="R49" s="17" t="str">
        <f t="shared" si="10"/>
        <v xml:space="preserve">"reinforcement learning" OR </v>
      </c>
      <c r="S49" s="18" t="str">
        <f t="shared" si="11"/>
        <v xml:space="preserve">"Automatic fault detection and diagnosis" OR </v>
      </c>
      <c r="T49" s="18" t="str">
        <f t="shared" si="12"/>
        <v xml:space="preserve">"Building automation" OR </v>
      </c>
      <c r="U49" s="20" t="s">
        <v>103</v>
      </c>
      <c r="V49" t="str">
        <f t="shared" si="13"/>
        <v xml:space="preserve">WC = BIOTECHNOLOGY APPLIED MICROBIOLOGY OR </v>
      </c>
      <c r="W49" s="30"/>
      <c r="Y49" s="17" t="str">
        <f t="shared" si="14"/>
        <v xml:space="preserve">"reinforcement learning" OR </v>
      </c>
      <c r="Z49" s="18" t="str">
        <f t="shared" si="15"/>
        <v xml:space="preserve">"Automatic fault detection and diagnosis" OR </v>
      </c>
      <c r="AA49" s="18" t="str">
        <f t="shared" si="16"/>
        <v xml:space="preserve">"Building automation" OR </v>
      </c>
      <c r="AB49" s="21" t="str">
        <f t="shared" si="24"/>
        <v>Advanced Technologies &amp; Aerospace Index AND Advanced Technologies &amp; Aerospace Database AND Earth, Atmospheric &amp; Aquatic Science Collection AND Meteorological &amp; Geoastrophysical Abstracts AND 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49">
        <f t="shared" si="2"/>
        <v>41</v>
      </c>
      <c r="AD49" s="22" t="str">
        <f t="shared" si="17"/>
        <v>Advanced Technologies &amp; Aerospace Index</v>
      </c>
      <c r="AE49">
        <f t="shared" si="18"/>
        <v>1</v>
      </c>
      <c r="AF49">
        <f t="shared" si="19"/>
        <v>1</v>
      </c>
      <c r="AG49" s="21" t="str">
        <f t="shared" si="25"/>
        <v>Advanced Technologies &amp; Aerospace Collection AND Meteorological &amp; Geoastrophysical Abstracts AND Advanced Technologies &amp; Aerospace Index AND ASFA: Aquatic Sciences and 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49">
        <f t="shared" si="3"/>
        <v>46</v>
      </c>
      <c r="AI49" s="22" t="str">
        <f t="shared" si="20"/>
        <v>Advanced Technologies &amp; Aerospace Collection</v>
      </c>
      <c r="AJ49">
        <f t="shared" si="21"/>
        <v>1</v>
      </c>
      <c r="AK49" s="21" t="str">
        <f t="shared" si="26"/>
        <v>Agricultural &amp; Environmental Science Collection AND Environmental Science Collection AND Environmental Science Index AND ASFA: Aquatic Sciences and 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49">
        <f t="shared" si="4"/>
        <v>49</v>
      </c>
      <c r="AM49" s="22" t="str">
        <f t="shared" si="22"/>
        <v>Agricultural &amp; Environmental Science Collection</v>
      </c>
      <c r="AN49">
        <f t="shared" si="23"/>
        <v>1</v>
      </c>
      <c r="AO49" s="30"/>
    </row>
    <row r="50" spans="1:41" x14ac:dyDescent="0.3">
      <c r="A50" s="5" t="s">
        <v>104</v>
      </c>
      <c r="B50" s="5">
        <v>1</v>
      </c>
      <c r="C50" s="5" t="s">
        <v>105</v>
      </c>
      <c r="D50" s="5">
        <v>1</v>
      </c>
      <c r="E50" s="5" t="s">
        <v>106</v>
      </c>
      <c r="F50" s="5">
        <v>1</v>
      </c>
      <c r="G50" s="30"/>
      <c r="I50" s="17" t="str">
        <f t="shared" si="5"/>
        <v xml:space="preserve">"Deep learning" OR </v>
      </c>
      <c r="J50" s="18" t="str">
        <f t="shared" si="6"/>
        <v xml:space="preserve">"Automatic fault detection and diagnostics" OR </v>
      </c>
      <c r="K50" s="19" t="str">
        <f t="shared" si="7"/>
        <v xml:space="preserve">"Building automation and control system" OR </v>
      </c>
      <c r="L50" s="5"/>
      <c r="M50" t="str">
        <f t="shared" si="8"/>
        <v/>
      </c>
      <c r="N50" s="5" t="s">
        <v>107</v>
      </c>
      <c r="O50" t="str">
        <f t="shared" si="9"/>
        <v xml:space="preserve">  EXCLUDE ( SUBJAREA ,  "EART" ) OR </v>
      </c>
      <c r="P50" s="30"/>
      <c r="R50" s="17" t="str">
        <f t="shared" si="10"/>
        <v xml:space="preserve">"Deep learning" OR </v>
      </c>
      <c r="S50" s="18" t="str">
        <f t="shared" si="11"/>
        <v xml:space="preserve">"Automatic fault detection and diagnostics" OR </v>
      </c>
      <c r="T50" s="18" t="str">
        <f t="shared" si="12"/>
        <v xml:space="preserve">"Building automation and control system" OR </v>
      </c>
      <c r="U50" s="20" t="s">
        <v>108</v>
      </c>
      <c r="V50" t="str">
        <f t="shared" si="13"/>
        <v xml:space="preserve">WC = CARDIAC CARDIOVASCULAR SYSTEMS OR </v>
      </c>
      <c r="W50" s="30"/>
      <c r="Y50" s="17" t="str">
        <f t="shared" si="14"/>
        <v xml:space="preserve">"Deep learning" OR </v>
      </c>
      <c r="Z50" s="18" t="str">
        <f t="shared" si="15"/>
        <v xml:space="preserve">"Automatic fault detection and diagnostics" OR </v>
      </c>
      <c r="AA50" s="18" t="str">
        <f t="shared" si="16"/>
        <v xml:space="preserve">"Building automation and control system" OR </v>
      </c>
      <c r="AB50" s="21" t="str">
        <f t="shared" si="24"/>
        <v>Advanced Technologies &amp; Aerospace Database AND Earth, Atmospheric &amp; Aquatic Science Collection AND Meteorological &amp; Geoastrophysical Abstracts AND 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50">
        <f t="shared" si="2"/>
        <v>44</v>
      </c>
      <c r="AD50" s="22" t="str">
        <f t="shared" si="17"/>
        <v>Advanced Technologies &amp; Aerospace Database</v>
      </c>
      <c r="AE50">
        <f t="shared" si="18"/>
        <v>1</v>
      </c>
      <c r="AF50">
        <f t="shared" si="19"/>
        <v>1</v>
      </c>
      <c r="AG50" s="21" t="str">
        <f t="shared" si="25"/>
        <v>Meteorological &amp; Geoastrophysical Abstracts AND Advanced Technologies &amp; Aerospace Index AND ASFA: Aquatic Sciences and 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50">
        <f t="shared" si="3"/>
        <v>45</v>
      </c>
      <c r="AI50" s="22" t="str">
        <f t="shared" si="20"/>
        <v>Meteorological &amp; Geoastrophysical Abstracts</v>
      </c>
      <c r="AJ50">
        <f t="shared" si="21"/>
        <v>1</v>
      </c>
      <c r="AK50" s="21" t="str">
        <f t="shared" si="26"/>
        <v>Environmental Science Collection AND Environmental Science Index AND ASFA: Aquatic Sciences and 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50">
        <f t="shared" si="4"/>
        <v>34</v>
      </c>
      <c r="AM50" s="22" t="str">
        <f t="shared" si="22"/>
        <v>Environmental Science Collection</v>
      </c>
      <c r="AN50">
        <f t="shared" si="23"/>
        <v>1</v>
      </c>
      <c r="AO50" s="30"/>
    </row>
    <row r="51" spans="1:41" x14ac:dyDescent="0.3">
      <c r="A51" s="5" t="s">
        <v>109</v>
      </c>
      <c r="B51" s="5">
        <v>1</v>
      </c>
      <c r="C51" s="5" t="s">
        <v>110</v>
      </c>
      <c r="D51" s="5">
        <v>1</v>
      </c>
      <c r="E51" s="5" t="s">
        <v>111</v>
      </c>
      <c r="F51" s="5">
        <v>1</v>
      </c>
      <c r="G51" s="30"/>
      <c r="I51" s="17" t="str">
        <f t="shared" si="5"/>
        <v xml:space="preserve">"Deep neural network" OR </v>
      </c>
      <c r="J51" s="18" t="str">
        <f t="shared" si="6"/>
        <v xml:space="preserve">"Predictive maintenance" OR </v>
      </c>
      <c r="K51" s="19" t="str">
        <f t="shared" si="7"/>
        <v xml:space="preserve">"Building automation and control systems" OR </v>
      </c>
      <c r="L51" s="5"/>
      <c r="M51" t="str">
        <f t="shared" si="8"/>
        <v/>
      </c>
      <c r="N51" s="5" t="s">
        <v>112</v>
      </c>
      <c r="O51" t="str">
        <f t="shared" si="9"/>
        <v xml:space="preserve">  EXCLUDE ( SUBJAREA ,  "MATH" ) OR </v>
      </c>
      <c r="P51" s="30"/>
      <c r="R51" s="17" t="str">
        <f t="shared" si="10"/>
        <v xml:space="preserve">"Deep neural network" OR </v>
      </c>
      <c r="S51" s="18" t="str">
        <f t="shared" si="11"/>
        <v xml:space="preserve">"Predictive maintenance" OR </v>
      </c>
      <c r="T51" s="18" t="str">
        <f t="shared" si="12"/>
        <v xml:space="preserve">"Building automation and control systems" OR </v>
      </c>
      <c r="U51" s="20" t="s">
        <v>113</v>
      </c>
      <c r="V51" t="str">
        <f t="shared" si="13"/>
        <v xml:space="preserve">WC = CHEMISTRY ANALYTICAL OR </v>
      </c>
      <c r="W51" s="30"/>
      <c r="Y51" s="17" t="str">
        <f t="shared" si="14"/>
        <v xml:space="preserve">"Deep neural network" OR </v>
      </c>
      <c r="Z51" s="18" t="str">
        <f t="shared" si="15"/>
        <v xml:space="preserve">"Predictive maintenance" OR </v>
      </c>
      <c r="AA51" s="18" t="str">
        <f t="shared" si="16"/>
        <v xml:space="preserve">"Building automation and control systems" OR </v>
      </c>
      <c r="AB51" s="21" t="str">
        <f t="shared" si="24"/>
        <v>Earth, Atmospheric &amp; Aquatic Science Collection AND Meteorological &amp; Geoastrophysical Abstracts AND 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51">
        <f t="shared" si="2"/>
        <v>49</v>
      </c>
      <c r="AD51" s="22" t="str">
        <f t="shared" si="17"/>
        <v>Earth, Atmospheric &amp; Aquatic Science Collection</v>
      </c>
      <c r="AE51">
        <f t="shared" si="18"/>
        <v>1</v>
      </c>
      <c r="AF51">
        <f t="shared" si="19"/>
        <v>1</v>
      </c>
      <c r="AG51" s="21" t="str">
        <f t="shared" si="25"/>
        <v>Advanced Technologies &amp; Aerospace Index AND ASFA: Aquatic Sciences and 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51">
        <f t="shared" si="3"/>
        <v>41</v>
      </c>
      <c r="AI51" s="22" t="str">
        <f t="shared" si="20"/>
        <v>Advanced Technologies &amp; Aerospace Index</v>
      </c>
      <c r="AJ51">
        <f t="shared" si="21"/>
        <v>1</v>
      </c>
      <c r="AK51" s="21" t="str">
        <f t="shared" si="26"/>
        <v>Environmental Science Index AND ASFA: Aquatic Sciences and 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51">
        <f t="shared" si="4"/>
        <v>29</v>
      </c>
      <c r="AM51" s="22" t="str">
        <f t="shared" si="22"/>
        <v>Environmental Science Index</v>
      </c>
      <c r="AN51">
        <f t="shared" si="23"/>
        <v>1</v>
      </c>
      <c r="AO51" s="30"/>
    </row>
    <row r="52" spans="1:41" x14ac:dyDescent="0.3">
      <c r="A52" s="5" t="s">
        <v>114</v>
      </c>
      <c r="B52" s="5">
        <v>1</v>
      </c>
      <c r="C52" s="5" t="s">
        <v>115</v>
      </c>
      <c r="D52" s="5">
        <v>2</v>
      </c>
      <c r="E52" s="5" t="s">
        <v>116</v>
      </c>
      <c r="F52" s="5">
        <v>2</v>
      </c>
      <c r="G52" s="30"/>
      <c r="I52" s="17" t="str">
        <f t="shared" si="5"/>
        <v xml:space="preserve">"Deep neural networks" OR </v>
      </c>
      <c r="J52" s="18" t="str">
        <f t="shared" si="6"/>
        <v xml:space="preserve">afdd OR </v>
      </c>
      <c r="K52" s="19" t="str">
        <f t="shared" si="7"/>
        <v xml:space="preserve">bacs OR </v>
      </c>
      <c r="L52" s="5"/>
      <c r="M52" t="str">
        <f t="shared" si="8"/>
        <v/>
      </c>
      <c r="N52" s="5" t="s">
        <v>117</v>
      </c>
      <c r="O52" t="str">
        <f t="shared" si="9"/>
        <v xml:space="preserve">  EXCLUDE ( SUBJAREA ,  "NEUR" ) OR </v>
      </c>
      <c r="P52" s="30"/>
      <c r="R52" s="17" t="str">
        <f t="shared" si="10"/>
        <v xml:space="preserve">"Deep neural networks" OR </v>
      </c>
      <c r="S52" s="18" t="str">
        <f t="shared" si="11"/>
        <v xml:space="preserve">afdd OR </v>
      </c>
      <c r="T52" s="18" t="str">
        <f t="shared" si="12"/>
        <v xml:space="preserve">bacs OR </v>
      </c>
      <c r="U52" s="20" t="s">
        <v>118</v>
      </c>
      <c r="V52" t="str">
        <f t="shared" si="13"/>
        <v xml:space="preserve">WC = CHEMISTRY MULTIDISCIPLINARY OR </v>
      </c>
      <c r="W52" s="30"/>
      <c r="Y52" s="17" t="str">
        <f t="shared" si="14"/>
        <v xml:space="preserve">"Deep neural networks" OR </v>
      </c>
      <c r="Z52" s="18" t="str">
        <f t="shared" si="15"/>
        <v xml:space="preserve">afdd OR </v>
      </c>
      <c r="AA52" s="18" t="str">
        <f t="shared" si="16"/>
        <v xml:space="preserve">bacs OR </v>
      </c>
      <c r="AB52" s="21" t="str">
        <f t="shared" si="24"/>
        <v>Meteorological &amp; Geoastrophysical Abstracts AND 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52">
        <f t="shared" si="2"/>
        <v>45</v>
      </c>
      <c r="AD52" s="22" t="str">
        <f t="shared" si="17"/>
        <v>Meteorological &amp; Geoastrophysical Abstracts</v>
      </c>
      <c r="AE52">
        <f t="shared" si="18"/>
        <v>1</v>
      </c>
      <c r="AF52">
        <f t="shared" si="19"/>
        <v>1</v>
      </c>
      <c r="AG52" s="21" t="str">
        <f t="shared" si="25"/>
        <v>ASFA: Aquatic Sciences and 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52">
        <f t="shared" si="3"/>
        <v>24</v>
      </c>
      <c r="AI52" s="22" t="str">
        <f t="shared" si="20"/>
        <v>ASFA: Aquatic Sciences</v>
      </c>
      <c r="AJ52">
        <f t="shared" si="21"/>
        <v>1</v>
      </c>
      <c r="AK52" s="21" t="str">
        <f t="shared" si="26"/>
        <v>ASFA: Aquatic Sciences and 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52">
        <f t="shared" si="4"/>
        <v>24</v>
      </c>
      <c r="AM52" s="22" t="str">
        <f t="shared" si="22"/>
        <v>ASFA: Aquatic Sciences</v>
      </c>
      <c r="AN52">
        <f t="shared" si="23"/>
        <v>1</v>
      </c>
      <c r="AO52" s="30"/>
    </row>
    <row r="53" spans="1:41" x14ac:dyDescent="0.3">
      <c r="A53" s="5" t="s">
        <v>119</v>
      </c>
      <c r="B53" s="5">
        <v>2</v>
      </c>
      <c r="C53" s="5" t="s">
        <v>120</v>
      </c>
      <c r="D53" s="5">
        <v>2</v>
      </c>
      <c r="E53" s="5" t="s">
        <v>121</v>
      </c>
      <c r="F53" s="5">
        <v>2</v>
      </c>
      <c r="G53" s="30"/>
      <c r="I53" s="17" t="str">
        <f t="shared" si="5"/>
        <v xml:space="preserve">dnn OR </v>
      </c>
      <c r="J53" s="18" t="str">
        <f t="shared" si="6"/>
        <v xml:space="preserve">fdd OR </v>
      </c>
      <c r="K53" s="19" t="str">
        <f t="shared" si="7"/>
        <v xml:space="preserve">hvac OR </v>
      </c>
      <c r="L53" s="5"/>
      <c r="M53" t="str">
        <f t="shared" si="8"/>
        <v/>
      </c>
      <c r="N53" s="5" t="s">
        <v>122</v>
      </c>
      <c r="O53" t="str">
        <f t="shared" si="9"/>
        <v xml:space="preserve">  EXCLUDE ( SUBJAREA ,  "PHAR" ) OR </v>
      </c>
      <c r="P53" s="30"/>
      <c r="R53" s="17" t="str">
        <f t="shared" si="10"/>
        <v xml:space="preserve">dnn OR </v>
      </c>
      <c r="S53" s="18" t="str">
        <f t="shared" si="11"/>
        <v xml:space="preserve">fdd OR </v>
      </c>
      <c r="T53" s="18" t="str">
        <f t="shared" si="12"/>
        <v xml:space="preserve">hvac OR </v>
      </c>
      <c r="U53" s="20" t="s">
        <v>123</v>
      </c>
      <c r="V53" t="str">
        <f t="shared" si="13"/>
        <v xml:space="preserve">WC = CHEMISTRY PHYSICAL OR </v>
      </c>
      <c r="W53" s="30"/>
      <c r="Y53" s="17" t="str">
        <f t="shared" si="14"/>
        <v xml:space="preserve">dnn OR </v>
      </c>
      <c r="Z53" s="18" t="str">
        <f t="shared" si="15"/>
        <v xml:space="preserve">fdd OR </v>
      </c>
      <c r="AA53" s="18" t="str">
        <f t="shared" si="16"/>
        <v xml:space="preserve">hvac OR </v>
      </c>
      <c r="AB53" s="21" t="str">
        <f t="shared" si="24"/>
        <v>Biological Science Database AND 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53">
        <f t="shared" si="2"/>
        <v>29</v>
      </c>
      <c r="AD53" s="22" t="str">
        <f t="shared" si="17"/>
        <v>Biological Science Database</v>
      </c>
      <c r="AE53">
        <f t="shared" si="18"/>
        <v>1</v>
      </c>
      <c r="AF53">
        <f t="shared" si="19"/>
        <v>1</v>
      </c>
      <c r="AG53" s="21" t="str">
        <f t="shared" si="25"/>
        <v>Fisheries Abstracts AND 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53">
        <f t="shared" si="3"/>
        <v>21</v>
      </c>
      <c r="AI53" s="22" t="str">
        <f t="shared" si="20"/>
        <v>Fisheries Abstracts</v>
      </c>
      <c r="AJ53">
        <f t="shared" si="21"/>
        <v>1</v>
      </c>
      <c r="AK53" s="21" t="str">
        <f t="shared" si="26"/>
        <v>Fisheries Abstracts AND 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53">
        <f t="shared" si="4"/>
        <v>21</v>
      </c>
      <c r="AM53" s="22" t="str">
        <f t="shared" si="22"/>
        <v>Fisheries Abstracts</v>
      </c>
      <c r="AN53">
        <f t="shared" si="23"/>
        <v>1</v>
      </c>
      <c r="AO53" s="30"/>
    </row>
    <row r="54" spans="1:41" x14ac:dyDescent="0.3">
      <c r="A54" s="5" t="s">
        <v>124</v>
      </c>
      <c r="B54" s="5">
        <v>2</v>
      </c>
      <c r="C54" s="5" t="s">
        <v>125</v>
      </c>
      <c r="D54" s="5">
        <v>2</v>
      </c>
      <c r="E54" s="5" t="s">
        <v>126</v>
      </c>
      <c r="F54" s="5">
        <v>1</v>
      </c>
      <c r="G54" s="30"/>
      <c r="I54" s="17" t="str">
        <f t="shared" si="5"/>
        <v xml:space="preserve">svm OR </v>
      </c>
      <c r="J54" s="18" t="str">
        <f t="shared" si="6"/>
        <v xml:space="preserve">diagnos* OR </v>
      </c>
      <c r="K54" s="19" t="str">
        <f t="shared" si="7"/>
        <v xml:space="preserve">"HVAC control" OR </v>
      </c>
      <c r="L54" s="5"/>
      <c r="M54" t="str">
        <f t="shared" si="8"/>
        <v/>
      </c>
      <c r="N54" s="5" t="s">
        <v>127</v>
      </c>
      <c r="O54" t="str">
        <f t="shared" si="9"/>
        <v xml:space="preserve">  EXCLUDE ( SUBJAREA ,  "PHYS" ) OR </v>
      </c>
      <c r="P54" s="30"/>
      <c r="R54" s="17" t="str">
        <f t="shared" si="10"/>
        <v xml:space="preserve">svm OR </v>
      </c>
      <c r="S54" s="18" t="str">
        <f t="shared" si="11"/>
        <v xml:space="preserve">diagnos* OR </v>
      </c>
      <c r="T54" s="18" t="str">
        <f t="shared" si="12"/>
        <v xml:space="preserve">"HVAC control" OR </v>
      </c>
      <c r="U54" s="20" t="s">
        <v>128</v>
      </c>
      <c r="V54" t="str">
        <f t="shared" si="13"/>
        <v xml:space="preserve">WC = CLINICAL NEUROLOGY OR </v>
      </c>
      <c r="W54" s="30"/>
      <c r="Y54" s="17" t="str">
        <f t="shared" si="14"/>
        <v xml:space="preserve">svm OR </v>
      </c>
      <c r="Z54" s="18" t="str">
        <f t="shared" si="15"/>
        <v xml:space="preserve">diagnos* OR </v>
      </c>
      <c r="AA54" s="18" t="str">
        <f t="shared" si="16"/>
        <v xml:space="preserve">"HVAC control" OR </v>
      </c>
      <c r="AB54" s="21" t="str">
        <f t="shared" si="24"/>
        <v>Environmental Science Database AND 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54">
        <f t="shared" si="2"/>
        <v>32</v>
      </c>
      <c r="AD54" s="22" t="str">
        <f t="shared" si="17"/>
        <v>Environmental Science Database</v>
      </c>
      <c r="AE54">
        <f t="shared" si="18"/>
        <v>1</v>
      </c>
      <c r="AF54">
        <f t="shared" si="19"/>
        <v>1</v>
      </c>
      <c r="AG54" s="21" t="str">
        <f t="shared" si="25"/>
        <v>Aquatic Science &amp; Fisheries Abstracts (ASFA) 2: Ocean Technology, Policy &amp; Non-Living Resources AND 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54">
        <f t="shared" si="3"/>
        <v>97</v>
      </c>
      <c r="AI54" s="22" t="str">
        <f t="shared" si="20"/>
        <v>Aquatic Science &amp; Fisheries Abstracts (ASFA) 2: Ocean Technology, Policy &amp; Non-Living Resources</v>
      </c>
      <c r="AJ54">
        <f t="shared" si="21"/>
        <v>1</v>
      </c>
      <c r="AK54" s="21" t="str">
        <f t="shared" si="26"/>
        <v>Aquatic Science &amp; Fisheries Abstracts (ASFA) 2: Ocean Technology, Policy &amp; Non-Living Resources AND 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54">
        <f t="shared" si="4"/>
        <v>97</v>
      </c>
      <c r="AM54" s="22" t="str">
        <f t="shared" si="22"/>
        <v>Aquatic Science &amp; Fisheries Abstracts (ASFA) 2: Ocean Technology, Policy &amp; Non-Living Resources</v>
      </c>
      <c r="AN54">
        <f t="shared" si="23"/>
        <v>1</v>
      </c>
      <c r="AO54" s="30"/>
    </row>
    <row r="55" spans="1:41" x14ac:dyDescent="0.3">
      <c r="A55" s="5" t="s">
        <v>129</v>
      </c>
      <c r="B55" s="5">
        <v>1</v>
      </c>
      <c r="C55" s="5" t="s">
        <v>130</v>
      </c>
      <c r="D55" s="5">
        <v>1</v>
      </c>
      <c r="E55" s="5" t="s">
        <v>131</v>
      </c>
      <c r="F55" s="5">
        <v>1</v>
      </c>
      <c r="G55" s="30"/>
      <c r="I55" s="17" t="str">
        <f t="shared" si="5"/>
        <v xml:space="preserve">"Support vector machine" OR </v>
      </c>
      <c r="J55" s="18" t="str">
        <f t="shared" si="6"/>
        <v xml:space="preserve">"Fault detection and isolation" OR </v>
      </c>
      <c r="K55" s="19" t="str">
        <f t="shared" si="7"/>
        <v xml:space="preserve">"HVAC controls" OR </v>
      </c>
      <c r="L55" s="5"/>
      <c r="M55" t="str">
        <f t="shared" si="8"/>
        <v/>
      </c>
      <c r="N55" s="5" t="s">
        <v>132</v>
      </c>
      <c r="O55" t="str">
        <f t="shared" si="9"/>
        <v xml:space="preserve">  EXCLUDE ( SUBJAREA ,  "SOCI" ) </v>
      </c>
      <c r="P55" s="30"/>
      <c r="R55" s="17" t="str">
        <f t="shared" si="10"/>
        <v xml:space="preserve">"Support vector machine" OR </v>
      </c>
      <c r="S55" s="18" t="str">
        <f t="shared" si="11"/>
        <v xml:space="preserve">"Fault detection and isolation" OR </v>
      </c>
      <c r="T55" s="18" t="str">
        <f t="shared" si="12"/>
        <v xml:space="preserve">"HVAC controls" OR </v>
      </c>
      <c r="U55" s="20" t="s">
        <v>133</v>
      </c>
      <c r="V55" t="str">
        <f t="shared" si="13"/>
        <v xml:space="preserve">WC = CRITICAL CARE MEDICINE OR </v>
      </c>
      <c r="W55" s="30"/>
      <c r="Y55" s="17" t="str">
        <f t="shared" si="14"/>
        <v xml:space="preserve">"Support vector machine" OR </v>
      </c>
      <c r="Z55" s="18" t="str">
        <f t="shared" si="15"/>
        <v xml:space="preserve">"Fault detection and isolation" OR </v>
      </c>
      <c r="AA55" s="18" t="str">
        <f t="shared" si="16"/>
        <v xml:space="preserve">"HVAC controls" OR </v>
      </c>
      <c r="AB55" s="21" t="str">
        <f t="shared" si="24"/>
        <v>ASFA: Aquatic Sciences and 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55">
        <f t="shared" si="2"/>
        <v>24</v>
      </c>
      <c r="AD55" s="22" t="str">
        <f t="shared" si="17"/>
        <v>ASFA: Aquatic Sciences</v>
      </c>
      <c r="AE55">
        <f t="shared" si="18"/>
        <v>1</v>
      </c>
      <c r="AF55">
        <f t="shared" si="19"/>
        <v>1</v>
      </c>
      <c r="AG55" s="21" t="str">
        <f t="shared" si="25"/>
        <v>Research Library: Health &amp; Medicine AND 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55">
        <f t="shared" si="3"/>
        <v>37</v>
      </c>
      <c r="AI55" s="22" t="str">
        <f t="shared" si="20"/>
        <v>Research Library: Health &amp; Medicine</v>
      </c>
      <c r="AJ55">
        <f t="shared" si="21"/>
        <v>1</v>
      </c>
      <c r="AK55" s="21" t="str">
        <f t="shared" si="26"/>
        <v>Oceanic Abstracts AND 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55">
        <f t="shared" si="4"/>
        <v>19</v>
      </c>
      <c r="AM55" s="22" t="str">
        <f t="shared" si="22"/>
        <v>Oceanic Abstracts</v>
      </c>
      <c r="AN55">
        <f t="shared" si="23"/>
        <v>1</v>
      </c>
      <c r="AO55" s="30"/>
    </row>
    <row r="56" spans="1:41" x14ac:dyDescent="0.3">
      <c r="A56" s="5" t="s">
        <v>134</v>
      </c>
      <c r="B56" s="5">
        <v>1</v>
      </c>
      <c r="C56" s="5" t="s">
        <v>135</v>
      </c>
      <c r="D56" s="5">
        <v>2</v>
      </c>
      <c r="E56" s="5" t="s">
        <v>136</v>
      </c>
      <c r="F56" s="5">
        <v>1</v>
      </c>
      <c r="G56" s="30"/>
      <c r="I56" s="17" t="str">
        <f t="shared" si="5"/>
        <v xml:space="preserve">"Support vector machines" OR </v>
      </c>
      <c r="J56" s="18" t="str">
        <f t="shared" si="6"/>
        <v>fdi</v>
      </c>
      <c r="K56" s="19" t="str">
        <f t="shared" si="7"/>
        <v xml:space="preserve">"HVAC system" OR </v>
      </c>
      <c r="L56" s="5"/>
      <c r="M56" t="str">
        <f t="shared" si="8"/>
        <v/>
      </c>
      <c r="N56" s="5"/>
      <c r="O56" t="str">
        <f t="shared" si="9"/>
        <v/>
      </c>
      <c r="P56" s="30"/>
      <c r="R56" s="17" t="str">
        <f t="shared" si="10"/>
        <v xml:space="preserve">"Support vector machines" OR </v>
      </c>
      <c r="S56" s="18" t="str">
        <f t="shared" si="11"/>
        <v>fdi</v>
      </c>
      <c r="T56" s="18" t="str">
        <f t="shared" si="12"/>
        <v xml:space="preserve">"HVAC system" OR </v>
      </c>
      <c r="U56" s="20" t="s">
        <v>137</v>
      </c>
      <c r="V56" t="str">
        <f t="shared" si="13"/>
        <v xml:space="preserve">WC = DENTISTRY ORAL SURGERY MEDICINE OR </v>
      </c>
      <c r="W56" s="30"/>
      <c r="Y56" s="17" t="str">
        <f t="shared" si="14"/>
        <v xml:space="preserve">"Support vector machines" OR </v>
      </c>
      <c r="Z56" s="18" t="str">
        <f t="shared" si="15"/>
        <v>fdi</v>
      </c>
      <c r="AA56" s="18" t="str">
        <f t="shared" si="16"/>
        <v xml:space="preserve">"HVAC system" OR </v>
      </c>
      <c r="AB56" s="21" t="str">
        <f t="shared" si="24"/>
        <v>Fisheries Abstracts AND 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56">
        <f t="shared" si="2"/>
        <v>21</v>
      </c>
      <c r="AD56" s="22" t="str">
        <f t="shared" si="17"/>
        <v>Fisheries Abstracts</v>
      </c>
      <c r="AE56">
        <f t="shared" si="18"/>
        <v>1</v>
      </c>
      <c r="AF56">
        <f t="shared" si="19"/>
        <v>1</v>
      </c>
      <c r="AG56" s="21" t="str">
        <f t="shared" si="25"/>
        <v>Oceanic Abstracts AND 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56">
        <f t="shared" si="3"/>
        <v>19</v>
      </c>
      <c r="AI56" s="22" t="str">
        <f t="shared" si="20"/>
        <v>Oceanic Abstracts</v>
      </c>
      <c r="AJ56">
        <f t="shared" si="21"/>
        <v>1</v>
      </c>
      <c r="AK56" s="21" t="str">
        <f t="shared" si="26"/>
        <v>Research Library: Health &amp; Medicine AND 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56">
        <f t="shared" si="4"/>
        <v>37</v>
      </c>
      <c r="AM56" s="22" t="str">
        <f t="shared" si="22"/>
        <v>Research Library: Health &amp; Medicine</v>
      </c>
      <c r="AN56">
        <f t="shared" si="23"/>
        <v>1</v>
      </c>
      <c r="AO56" s="30"/>
    </row>
    <row r="57" spans="1:41" x14ac:dyDescent="0.3">
      <c r="A57" s="5" t="s">
        <v>138</v>
      </c>
      <c r="B57" s="5">
        <v>2</v>
      </c>
      <c r="C57" s="5"/>
      <c r="D57" s="5"/>
      <c r="E57" s="5" t="s">
        <v>139</v>
      </c>
      <c r="F57" s="5">
        <v>1</v>
      </c>
      <c r="G57" s="30"/>
      <c r="I57" s="17" t="str">
        <f t="shared" si="5"/>
        <v xml:space="preserve">ann OR </v>
      </c>
      <c r="J57" s="18" t="str">
        <f t="shared" si="6"/>
        <v/>
      </c>
      <c r="K57" s="19" t="str">
        <f t="shared" si="7"/>
        <v xml:space="preserve">"HVAC systems" OR </v>
      </c>
      <c r="L57" s="5"/>
      <c r="M57" t="str">
        <f t="shared" si="8"/>
        <v/>
      </c>
      <c r="N57" s="5"/>
      <c r="O57" t="str">
        <f t="shared" si="9"/>
        <v/>
      </c>
      <c r="P57" s="30"/>
      <c r="R57" s="17" t="str">
        <f t="shared" si="10"/>
        <v xml:space="preserve">ann OR </v>
      </c>
      <c r="S57" s="18" t="str">
        <f t="shared" si="11"/>
        <v/>
      </c>
      <c r="T57" s="18" t="str">
        <f t="shared" si="12"/>
        <v xml:space="preserve">"HVAC systems" OR </v>
      </c>
      <c r="U57" s="20" t="s">
        <v>140</v>
      </c>
      <c r="V57" t="str">
        <f t="shared" si="13"/>
        <v xml:space="preserve">WC = DERMATOLOGY OR </v>
      </c>
      <c r="W57" s="30"/>
      <c r="Y57" s="17" t="str">
        <f t="shared" si="14"/>
        <v xml:space="preserve">ann OR </v>
      </c>
      <c r="Z57" s="18" t="str">
        <f t="shared" si="15"/>
        <v/>
      </c>
      <c r="AA57" s="18" t="str">
        <f t="shared" si="16"/>
        <v xml:space="preserve">"HVAC systems" OR </v>
      </c>
      <c r="AB57" s="21" t="str">
        <f t="shared" si="24"/>
        <v>Aquatic Science &amp; Fisheries Abstracts (ASFA) 2: Ocean Technology, Policy &amp; Non-Living Resources AND 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57">
        <f t="shared" si="2"/>
        <v>97</v>
      </c>
      <c r="AD57" s="22" t="str">
        <f t="shared" si="17"/>
        <v>Aquatic Science &amp; Fisheries Abstracts (ASFA) 2: Ocean Technology, Policy &amp; Non-Living Resources</v>
      </c>
      <c r="AE57">
        <f t="shared" si="18"/>
        <v>1</v>
      </c>
      <c r="AF57">
        <f t="shared" si="19"/>
        <v>1</v>
      </c>
      <c r="AG57" s="21" t="str">
        <f t="shared" si="25"/>
        <v>Advanced Technologies &amp; Aerospace Database AND 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57">
        <f t="shared" si="3"/>
        <v>44</v>
      </c>
      <c r="AI57" s="22" t="str">
        <f t="shared" si="20"/>
        <v>Advanced Technologies &amp; Aerospace Database</v>
      </c>
      <c r="AJ57">
        <f t="shared" si="21"/>
        <v>1</v>
      </c>
      <c r="AK57" s="21" t="str">
        <f t="shared" si="26"/>
        <v>Biological Science Database AND 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57">
        <f t="shared" si="4"/>
        <v>29</v>
      </c>
      <c r="AM57" s="22" t="str">
        <f t="shared" si="22"/>
        <v>Biological Science Database</v>
      </c>
      <c r="AN57">
        <f t="shared" si="23"/>
        <v>1</v>
      </c>
      <c r="AO57" s="30"/>
    </row>
    <row r="58" spans="1:41" x14ac:dyDescent="0.3">
      <c r="A58" s="5" t="s">
        <v>141</v>
      </c>
      <c r="B58" s="5">
        <v>1</v>
      </c>
      <c r="C58" s="5"/>
      <c r="D58" s="5"/>
      <c r="E58" s="5" t="s">
        <v>142</v>
      </c>
      <c r="F58" s="5">
        <v>1</v>
      </c>
      <c r="G58" s="30"/>
      <c r="I58" s="17" t="str">
        <f t="shared" si="5"/>
        <v xml:space="preserve">"Artificial neural network" OR </v>
      </c>
      <c r="J58" s="18" t="str">
        <f t="shared" si="6"/>
        <v/>
      </c>
      <c r="K58" s="19" t="str">
        <f t="shared" si="7"/>
        <v xml:space="preserve">"HVAC predictive control" OR </v>
      </c>
      <c r="L58" s="5"/>
      <c r="M58" t="str">
        <f t="shared" si="8"/>
        <v/>
      </c>
      <c r="N58" s="5"/>
      <c r="O58" t="str">
        <f t="shared" si="9"/>
        <v/>
      </c>
      <c r="P58" s="30"/>
      <c r="R58" s="17" t="str">
        <f t="shared" si="10"/>
        <v xml:space="preserve">"Artificial neural network" OR </v>
      </c>
      <c r="S58" s="18" t="str">
        <f t="shared" si="11"/>
        <v/>
      </c>
      <c r="T58" s="18" t="str">
        <f t="shared" si="12"/>
        <v xml:space="preserve">"HVAC predictive control" OR </v>
      </c>
      <c r="U58" s="20" t="s">
        <v>143</v>
      </c>
      <c r="V58" t="str">
        <f t="shared" si="13"/>
        <v xml:space="preserve">WC = ELECTROCHEMISTRY OR </v>
      </c>
      <c r="W58" s="30"/>
      <c r="Y58" s="17" t="str">
        <f t="shared" si="14"/>
        <v xml:space="preserve">"Artificial neural network" OR </v>
      </c>
      <c r="Z58" s="18" t="str">
        <f t="shared" si="15"/>
        <v/>
      </c>
      <c r="AA58" s="18" t="str">
        <f t="shared" si="16"/>
        <v xml:space="preserve">"HVAC predictive control" OR </v>
      </c>
      <c r="AB58" s="21" t="str">
        <f t="shared" si="24"/>
        <v>Research Library: Health &amp; Medicine AND 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58">
        <f t="shared" si="2"/>
        <v>37</v>
      </c>
      <c r="AD58" s="22" t="str">
        <f t="shared" si="17"/>
        <v>Research Library: Health &amp; Medicine</v>
      </c>
      <c r="AE58">
        <f t="shared" si="18"/>
        <v>1</v>
      </c>
      <c r="AF58">
        <f t="shared" si="19"/>
        <v>1</v>
      </c>
      <c r="AG58" s="21" t="str">
        <f t="shared" si="25"/>
        <v>Earth, Atmospheric &amp; Aquatic Science Database AND 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58">
        <f t="shared" si="3"/>
        <v>47</v>
      </c>
      <c r="AI58" s="22" t="str">
        <f t="shared" si="20"/>
        <v>Earth, Atmospheric &amp; Aquatic Science Database</v>
      </c>
      <c r="AJ58">
        <f t="shared" si="21"/>
        <v>1</v>
      </c>
      <c r="AK58" s="21" t="str">
        <f t="shared" si="26"/>
        <v>Advanced Technologies &amp; Aerospace Database AND 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58">
        <f t="shared" si="4"/>
        <v>44</v>
      </c>
      <c r="AM58" s="22" t="str">
        <f t="shared" si="22"/>
        <v>Advanced Technologies &amp; Aerospace Database</v>
      </c>
      <c r="AN58">
        <f t="shared" si="23"/>
        <v>1</v>
      </c>
      <c r="AO58" s="30"/>
    </row>
    <row r="59" spans="1:41" x14ac:dyDescent="0.3">
      <c r="A59" s="5" t="s">
        <v>144</v>
      </c>
      <c r="B59" s="5">
        <v>1</v>
      </c>
      <c r="C59" s="5"/>
      <c r="D59" s="5"/>
      <c r="E59" s="5" t="s">
        <v>145</v>
      </c>
      <c r="F59" s="5">
        <v>1</v>
      </c>
      <c r="G59" s="30"/>
      <c r="I59" s="17" t="str">
        <f t="shared" si="5"/>
        <v xml:space="preserve">"Artificial neural networks" OR </v>
      </c>
      <c r="J59" s="18" t="str">
        <f t="shared" si="6"/>
        <v/>
      </c>
      <c r="K59" s="19" t="str">
        <f t="shared" si="7"/>
        <v xml:space="preserve">"HVAC predictive controls" OR </v>
      </c>
      <c r="L59" s="5"/>
      <c r="M59" t="str">
        <f t="shared" si="8"/>
        <v/>
      </c>
      <c r="N59" s="5"/>
      <c r="O59" t="str">
        <f t="shared" si="9"/>
        <v/>
      </c>
      <c r="P59" s="30"/>
      <c r="R59" s="17" t="str">
        <f t="shared" si="10"/>
        <v xml:space="preserve">"Artificial neural networks" OR </v>
      </c>
      <c r="S59" s="18" t="str">
        <f t="shared" si="11"/>
        <v/>
      </c>
      <c r="T59" s="18" t="str">
        <f t="shared" si="12"/>
        <v xml:space="preserve">"HVAC predictive controls" OR </v>
      </c>
      <c r="U59" s="20" t="s">
        <v>146</v>
      </c>
      <c r="V59" t="str">
        <f t="shared" si="13"/>
        <v xml:space="preserve">WC = EMERGENCY MEDICINE OR </v>
      </c>
      <c r="W59" s="30"/>
      <c r="Y59" s="17" t="str">
        <f t="shared" si="14"/>
        <v xml:space="preserve">"Artificial neural networks" OR </v>
      </c>
      <c r="Z59" s="18" t="str">
        <f t="shared" si="15"/>
        <v/>
      </c>
      <c r="AA59" s="18" t="str">
        <f t="shared" si="16"/>
        <v xml:space="preserve">"HVAC predictive controls" OR </v>
      </c>
      <c r="AB59" s="21" t="str">
        <f t="shared" si="24"/>
        <v>Agricultural Science Collection AND 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59">
        <f t="shared" si="2"/>
        <v>33</v>
      </c>
      <c r="AD59" s="22" t="str">
        <f t="shared" si="17"/>
        <v>Agricultural Science Collection</v>
      </c>
      <c r="AE59">
        <f t="shared" si="18"/>
        <v>1</v>
      </c>
      <c r="AF59">
        <f t="shared" si="19"/>
        <v>1</v>
      </c>
      <c r="AG59" s="21" t="str">
        <f t="shared" si="25"/>
        <v>Environmental Science Database AND 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59">
        <f t="shared" si="3"/>
        <v>32</v>
      </c>
      <c r="AI59" s="22" t="str">
        <f t="shared" si="20"/>
        <v>Environmental Science Database</v>
      </c>
      <c r="AJ59">
        <f t="shared" si="21"/>
        <v>1</v>
      </c>
      <c r="AK59" s="21" t="str">
        <f t="shared" si="26"/>
        <v>Materials Science Collection AND 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59">
        <f t="shared" si="4"/>
        <v>30</v>
      </c>
      <c r="AM59" s="22" t="str">
        <f t="shared" si="22"/>
        <v>Materials Science Collection</v>
      </c>
      <c r="AN59">
        <f t="shared" si="23"/>
        <v>1</v>
      </c>
      <c r="AO59" s="30"/>
    </row>
    <row r="60" spans="1:41" x14ac:dyDescent="0.3">
      <c r="A60" s="5" t="s">
        <v>147</v>
      </c>
      <c r="B60" s="5">
        <v>1</v>
      </c>
      <c r="C60" s="5"/>
      <c r="D60" s="5"/>
      <c r="E60" s="5" t="s">
        <v>148</v>
      </c>
      <c r="F60" s="5">
        <v>2</v>
      </c>
      <c r="G60" s="30"/>
      <c r="I60" s="17" t="str">
        <f t="shared" si="5"/>
        <v xml:space="preserve">"Linear regression" OR </v>
      </c>
      <c r="J60" s="18" t="str">
        <f t="shared" si="6"/>
        <v/>
      </c>
      <c r="K60" s="19" t="str">
        <f t="shared" si="7"/>
        <v xml:space="preserve">ventilation* OR </v>
      </c>
      <c r="L60" s="5"/>
      <c r="M60" t="str">
        <f t="shared" si="8"/>
        <v/>
      </c>
      <c r="N60" s="5"/>
      <c r="O60" t="str">
        <f t="shared" si="9"/>
        <v/>
      </c>
      <c r="P60" s="30"/>
      <c r="R60" s="17" t="str">
        <f t="shared" si="10"/>
        <v xml:space="preserve">"Linear regression" OR </v>
      </c>
      <c r="S60" s="18" t="str">
        <f t="shared" si="11"/>
        <v/>
      </c>
      <c r="T60" s="18" t="str">
        <f t="shared" si="12"/>
        <v xml:space="preserve">ventilation* OR </v>
      </c>
      <c r="U60" s="20" t="s">
        <v>149</v>
      </c>
      <c r="V60" t="str">
        <f t="shared" si="13"/>
        <v xml:space="preserve">WC = ENDOCRINOLOGY METABOLISM OR </v>
      </c>
      <c r="W60" s="30"/>
      <c r="Y60" s="17" t="str">
        <f t="shared" si="14"/>
        <v xml:space="preserve">"Linear regression" OR </v>
      </c>
      <c r="Z60" s="18" t="str">
        <f t="shared" si="15"/>
        <v/>
      </c>
      <c r="AA60" s="18" t="str">
        <f t="shared" si="16"/>
        <v xml:space="preserve">ventilation* OR </v>
      </c>
      <c r="AB60" s="21" t="str">
        <f t="shared" si="24"/>
        <v>Earth, Atmospheric &amp; Aquatic Science Database AND 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60">
        <f t="shared" si="2"/>
        <v>47</v>
      </c>
      <c r="AD60" s="22" t="str">
        <f t="shared" si="17"/>
        <v>Earth, Atmospheric &amp; Aquatic Science Database</v>
      </c>
      <c r="AE60">
        <f t="shared" si="18"/>
        <v>1</v>
      </c>
      <c r="AF60">
        <f t="shared" si="19"/>
        <v>1</v>
      </c>
      <c r="AG60" s="21" t="str">
        <f t="shared" si="25"/>
        <v>Biological Science Database AND 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60">
        <f t="shared" si="3"/>
        <v>29</v>
      </c>
      <c r="AI60" s="22" t="str">
        <f t="shared" si="20"/>
        <v>Biological Science Database</v>
      </c>
      <c r="AJ60">
        <f t="shared" si="21"/>
        <v>1</v>
      </c>
      <c r="AK60" s="21" t="str">
        <f t="shared" si="26"/>
        <v>Materials Science Index AND 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60">
        <f t="shared" si="4"/>
        <v>25</v>
      </c>
      <c r="AM60" s="22" t="str">
        <f t="shared" si="22"/>
        <v>Materials Science Index</v>
      </c>
      <c r="AN60">
        <f t="shared" si="23"/>
        <v>1</v>
      </c>
      <c r="AO60" s="30"/>
    </row>
    <row r="61" spans="1:41" x14ac:dyDescent="0.3">
      <c r="A61" s="5" t="s">
        <v>150</v>
      </c>
      <c r="B61" s="5">
        <v>1</v>
      </c>
      <c r="C61" s="5"/>
      <c r="D61" s="5"/>
      <c r="E61" s="5" t="s">
        <v>151</v>
      </c>
      <c r="F61" s="5">
        <v>1</v>
      </c>
      <c r="G61" s="30"/>
      <c r="I61" s="17" t="str">
        <f t="shared" si="5"/>
        <v xml:space="preserve">"Logical regression" OR </v>
      </c>
      <c r="J61" s="18" t="str">
        <f t="shared" si="6"/>
        <v/>
      </c>
      <c r="K61" s="19" t="str">
        <f t="shared" si="7"/>
        <v xml:space="preserve">"ventilation system" OR </v>
      </c>
      <c r="L61" s="5"/>
      <c r="M61" t="str">
        <f t="shared" si="8"/>
        <v/>
      </c>
      <c r="N61" s="5"/>
      <c r="O61" t="str">
        <f t="shared" si="9"/>
        <v/>
      </c>
      <c r="P61" s="30"/>
      <c r="R61" s="17" t="str">
        <f t="shared" si="10"/>
        <v xml:space="preserve">"Logical regression" OR </v>
      </c>
      <c r="S61" s="18" t="str">
        <f t="shared" si="11"/>
        <v/>
      </c>
      <c r="T61" s="18" t="str">
        <f t="shared" si="12"/>
        <v xml:space="preserve">"ventilation system" OR </v>
      </c>
      <c r="U61" s="20" t="s">
        <v>152</v>
      </c>
      <c r="V61" t="str">
        <f t="shared" si="13"/>
        <v xml:space="preserve">WC = ENERGY FUELS OR </v>
      </c>
      <c r="W61" s="30"/>
      <c r="Y61" s="17" t="str">
        <f t="shared" si="14"/>
        <v xml:space="preserve">"Logical regression" OR </v>
      </c>
      <c r="Z61" s="18" t="str">
        <f t="shared" si="15"/>
        <v/>
      </c>
      <c r="AA61" s="18" t="str">
        <f t="shared" si="16"/>
        <v xml:space="preserve">"ventilation system" OR </v>
      </c>
      <c r="AB61" s="21" t="str">
        <f t="shared" si="24"/>
        <v>Materials Science Collection AND 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61">
        <f t="shared" si="2"/>
        <v>30</v>
      </c>
      <c r="AD61" s="22" t="str">
        <f t="shared" si="17"/>
        <v>Materials Science Collection</v>
      </c>
      <c r="AE61">
        <f t="shared" si="18"/>
        <v>1</v>
      </c>
      <c r="AF61">
        <f t="shared" si="19"/>
        <v>1</v>
      </c>
      <c r="AG61" s="21" t="str">
        <f t="shared" si="25"/>
        <v>Agricultural Science Collection AND 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61">
        <f t="shared" si="3"/>
        <v>33</v>
      </c>
      <c r="AI61" s="22" t="str">
        <f t="shared" si="20"/>
        <v>Agricultural Science Collection</v>
      </c>
      <c r="AJ61">
        <f t="shared" si="21"/>
        <v>1</v>
      </c>
      <c r="AK61" s="21" t="str">
        <f t="shared" si="26"/>
        <v>Environmental Science Database AND 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61">
        <f t="shared" si="4"/>
        <v>32</v>
      </c>
      <c r="AM61" s="22" t="str">
        <f t="shared" si="22"/>
        <v>Environmental Science Database</v>
      </c>
      <c r="AN61">
        <f t="shared" si="23"/>
        <v>1</v>
      </c>
      <c r="AO61" s="30"/>
    </row>
    <row r="62" spans="1:41" x14ac:dyDescent="0.3">
      <c r="A62" s="5" t="s">
        <v>153</v>
      </c>
      <c r="B62" s="5">
        <v>2</v>
      </c>
      <c r="C62" s="5"/>
      <c r="D62" s="5"/>
      <c r="E62" s="5" t="s">
        <v>154</v>
      </c>
      <c r="F62" s="5">
        <v>1</v>
      </c>
      <c r="G62" s="30"/>
      <c r="I62" s="17" t="str">
        <f t="shared" si="5"/>
        <v xml:space="preserve">cluster* OR </v>
      </c>
      <c r="J62" s="18" t="str">
        <f t="shared" si="6"/>
        <v/>
      </c>
      <c r="K62" s="19" t="str">
        <f t="shared" si="7"/>
        <v xml:space="preserve">"ventilation systems" OR </v>
      </c>
      <c r="L62" s="5"/>
      <c r="M62" t="str">
        <f t="shared" si="8"/>
        <v/>
      </c>
      <c r="N62" s="5"/>
      <c r="O62" t="str">
        <f t="shared" si="9"/>
        <v/>
      </c>
      <c r="P62" s="30"/>
      <c r="R62" s="17" t="str">
        <f t="shared" si="10"/>
        <v xml:space="preserve">cluster* OR </v>
      </c>
      <c r="S62" s="18" t="str">
        <f t="shared" si="11"/>
        <v/>
      </c>
      <c r="T62" s="18" t="str">
        <f t="shared" si="12"/>
        <v xml:space="preserve">"ventilation systems" OR </v>
      </c>
      <c r="U62" s="20" t="s">
        <v>155</v>
      </c>
      <c r="V62" t="str">
        <f t="shared" si="13"/>
        <v xml:space="preserve">WC = ENGINEERING BIOMEDICAL OR </v>
      </c>
      <c r="W62" s="30"/>
      <c r="Y62" s="17" t="str">
        <f t="shared" si="14"/>
        <v xml:space="preserve">cluster* OR </v>
      </c>
      <c r="Z62" s="18" t="str">
        <f t="shared" si="15"/>
        <v/>
      </c>
      <c r="AA62" s="18" t="str">
        <f t="shared" si="16"/>
        <v xml:space="preserve">"ventilation systems" OR </v>
      </c>
      <c r="AB62" s="21" t="str">
        <f t="shared" si="24"/>
        <v>ABI/INFORM Collection AND 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62">
        <f t="shared" si="2"/>
        <v>23</v>
      </c>
      <c r="AD62" s="22" t="str">
        <f t="shared" si="17"/>
        <v>ABI/INFORM Collection</v>
      </c>
      <c r="AE62" t="e">
        <f t="shared" si="18"/>
        <v>#N/A</v>
      </c>
      <c r="AF62" t="e">
        <f t="shared" si="19"/>
        <v>#N/A</v>
      </c>
      <c r="AG62" s="21" t="str">
        <f t="shared" si="25"/>
        <v>Materials Science Collection AND 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62">
        <f t="shared" si="3"/>
        <v>30</v>
      </c>
      <c r="AI62" s="22" t="str">
        <f t="shared" si="20"/>
        <v>Materials Science Collection</v>
      </c>
      <c r="AJ62">
        <f t="shared" si="21"/>
        <v>1</v>
      </c>
      <c r="AK62" s="21" t="str">
        <f t="shared" si="26"/>
        <v>Social Science Premium Collection AND 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62">
        <f t="shared" si="4"/>
        <v>35</v>
      </c>
      <c r="AM62" s="22" t="str">
        <f t="shared" si="22"/>
        <v>Social Science Premium Collection</v>
      </c>
      <c r="AN62">
        <f t="shared" si="23"/>
        <v>1</v>
      </c>
      <c r="AO62" s="30"/>
    </row>
    <row r="63" spans="1:41" x14ac:dyDescent="0.3">
      <c r="A63" s="5" t="s">
        <v>156</v>
      </c>
      <c r="B63" s="5">
        <v>1</v>
      </c>
      <c r="C63" s="5"/>
      <c r="D63" s="5"/>
      <c r="E63" s="5" t="s">
        <v>157</v>
      </c>
      <c r="F63" s="5">
        <v>2</v>
      </c>
      <c r="G63" s="30"/>
      <c r="I63" s="17" t="str">
        <f t="shared" si="5"/>
        <v xml:space="preserve">"Data mining" OR </v>
      </c>
      <c r="J63" s="18" t="str">
        <f t="shared" si="6"/>
        <v/>
      </c>
      <c r="K63" s="19" t="str">
        <f t="shared" si="7"/>
        <v xml:space="preserve">chiller* OR </v>
      </c>
      <c r="L63" s="5"/>
      <c r="M63" t="str">
        <f t="shared" si="8"/>
        <v/>
      </c>
      <c r="N63" s="5"/>
      <c r="O63" t="str">
        <f t="shared" si="9"/>
        <v/>
      </c>
      <c r="P63" s="30"/>
      <c r="R63" s="17" t="str">
        <f t="shared" si="10"/>
        <v xml:space="preserve">"Data mining" OR </v>
      </c>
      <c r="S63" s="18" t="str">
        <f t="shared" si="11"/>
        <v/>
      </c>
      <c r="T63" s="18" t="str">
        <f t="shared" si="12"/>
        <v xml:space="preserve">chiller* OR </v>
      </c>
      <c r="U63" s="20" t="s">
        <v>158</v>
      </c>
      <c r="V63" t="str">
        <f t="shared" si="13"/>
        <v xml:space="preserve">WC = ENGINEERING CHEMICAL OR </v>
      </c>
      <c r="W63" s="30"/>
      <c r="Y63" s="17" t="str">
        <f t="shared" si="14"/>
        <v xml:space="preserve">"Data mining" OR </v>
      </c>
      <c r="Z63" s="18" t="str">
        <f t="shared" si="15"/>
        <v/>
      </c>
      <c r="AA63" s="18" t="str">
        <f t="shared" si="16"/>
        <v xml:space="preserve">chiller* OR </v>
      </c>
      <c r="AB63" s="21" t="str">
        <f t="shared" si="24"/>
        <v>Oceanic Abstracts AND 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63">
        <f t="shared" si="2"/>
        <v>19</v>
      </c>
      <c r="AD63" s="22" t="str">
        <f t="shared" si="17"/>
        <v>Oceanic Abstracts</v>
      </c>
      <c r="AE63">
        <f t="shared" si="18"/>
        <v>1</v>
      </c>
      <c r="AF63">
        <f t="shared" si="19"/>
        <v>1</v>
      </c>
      <c r="AG63" s="21" t="str">
        <f t="shared" si="25"/>
        <v>Sports Medicine &amp; Education Index AND 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63">
        <f t="shared" si="3"/>
        <v>35</v>
      </c>
      <c r="AI63" s="22" t="str">
        <f t="shared" si="20"/>
        <v>Sports Medicine &amp; Education Index</v>
      </c>
      <c r="AJ63">
        <f t="shared" si="21"/>
        <v>1</v>
      </c>
      <c r="AK63" s="21" t="str">
        <f t="shared" si="26"/>
        <v>Earth, Atmospheric &amp; Aquatic Science Database AND 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63">
        <f t="shared" si="4"/>
        <v>47</v>
      </c>
      <c r="AM63" s="22" t="str">
        <f t="shared" si="22"/>
        <v>Earth, Atmospheric &amp; Aquatic Science Database</v>
      </c>
      <c r="AN63">
        <f t="shared" si="23"/>
        <v>1</v>
      </c>
      <c r="AO63" s="30"/>
    </row>
    <row r="64" spans="1:41" x14ac:dyDescent="0.3">
      <c r="A64" s="5" t="s">
        <v>159</v>
      </c>
      <c r="B64" s="5">
        <v>2</v>
      </c>
      <c r="C64" s="5"/>
      <c r="D64" s="5"/>
      <c r="E64" s="5" t="s">
        <v>160</v>
      </c>
      <c r="F64" s="5">
        <v>2</v>
      </c>
      <c r="G64" s="30"/>
      <c r="I64" s="17" t="str">
        <f t="shared" si="5"/>
        <v xml:space="preserve">statistic* OR </v>
      </c>
      <c r="J64" s="18" t="str">
        <f t="shared" si="6"/>
        <v/>
      </c>
      <c r="K64" s="19" t="str">
        <f t="shared" si="7"/>
        <v xml:space="preserve">heating* OR </v>
      </c>
      <c r="L64" s="5"/>
      <c r="M64" t="str">
        <f t="shared" si="8"/>
        <v/>
      </c>
      <c r="N64" s="5"/>
      <c r="O64" t="str">
        <f t="shared" si="9"/>
        <v/>
      </c>
      <c r="P64" s="30"/>
      <c r="R64" s="17" t="str">
        <f t="shared" si="10"/>
        <v xml:space="preserve">statistic* OR </v>
      </c>
      <c r="S64" s="18" t="str">
        <f t="shared" si="11"/>
        <v/>
      </c>
      <c r="T64" s="18" t="str">
        <f t="shared" si="12"/>
        <v xml:space="preserve">heating* OR </v>
      </c>
      <c r="U64" s="20" t="s">
        <v>161</v>
      </c>
      <c r="V64" t="str">
        <f t="shared" si="13"/>
        <v xml:space="preserve">WC = GASTROENTEROLOGY HEPATOLOGY OR </v>
      </c>
      <c r="W64" s="30"/>
      <c r="Y64" s="17" t="str">
        <f t="shared" si="14"/>
        <v xml:space="preserve">statistic* OR </v>
      </c>
      <c r="Z64" s="18" t="str">
        <f t="shared" si="15"/>
        <v/>
      </c>
      <c r="AA64" s="18" t="str">
        <f t="shared" si="16"/>
        <v xml:space="preserve">heating* OR </v>
      </c>
      <c r="AB64" s="21" t="str">
        <f t="shared" si="24"/>
        <v>ABI/INFORM Global AND 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64">
        <f t="shared" si="2"/>
        <v>19</v>
      </c>
      <c r="AD64" s="22" t="str">
        <f t="shared" si="17"/>
        <v>ABI/INFORM Global</v>
      </c>
      <c r="AE64" t="e">
        <f t="shared" si="18"/>
        <v>#N/A</v>
      </c>
      <c r="AF64" t="e">
        <f t="shared" si="19"/>
        <v>#N/A</v>
      </c>
      <c r="AG64" s="21" t="str">
        <f t="shared" si="25"/>
        <v>Materials Science Index AND 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64">
        <f t="shared" si="3"/>
        <v>25</v>
      </c>
      <c r="AI64" s="22" t="str">
        <f t="shared" si="20"/>
        <v>Materials Science Index</v>
      </c>
      <c r="AJ64">
        <f t="shared" si="21"/>
        <v>1</v>
      </c>
      <c r="AK64" s="21" t="str">
        <f t="shared" si="26"/>
        <v>Sports Medicine &amp; Education Index AND 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64">
        <f t="shared" si="4"/>
        <v>35</v>
      </c>
      <c r="AM64" s="22" t="str">
        <f t="shared" si="22"/>
        <v>Sports Medicine &amp; Education Index</v>
      </c>
      <c r="AN64">
        <f t="shared" si="23"/>
        <v>1</v>
      </c>
      <c r="AO64" s="30"/>
    </row>
    <row r="65" spans="1:41" x14ac:dyDescent="0.3">
      <c r="A65" s="5" t="s">
        <v>162</v>
      </c>
      <c r="B65" s="5">
        <v>1</v>
      </c>
      <c r="C65" s="5"/>
      <c r="D65" s="5"/>
      <c r="E65" s="5" t="s">
        <v>163</v>
      </c>
      <c r="F65" s="5">
        <v>1</v>
      </c>
      <c r="G65" s="30"/>
      <c r="I65" s="17" t="str">
        <f t="shared" si="5"/>
        <v xml:space="preserve">"Neural network" OR </v>
      </c>
      <c r="J65" s="18" t="str">
        <f t="shared" si="6"/>
        <v/>
      </c>
      <c r="K65" s="19" t="str">
        <f t="shared" si="7"/>
        <v xml:space="preserve">"Heating system" OR </v>
      </c>
      <c r="L65" s="5"/>
      <c r="M65" t="str">
        <f t="shared" si="8"/>
        <v/>
      </c>
      <c r="N65" s="5"/>
      <c r="O65" t="str">
        <f t="shared" si="9"/>
        <v/>
      </c>
      <c r="P65" s="30"/>
      <c r="R65" s="17" t="str">
        <f t="shared" si="10"/>
        <v xml:space="preserve">"Neural network" OR </v>
      </c>
      <c r="S65" s="18" t="str">
        <f t="shared" si="11"/>
        <v/>
      </c>
      <c r="T65" s="18" t="str">
        <f t="shared" si="12"/>
        <v xml:space="preserve">"Heating system" OR </v>
      </c>
      <c r="U65" s="20" t="s">
        <v>164</v>
      </c>
      <c r="V65" t="str">
        <f t="shared" si="13"/>
        <v xml:space="preserve">WC = GENETICS HEREDITY OR </v>
      </c>
      <c r="W65" s="30"/>
      <c r="Y65" s="17" t="str">
        <f t="shared" si="14"/>
        <v xml:space="preserve">"Neural network" OR </v>
      </c>
      <c r="Z65" s="18" t="str">
        <f t="shared" si="15"/>
        <v/>
      </c>
      <c r="AA65" s="18" t="str">
        <f t="shared" si="16"/>
        <v xml:space="preserve">"Heating system" OR </v>
      </c>
      <c r="AB65" s="21" t="str">
        <f t="shared" si="24"/>
        <v>AGRICOLA AND 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65">
        <f t="shared" si="2"/>
        <v>10</v>
      </c>
      <c r="AD65" s="22" t="str">
        <f t="shared" si="17"/>
        <v>AGRICOLA</v>
      </c>
      <c r="AE65">
        <f t="shared" si="18"/>
        <v>1</v>
      </c>
      <c r="AF65">
        <f t="shared" si="19"/>
        <v>1</v>
      </c>
      <c r="AG65" s="21" t="str">
        <f t="shared" si="25"/>
        <v>Social Science Premium Collection AND 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65">
        <f t="shared" si="3"/>
        <v>35</v>
      </c>
      <c r="AI65" s="22" t="str">
        <f t="shared" si="20"/>
        <v>Social Science Premium Collection</v>
      </c>
      <c r="AJ65">
        <f t="shared" si="21"/>
        <v>1</v>
      </c>
      <c r="AK65" s="21" t="str">
        <f t="shared" si="26"/>
        <v>Research Library: Business AND 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65">
        <f t="shared" si="4"/>
        <v>28</v>
      </c>
      <c r="AM65" s="22" t="str">
        <f t="shared" si="22"/>
        <v>Research Library: Business</v>
      </c>
      <c r="AN65">
        <f t="shared" si="23"/>
        <v>1</v>
      </c>
      <c r="AO65" s="30"/>
    </row>
    <row r="66" spans="1:41" x14ac:dyDescent="0.3">
      <c r="A66" s="5" t="s">
        <v>165</v>
      </c>
      <c r="B66" s="5">
        <v>1</v>
      </c>
      <c r="C66" s="5"/>
      <c r="D66" s="5"/>
      <c r="E66" s="5" t="s">
        <v>166</v>
      </c>
      <c r="F66" s="5">
        <v>1</v>
      </c>
      <c r="G66" s="30"/>
      <c r="I66" s="17" t="str">
        <f t="shared" si="5"/>
        <v xml:space="preserve">"Neural networks" OR </v>
      </c>
      <c r="J66" s="18" t="str">
        <f t="shared" si="6"/>
        <v/>
      </c>
      <c r="K66" s="19" t="str">
        <f t="shared" si="7"/>
        <v>"heating systems"</v>
      </c>
      <c r="L66" s="5"/>
      <c r="M66" t="str">
        <f t="shared" si="8"/>
        <v/>
      </c>
      <c r="N66" s="5"/>
      <c r="O66" t="str">
        <f t="shared" si="9"/>
        <v/>
      </c>
      <c r="P66" s="30"/>
      <c r="R66" s="17" t="str">
        <f t="shared" si="10"/>
        <v xml:space="preserve">"Neural networks" OR </v>
      </c>
      <c r="S66" s="18" t="str">
        <f t="shared" si="11"/>
        <v/>
      </c>
      <c r="T66" s="18" t="str">
        <f t="shared" si="12"/>
        <v>"heating systems"</v>
      </c>
      <c r="U66" s="20" t="s">
        <v>167</v>
      </c>
      <c r="V66" t="str">
        <f t="shared" si="13"/>
        <v xml:space="preserve">WC = GEOCHEMISTRY GEOPHYSICS OR </v>
      </c>
      <c r="W66" s="30"/>
      <c r="Y66" s="17" t="str">
        <f t="shared" si="14"/>
        <v xml:space="preserve">"Neural networks" OR </v>
      </c>
      <c r="Z66" s="18" t="str">
        <f t="shared" si="15"/>
        <v/>
      </c>
      <c r="AA66" s="18" t="str">
        <f t="shared" si="16"/>
        <v>"heating systems"</v>
      </c>
      <c r="AB66" s="21" t="str">
        <f t="shared" si="24"/>
        <v>Materials Science Index AND 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66">
        <f t="shared" si="2"/>
        <v>25</v>
      </c>
      <c r="AD66" s="22" t="str">
        <f t="shared" si="17"/>
        <v>Materials Science Index</v>
      </c>
      <c r="AE66">
        <f t="shared" si="18"/>
        <v>1</v>
      </c>
      <c r="AF66">
        <f t="shared" si="19"/>
        <v>1</v>
      </c>
      <c r="AG66" s="21" t="str">
        <f t="shared" si="25"/>
        <v>Agriculture Science Database AND 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66">
        <f t="shared" si="3"/>
        <v>30</v>
      </c>
      <c r="AI66" s="22" t="str">
        <f t="shared" si="20"/>
        <v>Agriculture Science Database</v>
      </c>
      <c r="AJ66">
        <f t="shared" si="21"/>
        <v>1</v>
      </c>
      <c r="AK66" s="21" t="str">
        <f t="shared" si="26"/>
        <v>Agricultural Science Collection AND 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66">
        <f t="shared" si="4"/>
        <v>33</v>
      </c>
      <c r="AM66" s="22" t="str">
        <f t="shared" si="22"/>
        <v>Agricultural Science Collection</v>
      </c>
      <c r="AN66">
        <f t="shared" si="23"/>
        <v>1</v>
      </c>
      <c r="AO66" s="30"/>
    </row>
    <row r="67" spans="1:41" x14ac:dyDescent="0.3">
      <c r="A67" s="5" t="s">
        <v>168</v>
      </c>
      <c r="B67" s="5">
        <v>1</v>
      </c>
      <c r="C67" s="5"/>
      <c r="D67" s="5"/>
      <c r="E67" s="5"/>
      <c r="F67" s="5"/>
      <c r="G67" s="30"/>
      <c r="I67" s="17" t="str">
        <f t="shared" si="5"/>
        <v xml:space="preserve">"Data analysis" OR </v>
      </c>
      <c r="J67" s="18" t="str">
        <f t="shared" si="6"/>
        <v/>
      </c>
      <c r="K67" s="19" t="str">
        <f t="shared" si="7"/>
        <v/>
      </c>
      <c r="L67" s="5"/>
      <c r="M67" t="str">
        <f t="shared" si="8"/>
        <v/>
      </c>
      <c r="N67" s="5"/>
      <c r="O67" t="str">
        <f t="shared" si="9"/>
        <v/>
      </c>
      <c r="P67" s="30"/>
      <c r="R67" s="17" t="str">
        <f t="shared" si="10"/>
        <v xml:space="preserve">"Data analysis" OR </v>
      </c>
      <c r="S67" s="18" t="str">
        <f t="shared" si="11"/>
        <v/>
      </c>
      <c r="T67" s="18" t="str">
        <f t="shared" si="12"/>
        <v/>
      </c>
      <c r="U67" s="20" t="s">
        <v>169</v>
      </c>
      <c r="V67" t="str">
        <f t="shared" si="13"/>
        <v xml:space="preserve">WC = GEOSCIENCES MULTIDISCIPLINARY OR </v>
      </c>
      <c r="W67" s="30"/>
      <c r="Y67" s="17" t="str">
        <f t="shared" si="14"/>
        <v xml:space="preserve">"Data analysis" OR </v>
      </c>
      <c r="Z67" s="18" t="str">
        <f t="shared" si="15"/>
        <v/>
      </c>
      <c r="AA67" s="18" t="str">
        <f t="shared" si="16"/>
        <v/>
      </c>
      <c r="AB67" s="21" t="str">
        <f t="shared" si="24"/>
        <v>Materials Science Database AND 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67">
        <f t="shared" si="2"/>
        <v>28</v>
      </c>
      <c r="AD67" s="22" t="str">
        <f t="shared" si="17"/>
        <v>Materials Science Database</v>
      </c>
      <c r="AE67">
        <f t="shared" si="18"/>
        <v>1</v>
      </c>
      <c r="AF67">
        <f t="shared" si="19"/>
        <v>1</v>
      </c>
      <c r="AG67" s="21" t="str">
        <f t="shared" si="25"/>
        <v>Research Library: Business AND 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67">
        <f t="shared" si="3"/>
        <v>28</v>
      </c>
      <c r="AI67" s="22" t="str">
        <f t="shared" si="20"/>
        <v>Research Library: Business</v>
      </c>
      <c r="AJ67">
        <f t="shared" si="21"/>
        <v>1</v>
      </c>
      <c r="AK67" s="21" t="str">
        <f t="shared" si="26"/>
        <v>Education Collection AND 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67">
        <f t="shared" si="4"/>
        <v>22</v>
      </c>
      <c r="AM67" s="22" t="str">
        <f t="shared" si="22"/>
        <v>Education Collection</v>
      </c>
      <c r="AN67">
        <f t="shared" si="23"/>
        <v>1</v>
      </c>
      <c r="AO67" s="30"/>
    </row>
    <row r="68" spans="1:41" x14ac:dyDescent="0.3">
      <c r="A68" s="5" t="s">
        <v>170</v>
      </c>
      <c r="B68" s="5">
        <v>1</v>
      </c>
      <c r="C68" s="5"/>
      <c r="D68" s="5"/>
      <c r="E68" s="5"/>
      <c r="F68" s="5"/>
      <c r="G68" s="30"/>
      <c r="I68" s="17" t="str">
        <f t="shared" si="5"/>
        <v xml:space="preserve">"System identification" OR </v>
      </c>
      <c r="J68" s="18" t="str">
        <f t="shared" si="6"/>
        <v/>
      </c>
      <c r="K68" s="19" t="str">
        <f t="shared" si="7"/>
        <v/>
      </c>
      <c r="L68" s="5"/>
      <c r="M68" t="str">
        <f t="shared" si="8"/>
        <v/>
      </c>
      <c r="N68" s="5"/>
      <c r="O68" t="str">
        <f t="shared" si="9"/>
        <v/>
      </c>
      <c r="P68" s="30"/>
      <c r="R68" s="17" t="str">
        <f t="shared" si="10"/>
        <v xml:space="preserve">"System identification" OR </v>
      </c>
      <c r="S68" s="18" t="str">
        <f t="shared" si="11"/>
        <v/>
      </c>
      <c r="T68" s="18" t="str">
        <f t="shared" si="12"/>
        <v/>
      </c>
      <c r="U68" s="20" t="s">
        <v>171</v>
      </c>
      <c r="V68" t="str">
        <f t="shared" si="13"/>
        <v xml:space="preserve">WC = GERIATRICS GERONTOLOGY OR </v>
      </c>
      <c r="W68" s="30"/>
      <c r="Y68" s="17" t="str">
        <f t="shared" si="14"/>
        <v xml:space="preserve">"System identification" OR </v>
      </c>
      <c r="Z68" s="18" t="str">
        <f t="shared" si="15"/>
        <v/>
      </c>
      <c r="AA68" s="18" t="str">
        <f t="shared" si="16"/>
        <v/>
      </c>
      <c r="AB68" s="21" t="str">
        <f t="shared" si="24"/>
        <v>Agriculture Science Database AND 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68">
        <f t="shared" si="2"/>
        <v>30</v>
      </c>
      <c r="AD68" s="22" t="str">
        <f t="shared" si="17"/>
        <v>Agriculture Science Database</v>
      </c>
      <c r="AE68">
        <f t="shared" si="18"/>
        <v>1</v>
      </c>
      <c r="AF68">
        <f t="shared" si="19"/>
        <v>1</v>
      </c>
      <c r="AG68" s="21" t="str">
        <f t="shared" si="25"/>
        <v>AGRICOLA AND 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68">
        <f t="shared" si="3"/>
        <v>10</v>
      </c>
      <c r="AI68" s="22" t="str">
        <f t="shared" si="20"/>
        <v>AGRICOLA</v>
      </c>
      <c r="AJ68">
        <f t="shared" si="21"/>
        <v>1</v>
      </c>
      <c r="AK68" s="21" t="str">
        <f t="shared" si="26"/>
        <v>Sociology Collection AND 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68">
        <f t="shared" si="4"/>
        <v>22</v>
      </c>
      <c r="AM68" s="22" t="str">
        <f t="shared" si="22"/>
        <v>Sociology Collection</v>
      </c>
      <c r="AN68">
        <f t="shared" si="23"/>
        <v>1</v>
      </c>
      <c r="AO68" s="30"/>
    </row>
    <row r="69" spans="1:41" x14ac:dyDescent="0.3">
      <c r="A69" s="5" t="s">
        <v>172</v>
      </c>
      <c r="B69" s="5">
        <v>2</v>
      </c>
      <c r="C69" s="5"/>
      <c r="D69" s="5"/>
      <c r="E69" s="5"/>
      <c r="F69" s="5"/>
      <c r="G69" s="30"/>
      <c r="I69" s="17" t="str">
        <f t="shared" si="5"/>
        <v xml:space="preserve">model* OR </v>
      </c>
      <c r="J69" s="18" t="str">
        <f t="shared" si="6"/>
        <v/>
      </c>
      <c r="K69" s="19" t="str">
        <f t="shared" si="7"/>
        <v/>
      </c>
      <c r="L69" s="5"/>
      <c r="M69" t="str">
        <f t="shared" si="8"/>
        <v/>
      </c>
      <c r="N69" s="5"/>
      <c r="O69" t="str">
        <f t="shared" si="9"/>
        <v/>
      </c>
      <c r="P69" s="30"/>
      <c r="R69" s="17" t="str">
        <f t="shared" si="10"/>
        <v xml:space="preserve">model* OR </v>
      </c>
      <c r="S69" s="18" t="str">
        <f t="shared" si="11"/>
        <v/>
      </c>
      <c r="T69" s="18" t="str">
        <f t="shared" si="12"/>
        <v/>
      </c>
      <c r="U69" s="20" t="s">
        <v>173</v>
      </c>
      <c r="V69" t="str">
        <f t="shared" si="13"/>
        <v xml:space="preserve">WC = HEALTH CARE SCIENCES SERVICES OR </v>
      </c>
      <c r="W69" s="30"/>
      <c r="Y69" s="17" t="str">
        <f t="shared" si="14"/>
        <v xml:space="preserve">model* OR </v>
      </c>
      <c r="Z69" s="18" t="str">
        <f t="shared" si="15"/>
        <v/>
      </c>
      <c r="AA69" s="18" t="str">
        <f t="shared" si="16"/>
        <v/>
      </c>
      <c r="AB69" s="21" t="str">
        <f t="shared" si="24"/>
        <v>ProQuest Dissertations &amp; Theses Global: Health &amp; Medicine AND 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69">
        <f t="shared" si="2"/>
        <v>59</v>
      </c>
      <c r="AD69" s="22" t="str">
        <f t="shared" si="17"/>
        <v>ProQuest Dissertations &amp; Theses Global: Health &amp; Medicine</v>
      </c>
      <c r="AE69" t="e">
        <f t="shared" si="18"/>
        <v>#N/A</v>
      </c>
      <c r="AF69" t="e">
        <f t="shared" si="19"/>
        <v>#N/A</v>
      </c>
      <c r="AG69" s="21" t="str">
        <f t="shared" si="25"/>
        <v>Social Science Database AND 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69">
        <f t="shared" si="3"/>
        <v>25</v>
      </c>
      <c r="AI69" s="22" t="str">
        <f t="shared" si="20"/>
        <v>Social Science Database</v>
      </c>
      <c r="AJ69">
        <f t="shared" si="21"/>
        <v>1</v>
      </c>
      <c r="AK69" s="21" t="str">
        <f t="shared" si="26"/>
        <v>Education Database AND 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69">
        <f t="shared" si="4"/>
        <v>20</v>
      </c>
      <c r="AM69" s="22" t="str">
        <f t="shared" si="22"/>
        <v>Education Database</v>
      </c>
      <c r="AN69">
        <f t="shared" si="23"/>
        <v>1</v>
      </c>
      <c r="AO69" s="30"/>
    </row>
    <row r="70" spans="1:41" x14ac:dyDescent="0.3">
      <c r="A70" s="5" t="s">
        <v>174</v>
      </c>
      <c r="B70" s="5">
        <v>1</v>
      </c>
      <c r="C70" s="5"/>
      <c r="D70" s="5"/>
      <c r="E70" s="5"/>
      <c r="F70" s="5"/>
      <c r="G70" s="30"/>
      <c r="I70" s="17" t="str">
        <f t="shared" si="5"/>
        <v xml:space="preserve">"Black box model" OR </v>
      </c>
      <c r="J70" s="18" t="str">
        <f t="shared" si="6"/>
        <v/>
      </c>
      <c r="K70" s="19" t="str">
        <f t="shared" si="7"/>
        <v/>
      </c>
      <c r="L70" s="5"/>
      <c r="M70" t="str">
        <f t="shared" si="8"/>
        <v/>
      </c>
      <c r="N70" s="5"/>
      <c r="O70" t="str">
        <f t="shared" si="9"/>
        <v/>
      </c>
      <c r="P70" s="30"/>
      <c r="R70" s="17" t="str">
        <f t="shared" si="10"/>
        <v xml:space="preserve">"Black box model" OR </v>
      </c>
      <c r="S70" s="18" t="str">
        <f t="shared" si="11"/>
        <v/>
      </c>
      <c r="T70" s="18" t="str">
        <f t="shared" si="12"/>
        <v/>
      </c>
      <c r="U70" s="20" t="s">
        <v>175</v>
      </c>
      <c r="V70" t="str">
        <f t="shared" si="13"/>
        <v xml:space="preserve">WC = HEALTH POLICY SERVICES OR </v>
      </c>
      <c r="W70" s="30"/>
      <c r="Y70" s="17" t="str">
        <f t="shared" si="14"/>
        <v xml:space="preserve">"Black box model" OR </v>
      </c>
      <c r="Z70" s="18" t="str">
        <f t="shared" si="15"/>
        <v/>
      </c>
      <c r="AA70" s="18" t="str">
        <f t="shared" si="16"/>
        <v/>
      </c>
      <c r="AB70" s="21" t="str">
        <f t="shared" si="24"/>
        <v>Research Library: Business AND 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70">
        <f t="shared" si="2"/>
        <v>28</v>
      </c>
      <c r="AD70" s="22" t="str">
        <f t="shared" si="17"/>
        <v>Research Library: Business</v>
      </c>
      <c r="AE70">
        <f t="shared" si="18"/>
        <v>1</v>
      </c>
      <c r="AF70">
        <f t="shared" si="19"/>
        <v>1</v>
      </c>
      <c r="AG70" s="21" t="str">
        <f t="shared" si="25"/>
        <v>Materials Science Database AND 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70">
        <f t="shared" si="3"/>
        <v>28</v>
      </c>
      <c r="AI70" s="22" t="str">
        <f t="shared" si="20"/>
        <v>Materials Science Database</v>
      </c>
      <c r="AJ70">
        <f t="shared" si="21"/>
        <v>1</v>
      </c>
      <c r="AK70" s="21" t="str">
        <f t="shared" si="26"/>
        <v>Social Science Database AND 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70">
        <f t="shared" si="4"/>
        <v>25</v>
      </c>
      <c r="AM70" s="22" t="str">
        <f t="shared" si="22"/>
        <v>Social Science Database</v>
      </c>
      <c r="AN70">
        <f t="shared" si="23"/>
        <v>1</v>
      </c>
      <c r="AO70" s="30"/>
    </row>
    <row r="71" spans="1:41" x14ac:dyDescent="0.3">
      <c r="A71" s="5" t="s">
        <v>176</v>
      </c>
      <c r="B71" s="5">
        <v>1</v>
      </c>
      <c r="C71" s="5"/>
      <c r="D71" s="5"/>
      <c r="E71" s="5"/>
      <c r="F71" s="5"/>
      <c r="G71" s="30"/>
      <c r="I71" s="17" t="str">
        <f t="shared" si="5"/>
        <v xml:space="preserve">"Black box models" OR </v>
      </c>
      <c r="J71" s="18" t="str">
        <f t="shared" si="6"/>
        <v/>
      </c>
      <c r="K71" s="19" t="str">
        <f t="shared" si="7"/>
        <v/>
      </c>
      <c r="L71" s="5"/>
      <c r="M71" t="str">
        <f t="shared" si="8"/>
        <v/>
      </c>
      <c r="N71" s="5"/>
      <c r="O71" t="str">
        <f t="shared" si="9"/>
        <v/>
      </c>
      <c r="P71" s="30"/>
      <c r="R71" s="17" t="str">
        <f t="shared" si="10"/>
        <v xml:space="preserve">"Black box models" OR </v>
      </c>
      <c r="S71" s="18" t="str">
        <f t="shared" si="11"/>
        <v/>
      </c>
      <c r="T71" s="18" t="str">
        <f t="shared" si="12"/>
        <v/>
      </c>
      <c r="U71" s="20" t="s">
        <v>177</v>
      </c>
      <c r="V71" t="str">
        <f t="shared" si="13"/>
        <v xml:space="preserve">WC = HEMATOLOGY OR </v>
      </c>
      <c r="W71" s="30"/>
      <c r="Y71" s="17" t="str">
        <f t="shared" si="14"/>
        <v xml:space="preserve">"Black box models" OR </v>
      </c>
      <c r="Z71" s="18" t="str">
        <f t="shared" si="15"/>
        <v/>
      </c>
      <c r="AA71" s="18" t="str">
        <f t="shared" si="16"/>
        <v/>
      </c>
      <c r="AB71" s="21" t="str">
        <f t="shared" si="24"/>
        <v>Social Science Premium Collection AND 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71">
        <f t="shared" si="2"/>
        <v>35</v>
      </c>
      <c r="AD71" s="22" t="str">
        <f t="shared" si="17"/>
        <v>Social Science Premium Collection</v>
      </c>
      <c r="AE71">
        <f t="shared" si="18"/>
        <v>1</v>
      </c>
      <c r="AF71">
        <f t="shared" si="19"/>
        <v>1</v>
      </c>
      <c r="AG71" s="21" t="str">
        <f t="shared" si="25"/>
        <v>Sociology Collection AND 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71">
        <f t="shared" si="3"/>
        <v>22</v>
      </c>
      <c r="AI71" s="22" t="str">
        <f t="shared" si="20"/>
        <v>Sociology Collection</v>
      </c>
      <c r="AJ71">
        <f t="shared" si="21"/>
        <v>1</v>
      </c>
      <c r="AK71" s="21" t="str">
        <f t="shared" si="26"/>
        <v>Applied Social Sciences Index &amp; Abstracts (ASSIA) AND 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71">
        <f t="shared" si="4"/>
        <v>51</v>
      </c>
      <c r="AM71" s="22" t="str">
        <f t="shared" si="22"/>
        <v>Applied Social Sciences Index &amp; Abstracts (ASSIA)</v>
      </c>
      <c r="AN71">
        <f t="shared" si="23"/>
        <v>1</v>
      </c>
      <c r="AO71" s="30"/>
    </row>
    <row r="72" spans="1:41" x14ac:dyDescent="0.3">
      <c r="A72" s="5" t="s">
        <v>178</v>
      </c>
      <c r="B72" s="5">
        <v>1</v>
      </c>
      <c r="C72" s="5"/>
      <c r="D72" s="5"/>
      <c r="E72" s="5"/>
      <c r="F72" s="5"/>
      <c r="G72" s="30"/>
      <c r="I72" s="17" t="str">
        <f t="shared" si="5"/>
        <v xml:space="preserve">"Black-box model" OR </v>
      </c>
      <c r="J72" s="18" t="str">
        <f t="shared" si="6"/>
        <v/>
      </c>
      <c r="K72" s="19" t="str">
        <f t="shared" si="7"/>
        <v/>
      </c>
      <c r="L72" s="5"/>
      <c r="M72" t="str">
        <f t="shared" si="8"/>
        <v/>
      </c>
      <c r="N72" s="5"/>
      <c r="O72" t="str">
        <f t="shared" si="9"/>
        <v/>
      </c>
      <c r="P72" s="30"/>
      <c r="R72" s="17" t="str">
        <f t="shared" si="10"/>
        <v xml:space="preserve">"Black-box model" OR </v>
      </c>
      <c r="S72" s="18" t="str">
        <f t="shared" si="11"/>
        <v/>
      </c>
      <c r="T72" s="18" t="str">
        <f t="shared" si="12"/>
        <v/>
      </c>
      <c r="U72" s="20" t="s">
        <v>179</v>
      </c>
      <c r="V72" t="str">
        <f t="shared" si="13"/>
        <v xml:space="preserve">WC = IMMUNOLOGY OR </v>
      </c>
      <c r="W72" s="30"/>
      <c r="Y72" s="17" t="str">
        <f t="shared" si="14"/>
        <v xml:space="preserve">"Black-box model" OR </v>
      </c>
      <c r="Z72" s="18" t="str">
        <f t="shared" si="15"/>
        <v/>
      </c>
      <c r="AA72" s="18" t="str">
        <f t="shared" si="16"/>
        <v/>
      </c>
      <c r="AB72" s="21" t="str">
        <f t="shared" si="24"/>
        <v>ABI/INFORM Trade &amp; Industry AND 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72">
        <f t="shared" si="2"/>
        <v>29</v>
      </c>
      <c r="AD72" s="22" t="str">
        <f t="shared" si="17"/>
        <v>ABI/INFORM Trade &amp; Industry</v>
      </c>
      <c r="AE72" t="e">
        <f t="shared" si="18"/>
        <v>#N/A</v>
      </c>
      <c r="AF72" t="e">
        <f t="shared" si="19"/>
        <v>#N/A</v>
      </c>
      <c r="AG72" s="21" t="str">
        <f t="shared" si="25"/>
        <v>Research Library: Social Sciences AND 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72">
        <f t="shared" si="3"/>
        <v>35</v>
      </c>
      <c r="AI72" s="22" t="str">
        <f t="shared" si="20"/>
        <v>Research Library: Social Sciences</v>
      </c>
      <c r="AJ72">
        <f t="shared" si="21"/>
        <v>1</v>
      </c>
      <c r="AK72" s="21" t="str">
        <f t="shared" si="26"/>
        <v>Materials Science Database AND 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72">
        <f t="shared" si="4"/>
        <v>28</v>
      </c>
      <c r="AM72" s="22" t="str">
        <f t="shared" si="22"/>
        <v>Materials Science Database</v>
      </c>
      <c r="AN72">
        <f t="shared" si="23"/>
        <v>1</v>
      </c>
      <c r="AO72" s="30"/>
    </row>
    <row r="73" spans="1:41" x14ac:dyDescent="0.3">
      <c r="A73" s="5" t="s">
        <v>180</v>
      </c>
      <c r="B73" s="5">
        <v>1</v>
      </c>
      <c r="C73" s="5"/>
      <c r="D73" s="5"/>
      <c r="E73" s="5"/>
      <c r="F73" s="5"/>
      <c r="G73" s="30"/>
      <c r="I73" s="17" t="str">
        <f t="shared" si="5"/>
        <v xml:space="preserve">"Black-box models" OR </v>
      </c>
      <c r="J73" s="18" t="str">
        <f t="shared" si="6"/>
        <v/>
      </c>
      <c r="K73" s="19" t="str">
        <f t="shared" si="7"/>
        <v/>
      </c>
      <c r="L73" s="5"/>
      <c r="M73" t="str">
        <f t="shared" si="8"/>
        <v/>
      </c>
      <c r="N73" s="5"/>
      <c r="O73" t="str">
        <f t="shared" si="9"/>
        <v/>
      </c>
      <c r="P73" s="30"/>
      <c r="R73" s="17" t="str">
        <f t="shared" si="10"/>
        <v xml:space="preserve">"Black-box models" OR </v>
      </c>
      <c r="S73" s="18" t="str">
        <f t="shared" si="11"/>
        <v/>
      </c>
      <c r="T73" s="18" t="str">
        <f t="shared" si="12"/>
        <v/>
      </c>
      <c r="U73" s="20" t="s">
        <v>181</v>
      </c>
      <c r="V73" t="str">
        <f t="shared" si="13"/>
        <v xml:space="preserve">WC = INFECTIOUS DISEASES OR </v>
      </c>
      <c r="W73" s="30"/>
      <c r="Y73" s="17" t="str">
        <f t="shared" si="14"/>
        <v xml:space="preserve">"Black-box models" OR </v>
      </c>
      <c r="Z73" s="18" t="str">
        <f t="shared" si="15"/>
        <v/>
      </c>
      <c r="AA73" s="18" t="str">
        <f t="shared" si="16"/>
        <v/>
      </c>
      <c r="AB73" s="21" t="str">
        <f t="shared" si="24"/>
        <v>ProQuest Dissertations &amp; Theses Global: Social Sciences AND 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73">
        <f t="shared" si="2"/>
        <v>57</v>
      </c>
      <c r="AD73" s="22" t="str">
        <f t="shared" si="17"/>
        <v>ProQuest Dissertations &amp; Theses Global: Social Sciences</v>
      </c>
      <c r="AE73" t="e">
        <f t="shared" si="18"/>
        <v>#N/A</v>
      </c>
      <c r="AF73" t="e">
        <f t="shared" si="19"/>
        <v>#N/A</v>
      </c>
      <c r="AG73" s="21" t="str">
        <f t="shared" si="25"/>
        <v>Applied Social Sciences Index &amp; Abstracts (ASSIA) AND 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73">
        <f t="shared" si="3"/>
        <v>51</v>
      </c>
      <c r="AI73" s="22" t="str">
        <f t="shared" si="20"/>
        <v>Applied Social Sciences Index &amp; Abstracts (ASSIA)</v>
      </c>
      <c r="AJ73">
        <f t="shared" si="21"/>
        <v>1</v>
      </c>
      <c r="AK73" s="21" t="str">
        <f t="shared" si="26"/>
        <v>PAIS Index AND 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73">
        <f t="shared" si="4"/>
        <v>12</v>
      </c>
      <c r="AM73" s="22" t="str">
        <f t="shared" si="22"/>
        <v>PAIS Index</v>
      </c>
      <c r="AN73">
        <f t="shared" si="23"/>
        <v>1</v>
      </c>
      <c r="AO73" s="30"/>
    </row>
    <row r="74" spans="1:41" x14ac:dyDescent="0.3">
      <c r="A74" s="5" t="s">
        <v>182</v>
      </c>
      <c r="B74" s="5">
        <v>1</v>
      </c>
      <c r="C74" s="5"/>
      <c r="D74" s="5"/>
      <c r="E74" s="5"/>
      <c r="F74" s="5"/>
      <c r="G74" s="30"/>
      <c r="I74" s="17" t="str">
        <f t="shared" si="5"/>
        <v xml:space="preserve">"virtual sensor" OR </v>
      </c>
      <c r="J74" s="18" t="str">
        <f t="shared" si="6"/>
        <v/>
      </c>
      <c r="K74" s="19" t="str">
        <f t="shared" si="7"/>
        <v/>
      </c>
      <c r="L74" s="5"/>
      <c r="M74" t="str">
        <f t="shared" si="8"/>
        <v/>
      </c>
      <c r="N74" s="5"/>
      <c r="O74" t="str">
        <f t="shared" si="9"/>
        <v/>
      </c>
      <c r="P74" s="30"/>
      <c r="R74" s="17" t="str">
        <f t="shared" si="10"/>
        <v xml:space="preserve">"virtual sensor" OR </v>
      </c>
      <c r="S74" s="18" t="str">
        <f t="shared" si="11"/>
        <v/>
      </c>
      <c r="T74" s="18" t="str">
        <f t="shared" si="12"/>
        <v/>
      </c>
      <c r="U74" s="20" t="s">
        <v>183</v>
      </c>
      <c r="V74" t="str">
        <f t="shared" si="13"/>
        <v xml:space="preserve">WC = MATERIALS SCIENCE BIOMATERIALS OR </v>
      </c>
      <c r="W74" s="30"/>
      <c r="Y74" s="17" t="str">
        <f t="shared" si="14"/>
        <v xml:space="preserve">"virtual sensor" OR </v>
      </c>
      <c r="Z74" s="18" t="str">
        <f t="shared" si="15"/>
        <v/>
      </c>
      <c r="AA74" s="18" t="str">
        <f t="shared" si="16"/>
        <v/>
      </c>
      <c r="AB74" s="21" t="str">
        <f t="shared" si="24"/>
        <v>Sports Medicine &amp; Education Index AND 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74">
        <f t="shared" si="2"/>
        <v>35</v>
      </c>
      <c r="AD74" s="22" t="str">
        <f t="shared" si="17"/>
        <v>Sports Medicine &amp; Education Index</v>
      </c>
      <c r="AE74">
        <f t="shared" si="18"/>
        <v>1</v>
      </c>
      <c r="AF74">
        <f t="shared" si="19"/>
        <v>1</v>
      </c>
      <c r="AG74" s="21" t="str">
        <f t="shared" si="25"/>
        <v>Criminology Collection AND 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74">
        <f t="shared" si="3"/>
        <v>24</v>
      </c>
      <c r="AI74" s="22" t="str">
        <f t="shared" si="20"/>
        <v>Criminology Collection</v>
      </c>
      <c r="AJ74">
        <f t="shared" si="21"/>
        <v>1</v>
      </c>
      <c r="AK74" s="21" t="str">
        <f t="shared" si="26"/>
        <v>Politics Collection AND 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74">
        <f t="shared" si="4"/>
        <v>21</v>
      </c>
      <c r="AM74" s="22" t="str">
        <f t="shared" si="22"/>
        <v>Politics Collection</v>
      </c>
      <c r="AN74">
        <f t="shared" si="23"/>
        <v>1</v>
      </c>
      <c r="AO74" s="30"/>
    </row>
    <row r="75" spans="1:41" x14ac:dyDescent="0.3">
      <c r="A75" s="5" t="s">
        <v>184</v>
      </c>
      <c r="B75" s="5">
        <v>1</v>
      </c>
      <c r="C75" s="5"/>
      <c r="D75" s="5"/>
      <c r="E75" s="5"/>
      <c r="F75" s="5"/>
      <c r="G75" s="30"/>
      <c r="I75" s="17" t="str">
        <f t="shared" si="5"/>
        <v>"virtual sensors"</v>
      </c>
      <c r="J75" s="18" t="str">
        <f t="shared" si="6"/>
        <v/>
      </c>
      <c r="K75" s="19" t="str">
        <f t="shared" si="7"/>
        <v/>
      </c>
      <c r="L75" s="5"/>
      <c r="M75" t="str">
        <f t="shared" si="8"/>
        <v/>
      </c>
      <c r="N75" s="5"/>
      <c r="O75" t="str">
        <f t="shared" si="9"/>
        <v/>
      </c>
      <c r="P75" s="30"/>
      <c r="R75" s="17" t="str">
        <f t="shared" si="10"/>
        <v>"virtual sensors"</v>
      </c>
      <c r="S75" s="18" t="str">
        <f t="shared" si="11"/>
        <v/>
      </c>
      <c r="T75" s="18" t="str">
        <f t="shared" si="12"/>
        <v/>
      </c>
      <c r="U75" s="20" t="s">
        <v>185</v>
      </c>
      <c r="V75" t="str">
        <f t="shared" si="13"/>
        <v xml:space="preserve">WC = MATERIALS SCIENCE CHARACTERIZATION TESTING OR </v>
      </c>
      <c r="W75" s="30"/>
      <c r="Y75" s="17" t="str">
        <f t="shared" si="14"/>
        <v>"virtual sensors"</v>
      </c>
      <c r="Z75" s="18" t="str">
        <f t="shared" si="15"/>
        <v/>
      </c>
      <c r="AA75" s="18" t="str">
        <f t="shared" si="16"/>
        <v/>
      </c>
      <c r="AB75" s="21" t="str">
        <f t="shared" si="24"/>
        <v>ProQuest Dissertations &amp; Theses Global: The Arts AND 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75">
        <f t="shared" si="2"/>
        <v>50</v>
      </c>
      <c r="AD75" s="22" t="str">
        <f t="shared" si="17"/>
        <v>ProQuest Dissertations &amp; Theses Global: The Arts</v>
      </c>
      <c r="AE75" t="e">
        <f t="shared" si="18"/>
        <v>#N/A</v>
      </c>
      <c r="AF75" t="e">
        <f t="shared" si="19"/>
        <v>#N/A</v>
      </c>
      <c r="AG75" s="21" t="str">
        <f t="shared" si="25"/>
        <v>Criminal Justice Database AND 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75">
        <f t="shared" si="3"/>
        <v>27</v>
      </c>
      <c r="AI75" s="22" t="str">
        <f t="shared" si="20"/>
        <v>Criminal Justice Database</v>
      </c>
      <c r="AJ75">
        <f t="shared" si="21"/>
        <v>1</v>
      </c>
      <c r="AK75" s="21" t="str">
        <f t="shared" si="26"/>
        <v>Sociology Database AND 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75">
        <f t="shared" si="4"/>
        <v>20</v>
      </c>
      <c r="AM75" s="22" t="str">
        <f t="shared" si="22"/>
        <v>Sociology Database</v>
      </c>
      <c r="AN75">
        <f t="shared" si="23"/>
        <v>1</v>
      </c>
      <c r="AO75" s="30"/>
    </row>
    <row r="76" spans="1:41" x14ac:dyDescent="0.3">
      <c r="A76" s="5"/>
      <c r="B76" s="5"/>
      <c r="C76" s="5"/>
      <c r="D76" s="5"/>
      <c r="E76" s="5"/>
      <c r="F76" s="5"/>
      <c r="G76" s="30"/>
      <c r="I76" s="17" t="str">
        <f t="shared" si="5"/>
        <v/>
      </c>
      <c r="J76" s="18" t="str">
        <f t="shared" si="6"/>
        <v/>
      </c>
      <c r="K76" s="19" t="str">
        <f t="shared" si="7"/>
        <v/>
      </c>
      <c r="L76" s="5"/>
      <c r="M76" t="str">
        <f t="shared" si="8"/>
        <v/>
      </c>
      <c r="N76" s="5"/>
      <c r="O76" t="str">
        <f t="shared" si="9"/>
        <v/>
      </c>
      <c r="P76" s="30"/>
      <c r="R76" s="17" t="str">
        <f t="shared" si="10"/>
        <v/>
      </c>
      <c r="S76" s="18" t="str">
        <f t="shared" si="11"/>
        <v/>
      </c>
      <c r="T76" s="18" t="str">
        <f t="shared" si="12"/>
        <v/>
      </c>
      <c r="U76" s="20" t="s">
        <v>186</v>
      </c>
      <c r="V76" t="str">
        <f t="shared" si="13"/>
        <v xml:space="preserve">WC = MATERIALS SCIENCE COATINGS FILMS OR </v>
      </c>
      <c r="W76" s="30"/>
      <c r="Y76" s="17" t="str">
        <f t="shared" si="14"/>
        <v/>
      </c>
      <c r="Z76" s="18" t="str">
        <f t="shared" si="15"/>
        <v/>
      </c>
      <c r="AA76" s="18" t="str">
        <f t="shared" si="16"/>
        <v/>
      </c>
      <c r="AB76" s="21" t="str">
        <f t="shared" si="24"/>
        <v>Coronavirus Research Database AND 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76">
        <f t="shared" si="2"/>
        <v>31</v>
      </c>
      <c r="AD76" s="22" t="str">
        <f t="shared" si="17"/>
        <v>Coronavirus Research Database</v>
      </c>
      <c r="AE76">
        <f t="shared" si="18"/>
        <v>1</v>
      </c>
      <c r="AF76" t="e">
        <f t="shared" si="19"/>
        <v>#N/A</v>
      </c>
      <c r="AG76" s="21" t="str">
        <f t="shared" si="25"/>
        <v>Aquatic Science &amp; Fisheries Abstracts (ASFA) 1: Biological Sciences &amp; Living Resources AND 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76">
        <f t="shared" si="3"/>
        <v>88</v>
      </c>
      <c r="AI76" s="22" t="str">
        <f t="shared" si="20"/>
        <v>Aquatic Science &amp; Fisheries Abstracts (ASFA) 1: Biological Sciences &amp; Living Resources</v>
      </c>
      <c r="AJ76">
        <f t="shared" si="21"/>
        <v>1</v>
      </c>
      <c r="AK76" s="21" t="str">
        <f t="shared" si="26"/>
        <v>Political Science Database AND Agriculture Science Database AND International Bibliography of the Social Sciences (IBSS) AND AGRICOLA AND Aquatic Science &amp; Fisheries Abstracts (ASFA) 1: Biological Sciences &amp; Living Resources AND Research Library: Social Sciences AND Computer Science Database</v>
      </c>
      <c r="AL76">
        <f t="shared" si="4"/>
        <v>28</v>
      </c>
      <c r="AM76" s="22" t="str">
        <f t="shared" si="22"/>
        <v>Political Science Database</v>
      </c>
      <c r="AN76">
        <f t="shared" si="23"/>
        <v>1</v>
      </c>
      <c r="AO76" s="30"/>
    </row>
    <row r="77" spans="1:41" x14ac:dyDescent="0.3">
      <c r="A77" s="5"/>
      <c r="B77" s="5"/>
      <c r="C77" s="5"/>
      <c r="D77" s="5"/>
      <c r="E77" s="5"/>
      <c r="F77" s="5"/>
      <c r="G77" s="30"/>
      <c r="I77" s="17" t="str">
        <f t="shared" si="5"/>
        <v/>
      </c>
      <c r="J77" s="18" t="str">
        <f t="shared" si="6"/>
        <v/>
      </c>
      <c r="K77" s="19" t="str">
        <f t="shared" si="7"/>
        <v/>
      </c>
      <c r="L77" s="5"/>
      <c r="M77" t="str">
        <f t="shared" si="8"/>
        <v/>
      </c>
      <c r="N77" s="5"/>
      <c r="O77" t="str">
        <f t="shared" si="9"/>
        <v/>
      </c>
      <c r="P77" s="30"/>
      <c r="R77" s="17" t="str">
        <f t="shared" si="10"/>
        <v/>
      </c>
      <c r="S77" s="18" t="str">
        <f t="shared" si="11"/>
        <v/>
      </c>
      <c r="T77" s="18" t="str">
        <f t="shared" si="12"/>
        <v/>
      </c>
      <c r="U77" s="20" t="s">
        <v>187</v>
      </c>
      <c r="V77" t="str">
        <f t="shared" si="13"/>
        <v xml:space="preserve">WC = MATHEMATICAL COMPUTATIONAL BIOLOGY OR </v>
      </c>
      <c r="W77" s="30"/>
      <c r="Y77" s="17" t="str">
        <f t="shared" si="14"/>
        <v/>
      </c>
      <c r="Z77" s="18" t="str">
        <f t="shared" si="15"/>
        <v/>
      </c>
      <c r="AA77" s="18" t="str">
        <f t="shared" si="16"/>
        <v/>
      </c>
      <c r="AB77" s="21" t="str">
        <f t="shared" si="24"/>
        <v>ProQuest Dissertations &amp; Theses Global: Business AND 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77">
        <f t="shared" si="2"/>
        <v>50</v>
      </c>
      <c r="AD77" s="22" t="str">
        <f t="shared" si="17"/>
        <v>ProQuest Dissertations &amp; Theses Global: Business</v>
      </c>
      <c r="AE77" t="e">
        <f t="shared" si="18"/>
        <v>#N/A</v>
      </c>
      <c r="AF77" t="e">
        <f t="shared" si="19"/>
        <v>#N/A</v>
      </c>
      <c r="AG77" s="21" t="str">
        <f t="shared" si="25"/>
        <v>Aquatic Science &amp; Fisheries Abstracts (ASFA) 3: Aquatic Pollution &amp; Environmental Quality AND 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77">
        <f t="shared" si="3"/>
        <v>91</v>
      </c>
      <c r="AI77" s="22" t="str">
        <f t="shared" si="20"/>
        <v>Aquatic Science &amp; Fisheries Abstracts (ASFA) 3: Aquatic Pollution &amp; Environmental Quality</v>
      </c>
      <c r="AJ77">
        <f t="shared" si="21"/>
        <v>1</v>
      </c>
      <c r="AK77" s="21" t="str">
        <f t="shared" si="26"/>
        <v>Agriculture Science Database AND International Bibliography of the Social Sciences (IBSS) AND AGRICOLA AND Aquatic Science &amp; Fisheries Abstracts (ASFA) 1: Biological Sciences &amp; Living Resources AND Research Library: Social Sciences AND Computer Science Database</v>
      </c>
      <c r="AL77">
        <f t="shared" si="4"/>
        <v>30</v>
      </c>
      <c r="AM77" s="22" t="str">
        <f t="shared" si="22"/>
        <v>Agriculture Science Database</v>
      </c>
      <c r="AN77">
        <f t="shared" si="23"/>
        <v>1</v>
      </c>
      <c r="AO77" s="30"/>
    </row>
    <row r="78" spans="1:41" x14ac:dyDescent="0.3">
      <c r="A78" s="5"/>
      <c r="B78" s="5"/>
      <c r="C78" s="5"/>
      <c r="D78" s="5"/>
      <c r="E78" s="5"/>
      <c r="F78" s="5"/>
      <c r="G78" s="30"/>
      <c r="I78" s="17" t="str">
        <f t="shared" si="5"/>
        <v/>
      </c>
      <c r="J78" s="18" t="str">
        <f t="shared" si="6"/>
        <v/>
      </c>
      <c r="K78" s="19" t="str">
        <f t="shared" si="7"/>
        <v/>
      </c>
      <c r="L78" s="5"/>
      <c r="M78" t="str">
        <f t="shared" si="8"/>
        <v/>
      </c>
      <c r="N78" s="5"/>
      <c r="O78" t="str">
        <f t="shared" si="9"/>
        <v/>
      </c>
      <c r="P78" s="30"/>
      <c r="R78" s="17" t="str">
        <f t="shared" si="10"/>
        <v/>
      </c>
      <c r="S78" s="18" t="str">
        <f t="shared" si="11"/>
        <v/>
      </c>
      <c r="T78" s="18" t="str">
        <f t="shared" si="12"/>
        <v/>
      </c>
      <c r="U78" s="20" t="s">
        <v>188</v>
      </c>
      <c r="V78" t="str">
        <f t="shared" si="13"/>
        <v xml:space="preserve">WC = MEDICAL INFORMATICS OR </v>
      </c>
      <c r="W78" s="30"/>
      <c r="Y78" s="17" t="str">
        <f t="shared" si="14"/>
        <v/>
      </c>
      <c r="Z78" s="18" t="str">
        <f t="shared" si="15"/>
        <v/>
      </c>
      <c r="AA78" s="18" t="str">
        <f t="shared" si="16"/>
        <v/>
      </c>
      <c r="AB78" s="21" t="str">
        <f t="shared" si="24"/>
        <v>ProQuest Dissertations &amp; Theses Global: History AND 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78">
        <f t="shared" si="2"/>
        <v>49</v>
      </c>
      <c r="AD78" s="22" t="str">
        <f t="shared" si="17"/>
        <v>ProQuest Dissertations &amp; Theses Global: History</v>
      </c>
      <c r="AE78" t="e">
        <f t="shared" si="18"/>
        <v>#N/A</v>
      </c>
      <c r="AF78" t="e">
        <f t="shared" si="19"/>
        <v>#N/A</v>
      </c>
      <c r="AG78" s="21" t="str">
        <f t="shared" si="25"/>
        <v>Research Library: The Arts AND 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78">
        <f t="shared" si="3"/>
        <v>28</v>
      </c>
      <c r="AI78" s="22" t="str">
        <f t="shared" si="20"/>
        <v>Research Library: The Arts</v>
      </c>
      <c r="AJ78">
        <f t="shared" si="21"/>
        <v>1</v>
      </c>
      <c r="AK78" s="21" t="str">
        <f t="shared" si="26"/>
        <v>International Bibliography of the Social Sciences (IBSS) AND AGRICOLA AND Aquatic Science &amp; Fisheries Abstracts (ASFA) 1: Biological Sciences &amp; Living Resources AND Research Library: Social Sciences AND Computer Science Database</v>
      </c>
      <c r="AL78">
        <f t="shared" si="4"/>
        <v>58</v>
      </c>
      <c r="AM78" s="22" t="str">
        <f t="shared" si="22"/>
        <v>International Bibliography of the Social Sciences (IBSS)</v>
      </c>
      <c r="AN78">
        <f t="shared" si="23"/>
        <v>1</v>
      </c>
      <c r="AO78" s="30"/>
    </row>
    <row r="79" spans="1:41" x14ac:dyDescent="0.3">
      <c r="A79" s="5"/>
      <c r="B79" s="5"/>
      <c r="C79" s="5"/>
      <c r="D79" s="5"/>
      <c r="E79" s="5"/>
      <c r="F79" s="5"/>
      <c r="G79" s="30"/>
      <c r="I79" s="17" t="str">
        <f t="shared" si="5"/>
        <v/>
      </c>
      <c r="J79" s="18" t="str">
        <f t="shared" si="6"/>
        <v/>
      </c>
      <c r="K79" s="19" t="str">
        <f t="shared" si="7"/>
        <v/>
      </c>
      <c r="L79" s="5"/>
      <c r="M79" t="str">
        <f t="shared" si="8"/>
        <v/>
      </c>
      <c r="N79" s="5"/>
      <c r="O79" t="str">
        <f t="shared" si="9"/>
        <v/>
      </c>
      <c r="P79" s="30"/>
      <c r="R79" s="17" t="str">
        <f t="shared" si="10"/>
        <v/>
      </c>
      <c r="S79" s="18" t="str">
        <f t="shared" si="11"/>
        <v/>
      </c>
      <c r="T79" s="18" t="str">
        <f t="shared" si="12"/>
        <v/>
      </c>
      <c r="U79" s="20" t="s">
        <v>189</v>
      </c>
      <c r="V79" t="str">
        <f t="shared" si="13"/>
        <v xml:space="preserve">WC = MEDICINE GENERAL INTERNAL OR </v>
      </c>
      <c r="W79" s="30"/>
      <c r="Y79" s="17" t="str">
        <f t="shared" si="14"/>
        <v/>
      </c>
      <c r="Z79" s="18" t="str">
        <f t="shared" si="15"/>
        <v/>
      </c>
      <c r="AA79" s="18" t="str">
        <f t="shared" si="16"/>
        <v/>
      </c>
      <c r="AB79" s="21" t="str">
        <f t="shared" si="24"/>
        <v>ProQuest Dissertations &amp; Theses Global: Literature &amp; Language AND 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79">
        <f t="shared" si="2"/>
        <v>63</v>
      </c>
      <c r="AD79" s="22" t="str">
        <f t="shared" si="17"/>
        <v>ProQuest Dissertations &amp; Theses Global: Literature &amp; Language</v>
      </c>
      <c r="AE79" t="e">
        <f t="shared" si="18"/>
        <v>#N/A</v>
      </c>
      <c r="AF79" t="e">
        <f t="shared" si="19"/>
        <v>#N/A</v>
      </c>
      <c r="AG79" s="21" t="str">
        <f t="shared" si="25"/>
        <v>Research Library: History AND 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79">
        <f t="shared" si="3"/>
        <v>27</v>
      </c>
      <c r="AI79" s="22" t="str">
        <f t="shared" si="20"/>
        <v>Research Library: History</v>
      </c>
      <c r="AJ79">
        <f t="shared" si="21"/>
        <v>1</v>
      </c>
      <c r="AK79" s="21" t="str">
        <f t="shared" si="26"/>
        <v>AGRICOLA AND Aquatic Science &amp; Fisheries Abstracts (ASFA) 1: Biological Sciences &amp; Living Resources AND Research Library: Social Sciences AND Computer Science Database</v>
      </c>
      <c r="AL79">
        <f t="shared" si="4"/>
        <v>10</v>
      </c>
      <c r="AM79" s="22" t="str">
        <f t="shared" si="22"/>
        <v>AGRICOLA</v>
      </c>
      <c r="AN79">
        <f t="shared" si="23"/>
        <v>1</v>
      </c>
      <c r="AO79" s="30"/>
    </row>
    <row r="80" spans="1:41" x14ac:dyDescent="0.3">
      <c r="A80" s="5"/>
      <c r="B80" s="5"/>
      <c r="C80" s="5"/>
      <c r="D80" s="5"/>
      <c r="E80" s="5"/>
      <c r="F80" s="5"/>
      <c r="G80" s="30"/>
      <c r="I80" s="17" t="str">
        <f t="shared" si="5"/>
        <v/>
      </c>
      <c r="J80" s="18" t="str">
        <f t="shared" si="6"/>
        <v/>
      </c>
      <c r="K80" s="19" t="str">
        <f t="shared" si="7"/>
        <v/>
      </c>
      <c r="L80" s="5"/>
      <c r="M80" t="str">
        <f t="shared" si="8"/>
        <v/>
      </c>
      <c r="N80" s="5"/>
      <c r="O80" t="str">
        <f t="shared" si="9"/>
        <v/>
      </c>
      <c r="P80" s="30"/>
      <c r="R80" s="17" t="str">
        <f t="shared" si="10"/>
        <v/>
      </c>
      <c r="S80" s="18" t="str">
        <f t="shared" si="11"/>
        <v/>
      </c>
      <c r="T80" s="18" t="str">
        <f t="shared" si="12"/>
        <v/>
      </c>
      <c r="U80" s="20" t="s">
        <v>190</v>
      </c>
      <c r="V80" t="str">
        <f t="shared" si="13"/>
        <v xml:space="preserve">WC = MEDICINE RESEARCH EXPERIMENTAL OR </v>
      </c>
      <c r="W80" s="30"/>
      <c r="Y80" s="17" t="str">
        <f t="shared" si="14"/>
        <v/>
      </c>
      <c r="Z80" s="18" t="str">
        <f t="shared" si="15"/>
        <v/>
      </c>
      <c r="AA80" s="18" t="str">
        <f t="shared" si="16"/>
        <v/>
      </c>
      <c r="AB80" s="21" t="str">
        <f t="shared" si="24"/>
        <v>ABI/INFORM Dateline AND 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80">
        <f t="shared" si="2"/>
        <v>21</v>
      </c>
      <c r="AD80" s="22" t="str">
        <f t="shared" si="17"/>
        <v>ABI/INFORM Dateline</v>
      </c>
      <c r="AE80" t="e">
        <f t="shared" si="18"/>
        <v>#N/A</v>
      </c>
      <c r="AF80" t="e">
        <f t="shared" si="19"/>
        <v>#N/A</v>
      </c>
      <c r="AG80" s="21" t="str">
        <f t="shared" si="25"/>
        <v>Research Library: Literature &amp; Language AND 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80">
        <f t="shared" si="3"/>
        <v>41</v>
      </c>
      <c r="AI80" s="22" t="str">
        <f t="shared" si="20"/>
        <v>Research Library: Literature &amp; Language</v>
      </c>
      <c r="AJ80">
        <f t="shared" si="21"/>
        <v>1</v>
      </c>
      <c r="AK80" s="21" t="str">
        <f t="shared" si="26"/>
        <v>Aquatic Science &amp; Fisheries Abstracts (ASFA) 1: Biological Sciences &amp; Living Resources AND Research Library: Social Sciences AND Computer Science Database</v>
      </c>
      <c r="AL80">
        <f t="shared" si="4"/>
        <v>88</v>
      </c>
      <c r="AM80" s="22" t="str">
        <f t="shared" si="22"/>
        <v>Aquatic Science &amp; Fisheries Abstracts (ASFA) 1: Biological Sciences &amp; Living Resources</v>
      </c>
      <c r="AN80">
        <f t="shared" si="23"/>
        <v>1</v>
      </c>
      <c r="AO80" s="30"/>
    </row>
    <row r="81" spans="1:41" x14ac:dyDescent="0.3">
      <c r="A81" s="5"/>
      <c r="B81" s="5"/>
      <c r="C81" s="5"/>
      <c r="D81" s="5"/>
      <c r="E81" s="5"/>
      <c r="F81" s="5"/>
      <c r="G81" s="30"/>
      <c r="I81" s="17" t="str">
        <f t="shared" si="5"/>
        <v/>
      </c>
      <c r="J81" s="18" t="str">
        <f t="shared" si="6"/>
        <v/>
      </c>
      <c r="K81" s="19" t="str">
        <f t="shared" si="7"/>
        <v/>
      </c>
      <c r="L81" s="5"/>
      <c r="M81" t="str">
        <f t="shared" si="8"/>
        <v/>
      </c>
      <c r="N81" s="5"/>
      <c r="O81" t="str">
        <f t="shared" si="9"/>
        <v/>
      </c>
      <c r="P81" s="30"/>
      <c r="R81" s="17" t="str">
        <f t="shared" si="10"/>
        <v/>
      </c>
      <c r="S81" s="18" t="str">
        <f t="shared" si="11"/>
        <v/>
      </c>
      <c r="T81" s="18" t="str">
        <f t="shared" si="12"/>
        <v/>
      </c>
      <c r="U81" s="20" t="s">
        <v>191</v>
      </c>
      <c r="V81" t="str">
        <f t="shared" si="13"/>
        <v xml:space="preserve">WC = METEOROLOGY ATMOSPHERIC SCIENCES OR </v>
      </c>
      <c r="W81" s="30"/>
      <c r="Y81" s="17" t="str">
        <f t="shared" si="14"/>
        <v/>
      </c>
      <c r="Z81" s="18" t="str">
        <f t="shared" si="15"/>
        <v/>
      </c>
      <c r="AA81" s="18" t="str">
        <f t="shared" si="16"/>
        <v/>
      </c>
      <c r="AB81" s="21" t="str">
        <f t="shared" si="24"/>
        <v>Education Collection AND 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81">
        <f t="shared" si="2"/>
        <v>22</v>
      </c>
      <c r="AD81" s="22" t="str">
        <f t="shared" si="17"/>
        <v>Education Collection</v>
      </c>
      <c r="AE81">
        <f t="shared" si="18"/>
        <v>1</v>
      </c>
      <c r="AF81">
        <f t="shared" si="19"/>
        <v>1</v>
      </c>
      <c r="AG81" s="21" t="str">
        <f t="shared" si="25"/>
        <v>Sociology Database AND 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81">
        <f t="shared" si="3"/>
        <v>20</v>
      </c>
      <c r="AI81" s="22" t="str">
        <f t="shared" si="20"/>
        <v>Sociology Database</v>
      </c>
      <c r="AJ81">
        <f t="shared" si="21"/>
        <v>1</v>
      </c>
      <c r="AK81" s="21" t="str">
        <f t="shared" si="26"/>
        <v>Research Library: Social Sciences AND Computer Science Database</v>
      </c>
      <c r="AL81">
        <f t="shared" si="4"/>
        <v>35</v>
      </c>
      <c r="AM81" s="22" t="str">
        <f t="shared" si="22"/>
        <v>Research Library: Social Sciences</v>
      </c>
      <c r="AN81">
        <f t="shared" si="23"/>
        <v>1</v>
      </c>
      <c r="AO81" s="30"/>
    </row>
    <row r="82" spans="1:41" x14ac:dyDescent="0.3">
      <c r="A82" s="5"/>
      <c r="B82" s="5"/>
      <c r="C82" s="5"/>
      <c r="D82" s="5"/>
      <c r="E82" s="5"/>
      <c r="F82" s="5"/>
      <c r="G82" s="30"/>
      <c r="I82" s="17" t="str">
        <f t="shared" si="5"/>
        <v/>
      </c>
      <c r="J82" s="18" t="str">
        <f t="shared" si="6"/>
        <v/>
      </c>
      <c r="K82" s="19" t="str">
        <f t="shared" si="7"/>
        <v/>
      </c>
      <c r="L82" s="5"/>
      <c r="M82" t="str">
        <f t="shared" si="8"/>
        <v/>
      </c>
      <c r="N82" s="5"/>
      <c r="O82" t="str">
        <f t="shared" si="9"/>
        <v/>
      </c>
      <c r="P82" s="30"/>
      <c r="R82" s="17" t="str">
        <f t="shared" si="10"/>
        <v/>
      </c>
      <c r="S82" s="18" t="str">
        <f t="shared" si="11"/>
        <v/>
      </c>
      <c r="T82" s="18" t="str">
        <f t="shared" si="12"/>
        <v/>
      </c>
      <c r="U82" s="20" t="s">
        <v>192</v>
      </c>
      <c r="V82" t="str">
        <f t="shared" si="13"/>
        <v xml:space="preserve">WC = MICROBIOLOGY OR </v>
      </c>
      <c r="W82" s="30"/>
      <c r="Y82" s="17" t="str">
        <f t="shared" si="14"/>
        <v/>
      </c>
      <c r="Z82" s="18" t="str">
        <f t="shared" si="15"/>
        <v/>
      </c>
      <c r="AA82" s="18" t="str">
        <f t="shared" si="16"/>
        <v/>
      </c>
      <c r="AB82" s="21" t="str">
        <f t="shared" si="24"/>
        <v>Education Database AND 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82">
        <f t="shared" si="2"/>
        <v>20</v>
      </c>
      <c r="AD82" s="22" t="str">
        <f t="shared" si="17"/>
        <v>Education Database</v>
      </c>
      <c r="AE82">
        <f t="shared" si="18"/>
        <v>1</v>
      </c>
      <c r="AF82">
        <f t="shared" si="19"/>
        <v>1</v>
      </c>
      <c r="AG82" s="21" t="str">
        <f t="shared" si="25"/>
        <v>Education Collection AND 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82">
        <f t="shared" si="3"/>
        <v>22</v>
      </c>
      <c r="AI82" s="22" t="str">
        <f t="shared" si="20"/>
        <v>Education Collection</v>
      </c>
      <c r="AJ82">
        <f t="shared" si="21"/>
        <v>1</v>
      </c>
      <c r="AK82" s="21" t="str">
        <f t="shared" si="26"/>
        <v>Computer Science Database</v>
      </c>
      <c r="AL82">
        <f t="shared" si="4"/>
        <v>25</v>
      </c>
      <c r="AM82" s="22" t="str">
        <f t="shared" si="22"/>
        <v>Computer Science Database</v>
      </c>
      <c r="AN82" t="e">
        <f t="shared" si="23"/>
        <v>#N/A</v>
      </c>
      <c r="AO82" s="30"/>
    </row>
    <row r="83" spans="1:41" x14ac:dyDescent="0.3">
      <c r="A83" s="5"/>
      <c r="B83" s="5"/>
      <c r="C83" s="5"/>
      <c r="D83" s="5"/>
      <c r="E83" s="5"/>
      <c r="F83" s="5"/>
      <c r="G83" s="30"/>
      <c r="I83" s="17" t="str">
        <f t="shared" si="5"/>
        <v/>
      </c>
      <c r="J83" s="18" t="str">
        <f t="shared" si="6"/>
        <v/>
      </c>
      <c r="K83" s="19" t="str">
        <f t="shared" si="7"/>
        <v/>
      </c>
      <c r="L83" s="5"/>
      <c r="M83" t="str">
        <f t="shared" si="8"/>
        <v/>
      </c>
      <c r="N83" s="5"/>
      <c r="O83" t="str">
        <f t="shared" si="9"/>
        <v/>
      </c>
      <c r="P83" s="30"/>
      <c r="R83" s="17" t="str">
        <f t="shared" si="10"/>
        <v/>
      </c>
      <c r="S83" s="18" t="str">
        <f t="shared" si="11"/>
        <v/>
      </c>
      <c r="T83" s="18" t="str">
        <f t="shared" si="12"/>
        <v/>
      </c>
      <c r="U83" s="20" t="s">
        <v>193</v>
      </c>
      <c r="V83" t="str">
        <f t="shared" si="13"/>
        <v xml:space="preserve">WC = NANOSCIENCE NANOTECHNOLOGY OR </v>
      </c>
      <c r="W83" s="30"/>
      <c r="Y83" s="17" t="str">
        <f t="shared" si="14"/>
        <v/>
      </c>
      <c r="Z83" s="18" t="str">
        <f t="shared" si="15"/>
        <v/>
      </c>
      <c r="AA83" s="18" t="str">
        <f t="shared" si="16"/>
        <v/>
      </c>
      <c r="AB83" s="21" t="str">
        <f t="shared" si="24"/>
        <v>Sociology Collection AND 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83">
        <f t="shared" si="2"/>
        <v>22</v>
      </c>
      <c r="AD83" s="22" t="str">
        <f t="shared" si="17"/>
        <v>Sociology Collection</v>
      </c>
      <c r="AE83">
        <f t="shared" si="18"/>
        <v>1</v>
      </c>
      <c r="AF83">
        <f t="shared" si="19"/>
        <v>1</v>
      </c>
      <c r="AG83" s="21" t="str">
        <f t="shared" si="25"/>
        <v>Education Database AND 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83">
        <f t="shared" si="3"/>
        <v>20</v>
      </c>
      <c r="AI83" s="22" t="str">
        <f t="shared" si="20"/>
        <v>Education Database</v>
      </c>
      <c r="AJ83">
        <f t="shared" si="21"/>
        <v>1</v>
      </c>
      <c r="AK83" s="21" t="str">
        <f t="shared" si="26"/>
        <v/>
      </c>
      <c r="AL83">
        <f t="shared" si="4"/>
        <v>0</v>
      </c>
      <c r="AM83" s="22" t="b">
        <f t="shared" si="22"/>
        <v>0</v>
      </c>
      <c r="AN83" t="str">
        <f t="shared" si="23"/>
        <v/>
      </c>
      <c r="AO83" s="30"/>
    </row>
    <row r="84" spans="1:41" x14ac:dyDescent="0.3">
      <c r="A84" s="5"/>
      <c r="B84" s="5"/>
      <c r="C84" s="5"/>
      <c r="D84" s="5"/>
      <c r="E84" s="5"/>
      <c r="F84" s="5"/>
      <c r="G84" s="30"/>
      <c r="I84" s="17" t="str">
        <f t="shared" si="5"/>
        <v/>
      </c>
      <c r="J84" s="18" t="str">
        <f t="shared" si="6"/>
        <v/>
      </c>
      <c r="K84" s="19" t="str">
        <f t="shared" si="7"/>
        <v/>
      </c>
      <c r="L84" s="5"/>
      <c r="M84" t="str">
        <f t="shared" si="8"/>
        <v/>
      </c>
      <c r="N84" s="5"/>
      <c r="O84" t="str">
        <f t="shared" si="9"/>
        <v/>
      </c>
      <c r="P84" s="30"/>
      <c r="R84" s="17" t="str">
        <f t="shared" si="10"/>
        <v/>
      </c>
      <c r="S84" s="18" t="str">
        <f t="shared" si="11"/>
        <v/>
      </c>
      <c r="T84" s="18" t="str">
        <f t="shared" si="12"/>
        <v/>
      </c>
      <c r="U84" s="20" t="s">
        <v>194</v>
      </c>
      <c r="V84" t="str">
        <f t="shared" si="13"/>
        <v xml:space="preserve">WC = NEUROSCIENCES OR </v>
      </c>
      <c r="W84" s="30"/>
      <c r="Y84" s="17" t="str">
        <f t="shared" si="14"/>
        <v/>
      </c>
      <c r="Z84" s="18" t="str">
        <f t="shared" si="15"/>
        <v/>
      </c>
      <c r="AA84" s="18" t="str">
        <f t="shared" si="16"/>
        <v/>
      </c>
      <c r="AB84" s="21" t="str">
        <f t="shared" si="24"/>
        <v>Research Library: Social Sciences AND 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84">
        <f t="shared" si="2"/>
        <v>35</v>
      </c>
      <c r="AD84" s="22" t="str">
        <f t="shared" si="17"/>
        <v>Research Library: Social Sciences</v>
      </c>
      <c r="AE84">
        <f t="shared" si="18"/>
        <v>1</v>
      </c>
      <c r="AF84">
        <f t="shared" si="19"/>
        <v>1</v>
      </c>
      <c r="AG84" s="21" t="str">
        <f t="shared" si="25"/>
        <v>PAIS Index AND 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84">
        <f t="shared" si="3"/>
        <v>12</v>
      </c>
      <c r="AI84" s="22" t="str">
        <f t="shared" si="20"/>
        <v>PAIS Index</v>
      </c>
      <c r="AJ84">
        <f t="shared" si="21"/>
        <v>1</v>
      </c>
      <c r="AK84" s="21" t="str">
        <f t="shared" si="26"/>
        <v/>
      </c>
      <c r="AL84">
        <f t="shared" si="4"/>
        <v>0</v>
      </c>
      <c r="AM84" s="22" t="b">
        <f t="shared" si="22"/>
        <v>0</v>
      </c>
      <c r="AN84" t="str">
        <f t="shared" si="23"/>
        <v/>
      </c>
      <c r="AO84" s="30"/>
    </row>
    <row r="85" spans="1:41" x14ac:dyDescent="0.3">
      <c r="A85" s="5"/>
      <c r="B85" s="5"/>
      <c r="C85" s="5"/>
      <c r="D85" s="5"/>
      <c r="E85" s="5"/>
      <c r="F85" s="5"/>
      <c r="G85" s="30"/>
      <c r="I85" s="17" t="str">
        <f t="shared" si="5"/>
        <v/>
      </c>
      <c r="J85" s="18" t="str">
        <f t="shared" si="6"/>
        <v/>
      </c>
      <c r="K85" s="19" t="str">
        <f t="shared" si="7"/>
        <v/>
      </c>
      <c r="L85" s="5"/>
      <c r="M85" t="str">
        <f t="shared" si="8"/>
        <v/>
      </c>
      <c r="N85" s="5"/>
      <c r="O85" t="str">
        <f t="shared" si="9"/>
        <v/>
      </c>
      <c r="P85" s="30"/>
      <c r="R85" s="17" t="str">
        <f t="shared" si="10"/>
        <v/>
      </c>
      <c r="S85" s="18" t="str">
        <f t="shared" si="11"/>
        <v/>
      </c>
      <c r="T85" s="18" t="str">
        <f t="shared" si="12"/>
        <v/>
      </c>
      <c r="U85" s="20" t="s">
        <v>195</v>
      </c>
      <c r="V85" t="str">
        <f t="shared" si="13"/>
        <v xml:space="preserve">WC = NUCLEAR SCIENCE TECHNOLOGY OR </v>
      </c>
      <c r="W85" s="30"/>
      <c r="Y85" s="17" t="str">
        <f t="shared" si="14"/>
        <v/>
      </c>
      <c r="Z85" s="18" t="str">
        <f t="shared" si="15"/>
        <v/>
      </c>
      <c r="AA85" s="18" t="str">
        <f t="shared" si="16"/>
        <v/>
      </c>
      <c r="AB85" s="21" t="str">
        <f t="shared" si="24"/>
        <v>Applied Social Sciences Index &amp; Abstracts (ASSIA) AND 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85">
        <f t="shared" si="2"/>
        <v>51</v>
      </c>
      <c r="AD85" s="22" t="str">
        <f t="shared" si="17"/>
        <v>Applied Social Sciences Index &amp; Abstracts (ASSIA)</v>
      </c>
      <c r="AE85">
        <f t="shared" si="18"/>
        <v>1</v>
      </c>
      <c r="AF85">
        <f t="shared" si="19"/>
        <v>1</v>
      </c>
      <c r="AG85" s="21" t="str">
        <f t="shared" si="25"/>
        <v>Politics Collection AND 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85">
        <f t="shared" si="3"/>
        <v>21</v>
      </c>
      <c r="AI85" s="22" t="str">
        <f t="shared" si="20"/>
        <v>Politics Collection</v>
      </c>
      <c r="AJ85">
        <f t="shared" si="21"/>
        <v>1</v>
      </c>
      <c r="AK85" s="21" t="str">
        <f t="shared" si="26"/>
        <v/>
      </c>
      <c r="AL85">
        <f t="shared" si="4"/>
        <v>0</v>
      </c>
      <c r="AM85" s="22" t="b">
        <f t="shared" si="22"/>
        <v>0</v>
      </c>
      <c r="AN85" t="str">
        <f t="shared" si="23"/>
        <v/>
      </c>
      <c r="AO85" s="30"/>
    </row>
    <row r="86" spans="1:41" x14ac:dyDescent="0.3">
      <c r="A86" s="5"/>
      <c r="B86" s="5"/>
      <c r="C86" s="5"/>
      <c r="D86" s="5"/>
      <c r="E86" s="5"/>
      <c r="F86" s="5"/>
      <c r="G86" s="30"/>
      <c r="I86" s="17" t="str">
        <f t="shared" si="5"/>
        <v/>
      </c>
      <c r="J86" s="18" t="str">
        <f t="shared" si="6"/>
        <v/>
      </c>
      <c r="K86" s="19" t="str">
        <f t="shared" si="7"/>
        <v/>
      </c>
      <c r="L86" s="5"/>
      <c r="M86" t="str">
        <f t="shared" si="8"/>
        <v/>
      </c>
      <c r="N86" s="5"/>
      <c r="O86" t="str">
        <f t="shared" si="9"/>
        <v/>
      </c>
      <c r="P86" s="30"/>
      <c r="R86" s="17" t="str">
        <f t="shared" si="10"/>
        <v/>
      </c>
      <c r="S86" s="18" t="str">
        <f t="shared" si="11"/>
        <v/>
      </c>
      <c r="T86" s="18" t="str">
        <f t="shared" si="12"/>
        <v/>
      </c>
      <c r="U86" s="20" t="s">
        <v>196</v>
      </c>
      <c r="V86" t="str">
        <f t="shared" si="13"/>
        <v xml:space="preserve">WC = NURSING OR </v>
      </c>
      <c r="W86" s="30"/>
      <c r="Y86" s="17" t="str">
        <f t="shared" si="14"/>
        <v/>
      </c>
      <c r="Z86" s="18" t="str">
        <f t="shared" si="15"/>
        <v/>
      </c>
      <c r="AA86" s="18" t="str">
        <f t="shared" si="16"/>
        <v/>
      </c>
      <c r="AB86" s="21" t="str">
        <f t="shared" si="24"/>
        <v>TOXLINE AND 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86">
        <f t="shared" si="2"/>
        <v>9</v>
      </c>
      <c r="AD86" s="22" t="str">
        <f t="shared" si="17"/>
        <v>TOXLINE</v>
      </c>
      <c r="AE86" t="e">
        <f t="shared" si="18"/>
        <v>#N/A</v>
      </c>
      <c r="AF86" t="e">
        <f t="shared" si="19"/>
        <v>#N/A</v>
      </c>
      <c r="AG86" s="21" t="str">
        <f t="shared" si="25"/>
        <v>Art, Design &amp; Architecture Collection AND 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86">
        <f t="shared" si="3"/>
        <v>39</v>
      </c>
      <c r="AI86" s="22" t="str">
        <f t="shared" si="20"/>
        <v>Art, Design &amp; Architecture Collection</v>
      </c>
      <c r="AJ86">
        <f t="shared" si="21"/>
        <v>1</v>
      </c>
      <c r="AK86" s="21" t="str">
        <f t="shared" si="26"/>
        <v/>
      </c>
      <c r="AL86">
        <f t="shared" si="4"/>
        <v>0</v>
      </c>
      <c r="AM86" s="22" t="b">
        <f t="shared" si="22"/>
        <v>0</v>
      </c>
      <c r="AN86" t="str">
        <f t="shared" si="23"/>
        <v/>
      </c>
      <c r="AO86" s="30"/>
    </row>
    <row r="87" spans="1:41" x14ac:dyDescent="0.3">
      <c r="A87" s="5"/>
      <c r="B87" s="5"/>
      <c r="C87" s="5"/>
      <c r="D87" s="5"/>
      <c r="E87" s="5"/>
      <c r="F87" s="5"/>
      <c r="G87" s="30"/>
      <c r="I87" s="17" t="str">
        <f t="shared" si="5"/>
        <v/>
      </c>
      <c r="J87" s="18" t="str">
        <f t="shared" si="6"/>
        <v/>
      </c>
      <c r="K87" s="19" t="str">
        <f t="shared" si="7"/>
        <v/>
      </c>
      <c r="L87" s="5"/>
      <c r="M87" t="str">
        <f t="shared" si="8"/>
        <v/>
      </c>
      <c r="N87" s="5"/>
      <c r="O87" t="str">
        <f t="shared" si="9"/>
        <v/>
      </c>
      <c r="P87" s="30"/>
      <c r="R87" s="17" t="str">
        <f t="shared" si="10"/>
        <v/>
      </c>
      <c r="S87" s="18" t="str">
        <f t="shared" si="11"/>
        <v/>
      </c>
      <c r="T87" s="18" t="str">
        <f t="shared" si="12"/>
        <v/>
      </c>
      <c r="U87" s="20" t="s">
        <v>197</v>
      </c>
      <c r="V87" t="str">
        <f t="shared" si="13"/>
        <v xml:space="preserve">WC = NUTRITION DIETETICS OR </v>
      </c>
      <c r="W87" s="30"/>
      <c r="Y87" s="17" t="str">
        <f t="shared" si="14"/>
        <v/>
      </c>
      <c r="Z87" s="18" t="str">
        <f t="shared" si="15"/>
        <v/>
      </c>
      <c r="AA87" s="18" t="str">
        <f t="shared" si="16"/>
        <v/>
      </c>
      <c r="AB87" s="21" t="str">
        <f t="shared" si="24"/>
        <v>Aquatic Science &amp; Fisheries Abstracts (ASFA) 1: Biological Sciences &amp; Living Resources AND 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87">
        <f t="shared" si="2"/>
        <v>88</v>
      </c>
      <c r="AD87" s="22" t="str">
        <f t="shared" si="17"/>
        <v>Aquatic Science &amp; Fisheries Abstracts (ASFA) 1: Biological Sciences &amp; Living Resources</v>
      </c>
      <c r="AE87">
        <f t="shared" si="18"/>
        <v>1</v>
      </c>
      <c r="AF87">
        <f t="shared" si="19"/>
        <v>1</v>
      </c>
      <c r="AG87" s="21" t="str">
        <f t="shared" si="25"/>
        <v>Library &amp; Information Science Collection AND 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87">
        <f t="shared" si="3"/>
        <v>42</v>
      </c>
      <c r="AI87" s="22" t="str">
        <f t="shared" si="20"/>
        <v>Library &amp; Information Science Collection</v>
      </c>
      <c r="AJ87">
        <f t="shared" si="21"/>
        <v>1</v>
      </c>
      <c r="AK87" s="21" t="str">
        <f t="shared" si="26"/>
        <v/>
      </c>
      <c r="AL87">
        <f t="shared" si="4"/>
        <v>0</v>
      </c>
      <c r="AM87" s="22" t="b">
        <f t="shared" si="22"/>
        <v>0</v>
      </c>
      <c r="AN87" t="str">
        <f t="shared" si="23"/>
        <v/>
      </c>
      <c r="AO87" s="30"/>
    </row>
    <row r="88" spans="1:41" x14ac:dyDescent="0.3">
      <c r="A88" s="5"/>
      <c r="B88" s="5"/>
      <c r="C88" s="5"/>
      <c r="D88" s="5"/>
      <c r="E88" s="5"/>
      <c r="F88" s="5"/>
      <c r="G88" s="30"/>
      <c r="I88" s="17" t="str">
        <f t="shared" si="5"/>
        <v/>
      </c>
      <c r="J88" s="18" t="str">
        <f t="shared" si="6"/>
        <v/>
      </c>
      <c r="K88" s="19" t="str">
        <f t="shared" si="7"/>
        <v/>
      </c>
      <c r="L88" s="5"/>
      <c r="M88" t="str">
        <f t="shared" si="8"/>
        <v/>
      </c>
      <c r="N88" s="5"/>
      <c r="O88" t="str">
        <f t="shared" si="9"/>
        <v/>
      </c>
      <c r="P88" s="30"/>
      <c r="R88" s="17" t="str">
        <f t="shared" si="10"/>
        <v/>
      </c>
      <c r="S88" s="18" t="str">
        <f t="shared" si="11"/>
        <v/>
      </c>
      <c r="T88" s="18" t="str">
        <f t="shared" si="12"/>
        <v/>
      </c>
      <c r="U88" s="20" t="s">
        <v>198</v>
      </c>
      <c r="V88" t="str">
        <f t="shared" si="13"/>
        <v xml:space="preserve">WC = OBSTETRICS GYNECOLOGY OR </v>
      </c>
      <c r="W88" s="30"/>
      <c r="Y88" s="17" t="str">
        <f t="shared" si="14"/>
        <v/>
      </c>
      <c r="Z88" s="18" t="str">
        <f t="shared" si="15"/>
        <v/>
      </c>
      <c r="AA88" s="18" t="str">
        <f t="shared" si="16"/>
        <v/>
      </c>
      <c r="AB88" s="21" t="str">
        <f t="shared" si="24"/>
        <v>Social Science Database AND 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88">
        <f t="shared" si="2"/>
        <v>25</v>
      </c>
      <c r="AD88" s="22" t="str">
        <f t="shared" si="17"/>
        <v>Social Science Database</v>
      </c>
      <c r="AE88">
        <f t="shared" si="18"/>
        <v>1</v>
      </c>
      <c r="AF88">
        <f t="shared" si="19"/>
        <v>1</v>
      </c>
      <c r="AG88" s="21" t="str">
        <f t="shared" si="25"/>
        <v>Arts &amp; Humanities Database AND 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88">
        <f t="shared" si="3"/>
        <v>28</v>
      </c>
      <c r="AI88" s="22" t="str">
        <f t="shared" si="20"/>
        <v>Arts &amp; Humanities Database</v>
      </c>
      <c r="AJ88">
        <f t="shared" si="21"/>
        <v>1</v>
      </c>
      <c r="AK88" s="21" t="str">
        <f t="shared" si="26"/>
        <v/>
      </c>
      <c r="AL88">
        <f t="shared" si="4"/>
        <v>0</v>
      </c>
      <c r="AM88" s="22" t="b">
        <f t="shared" si="22"/>
        <v>0</v>
      </c>
      <c r="AN88" t="str">
        <f t="shared" si="23"/>
        <v/>
      </c>
      <c r="AO88" s="30"/>
    </row>
    <row r="89" spans="1:41" x14ac:dyDescent="0.3">
      <c r="A89" s="5"/>
      <c r="B89" s="5"/>
      <c r="C89" s="5"/>
      <c r="D89" s="5"/>
      <c r="E89" s="5"/>
      <c r="F89" s="5"/>
      <c r="G89" s="30"/>
      <c r="I89" s="17" t="str">
        <f t="shared" si="5"/>
        <v/>
      </c>
      <c r="J89" s="18" t="str">
        <f t="shared" si="6"/>
        <v/>
      </c>
      <c r="K89" s="19" t="str">
        <f t="shared" si="7"/>
        <v/>
      </c>
      <c r="L89" s="5"/>
      <c r="M89" t="str">
        <f t="shared" si="8"/>
        <v/>
      </c>
      <c r="N89" s="5"/>
      <c r="O89" t="str">
        <f t="shared" si="9"/>
        <v/>
      </c>
      <c r="P89" s="30"/>
      <c r="R89" s="17" t="str">
        <f t="shared" si="10"/>
        <v/>
      </c>
      <c r="S89" s="18" t="str">
        <f t="shared" si="11"/>
        <v/>
      </c>
      <c r="T89" s="18" t="str">
        <f t="shared" si="12"/>
        <v/>
      </c>
      <c r="U89" s="20" t="s">
        <v>199</v>
      </c>
      <c r="V89" t="str">
        <f t="shared" si="13"/>
        <v xml:space="preserve">WC = OCEANOGRAPHY OR </v>
      </c>
      <c r="W89" s="30"/>
      <c r="Y89" s="17" t="str">
        <f t="shared" si="14"/>
        <v/>
      </c>
      <c r="Z89" s="18" t="str">
        <f t="shared" si="15"/>
        <v/>
      </c>
      <c r="AA89" s="18" t="str">
        <f t="shared" si="16"/>
        <v/>
      </c>
      <c r="AB89" s="21" t="str">
        <f t="shared" si="24"/>
        <v>Aquatic Science &amp; Fisheries Abstracts (ASFA) 3: Aquatic Pollution &amp; Environmental Quality AND 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89">
        <f t="shared" si="2"/>
        <v>91</v>
      </c>
      <c r="AD89" s="22" t="str">
        <f t="shared" si="17"/>
        <v>Aquatic Science &amp; Fisheries Abstracts (ASFA) 3: Aquatic Pollution &amp; Environmental Quality</v>
      </c>
      <c r="AE89">
        <f t="shared" si="18"/>
        <v>1</v>
      </c>
      <c r="AF89" t="e">
        <f t="shared" si="19"/>
        <v>#N/A</v>
      </c>
      <c r="AG89" s="21" t="str">
        <f t="shared" si="25"/>
        <v>Political Science Database AND 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89">
        <f t="shared" si="3"/>
        <v>28</v>
      </c>
      <c r="AI89" s="22" t="str">
        <f t="shared" si="20"/>
        <v>Political Science Database</v>
      </c>
      <c r="AJ89">
        <f t="shared" si="21"/>
        <v>1</v>
      </c>
      <c r="AK89" s="21" t="str">
        <f t="shared" si="26"/>
        <v/>
      </c>
      <c r="AL89">
        <f t="shared" si="4"/>
        <v>0</v>
      </c>
      <c r="AM89" s="22" t="b">
        <f t="shared" si="22"/>
        <v>0</v>
      </c>
      <c r="AN89" t="str">
        <f t="shared" si="23"/>
        <v/>
      </c>
      <c r="AO89" s="30"/>
    </row>
    <row r="90" spans="1:41" x14ac:dyDescent="0.3">
      <c r="A90" s="5"/>
      <c r="B90" s="5"/>
      <c r="C90" s="5"/>
      <c r="D90" s="5"/>
      <c r="E90" s="5"/>
      <c r="F90" s="5"/>
      <c r="G90" s="30"/>
      <c r="I90" s="17" t="str">
        <f t="shared" si="5"/>
        <v/>
      </c>
      <c r="J90" s="18" t="str">
        <f t="shared" si="6"/>
        <v/>
      </c>
      <c r="K90" s="19" t="str">
        <f t="shared" si="7"/>
        <v/>
      </c>
      <c r="L90" s="5"/>
      <c r="M90" t="str">
        <f t="shared" si="8"/>
        <v/>
      </c>
      <c r="N90" s="5"/>
      <c r="O90" t="str">
        <f t="shared" si="9"/>
        <v/>
      </c>
      <c r="P90" s="30"/>
      <c r="R90" s="17" t="str">
        <f t="shared" si="10"/>
        <v/>
      </c>
      <c r="S90" s="18" t="str">
        <f t="shared" si="11"/>
        <v/>
      </c>
      <c r="T90" s="18" t="str">
        <f t="shared" si="12"/>
        <v/>
      </c>
      <c r="U90" s="20" t="s">
        <v>200</v>
      </c>
      <c r="V90" t="str">
        <f t="shared" si="13"/>
        <v xml:space="preserve">WC = ONCOLOGY OR </v>
      </c>
      <c r="W90" s="30"/>
      <c r="Y90" s="17" t="str">
        <f t="shared" si="14"/>
        <v/>
      </c>
      <c r="Z90" s="18" t="str">
        <f t="shared" si="15"/>
        <v/>
      </c>
      <c r="AA90" s="18" t="str">
        <f t="shared" si="16"/>
        <v/>
      </c>
      <c r="AB90" s="21" t="str">
        <f t="shared" si="24"/>
        <v>Research Library: The Arts AND 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90">
        <f t="shared" si="2"/>
        <v>28</v>
      </c>
      <c r="AD90" s="22" t="str">
        <f t="shared" si="17"/>
        <v>Research Library: The Arts</v>
      </c>
      <c r="AE90">
        <f t="shared" si="18"/>
        <v>1</v>
      </c>
      <c r="AF90" t="e">
        <f t="shared" si="19"/>
        <v>#N/A</v>
      </c>
      <c r="AG90" s="21" t="str">
        <f t="shared" si="25"/>
        <v>International Bibliography of the Social Sciences (IBSS) AND 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90">
        <f t="shared" si="3"/>
        <v>58</v>
      </c>
      <c r="AI90" s="22" t="str">
        <f t="shared" si="20"/>
        <v>International Bibliography of the Social Sciences (IBSS)</v>
      </c>
      <c r="AJ90">
        <f t="shared" si="21"/>
        <v>1</v>
      </c>
      <c r="AK90" s="21" t="str">
        <f t="shared" si="26"/>
        <v/>
      </c>
      <c r="AL90">
        <f t="shared" si="4"/>
        <v>0</v>
      </c>
      <c r="AM90" s="22" t="b">
        <f t="shared" si="22"/>
        <v>0</v>
      </c>
      <c r="AN90" t="str">
        <f t="shared" si="23"/>
        <v/>
      </c>
      <c r="AO90" s="30"/>
    </row>
    <row r="91" spans="1:41" x14ac:dyDescent="0.3">
      <c r="A91" s="5"/>
      <c r="B91" s="5"/>
      <c r="C91" s="5"/>
      <c r="D91" s="5"/>
      <c r="E91" s="5"/>
      <c r="F91" s="5"/>
      <c r="G91" s="30"/>
      <c r="I91" s="17" t="str">
        <f t="shared" si="5"/>
        <v/>
      </c>
      <c r="J91" s="18" t="str">
        <f t="shared" si="6"/>
        <v/>
      </c>
      <c r="K91" s="19" t="str">
        <f t="shared" si="7"/>
        <v/>
      </c>
      <c r="L91" s="5"/>
      <c r="M91" t="str">
        <f t="shared" si="8"/>
        <v/>
      </c>
      <c r="N91" s="5"/>
      <c r="O91" t="str">
        <f t="shared" si="9"/>
        <v/>
      </c>
      <c r="P91" s="30"/>
      <c r="R91" s="17" t="str">
        <f t="shared" si="10"/>
        <v/>
      </c>
      <c r="S91" s="18" t="str">
        <f t="shared" si="11"/>
        <v/>
      </c>
      <c r="T91" s="18" t="str">
        <f t="shared" si="12"/>
        <v/>
      </c>
      <c r="U91" s="20" t="s">
        <v>201</v>
      </c>
      <c r="V91" t="str">
        <f t="shared" si="13"/>
        <v xml:space="preserve">WC = OPTICS OR </v>
      </c>
      <c r="W91" s="30"/>
      <c r="Y91" s="17" t="str">
        <f t="shared" si="14"/>
        <v/>
      </c>
      <c r="Z91" s="18" t="str">
        <f t="shared" si="15"/>
        <v/>
      </c>
      <c r="AA91" s="18" t="str">
        <f t="shared" si="16"/>
        <v/>
      </c>
      <c r="AB91" s="21" t="str">
        <f t="shared" si="24"/>
        <v>Politics Collection AND 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91">
        <f t="shared" si="2"/>
        <v>21</v>
      </c>
      <c r="AD91" s="22" t="str">
        <f t="shared" si="17"/>
        <v>Politics Collection</v>
      </c>
      <c r="AE91">
        <f t="shared" si="18"/>
        <v>1</v>
      </c>
      <c r="AF91">
        <f t="shared" si="19"/>
        <v>1</v>
      </c>
      <c r="AG91" s="21" t="str">
        <f t="shared" si="25"/>
        <v>Library &amp; Information Science Abstracts (LISA) AND Library Science Database AND EconLit AND ERIC AND Aquatic Science &amp; Fisheries Abstracts (ASFA) Aquaculture Abstracts AND Aquatic Science &amp; Fisheries Abstracts (ASFA) Marine Biotechnology Abstracts AND PTSDpubs AND Coronavirus Research Database</v>
      </c>
      <c r="AH91">
        <f t="shared" si="3"/>
        <v>48</v>
      </c>
      <c r="AI91" s="22" t="str">
        <f t="shared" si="20"/>
        <v>Library &amp; Information Science Abstracts (LISA)</v>
      </c>
      <c r="AJ91">
        <f t="shared" si="21"/>
        <v>1</v>
      </c>
      <c r="AK91" s="21" t="str">
        <f t="shared" si="26"/>
        <v/>
      </c>
      <c r="AL91">
        <f t="shared" si="4"/>
        <v>0</v>
      </c>
      <c r="AM91" s="22" t="b">
        <f t="shared" si="22"/>
        <v>0</v>
      </c>
      <c r="AN91" t="str">
        <f t="shared" si="23"/>
        <v/>
      </c>
      <c r="AO91" s="30"/>
    </row>
    <row r="92" spans="1:41" x14ac:dyDescent="0.3">
      <c r="A92" s="5"/>
      <c r="B92" s="5"/>
      <c r="C92" s="5"/>
      <c r="D92" s="5"/>
      <c r="E92" s="5"/>
      <c r="F92" s="5"/>
      <c r="G92" s="30"/>
      <c r="I92" s="17" t="str">
        <f t="shared" si="5"/>
        <v/>
      </c>
      <c r="J92" s="18" t="str">
        <f t="shared" si="6"/>
        <v/>
      </c>
      <c r="K92" s="19" t="str">
        <f t="shared" si="7"/>
        <v/>
      </c>
      <c r="L92" s="5"/>
      <c r="M92" t="str">
        <f t="shared" si="8"/>
        <v/>
      </c>
      <c r="N92" s="5"/>
      <c r="O92" t="str">
        <f t="shared" si="9"/>
        <v/>
      </c>
      <c r="P92" s="30"/>
      <c r="R92" s="17" t="str">
        <f t="shared" si="10"/>
        <v/>
      </c>
      <c r="S92" s="18" t="str">
        <f t="shared" si="11"/>
        <v/>
      </c>
      <c r="T92" s="18" t="str">
        <f t="shared" si="12"/>
        <v/>
      </c>
      <c r="U92" s="20" t="s">
        <v>202</v>
      </c>
      <c r="V92" t="str">
        <f t="shared" si="13"/>
        <v xml:space="preserve">WC = ORTHOPEDICS OR </v>
      </c>
      <c r="W92" s="30"/>
      <c r="Y92" s="17" t="str">
        <f t="shared" si="14"/>
        <v/>
      </c>
      <c r="Z92" s="18" t="str">
        <f t="shared" si="15"/>
        <v/>
      </c>
      <c r="AA92" s="18" t="str">
        <f t="shared" si="16"/>
        <v/>
      </c>
      <c r="AB92" s="21" t="str">
        <f t="shared" si="24"/>
        <v>Sociology Database AND 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92">
        <f t="shared" si="2"/>
        <v>20</v>
      </c>
      <c r="AD92" s="22" t="str">
        <f t="shared" si="17"/>
        <v>Sociology Database</v>
      </c>
      <c r="AE92">
        <f t="shared" si="18"/>
        <v>1</v>
      </c>
      <c r="AF92">
        <f t="shared" si="19"/>
        <v>1</v>
      </c>
      <c r="AG92" s="21" t="str">
        <f t="shared" si="25"/>
        <v>Library Science Database AND EconLit AND ERIC AND Aquatic Science &amp; Fisheries Abstracts (ASFA) Aquaculture Abstracts AND Aquatic Science &amp; Fisheries Abstracts (ASFA) Marine Biotechnology Abstracts AND PTSDpubs AND Coronavirus Research Database</v>
      </c>
      <c r="AH92">
        <f t="shared" si="3"/>
        <v>26</v>
      </c>
      <c r="AI92" s="22" t="str">
        <f t="shared" si="20"/>
        <v>Library Science Database</v>
      </c>
      <c r="AJ92">
        <f t="shared" si="21"/>
        <v>1</v>
      </c>
      <c r="AK92" s="21" t="str">
        <f t="shared" si="26"/>
        <v/>
      </c>
      <c r="AL92">
        <f t="shared" si="4"/>
        <v>0</v>
      </c>
      <c r="AM92" s="22" t="b">
        <f t="shared" si="22"/>
        <v>0</v>
      </c>
      <c r="AN92" t="str">
        <f t="shared" si="23"/>
        <v/>
      </c>
      <c r="AO92" s="30"/>
    </row>
    <row r="93" spans="1:41" x14ac:dyDescent="0.3">
      <c r="A93" s="5"/>
      <c r="B93" s="5"/>
      <c r="C93" s="5"/>
      <c r="D93" s="5"/>
      <c r="E93" s="5"/>
      <c r="F93" s="5"/>
      <c r="G93" s="30"/>
      <c r="I93" s="17" t="str">
        <f t="shared" si="5"/>
        <v/>
      </c>
      <c r="J93" s="18" t="str">
        <f t="shared" si="6"/>
        <v/>
      </c>
      <c r="K93" s="19" t="str">
        <f t="shared" si="7"/>
        <v/>
      </c>
      <c r="L93" s="5"/>
      <c r="M93" t="str">
        <f t="shared" si="8"/>
        <v/>
      </c>
      <c r="N93" s="5"/>
      <c r="O93" t="str">
        <f t="shared" si="9"/>
        <v/>
      </c>
      <c r="P93" s="30"/>
      <c r="R93" s="17" t="str">
        <f t="shared" si="10"/>
        <v/>
      </c>
      <c r="S93" s="18" t="str">
        <f t="shared" si="11"/>
        <v/>
      </c>
      <c r="T93" s="18" t="str">
        <f t="shared" si="12"/>
        <v/>
      </c>
      <c r="U93" s="20" t="s">
        <v>203</v>
      </c>
      <c r="V93" t="str">
        <f t="shared" si="13"/>
        <v xml:space="preserve">WC = OTORHINOLARYNGOLOGY OR </v>
      </c>
      <c r="W93" s="30"/>
      <c r="Y93" s="17" t="str">
        <f t="shared" si="14"/>
        <v/>
      </c>
      <c r="Z93" s="18" t="str">
        <f t="shared" si="15"/>
        <v/>
      </c>
      <c r="AA93" s="18" t="str">
        <f t="shared" si="16"/>
        <v/>
      </c>
      <c r="AB93" s="21" t="str">
        <f t="shared" si="24"/>
        <v>PAIS Index AND 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93">
        <f t="shared" si="2"/>
        <v>12</v>
      </c>
      <c r="AD93" s="22" t="str">
        <f t="shared" si="17"/>
        <v>PAIS Index</v>
      </c>
      <c r="AE93">
        <f t="shared" si="18"/>
        <v>1</v>
      </c>
      <c r="AF93">
        <f t="shared" si="19"/>
        <v>1</v>
      </c>
      <c r="AG93" s="21" t="str">
        <f t="shared" si="25"/>
        <v>EconLit AND ERIC AND Aquatic Science &amp; Fisheries Abstracts (ASFA) Aquaculture Abstracts AND Aquatic Science &amp; Fisheries Abstracts (ASFA) Marine Biotechnology Abstracts AND PTSDpubs AND Coronavirus Research Database</v>
      </c>
      <c r="AH93">
        <f t="shared" si="3"/>
        <v>9</v>
      </c>
      <c r="AI93" s="22" t="str">
        <f t="shared" si="20"/>
        <v>EconLit</v>
      </c>
      <c r="AJ93" t="e">
        <f t="shared" si="21"/>
        <v>#N/A</v>
      </c>
      <c r="AK93" s="21" t="str">
        <f t="shared" si="26"/>
        <v/>
      </c>
      <c r="AL93">
        <f t="shared" si="4"/>
        <v>0</v>
      </c>
      <c r="AM93" s="22" t="b">
        <f t="shared" si="22"/>
        <v>0</v>
      </c>
      <c r="AN93" t="str">
        <f t="shared" si="23"/>
        <v/>
      </c>
      <c r="AO93" s="30"/>
    </row>
    <row r="94" spans="1:41" x14ac:dyDescent="0.3">
      <c r="A94" s="5"/>
      <c r="B94" s="5"/>
      <c r="C94" s="5"/>
      <c r="D94" s="5"/>
      <c r="E94" s="5"/>
      <c r="F94" s="5"/>
      <c r="G94" s="30"/>
      <c r="I94" s="17" t="str">
        <f t="shared" si="5"/>
        <v/>
      </c>
      <c r="J94" s="18" t="str">
        <f t="shared" si="6"/>
        <v/>
      </c>
      <c r="K94" s="19" t="str">
        <f t="shared" si="7"/>
        <v/>
      </c>
      <c r="L94" s="5"/>
      <c r="M94" t="str">
        <f t="shared" si="8"/>
        <v/>
      </c>
      <c r="N94" s="5"/>
      <c r="O94" t="str">
        <f t="shared" si="9"/>
        <v/>
      </c>
      <c r="P94" s="30"/>
      <c r="R94" s="17" t="str">
        <f t="shared" si="10"/>
        <v/>
      </c>
      <c r="S94" s="18" t="str">
        <f t="shared" si="11"/>
        <v/>
      </c>
      <c r="T94" s="18" t="str">
        <f t="shared" si="12"/>
        <v/>
      </c>
      <c r="U94" s="20" t="s">
        <v>204</v>
      </c>
      <c r="V94" t="str">
        <f t="shared" si="13"/>
        <v xml:space="preserve">WC = PATHOLOGY OR </v>
      </c>
      <c r="W94" s="30"/>
      <c r="Y94" s="17" t="str">
        <f t="shared" si="14"/>
        <v/>
      </c>
      <c r="Z94" s="18" t="str">
        <f t="shared" si="15"/>
        <v/>
      </c>
      <c r="AA94" s="18" t="str">
        <f t="shared" si="16"/>
        <v/>
      </c>
      <c r="AB94" s="21" t="str">
        <f t="shared" si="24"/>
        <v>Criminology Collection AND 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94">
        <f t="shared" si="2"/>
        <v>24</v>
      </c>
      <c r="AD94" s="22" t="str">
        <f t="shared" si="17"/>
        <v>Criminology Collection</v>
      </c>
      <c r="AE94">
        <f t="shared" si="18"/>
        <v>1</v>
      </c>
      <c r="AF94" t="e">
        <f t="shared" si="19"/>
        <v>#N/A</v>
      </c>
      <c r="AG94" s="21" t="str">
        <f t="shared" si="25"/>
        <v>ERIC AND Aquatic Science &amp; Fisheries Abstracts (ASFA) Aquaculture Abstracts AND Aquatic Science &amp; Fisheries Abstracts (ASFA) Marine Biotechnology Abstracts AND PTSDpubs AND Coronavirus Research Database</v>
      </c>
      <c r="AH94">
        <f t="shared" si="3"/>
        <v>6</v>
      </c>
      <c r="AI94" s="22" t="str">
        <f t="shared" si="20"/>
        <v>ERIC</v>
      </c>
      <c r="AJ94">
        <f t="shared" si="21"/>
        <v>1</v>
      </c>
      <c r="AK94" s="21" t="str">
        <f t="shared" si="26"/>
        <v/>
      </c>
      <c r="AL94">
        <f t="shared" si="4"/>
        <v>0</v>
      </c>
      <c r="AM94" s="22" t="b">
        <f t="shared" si="22"/>
        <v>0</v>
      </c>
      <c r="AN94" t="str">
        <f t="shared" si="23"/>
        <v/>
      </c>
      <c r="AO94" s="30"/>
    </row>
    <row r="95" spans="1:41" x14ac:dyDescent="0.3">
      <c r="A95" s="5"/>
      <c r="B95" s="5"/>
      <c r="C95" s="5"/>
      <c r="D95" s="5"/>
      <c r="E95" s="5"/>
      <c r="F95" s="5"/>
      <c r="G95" s="30"/>
      <c r="I95" s="17" t="str">
        <f t="shared" si="5"/>
        <v/>
      </c>
      <c r="J95" s="18" t="str">
        <f t="shared" si="6"/>
        <v/>
      </c>
      <c r="K95" s="19" t="str">
        <f t="shared" si="7"/>
        <v/>
      </c>
      <c r="L95" s="5"/>
      <c r="M95" t="str">
        <f t="shared" si="8"/>
        <v/>
      </c>
      <c r="N95" s="5"/>
      <c r="O95" t="str">
        <f t="shared" si="9"/>
        <v/>
      </c>
      <c r="P95" s="30"/>
      <c r="R95" s="17" t="str">
        <f t="shared" si="10"/>
        <v/>
      </c>
      <c r="S95" s="18" t="str">
        <f t="shared" si="11"/>
        <v/>
      </c>
      <c r="T95" s="18" t="str">
        <f t="shared" si="12"/>
        <v/>
      </c>
      <c r="U95" s="20" t="s">
        <v>205</v>
      </c>
      <c r="V95" t="str">
        <f t="shared" si="13"/>
        <v xml:space="preserve">WC = PEDIATRICS OR </v>
      </c>
      <c r="W95" s="30"/>
      <c r="Y95" s="17" t="str">
        <f t="shared" si="14"/>
        <v/>
      </c>
      <c r="Z95" s="18" t="str">
        <f t="shared" si="15"/>
        <v/>
      </c>
      <c r="AA95" s="18" t="str">
        <f t="shared" si="16"/>
        <v/>
      </c>
      <c r="AB95" s="21" t="str">
        <f t="shared" si="24"/>
        <v>Criminal Justice Database AND 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95">
        <f t="shared" si="2"/>
        <v>27</v>
      </c>
      <c r="AD95" s="22" t="str">
        <f t="shared" si="17"/>
        <v>Criminal Justice Database</v>
      </c>
      <c r="AE95">
        <f t="shared" si="18"/>
        <v>1</v>
      </c>
      <c r="AF95" t="e">
        <f t="shared" si="19"/>
        <v>#N/A</v>
      </c>
      <c r="AG95" s="21" t="str">
        <f t="shared" si="25"/>
        <v>Aquatic Science &amp; Fisheries Abstracts (ASFA) Aquaculture Abstracts AND Aquatic Science &amp; Fisheries Abstracts (ASFA) Marine Biotechnology Abstracts AND PTSDpubs AND Coronavirus Research Database</v>
      </c>
      <c r="AH95">
        <f t="shared" si="3"/>
        <v>68</v>
      </c>
      <c r="AI95" s="22" t="str">
        <f t="shared" si="20"/>
        <v>Aquatic Science &amp; Fisheries Abstracts (ASFA) Aquaculture Abstracts</v>
      </c>
      <c r="AJ95">
        <f t="shared" si="21"/>
        <v>1</v>
      </c>
      <c r="AK95" s="21" t="str">
        <f t="shared" si="26"/>
        <v/>
      </c>
      <c r="AL95">
        <f t="shared" si="4"/>
        <v>0</v>
      </c>
      <c r="AM95" s="22" t="b">
        <f t="shared" si="22"/>
        <v>0</v>
      </c>
      <c r="AN95" t="str">
        <f t="shared" si="23"/>
        <v/>
      </c>
      <c r="AO95" s="30"/>
    </row>
    <row r="96" spans="1:41" x14ac:dyDescent="0.3">
      <c r="A96" s="5"/>
      <c r="B96" s="5"/>
      <c r="C96" s="5"/>
      <c r="D96" s="5"/>
      <c r="E96" s="5"/>
      <c r="F96" s="5"/>
      <c r="G96" s="30"/>
      <c r="I96" s="17" t="str">
        <f t="shared" si="5"/>
        <v/>
      </c>
      <c r="J96" s="18" t="str">
        <f t="shared" si="6"/>
        <v/>
      </c>
      <c r="K96" s="19" t="str">
        <f t="shared" si="7"/>
        <v/>
      </c>
      <c r="L96" s="5"/>
      <c r="M96" t="str">
        <f t="shared" si="8"/>
        <v/>
      </c>
      <c r="N96" s="5"/>
      <c r="O96" t="str">
        <f t="shared" si="9"/>
        <v/>
      </c>
      <c r="P96" s="30"/>
      <c r="R96" s="17" t="str">
        <f t="shared" si="10"/>
        <v/>
      </c>
      <c r="S96" s="18" t="str">
        <f t="shared" si="11"/>
        <v/>
      </c>
      <c r="T96" s="18" t="str">
        <f t="shared" si="12"/>
        <v/>
      </c>
      <c r="U96" s="20" t="s">
        <v>206</v>
      </c>
      <c r="V96" t="str">
        <f t="shared" si="13"/>
        <v xml:space="preserve">WC = PERIPHERAL VASCULAR DISEASE OR </v>
      </c>
      <c r="W96" s="30"/>
      <c r="Y96" s="17" t="str">
        <f t="shared" si="14"/>
        <v/>
      </c>
      <c r="Z96" s="18" t="str">
        <f t="shared" si="15"/>
        <v/>
      </c>
      <c r="AA96" s="18" t="str">
        <f t="shared" si="16"/>
        <v/>
      </c>
      <c r="AB96" s="21" t="str">
        <f t="shared" si="24"/>
        <v>Research Library: History AND 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96">
        <f t="shared" si="2"/>
        <v>27</v>
      </c>
      <c r="AD96" s="22" t="str">
        <f t="shared" si="17"/>
        <v>Research Library: History</v>
      </c>
      <c r="AE96">
        <f t="shared" si="18"/>
        <v>1</v>
      </c>
      <c r="AF96" t="e">
        <f t="shared" si="19"/>
        <v>#N/A</v>
      </c>
      <c r="AG96" s="21" t="str">
        <f t="shared" si="25"/>
        <v>Aquatic Science &amp; Fisheries Abstracts (ASFA) Marine Biotechnology Abstracts AND PTSDpubs AND Coronavirus Research Database</v>
      </c>
      <c r="AH96">
        <f t="shared" si="3"/>
        <v>77</v>
      </c>
      <c r="AI96" s="22" t="str">
        <f t="shared" si="20"/>
        <v>Aquatic Science &amp; Fisheries Abstracts (ASFA) Marine Biotechnology Abstracts</v>
      </c>
      <c r="AJ96">
        <f t="shared" si="21"/>
        <v>1</v>
      </c>
      <c r="AK96" s="21" t="str">
        <f t="shared" si="26"/>
        <v/>
      </c>
      <c r="AL96">
        <f t="shared" si="4"/>
        <v>0</v>
      </c>
      <c r="AM96" s="22" t="b">
        <f t="shared" si="22"/>
        <v>0</v>
      </c>
      <c r="AN96" t="str">
        <f t="shared" si="23"/>
        <v/>
      </c>
      <c r="AO96" s="30"/>
    </row>
    <row r="97" spans="1:41" x14ac:dyDescent="0.3">
      <c r="A97" s="5"/>
      <c r="B97" s="5"/>
      <c r="C97" s="5"/>
      <c r="D97" s="5"/>
      <c r="E97" s="5"/>
      <c r="F97" s="5"/>
      <c r="G97" s="30"/>
      <c r="I97" s="17" t="str">
        <f t="shared" si="5"/>
        <v/>
      </c>
      <c r="J97" s="18" t="str">
        <f t="shared" si="6"/>
        <v/>
      </c>
      <c r="K97" s="19" t="str">
        <f t="shared" si="7"/>
        <v/>
      </c>
      <c r="L97" s="5"/>
      <c r="M97" t="str">
        <f t="shared" si="8"/>
        <v/>
      </c>
      <c r="N97" s="5"/>
      <c r="O97" t="str">
        <f t="shared" si="9"/>
        <v/>
      </c>
      <c r="P97" s="30"/>
      <c r="R97" s="17" t="str">
        <f t="shared" si="10"/>
        <v/>
      </c>
      <c r="S97" s="18" t="str">
        <f t="shared" si="11"/>
        <v/>
      </c>
      <c r="T97" s="18" t="str">
        <f t="shared" si="12"/>
        <v/>
      </c>
      <c r="U97" s="20" t="s">
        <v>207</v>
      </c>
      <c r="V97" t="str">
        <f t="shared" si="13"/>
        <v xml:space="preserve">WC = PHARMACOLOGY PHARMACY OR </v>
      </c>
      <c r="W97" s="30"/>
      <c r="Y97" s="17" t="str">
        <f t="shared" si="14"/>
        <v/>
      </c>
      <c r="Z97" s="18" t="str">
        <f t="shared" si="15"/>
        <v/>
      </c>
      <c r="AA97" s="18" t="str">
        <f t="shared" si="16"/>
        <v/>
      </c>
      <c r="AB97" s="21" t="str">
        <f t="shared" si="24"/>
        <v>Research Library: Literature &amp; Language AND 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97">
        <f t="shared" si="2"/>
        <v>41</v>
      </c>
      <c r="AD97" s="22" t="str">
        <f t="shared" si="17"/>
        <v>Research Library: Literature &amp; Language</v>
      </c>
      <c r="AE97">
        <f t="shared" si="18"/>
        <v>1</v>
      </c>
      <c r="AF97" t="e">
        <f t="shared" si="19"/>
        <v>#N/A</v>
      </c>
      <c r="AG97" s="21" t="str">
        <f t="shared" si="25"/>
        <v>PTSDpubs AND Coronavirus Research Database</v>
      </c>
      <c r="AH97">
        <f t="shared" si="3"/>
        <v>10</v>
      </c>
      <c r="AI97" s="22" t="str">
        <f t="shared" si="20"/>
        <v>PTSDpubs</v>
      </c>
      <c r="AJ97">
        <f t="shared" si="21"/>
        <v>1</v>
      </c>
      <c r="AK97" s="21" t="str">
        <f t="shared" si="26"/>
        <v/>
      </c>
      <c r="AL97">
        <f t="shared" si="4"/>
        <v>0</v>
      </c>
      <c r="AM97" s="22" t="b">
        <f t="shared" si="22"/>
        <v>0</v>
      </c>
      <c r="AN97" t="str">
        <f t="shared" si="23"/>
        <v/>
      </c>
      <c r="AO97" s="30"/>
    </row>
    <row r="98" spans="1:41" x14ac:dyDescent="0.3">
      <c r="A98" s="5"/>
      <c r="B98" s="5"/>
      <c r="C98" s="5"/>
      <c r="D98" s="5"/>
      <c r="E98" s="5"/>
      <c r="F98" s="5"/>
      <c r="G98" s="30"/>
      <c r="I98" s="17" t="str">
        <f t="shared" si="5"/>
        <v/>
      </c>
      <c r="J98" s="18" t="str">
        <f t="shared" si="6"/>
        <v/>
      </c>
      <c r="K98" s="19" t="str">
        <f t="shared" si="7"/>
        <v/>
      </c>
      <c r="L98" s="5"/>
      <c r="M98" t="str">
        <f t="shared" si="8"/>
        <v/>
      </c>
      <c r="N98" s="5"/>
      <c r="O98" t="str">
        <f t="shared" si="9"/>
        <v/>
      </c>
      <c r="P98" s="30"/>
      <c r="R98" s="17" t="str">
        <f t="shared" si="10"/>
        <v/>
      </c>
      <c r="S98" s="18" t="str">
        <f t="shared" si="11"/>
        <v/>
      </c>
      <c r="T98" s="18" t="str">
        <f t="shared" si="12"/>
        <v/>
      </c>
      <c r="U98" s="20" t="s">
        <v>208</v>
      </c>
      <c r="V98" t="str">
        <f t="shared" si="13"/>
        <v xml:space="preserve">WC = PHYSICS APPLIED OR </v>
      </c>
      <c r="W98" s="30"/>
      <c r="Y98" s="17" t="str">
        <f t="shared" si="14"/>
        <v/>
      </c>
      <c r="Z98" s="18" t="str">
        <f t="shared" si="15"/>
        <v/>
      </c>
      <c r="AA98" s="18" t="str">
        <f t="shared" si="16"/>
        <v/>
      </c>
      <c r="AB98" s="21" t="str">
        <f t="shared" si="24"/>
        <v>Art, Design &amp; Architecture Collection AND 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98">
        <f t="shared" si="2"/>
        <v>39</v>
      </c>
      <c r="AD98" s="22" t="str">
        <f t="shared" si="17"/>
        <v>Art, Design &amp; Architecture Collection</v>
      </c>
      <c r="AE98">
        <f t="shared" si="18"/>
        <v>1</v>
      </c>
      <c r="AF98" t="e">
        <f t="shared" si="19"/>
        <v>#N/A</v>
      </c>
      <c r="AG98" s="21" t="str">
        <f t="shared" si="25"/>
        <v>Coronavirus Research Database</v>
      </c>
      <c r="AH98">
        <f t="shared" si="3"/>
        <v>29</v>
      </c>
      <c r="AI98" s="22" t="str">
        <f t="shared" si="20"/>
        <v>Coronavirus Research Database</v>
      </c>
      <c r="AJ98">
        <f t="shared" si="21"/>
        <v>1</v>
      </c>
      <c r="AK98" s="21" t="str">
        <f t="shared" si="26"/>
        <v/>
      </c>
      <c r="AL98">
        <f t="shared" si="4"/>
        <v>0</v>
      </c>
      <c r="AM98" s="22" t="b">
        <f t="shared" si="22"/>
        <v>0</v>
      </c>
      <c r="AN98" t="str">
        <f t="shared" si="23"/>
        <v/>
      </c>
      <c r="AO98" s="30"/>
    </row>
    <row r="99" spans="1:41" x14ac:dyDescent="0.3">
      <c r="A99" s="5"/>
      <c r="B99" s="5"/>
      <c r="C99" s="5"/>
      <c r="D99" s="5"/>
      <c r="E99" s="5"/>
      <c r="F99" s="5"/>
      <c r="G99" s="30"/>
      <c r="I99" s="17" t="str">
        <f t="shared" si="5"/>
        <v/>
      </c>
      <c r="J99" s="18" t="str">
        <f t="shared" si="6"/>
        <v/>
      </c>
      <c r="K99" s="19" t="str">
        <f t="shared" si="7"/>
        <v/>
      </c>
      <c r="L99" s="5"/>
      <c r="M99" t="str">
        <f t="shared" si="8"/>
        <v/>
      </c>
      <c r="N99" s="5"/>
      <c r="O99" t="str">
        <f t="shared" si="9"/>
        <v/>
      </c>
      <c r="P99" s="30"/>
      <c r="R99" s="17" t="str">
        <f t="shared" si="10"/>
        <v/>
      </c>
      <c r="S99" s="18" t="str">
        <f t="shared" si="11"/>
        <v/>
      </c>
      <c r="T99" s="18" t="str">
        <f t="shared" si="12"/>
        <v/>
      </c>
      <c r="U99" s="20" t="s">
        <v>209</v>
      </c>
      <c r="V99" t="str">
        <f t="shared" si="13"/>
        <v xml:space="preserve">WC = PHYSICS CONDENSED MATTER OR </v>
      </c>
      <c r="W99" s="30"/>
      <c r="Y99" s="17" t="str">
        <f t="shared" si="14"/>
        <v/>
      </c>
      <c r="Z99" s="18" t="str">
        <f t="shared" si="15"/>
        <v/>
      </c>
      <c r="AA99" s="18" t="str">
        <f t="shared" si="16"/>
        <v/>
      </c>
      <c r="AB99" s="21" t="str">
        <f t="shared" si="24"/>
        <v>Library &amp; Information Science Collection AND 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99">
        <f t="shared" si="2"/>
        <v>42</v>
      </c>
      <c r="AD99" s="22" t="str">
        <f t="shared" si="17"/>
        <v>Library &amp; Information Science Collection</v>
      </c>
      <c r="AE99">
        <f t="shared" si="18"/>
        <v>1</v>
      </c>
      <c r="AF99" t="e">
        <f t="shared" si="19"/>
        <v>#N/A</v>
      </c>
      <c r="AG99" s="21" t="str">
        <f t="shared" si="25"/>
        <v/>
      </c>
      <c r="AH99">
        <f t="shared" si="3"/>
        <v>0</v>
      </c>
      <c r="AI99" s="22" t="b">
        <f t="shared" si="20"/>
        <v>0</v>
      </c>
      <c r="AJ99" t="str">
        <f t="shared" si="21"/>
        <v/>
      </c>
      <c r="AK99" s="21" t="str">
        <f t="shared" si="26"/>
        <v/>
      </c>
      <c r="AL99">
        <f t="shared" si="4"/>
        <v>0</v>
      </c>
      <c r="AM99" s="22" t="b">
        <f t="shared" si="22"/>
        <v>0</v>
      </c>
      <c r="AN99" t="str">
        <f t="shared" si="23"/>
        <v/>
      </c>
      <c r="AO99" s="30"/>
    </row>
    <row r="100" spans="1:41" x14ac:dyDescent="0.3">
      <c r="A100" s="5"/>
      <c r="B100" s="5"/>
      <c r="C100" s="5"/>
      <c r="D100" s="5"/>
      <c r="E100" s="5"/>
      <c r="F100" s="5"/>
      <c r="G100" s="30"/>
      <c r="I100" s="17" t="str">
        <f t="shared" si="5"/>
        <v/>
      </c>
      <c r="J100" s="18" t="str">
        <f t="shared" si="6"/>
        <v/>
      </c>
      <c r="K100" s="19" t="str">
        <f t="shared" si="7"/>
        <v/>
      </c>
      <c r="L100" s="5"/>
      <c r="M100" t="str">
        <f t="shared" si="8"/>
        <v/>
      </c>
      <c r="N100" s="5"/>
      <c r="O100" t="str">
        <f t="shared" si="9"/>
        <v/>
      </c>
      <c r="P100" s="30"/>
      <c r="R100" s="17" t="str">
        <f t="shared" si="10"/>
        <v/>
      </c>
      <c r="S100" s="18" t="str">
        <f t="shared" si="11"/>
        <v/>
      </c>
      <c r="T100" s="18" t="str">
        <f t="shared" si="12"/>
        <v/>
      </c>
      <c r="U100" s="20" t="s">
        <v>210</v>
      </c>
      <c r="V100" t="str">
        <f t="shared" si="13"/>
        <v xml:space="preserve">WC = PHYSICS FLUIDS PLASMAS OR </v>
      </c>
      <c r="W100" s="30"/>
      <c r="Y100" s="17" t="str">
        <f t="shared" si="14"/>
        <v/>
      </c>
      <c r="Z100" s="18" t="str">
        <f t="shared" si="15"/>
        <v/>
      </c>
      <c r="AA100" s="18" t="str">
        <f t="shared" si="16"/>
        <v/>
      </c>
      <c r="AB100" s="21" t="str">
        <f t="shared" si="24"/>
        <v>Arts &amp; Humanities Database AND 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100">
        <f t="shared" si="2"/>
        <v>28</v>
      </c>
      <c r="AD100" s="22" t="str">
        <f t="shared" si="17"/>
        <v>Arts &amp; Humanities Database</v>
      </c>
      <c r="AE100">
        <f t="shared" si="18"/>
        <v>1</v>
      </c>
      <c r="AF100" t="e">
        <f t="shared" si="19"/>
        <v>#N/A</v>
      </c>
      <c r="AG100" s="21" t="str">
        <f t="shared" si="25"/>
        <v/>
      </c>
      <c r="AH100">
        <f t="shared" si="3"/>
        <v>0</v>
      </c>
      <c r="AI100" s="22" t="b">
        <f t="shared" si="20"/>
        <v>0</v>
      </c>
      <c r="AJ100" t="str">
        <f t="shared" si="21"/>
        <v/>
      </c>
      <c r="AK100" s="21" t="str">
        <f t="shared" si="26"/>
        <v/>
      </c>
      <c r="AL100">
        <f t="shared" si="4"/>
        <v>0</v>
      </c>
      <c r="AM100" s="22" t="b">
        <f t="shared" si="22"/>
        <v>0</v>
      </c>
      <c r="AN100" t="str">
        <f t="shared" si="23"/>
        <v/>
      </c>
      <c r="AO100" s="30"/>
    </row>
    <row r="101" spans="1:41" x14ac:dyDescent="0.3">
      <c r="A101" s="5"/>
      <c r="B101" s="5"/>
      <c r="C101" s="5"/>
      <c r="D101" s="5"/>
      <c r="E101" s="5"/>
      <c r="F101" s="5"/>
      <c r="G101" s="30"/>
      <c r="I101" s="17" t="str">
        <f t="shared" si="5"/>
        <v/>
      </c>
      <c r="J101" s="18" t="str">
        <f t="shared" si="6"/>
        <v/>
      </c>
      <c r="K101" s="19" t="str">
        <f t="shared" si="7"/>
        <v/>
      </c>
      <c r="L101" s="5"/>
      <c r="M101" t="str">
        <f t="shared" si="8"/>
        <v/>
      </c>
      <c r="N101" s="5"/>
      <c r="O101" t="str">
        <f t="shared" si="9"/>
        <v/>
      </c>
      <c r="P101" s="30"/>
      <c r="R101" s="17" t="str">
        <f t="shared" si="10"/>
        <v/>
      </c>
      <c r="S101" s="18" t="str">
        <f t="shared" si="11"/>
        <v/>
      </c>
      <c r="T101" s="18" t="str">
        <f t="shared" si="12"/>
        <v/>
      </c>
      <c r="U101" s="20" t="s">
        <v>211</v>
      </c>
      <c r="V101" t="str">
        <f t="shared" si="13"/>
        <v xml:space="preserve">WC = PHYSICS NUCLEAR OR </v>
      </c>
      <c r="W101" s="30"/>
      <c r="Y101" s="17" t="str">
        <f t="shared" si="14"/>
        <v/>
      </c>
      <c r="Z101" s="18" t="str">
        <f t="shared" si="15"/>
        <v/>
      </c>
      <c r="AA101" s="18" t="str">
        <f t="shared" si="16"/>
        <v/>
      </c>
      <c r="AB101" s="21" t="str">
        <f t="shared" si="24"/>
        <v>International Bibliography of the Social Sciences (IBSS) AND 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101">
        <f t="shared" si="2"/>
        <v>58</v>
      </c>
      <c r="AD101" s="22" t="str">
        <f t="shared" si="17"/>
        <v>International Bibliography of the Social Sciences (IBSS)</v>
      </c>
      <c r="AE101">
        <f t="shared" si="18"/>
        <v>1</v>
      </c>
      <c r="AF101">
        <f t="shared" si="19"/>
        <v>1</v>
      </c>
      <c r="AG101" s="21" t="str">
        <f t="shared" si="25"/>
        <v/>
      </c>
      <c r="AH101">
        <f t="shared" si="3"/>
        <v>0</v>
      </c>
      <c r="AI101" s="22" t="b">
        <f t="shared" si="20"/>
        <v>0</v>
      </c>
      <c r="AJ101" t="str">
        <f t="shared" si="21"/>
        <v/>
      </c>
      <c r="AK101" s="21" t="str">
        <f t="shared" si="26"/>
        <v/>
      </c>
      <c r="AL101">
        <f t="shared" si="4"/>
        <v>0</v>
      </c>
      <c r="AM101" s="22" t="b">
        <f t="shared" si="22"/>
        <v>0</v>
      </c>
      <c r="AN101" t="str">
        <f t="shared" si="23"/>
        <v/>
      </c>
      <c r="AO101" s="30"/>
    </row>
    <row r="102" spans="1:41" x14ac:dyDescent="0.3">
      <c r="A102" s="5"/>
      <c r="B102" s="5"/>
      <c r="C102" s="5"/>
      <c r="D102" s="5"/>
      <c r="E102" s="5"/>
      <c r="F102" s="5"/>
      <c r="G102" s="30"/>
      <c r="I102" s="17" t="str">
        <f t="shared" si="5"/>
        <v/>
      </c>
      <c r="J102" s="18" t="str">
        <f t="shared" si="6"/>
        <v/>
      </c>
      <c r="K102" s="19" t="str">
        <f t="shared" si="7"/>
        <v/>
      </c>
      <c r="L102" s="5"/>
      <c r="M102" t="str">
        <f t="shared" si="8"/>
        <v/>
      </c>
      <c r="N102" s="5"/>
      <c r="O102" t="str">
        <f t="shared" si="9"/>
        <v/>
      </c>
      <c r="P102" s="30"/>
      <c r="R102" s="17" t="str">
        <f t="shared" si="10"/>
        <v/>
      </c>
      <c r="S102" s="18" t="str">
        <f t="shared" si="11"/>
        <v/>
      </c>
      <c r="T102" s="18" t="str">
        <f t="shared" si="12"/>
        <v/>
      </c>
      <c r="U102" s="20" t="s">
        <v>212</v>
      </c>
      <c r="V102" t="str">
        <f t="shared" si="13"/>
        <v xml:space="preserve">WC = PHYSIOLOGY OR </v>
      </c>
      <c r="W102" s="30"/>
      <c r="Y102" s="17" t="str">
        <f t="shared" si="14"/>
        <v/>
      </c>
      <c r="Z102" s="18" t="str">
        <f t="shared" si="15"/>
        <v/>
      </c>
      <c r="AA102" s="18" t="str">
        <f t="shared" si="16"/>
        <v/>
      </c>
      <c r="AB102" s="21" t="str">
        <f t="shared" si="24"/>
        <v>Library Science Database AND 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102">
        <f t="shared" si="2"/>
        <v>26</v>
      </c>
      <c r="AD102" s="22" t="str">
        <f t="shared" si="17"/>
        <v>Library Science Database</v>
      </c>
      <c r="AE102">
        <f t="shared" si="18"/>
        <v>1</v>
      </c>
      <c r="AF102" t="e">
        <f t="shared" si="19"/>
        <v>#N/A</v>
      </c>
      <c r="AG102" s="21" t="str">
        <f t="shared" si="25"/>
        <v/>
      </c>
      <c r="AH102">
        <f t="shared" si="3"/>
        <v>0</v>
      </c>
      <c r="AI102" s="22" t="b">
        <f t="shared" si="20"/>
        <v>0</v>
      </c>
      <c r="AJ102" t="str">
        <f t="shared" si="21"/>
        <v/>
      </c>
      <c r="AK102" s="21" t="str">
        <f t="shared" si="26"/>
        <v/>
      </c>
      <c r="AL102">
        <f t="shared" si="4"/>
        <v>0</v>
      </c>
      <c r="AM102" s="22" t="b">
        <f t="shared" si="22"/>
        <v>0</v>
      </c>
      <c r="AN102" t="str">
        <f t="shared" si="23"/>
        <v/>
      </c>
      <c r="AO102" s="30"/>
    </row>
    <row r="103" spans="1:41" x14ac:dyDescent="0.3">
      <c r="A103" s="5"/>
      <c r="B103" s="5"/>
      <c r="C103" s="5"/>
      <c r="D103" s="5"/>
      <c r="E103" s="5"/>
      <c r="F103" s="5"/>
      <c r="G103" s="30"/>
      <c r="I103" s="17" t="str">
        <f t="shared" si="5"/>
        <v/>
      </c>
      <c r="J103" s="18" t="str">
        <f t="shared" si="6"/>
        <v/>
      </c>
      <c r="K103" s="19" t="str">
        <f t="shared" si="7"/>
        <v/>
      </c>
      <c r="L103" s="5"/>
      <c r="M103" t="str">
        <f t="shared" si="8"/>
        <v/>
      </c>
      <c r="N103" s="5"/>
      <c r="O103" t="str">
        <f t="shared" si="9"/>
        <v/>
      </c>
      <c r="P103" s="30"/>
      <c r="R103" s="17" t="str">
        <f t="shared" si="10"/>
        <v/>
      </c>
      <c r="S103" s="18" t="str">
        <f t="shared" si="11"/>
        <v/>
      </c>
      <c r="T103" s="18" t="str">
        <f t="shared" si="12"/>
        <v/>
      </c>
      <c r="U103" s="20" t="s">
        <v>213</v>
      </c>
      <c r="V103" t="str">
        <f t="shared" si="13"/>
        <v xml:space="preserve">WC = POLYMER SCIENCE OR </v>
      </c>
      <c r="W103" s="30"/>
      <c r="Y103" s="17" t="str">
        <f t="shared" si="14"/>
        <v/>
      </c>
      <c r="Z103" s="18" t="str">
        <f t="shared" si="15"/>
        <v/>
      </c>
      <c r="AA103" s="18" t="str">
        <f t="shared" si="16"/>
        <v/>
      </c>
      <c r="AB103" s="21" t="str">
        <f t="shared" si="24"/>
        <v>ERIC AND 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103">
        <f t="shared" si="2"/>
        <v>6</v>
      </c>
      <c r="AD103" s="22" t="str">
        <f t="shared" si="17"/>
        <v>ERIC</v>
      </c>
      <c r="AE103">
        <f t="shared" si="18"/>
        <v>1</v>
      </c>
      <c r="AF103" t="e">
        <f t="shared" si="19"/>
        <v>#N/A</v>
      </c>
      <c r="AG103" s="21" t="str">
        <f t="shared" si="25"/>
        <v/>
      </c>
      <c r="AH103">
        <f t="shared" si="3"/>
        <v>0</v>
      </c>
      <c r="AI103" s="22" t="b">
        <f t="shared" si="20"/>
        <v>0</v>
      </c>
      <c r="AJ103" t="str">
        <f t="shared" si="21"/>
        <v/>
      </c>
      <c r="AK103" s="21" t="str">
        <f t="shared" si="26"/>
        <v/>
      </c>
      <c r="AL103">
        <f t="shared" si="4"/>
        <v>0</v>
      </c>
      <c r="AM103" s="22" t="b">
        <f t="shared" si="22"/>
        <v>0</v>
      </c>
      <c r="AN103" t="str">
        <f t="shared" si="23"/>
        <v/>
      </c>
      <c r="AO103" s="30"/>
    </row>
    <row r="104" spans="1:41" x14ac:dyDescent="0.3">
      <c r="A104" s="5"/>
      <c r="B104" s="5"/>
      <c r="C104" s="5"/>
      <c r="D104" s="5"/>
      <c r="E104" s="5"/>
      <c r="F104" s="5"/>
      <c r="G104" s="30"/>
      <c r="I104" s="17" t="str">
        <f t="shared" si="5"/>
        <v/>
      </c>
      <c r="J104" s="18" t="str">
        <f t="shared" si="6"/>
        <v/>
      </c>
      <c r="K104" s="19" t="str">
        <f t="shared" si="7"/>
        <v/>
      </c>
      <c r="L104" s="5"/>
      <c r="M104" t="str">
        <f t="shared" si="8"/>
        <v/>
      </c>
      <c r="N104" s="5"/>
      <c r="O104" t="str">
        <f t="shared" si="9"/>
        <v/>
      </c>
      <c r="P104" s="30"/>
      <c r="R104" s="17" t="str">
        <f t="shared" si="10"/>
        <v/>
      </c>
      <c r="S104" s="18" t="str">
        <f t="shared" si="11"/>
        <v/>
      </c>
      <c r="T104" s="18" t="str">
        <f t="shared" si="12"/>
        <v/>
      </c>
      <c r="U104" s="20" t="s">
        <v>214</v>
      </c>
      <c r="V104" t="str">
        <f t="shared" si="13"/>
        <v xml:space="preserve">WC = PSYCHIATRY OR </v>
      </c>
      <c r="W104" s="30"/>
      <c r="Y104" s="17" t="str">
        <f t="shared" si="14"/>
        <v/>
      </c>
      <c r="Z104" s="18" t="str">
        <f t="shared" si="15"/>
        <v/>
      </c>
      <c r="AA104" s="18" t="str">
        <f t="shared" si="16"/>
        <v/>
      </c>
      <c r="AB104" s="21" t="str">
        <f t="shared" si="24"/>
        <v>Linguistics Collection AND 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104">
        <f t="shared" si="2"/>
        <v>24</v>
      </c>
      <c r="AD104" s="22" t="str">
        <f t="shared" si="17"/>
        <v>Linguistics Collection</v>
      </c>
      <c r="AE104" t="e">
        <f t="shared" si="18"/>
        <v>#N/A</v>
      </c>
      <c r="AF104" t="e">
        <f t="shared" si="19"/>
        <v>#N/A</v>
      </c>
      <c r="AG104" s="21" t="str">
        <f t="shared" si="25"/>
        <v/>
      </c>
      <c r="AH104">
        <f t="shared" si="3"/>
        <v>0</v>
      </c>
      <c r="AI104" s="22" t="b">
        <f t="shared" si="20"/>
        <v>0</v>
      </c>
      <c r="AJ104" t="str">
        <f t="shared" si="21"/>
        <v/>
      </c>
      <c r="AK104" s="21" t="str">
        <f t="shared" si="26"/>
        <v/>
      </c>
      <c r="AL104">
        <f t="shared" si="4"/>
        <v>0</v>
      </c>
      <c r="AM104" s="22" t="b">
        <f t="shared" si="22"/>
        <v>0</v>
      </c>
      <c r="AN104" t="str">
        <f t="shared" si="23"/>
        <v/>
      </c>
      <c r="AO104" s="30"/>
    </row>
    <row r="105" spans="1:41" x14ac:dyDescent="0.3">
      <c r="A105" s="5"/>
      <c r="B105" s="5"/>
      <c r="C105" s="5"/>
      <c r="D105" s="5"/>
      <c r="E105" s="5"/>
      <c r="F105" s="5"/>
      <c r="G105" s="30"/>
      <c r="I105" s="17" t="str">
        <f t="shared" si="5"/>
        <v/>
      </c>
      <c r="J105" s="18" t="str">
        <f t="shared" si="6"/>
        <v/>
      </c>
      <c r="K105" s="19" t="str">
        <f t="shared" si="7"/>
        <v/>
      </c>
      <c r="L105" s="5"/>
      <c r="M105" t="str">
        <f t="shared" si="8"/>
        <v/>
      </c>
      <c r="N105" s="5"/>
      <c r="O105" t="str">
        <f t="shared" si="9"/>
        <v/>
      </c>
      <c r="P105" s="30"/>
      <c r="R105" s="17" t="str">
        <f t="shared" si="10"/>
        <v/>
      </c>
      <c r="S105" s="18" t="str">
        <f t="shared" si="11"/>
        <v/>
      </c>
      <c r="T105" s="18" t="str">
        <f t="shared" si="12"/>
        <v/>
      </c>
      <c r="U105" s="20" t="s">
        <v>215</v>
      </c>
      <c r="V105" t="str">
        <f t="shared" si="13"/>
        <v xml:space="preserve">WC = PUBLIC ENVIRONMENTAL OCCUPATIONAL HEALTH OR </v>
      </c>
      <c r="W105" s="30"/>
      <c r="Y105" s="17" t="str">
        <f t="shared" si="14"/>
        <v/>
      </c>
      <c r="Z105" s="18" t="str">
        <f t="shared" si="15"/>
        <v/>
      </c>
      <c r="AA105" s="18" t="str">
        <f t="shared" si="16"/>
        <v/>
      </c>
      <c r="AB105" s="21" t="str">
        <f t="shared" si="24"/>
        <v>Political Science Database AND 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105">
        <f t="shared" si="2"/>
        <v>28</v>
      </c>
      <c r="AD105" s="22" t="str">
        <f t="shared" si="17"/>
        <v>Political Science Database</v>
      </c>
      <c r="AE105">
        <f t="shared" si="18"/>
        <v>1</v>
      </c>
      <c r="AF105">
        <f t="shared" si="19"/>
        <v>1</v>
      </c>
      <c r="AG105" s="21" t="str">
        <f t="shared" si="25"/>
        <v/>
      </c>
      <c r="AH105">
        <f t="shared" si="3"/>
        <v>0</v>
      </c>
      <c r="AI105" s="22" t="b">
        <f t="shared" si="20"/>
        <v>0</v>
      </c>
      <c r="AJ105" t="str">
        <f t="shared" si="21"/>
        <v/>
      </c>
      <c r="AK105" s="21" t="str">
        <f t="shared" si="26"/>
        <v/>
      </c>
      <c r="AL105">
        <f t="shared" si="4"/>
        <v>0</v>
      </c>
      <c r="AM105" s="22" t="b">
        <f t="shared" si="22"/>
        <v>0</v>
      </c>
      <c r="AN105" t="str">
        <f t="shared" si="23"/>
        <v/>
      </c>
      <c r="AO105" s="30"/>
    </row>
    <row r="106" spans="1:41" x14ac:dyDescent="0.3">
      <c r="A106" s="5"/>
      <c r="B106" s="5"/>
      <c r="C106" s="5"/>
      <c r="D106" s="5"/>
      <c r="E106" s="5"/>
      <c r="F106" s="5"/>
      <c r="G106" s="30"/>
      <c r="I106" s="17" t="str">
        <f t="shared" si="5"/>
        <v/>
      </c>
      <c r="J106" s="18" t="str">
        <f t="shared" si="6"/>
        <v/>
      </c>
      <c r="K106" s="19" t="str">
        <f t="shared" si="7"/>
        <v/>
      </c>
      <c r="L106" s="5"/>
      <c r="M106" t="str">
        <f t="shared" si="8"/>
        <v/>
      </c>
      <c r="N106" s="5"/>
      <c r="O106" t="str">
        <f t="shared" si="9"/>
        <v/>
      </c>
      <c r="P106" s="30"/>
      <c r="R106" s="17" t="str">
        <f t="shared" si="10"/>
        <v/>
      </c>
      <c r="S106" s="18" t="str">
        <f t="shared" si="11"/>
        <v/>
      </c>
      <c r="T106" s="18" t="str">
        <f t="shared" si="12"/>
        <v/>
      </c>
      <c r="U106" s="20" t="s">
        <v>216</v>
      </c>
      <c r="V106" t="str">
        <f t="shared" si="13"/>
        <v xml:space="preserve">WC = RADIOLOGY NUCLEAR MEDICINE MEDICAL IMAGING OR </v>
      </c>
      <c r="W106" s="30"/>
      <c r="Y106" s="17" t="str">
        <f t="shared" si="14"/>
        <v/>
      </c>
      <c r="Z106" s="18" t="str">
        <f t="shared" si="15"/>
        <v/>
      </c>
      <c r="AA106" s="18" t="str">
        <f t="shared" si="16"/>
        <v/>
      </c>
      <c r="AB106" s="21" t="str">
        <f t="shared" si="24"/>
        <v>Library &amp; Information Science Abstracts (LISA) AND 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106">
        <f t="shared" ref="AC106:AC116" si="27">IFERROR(SEARCH("AND",AB106,1),LEN(AB106))</f>
        <v>48</v>
      </c>
      <c r="AD106" s="22" t="str">
        <f t="shared" si="17"/>
        <v>Library &amp; Information Science Abstracts (LISA)</v>
      </c>
      <c r="AE106">
        <f t="shared" si="18"/>
        <v>1</v>
      </c>
      <c r="AF106" t="e">
        <f t="shared" si="19"/>
        <v>#N/A</v>
      </c>
      <c r="AG106" s="21" t="str">
        <f t="shared" si="25"/>
        <v/>
      </c>
      <c r="AH106">
        <f t="shared" ref="AH106:AH169" si="28">IFERROR(SEARCH("AND",AG106,1),LEN(AG106))</f>
        <v>0</v>
      </c>
      <c r="AI106" s="22" t="b">
        <f t="shared" si="20"/>
        <v>0</v>
      </c>
      <c r="AJ106" t="str">
        <f t="shared" si="21"/>
        <v/>
      </c>
      <c r="AK106" s="21" t="str">
        <f t="shared" si="26"/>
        <v/>
      </c>
      <c r="AL106">
        <f t="shared" ref="AL106:AL131" si="29">IFERROR(SEARCH("AND",AK106,1),LEN(AK106))</f>
        <v>0</v>
      </c>
      <c r="AM106" s="22" t="b">
        <f t="shared" si="22"/>
        <v>0</v>
      </c>
      <c r="AN106" t="str">
        <f t="shared" si="23"/>
        <v/>
      </c>
      <c r="AO106" s="30"/>
    </row>
    <row r="107" spans="1:41" ht="15" thickBot="1" x14ac:dyDescent="0.35">
      <c r="A107" s="5"/>
      <c r="B107" s="5"/>
      <c r="C107" s="5"/>
      <c r="D107" s="5"/>
      <c r="E107" s="5"/>
      <c r="F107" s="5"/>
      <c r="G107" s="30"/>
      <c r="I107" s="23" t="str">
        <f t="shared" si="5"/>
        <v/>
      </c>
      <c r="J107" s="24" t="str">
        <f t="shared" si="6"/>
        <v/>
      </c>
      <c r="K107" s="25" t="str">
        <f t="shared" ref="K107" si="30">IF(K108&lt;&gt;"",IF(F107=1,CHAR(34) &amp; E107&amp; CHAR(34),IF(F107=2,E107,""))&amp; " OR ",IF(F107=1,CHAR(34) &amp; E107&amp; CHAR(34),IF(F107=2,E107,"")))</f>
        <v/>
      </c>
      <c r="L107" s="5"/>
      <c r="M107" t="str">
        <f t="shared" ref="M107" si="31">IF(L107&lt;&gt;"",IF(L108&lt;&gt;"",_xlfn.CONCAT(" LIMIT-TO ( SUBJAREA ,  ",L107," ) OR "),_xlfn.CONCAT(" LIMIT-TO ( SUBJAREA ,  ",L107," ) ")),"")</f>
        <v/>
      </c>
      <c r="N107" s="5"/>
      <c r="O107" t="str">
        <f t="shared" ref="O107" si="32">IF(N107&lt;&gt;"",IF(N108&lt;&gt;"",_xlfn.CONCAT("  EXCLUDE ( SUBJAREA ,  ",N107," ) OR "),_xlfn.CONCAT("  EXCLUDE ( SUBJAREA ,  ",N107," ) ")),"")</f>
        <v/>
      </c>
      <c r="P107" s="30"/>
      <c r="R107" s="23" t="str">
        <f t="shared" ref="R107:R125" si="33">IF(R108&lt;&gt;"",IF(B107=1,CHAR(34) &amp; A107&amp; CHAR(34),IF(B107=2,A107,""))&amp; " OR ",IF(B107=1,CHAR(34) &amp; A107&amp; CHAR(34),IF(B107=2,A107,"")))</f>
        <v/>
      </c>
      <c r="S107" s="24" t="str">
        <f t="shared" ref="S107:S125" si="34">IF(S108&lt;&gt;"",IF(D107=1,CHAR(34) &amp; C107&amp; CHAR(34),IF(D107=2,C107,""))&amp; " OR ",IF(D107=1,CHAR(34) &amp; C107&amp; CHAR(34),IF(D107=2,C107,"")))</f>
        <v/>
      </c>
      <c r="T107" s="24" t="str">
        <f t="shared" ref="T107:T125" si="35">IF(T108&lt;&gt;"",IF(F107=1,CHAR(34) &amp; E107&amp; CHAR(34),IF(F107=2,E107,""))&amp; " OR ",IF(F107=1,CHAR(34) &amp; E107&amp; CHAR(34),IF(F107=2,E107,"")))</f>
        <v/>
      </c>
      <c r="U107" s="20" t="s">
        <v>217</v>
      </c>
      <c r="V107" t="str">
        <f t="shared" ref="V107:V119" si="36">IF(V108&lt;&gt;"",_xlfn.CONCAT("WC = ",U107," OR "),_xlfn.CONCAT("WC = ",U107))</f>
        <v xml:space="preserve">WC = REHABILITATION OR </v>
      </c>
      <c r="W107" s="30"/>
      <c r="Y107" s="23" t="str">
        <f>IF(Y108&lt;&gt;"",IF(B107=1,CHAR(34) &amp; A107&amp; CHAR(34),IF(B107=2,A107,""))&amp; " OR ",IF(B107=1,CHAR(34) &amp; A107&amp; CHAR(34),IF(B107=2,A107,"")))</f>
        <v/>
      </c>
      <c r="Z107" s="24" t="str">
        <f>IF(Z108&lt;&gt;"",IF(D107=1,CHAR(34) &amp; C107&amp; CHAR(34),IF(D107=2,C107,""))&amp; " OR ",IF(D107=1,CHAR(34) &amp; C107&amp; CHAR(34),IF(D107=2,C107,"")))</f>
        <v/>
      </c>
      <c r="AA107" s="24" t="str">
        <f>IF(AA108&lt;&gt;"",IF(F107=1,CHAR(34) &amp; E107&amp; CHAR(34),IF(F107=2,E107,""))&amp; " OR ",IF(F107=1,CHAR(34) &amp; E107&amp; CHAR(34),IF(F107=2,E107,"")))</f>
        <v/>
      </c>
      <c r="AB107" s="21" t="str">
        <f t="shared" si="24"/>
        <v>Linguistics and 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107">
        <f t="shared" si="27"/>
        <v>13</v>
      </c>
      <c r="AD107" s="22" t="str">
        <f t="shared" ref="AD107:AD131" si="37">IF(AC107&gt;0,IF(AC108=0,LEFT(AB107,AC107),LEFT(AB107,AC107-2)))</f>
        <v>Linguistics</v>
      </c>
      <c r="AE107" t="e">
        <f t="shared" ref="AE107:AE131" si="38">IF(AC107=0,"",IF(MATCH(AD107,$AI$42:$AI$131,0)&gt;0,1,0))</f>
        <v>#N/A</v>
      </c>
      <c r="AF107" t="e">
        <f t="shared" ref="AF107:AF131" si="39">IF(AC107=0,"",IF(MATCH(AD107,$AM$42:$AM$131,0)&gt;0,1,0))</f>
        <v>#N/A</v>
      </c>
      <c r="AG107" s="21" t="str">
        <f t="shared" si="25"/>
        <v/>
      </c>
      <c r="AH107">
        <f t="shared" si="28"/>
        <v>0</v>
      </c>
      <c r="AI107" s="22" t="b">
        <f t="shared" ref="AI107:AI170" si="40">IF(AH107&gt;0,IF(AH108=0,LEFT(AG107,AH107),LEFT(AG107,AH107-2)))</f>
        <v>0</v>
      </c>
      <c r="AJ107" t="str">
        <f t="shared" ref="AJ107:AJ131" si="41">IF(AH107=0,"",IF(MATCH(AI107,$AD$42:$AD$131,0)&gt;0,1,0))</f>
        <v/>
      </c>
      <c r="AK107" s="21" t="str">
        <f t="shared" si="26"/>
        <v/>
      </c>
      <c r="AL107">
        <f t="shared" si="29"/>
        <v>0</v>
      </c>
      <c r="AM107" s="22" t="b">
        <f t="shared" ref="AM107:AM131" si="42">IF(AL107&gt;0,IF(AL108=0,LEFT(AK107,AL107),LEFT(AK107,AL107-2)))</f>
        <v>0</v>
      </c>
      <c r="AN107" t="str">
        <f t="shared" ref="AN107:AN131" si="43">IF(AL107=0,"",IF(MATCH(AM107,$AD$42:$AD$131,0)&gt;0,1,0))</f>
        <v/>
      </c>
      <c r="AO107" s="30"/>
    </row>
    <row r="108" spans="1:41" x14ac:dyDescent="0.3">
      <c r="G108" s="30"/>
      <c r="P108" s="30"/>
      <c r="U108" s="20" t="s">
        <v>218</v>
      </c>
      <c r="V108" t="str">
        <f t="shared" si="36"/>
        <v xml:space="preserve">WC = RESPIRATORY SYSTEM OR </v>
      </c>
      <c r="W108" s="30"/>
      <c r="AB108" s="21" t="str">
        <f>MID(AB107,AC107+4,LEN(AB107))</f>
        <v>Language Behavior Abstracts (LLBA) AND 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108">
        <f t="shared" si="27"/>
        <v>36</v>
      </c>
      <c r="AD108" s="22" t="str">
        <f t="shared" si="37"/>
        <v>Language Behavior Abstracts (LLBA)</v>
      </c>
      <c r="AE108" t="e">
        <f t="shared" si="38"/>
        <v>#N/A</v>
      </c>
      <c r="AF108" t="e">
        <f t="shared" si="39"/>
        <v>#N/A</v>
      </c>
      <c r="AG108" s="21" t="str">
        <f t="shared" ref="AG108:AG131" si="44">MID(AG107,AH107+4,LEN(AG107))</f>
        <v/>
      </c>
      <c r="AH108">
        <f t="shared" si="28"/>
        <v>0</v>
      </c>
      <c r="AI108" s="22" t="b">
        <f t="shared" si="40"/>
        <v>0</v>
      </c>
      <c r="AJ108" t="str">
        <f t="shared" si="41"/>
        <v/>
      </c>
      <c r="AK108" s="21" t="str">
        <f t="shared" ref="AK108:AK131" si="45">MID(AK107,AL107+4,LEN(AK107))</f>
        <v/>
      </c>
      <c r="AL108">
        <f t="shared" si="29"/>
        <v>0</v>
      </c>
      <c r="AM108" s="22" t="b">
        <f t="shared" si="42"/>
        <v>0</v>
      </c>
      <c r="AN108" t="str">
        <f t="shared" si="43"/>
        <v/>
      </c>
      <c r="AO108" s="30"/>
    </row>
    <row r="109" spans="1:41" x14ac:dyDescent="0.3">
      <c r="G109" s="30"/>
      <c r="P109" s="30"/>
      <c r="U109" s="20" t="s">
        <v>219</v>
      </c>
      <c r="V109" t="str">
        <f t="shared" si="36"/>
        <v xml:space="preserve">WC = RHEUMATOLOGY OR </v>
      </c>
      <c r="W109" s="30"/>
      <c r="AB109" s="21" t="str">
        <f t="shared" ref="AB109:AB131" si="46">MID(AB108,AC108+4,LEN(AB108))</f>
        <v>Aquatic Science &amp; Fisheries Abstracts (ASFA) Marine Biotechnology Abstracts AND Sociological Abstracts AND Aquatic Science &amp; Fisheries Abstracts (ASFA) Aquaculture Abstracts AND Sociological Abstracts AND Philosopher's Index AND PTSDpubs AND Worldwide Political Science Abstracts AND Linguistics Database AND Policy File Index</v>
      </c>
      <c r="AC109">
        <f t="shared" si="27"/>
        <v>77</v>
      </c>
      <c r="AD109" s="22" t="str">
        <f t="shared" si="37"/>
        <v>Aquatic Science &amp; Fisheries Abstracts (ASFA) Marine Biotechnology Abstracts</v>
      </c>
      <c r="AE109">
        <f t="shared" si="38"/>
        <v>1</v>
      </c>
      <c r="AF109" t="e">
        <f t="shared" si="39"/>
        <v>#N/A</v>
      </c>
      <c r="AG109" s="21" t="str">
        <f t="shared" si="44"/>
        <v/>
      </c>
      <c r="AH109">
        <f t="shared" si="28"/>
        <v>0</v>
      </c>
      <c r="AI109" s="22" t="b">
        <f t="shared" si="40"/>
        <v>0</v>
      </c>
      <c r="AJ109" t="str">
        <f t="shared" si="41"/>
        <v/>
      </c>
      <c r="AK109" s="21" t="str">
        <f t="shared" si="45"/>
        <v/>
      </c>
      <c r="AL109">
        <f t="shared" si="29"/>
        <v>0</v>
      </c>
      <c r="AM109" s="22" t="b">
        <f t="shared" si="42"/>
        <v>0</v>
      </c>
      <c r="AN109" t="str">
        <f t="shared" si="43"/>
        <v/>
      </c>
      <c r="AO109" s="30"/>
    </row>
    <row r="110" spans="1:41" x14ac:dyDescent="0.3">
      <c r="G110" s="30"/>
      <c r="P110" s="30"/>
      <c r="U110" s="20" t="s">
        <v>220</v>
      </c>
      <c r="V110" t="str">
        <f t="shared" si="36"/>
        <v xml:space="preserve">WC = SPECTROSCOPY OR </v>
      </c>
      <c r="W110" s="30"/>
      <c r="AB110" s="21" t="str">
        <f t="shared" si="46"/>
        <v>Sociological Abstracts AND Aquatic Science &amp; Fisheries Abstracts (ASFA) Aquaculture Abstracts AND Sociological Abstracts AND Philosopher's Index AND PTSDpubs AND Worldwide Political Science Abstracts AND Linguistics Database AND Policy File Index</v>
      </c>
      <c r="AC110">
        <f t="shared" si="27"/>
        <v>24</v>
      </c>
      <c r="AD110" s="22" t="str">
        <f t="shared" si="37"/>
        <v>Sociological Abstracts</v>
      </c>
      <c r="AE110" t="e">
        <f t="shared" si="38"/>
        <v>#N/A</v>
      </c>
      <c r="AF110" t="e">
        <f t="shared" si="39"/>
        <v>#N/A</v>
      </c>
      <c r="AG110" s="21" t="str">
        <f t="shared" si="44"/>
        <v/>
      </c>
      <c r="AH110">
        <f t="shared" si="28"/>
        <v>0</v>
      </c>
      <c r="AI110" s="22" t="b">
        <f t="shared" si="40"/>
        <v>0</v>
      </c>
      <c r="AJ110" t="str">
        <f t="shared" si="41"/>
        <v/>
      </c>
      <c r="AK110" s="21" t="str">
        <f t="shared" si="45"/>
        <v/>
      </c>
      <c r="AL110">
        <f t="shared" si="29"/>
        <v>0</v>
      </c>
      <c r="AM110" s="22" t="b">
        <f t="shared" si="42"/>
        <v>0</v>
      </c>
      <c r="AN110" t="str">
        <f t="shared" si="43"/>
        <v/>
      </c>
      <c r="AO110" s="30"/>
    </row>
    <row r="111" spans="1:41" x14ac:dyDescent="0.3">
      <c r="G111" s="30"/>
      <c r="P111" s="30"/>
      <c r="U111" s="20" t="s">
        <v>221</v>
      </c>
      <c r="V111" t="str">
        <f t="shared" si="36"/>
        <v xml:space="preserve">WC = SPORT SCIENCES OR </v>
      </c>
      <c r="W111" s="30"/>
      <c r="AB111" s="21" t="str">
        <f t="shared" si="46"/>
        <v>Aquatic Science &amp; Fisheries Abstracts (ASFA) Aquaculture Abstracts AND Sociological Abstracts AND Philosopher's Index AND PTSDpubs AND Worldwide Political Science Abstracts AND Linguistics Database AND Policy File Index</v>
      </c>
      <c r="AC111">
        <f t="shared" si="27"/>
        <v>68</v>
      </c>
      <c r="AD111" s="22" t="str">
        <f t="shared" si="37"/>
        <v>Aquatic Science &amp; Fisheries Abstracts (ASFA) Aquaculture Abstracts</v>
      </c>
      <c r="AE111">
        <f t="shared" si="38"/>
        <v>1</v>
      </c>
      <c r="AF111" t="e">
        <f t="shared" si="39"/>
        <v>#N/A</v>
      </c>
      <c r="AG111" s="21" t="str">
        <f t="shared" si="44"/>
        <v/>
      </c>
      <c r="AH111">
        <f t="shared" si="28"/>
        <v>0</v>
      </c>
      <c r="AI111" s="22" t="b">
        <f t="shared" si="40"/>
        <v>0</v>
      </c>
      <c r="AJ111" t="str">
        <f t="shared" si="41"/>
        <v/>
      </c>
      <c r="AK111" s="21" t="str">
        <f t="shared" si="45"/>
        <v/>
      </c>
      <c r="AL111">
        <f t="shared" si="29"/>
        <v>0</v>
      </c>
      <c r="AM111" s="22" t="b">
        <f t="shared" si="42"/>
        <v>0</v>
      </c>
      <c r="AN111" t="str">
        <f t="shared" si="43"/>
        <v/>
      </c>
      <c r="AO111" s="30"/>
    </row>
    <row r="112" spans="1:41" x14ac:dyDescent="0.3">
      <c r="G112" s="30"/>
      <c r="P112" s="30"/>
      <c r="U112" s="20" t="s">
        <v>222</v>
      </c>
      <c r="V112" t="str">
        <f t="shared" si="36"/>
        <v xml:space="preserve">WC = SURGERY OR </v>
      </c>
      <c r="W112" s="30"/>
      <c r="AB112" s="21" t="str">
        <f t="shared" si="46"/>
        <v>Sociological Abstracts AND Philosopher's Index AND PTSDpubs AND Worldwide Political Science Abstracts AND Linguistics Database AND Policy File Index</v>
      </c>
      <c r="AC112">
        <f t="shared" si="27"/>
        <v>24</v>
      </c>
      <c r="AD112" s="22" t="str">
        <f t="shared" si="37"/>
        <v>Sociological Abstracts</v>
      </c>
      <c r="AE112" t="e">
        <f t="shared" si="38"/>
        <v>#N/A</v>
      </c>
      <c r="AF112" t="e">
        <f t="shared" si="39"/>
        <v>#N/A</v>
      </c>
      <c r="AG112" s="21" t="str">
        <f t="shared" si="44"/>
        <v/>
      </c>
      <c r="AH112">
        <f t="shared" si="28"/>
        <v>0</v>
      </c>
      <c r="AI112" s="22" t="b">
        <f t="shared" si="40"/>
        <v>0</v>
      </c>
      <c r="AJ112" t="str">
        <f t="shared" si="41"/>
        <v/>
      </c>
      <c r="AK112" s="21" t="str">
        <f t="shared" si="45"/>
        <v/>
      </c>
      <c r="AL112">
        <f t="shared" si="29"/>
        <v>0</v>
      </c>
      <c r="AM112" s="22" t="b">
        <f t="shared" si="42"/>
        <v>0</v>
      </c>
      <c r="AN112" t="str">
        <f t="shared" si="43"/>
        <v/>
      </c>
      <c r="AO112" s="30"/>
    </row>
    <row r="113" spans="7:41" x14ac:dyDescent="0.3">
      <c r="G113" s="30"/>
      <c r="P113" s="30"/>
      <c r="U113" s="20" t="s">
        <v>223</v>
      </c>
      <c r="V113" t="str">
        <f t="shared" si="36"/>
        <v xml:space="preserve">WC = TELECOMMUNICATIONS OR </v>
      </c>
      <c r="W113" s="30"/>
      <c r="AB113" s="21" t="str">
        <f t="shared" si="46"/>
        <v>Philosopher's Index AND PTSDpubs AND Worldwide Political Science Abstracts AND Linguistics Database AND Policy File Index</v>
      </c>
      <c r="AC113">
        <f t="shared" si="27"/>
        <v>21</v>
      </c>
      <c r="AD113" s="22" t="str">
        <f t="shared" si="37"/>
        <v>Philosopher's Index</v>
      </c>
      <c r="AE113" t="e">
        <f t="shared" si="38"/>
        <v>#N/A</v>
      </c>
      <c r="AF113" t="e">
        <f t="shared" si="39"/>
        <v>#N/A</v>
      </c>
      <c r="AG113" s="21" t="str">
        <f t="shared" si="44"/>
        <v/>
      </c>
      <c r="AH113">
        <f t="shared" si="28"/>
        <v>0</v>
      </c>
      <c r="AI113" s="22" t="b">
        <f t="shared" si="40"/>
        <v>0</v>
      </c>
      <c r="AJ113" t="str">
        <f t="shared" si="41"/>
        <v/>
      </c>
      <c r="AK113" s="21" t="str">
        <f t="shared" si="45"/>
        <v/>
      </c>
      <c r="AL113">
        <f t="shared" si="29"/>
        <v>0</v>
      </c>
      <c r="AM113" s="22" t="b">
        <f t="shared" si="42"/>
        <v>0</v>
      </c>
      <c r="AN113" t="str">
        <f t="shared" si="43"/>
        <v/>
      </c>
      <c r="AO113" s="30"/>
    </row>
    <row r="114" spans="7:41" x14ac:dyDescent="0.3">
      <c r="G114" s="30"/>
      <c r="P114" s="30"/>
      <c r="U114" s="20" t="s">
        <v>224</v>
      </c>
      <c r="V114" t="str">
        <f t="shared" si="36"/>
        <v xml:space="preserve">WC = TOXICOLOGY OR </v>
      </c>
      <c r="W114" s="30"/>
      <c r="AB114" s="21" t="str">
        <f t="shared" si="46"/>
        <v>PTSDpubs AND Worldwide Political Science Abstracts AND Linguistics Database AND Policy File Index</v>
      </c>
      <c r="AC114">
        <f t="shared" si="27"/>
        <v>10</v>
      </c>
      <c r="AD114" s="22" t="str">
        <f t="shared" si="37"/>
        <v>PTSDpubs</v>
      </c>
      <c r="AE114">
        <f t="shared" si="38"/>
        <v>1</v>
      </c>
      <c r="AF114" t="e">
        <f t="shared" si="39"/>
        <v>#N/A</v>
      </c>
      <c r="AG114" s="21" t="str">
        <f t="shared" si="44"/>
        <v/>
      </c>
      <c r="AH114">
        <f t="shared" si="28"/>
        <v>0</v>
      </c>
      <c r="AI114" s="22" t="b">
        <f t="shared" si="40"/>
        <v>0</v>
      </c>
      <c r="AJ114" t="str">
        <f t="shared" si="41"/>
        <v/>
      </c>
      <c r="AK114" s="21" t="str">
        <f t="shared" si="45"/>
        <v/>
      </c>
      <c r="AL114">
        <f t="shared" si="29"/>
        <v>0</v>
      </c>
      <c r="AM114" s="22" t="b">
        <f t="shared" si="42"/>
        <v>0</v>
      </c>
      <c r="AN114" t="str">
        <f t="shared" si="43"/>
        <v/>
      </c>
      <c r="AO114" s="30"/>
    </row>
    <row r="115" spans="7:41" x14ac:dyDescent="0.3">
      <c r="G115" s="30"/>
      <c r="P115" s="30"/>
      <c r="U115" s="20" t="s">
        <v>225</v>
      </c>
      <c r="V115" t="str">
        <f t="shared" si="36"/>
        <v xml:space="preserve">WC = TRANSPLANTATION OR </v>
      </c>
      <c r="W115" s="30"/>
      <c r="AB115" s="21" t="str">
        <f t="shared" si="46"/>
        <v>Worldwide Political Science Abstracts AND Linguistics Database AND Policy File Index</v>
      </c>
      <c r="AC115">
        <f t="shared" si="27"/>
        <v>39</v>
      </c>
      <c r="AD115" s="22" t="str">
        <f t="shared" si="37"/>
        <v>Worldwide Political Science Abstracts</v>
      </c>
      <c r="AE115" t="e">
        <f t="shared" si="38"/>
        <v>#N/A</v>
      </c>
      <c r="AF115" t="e">
        <f t="shared" si="39"/>
        <v>#N/A</v>
      </c>
      <c r="AG115" s="21" t="str">
        <f t="shared" si="44"/>
        <v/>
      </c>
      <c r="AH115">
        <f t="shared" si="28"/>
        <v>0</v>
      </c>
      <c r="AI115" s="22" t="b">
        <f t="shared" si="40"/>
        <v>0</v>
      </c>
      <c r="AJ115" t="str">
        <f t="shared" si="41"/>
        <v/>
      </c>
      <c r="AK115" s="21" t="str">
        <f t="shared" si="45"/>
        <v/>
      </c>
      <c r="AL115">
        <f t="shared" si="29"/>
        <v>0</v>
      </c>
      <c r="AM115" s="22" t="b">
        <f t="shared" si="42"/>
        <v>0</v>
      </c>
      <c r="AN115" t="str">
        <f t="shared" si="43"/>
        <v/>
      </c>
      <c r="AO115" s="30"/>
    </row>
    <row r="116" spans="7:41" x14ac:dyDescent="0.3">
      <c r="G116" s="30"/>
      <c r="P116" s="30"/>
      <c r="U116" s="20" t="s">
        <v>226</v>
      </c>
      <c r="V116" t="str">
        <f t="shared" si="36"/>
        <v xml:space="preserve">WC = TROPICAL MEDICINE OR </v>
      </c>
      <c r="W116" s="30"/>
      <c r="AB116" s="21" t="str">
        <f t="shared" si="46"/>
        <v>Linguistics Database AND Policy File Index</v>
      </c>
      <c r="AC116">
        <f t="shared" si="27"/>
        <v>22</v>
      </c>
      <c r="AD116" s="22" t="str">
        <f t="shared" si="37"/>
        <v>Linguistics Database</v>
      </c>
      <c r="AE116" t="e">
        <f t="shared" si="38"/>
        <v>#N/A</v>
      </c>
      <c r="AF116" t="e">
        <f t="shared" si="39"/>
        <v>#N/A</v>
      </c>
      <c r="AG116" s="21" t="str">
        <f t="shared" si="44"/>
        <v/>
      </c>
      <c r="AH116">
        <f t="shared" si="28"/>
        <v>0</v>
      </c>
      <c r="AI116" s="22" t="b">
        <f t="shared" si="40"/>
        <v>0</v>
      </c>
      <c r="AJ116" t="str">
        <f t="shared" si="41"/>
        <v/>
      </c>
      <c r="AK116" s="21" t="str">
        <f t="shared" si="45"/>
        <v/>
      </c>
      <c r="AL116">
        <f t="shared" si="29"/>
        <v>0</v>
      </c>
      <c r="AM116" s="22" t="b">
        <f t="shared" si="42"/>
        <v>0</v>
      </c>
      <c r="AN116" t="str">
        <f t="shared" si="43"/>
        <v/>
      </c>
      <c r="AO116" s="30"/>
    </row>
    <row r="117" spans="7:41" x14ac:dyDescent="0.3">
      <c r="G117" s="30"/>
      <c r="P117" s="30"/>
      <c r="U117" s="20" t="s">
        <v>227</v>
      </c>
      <c r="V117" t="str">
        <f t="shared" si="36"/>
        <v xml:space="preserve">WC = UROLOGY NEPHROLOGY OR </v>
      </c>
      <c r="W117" s="30"/>
      <c r="AB117" s="21" t="str">
        <f t="shared" si="46"/>
        <v>Policy File Index</v>
      </c>
      <c r="AC117">
        <f>IFERROR(SEARCH("AND",AB117,1),LEN(AB117))</f>
        <v>17</v>
      </c>
      <c r="AD117" s="22" t="str">
        <f t="shared" si="37"/>
        <v>Policy File Index</v>
      </c>
      <c r="AE117" t="e">
        <f t="shared" si="38"/>
        <v>#N/A</v>
      </c>
      <c r="AF117" t="e">
        <f t="shared" si="39"/>
        <v>#N/A</v>
      </c>
      <c r="AG117" s="21" t="str">
        <f t="shared" si="44"/>
        <v/>
      </c>
      <c r="AH117">
        <f t="shared" si="28"/>
        <v>0</v>
      </c>
      <c r="AI117" s="22" t="b">
        <f t="shared" si="40"/>
        <v>0</v>
      </c>
      <c r="AJ117" t="str">
        <f t="shared" si="41"/>
        <v/>
      </c>
      <c r="AK117" s="21" t="str">
        <f t="shared" si="45"/>
        <v/>
      </c>
      <c r="AL117">
        <f t="shared" si="29"/>
        <v>0</v>
      </c>
      <c r="AM117" s="22" t="b">
        <f t="shared" si="42"/>
        <v>0</v>
      </c>
      <c r="AN117" t="str">
        <f t="shared" si="43"/>
        <v/>
      </c>
      <c r="AO117" s="30"/>
    </row>
    <row r="118" spans="7:41" x14ac:dyDescent="0.3">
      <c r="G118" s="30"/>
      <c r="P118" s="30"/>
      <c r="U118" s="20" t="s">
        <v>228</v>
      </c>
      <c r="V118" t="str">
        <f t="shared" si="36"/>
        <v xml:space="preserve">WC = VETERINARY SCIENCES OR </v>
      </c>
      <c r="W118" s="30"/>
      <c r="AB118" s="21" t="str">
        <f t="shared" si="46"/>
        <v/>
      </c>
      <c r="AC118">
        <f t="shared" ref="AC118:AC131" si="47">IFERROR(SEARCH("AND",AB118,1),LEN(AB118))</f>
        <v>0</v>
      </c>
      <c r="AD118" s="22" t="b">
        <f t="shared" si="37"/>
        <v>0</v>
      </c>
      <c r="AE118" t="str">
        <f t="shared" si="38"/>
        <v/>
      </c>
      <c r="AF118" t="str">
        <f t="shared" si="39"/>
        <v/>
      </c>
      <c r="AG118" s="21" t="str">
        <f t="shared" si="44"/>
        <v/>
      </c>
      <c r="AH118">
        <f t="shared" si="28"/>
        <v>0</v>
      </c>
      <c r="AI118" s="22" t="b">
        <f t="shared" si="40"/>
        <v>0</v>
      </c>
      <c r="AJ118" t="str">
        <f t="shared" si="41"/>
        <v/>
      </c>
      <c r="AK118" s="21" t="str">
        <f t="shared" si="45"/>
        <v/>
      </c>
      <c r="AL118">
        <f t="shared" si="29"/>
        <v>0</v>
      </c>
      <c r="AM118" s="22" t="b">
        <f t="shared" si="42"/>
        <v>0</v>
      </c>
      <c r="AN118" t="str">
        <f t="shared" si="43"/>
        <v/>
      </c>
      <c r="AO118" s="30"/>
    </row>
    <row r="119" spans="7:41" x14ac:dyDescent="0.3">
      <c r="G119" s="30"/>
      <c r="P119" s="30"/>
      <c r="U119" s="20" t="s">
        <v>229</v>
      </c>
      <c r="V119" t="str">
        <f t="shared" si="36"/>
        <v>WC = VIROLOGY</v>
      </c>
      <c r="W119" s="30"/>
      <c r="AB119" s="21" t="str">
        <f t="shared" si="46"/>
        <v/>
      </c>
      <c r="AC119">
        <f t="shared" si="47"/>
        <v>0</v>
      </c>
      <c r="AD119" s="22" t="b">
        <f t="shared" si="37"/>
        <v>0</v>
      </c>
      <c r="AE119" t="str">
        <f t="shared" si="38"/>
        <v/>
      </c>
      <c r="AF119" t="str">
        <f t="shared" si="39"/>
        <v/>
      </c>
      <c r="AG119" s="21" t="str">
        <f t="shared" si="44"/>
        <v/>
      </c>
      <c r="AH119">
        <f t="shared" si="28"/>
        <v>0</v>
      </c>
      <c r="AI119" s="22" t="b">
        <f t="shared" si="40"/>
        <v>0</v>
      </c>
      <c r="AJ119" t="str">
        <f t="shared" si="41"/>
        <v/>
      </c>
      <c r="AK119" s="21" t="str">
        <f t="shared" si="45"/>
        <v/>
      </c>
      <c r="AL119">
        <f t="shared" si="29"/>
        <v>0</v>
      </c>
      <c r="AM119" s="22" t="b">
        <f t="shared" si="42"/>
        <v>0</v>
      </c>
      <c r="AN119" t="str">
        <f t="shared" si="43"/>
        <v/>
      </c>
      <c r="AO119" s="30"/>
    </row>
    <row r="120" spans="7:41" x14ac:dyDescent="0.3">
      <c r="G120" s="30"/>
      <c r="P120" s="30"/>
      <c r="U120" s="20"/>
      <c r="W120" s="30"/>
      <c r="AB120" s="21" t="str">
        <f t="shared" si="46"/>
        <v/>
      </c>
      <c r="AC120">
        <f t="shared" si="47"/>
        <v>0</v>
      </c>
      <c r="AD120" s="22" t="b">
        <f t="shared" si="37"/>
        <v>0</v>
      </c>
      <c r="AE120" t="str">
        <f t="shared" si="38"/>
        <v/>
      </c>
      <c r="AF120" t="str">
        <f t="shared" si="39"/>
        <v/>
      </c>
      <c r="AG120" s="21" t="str">
        <f t="shared" si="44"/>
        <v/>
      </c>
      <c r="AH120">
        <f t="shared" si="28"/>
        <v>0</v>
      </c>
      <c r="AI120" s="22" t="b">
        <f t="shared" si="40"/>
        <v>0</v>
      </c>
      <c r="AJ120" t="str">
        <f t="shared" si="41"/>
        <v/>
      </c>
      <c r="AK120" s="21" t="str">
        <f t="shared" si="45"/>
        <v/>
      </c>
      <c r="AL120">
        <f t="shared" si="29"/>
        <v>0</v>
      </c>
      <c r="AM120" s="22" t="b">
        <f t="shared" si="42"/>
        <v>0</v>
      </c>
      <c r="AN120" t="str">
        <f t="shared" si="43"/>
        <v/>
      </c>
      <c r="AO120" s="30"/>
    </row>
    <row r="121" spans="7:41" x14ac:dyDescent="0.3">
      <c r="G121" s="30"/>
      <c r="P121" s="30"/>
      <c r="U121" s="20"/>
      <c r="W121" s="30"/>
      <c r="AB121" s="21" t="str">
        <f t="shared" si="46"/>
        <v/>
      </c>
      <c r="AC121">
        <f t="shared" si="47"/>
        <v>0</v>
      </c>
      <c r="AD121" s="22" t="b">
        <f t="shared" si="37"/>
        <v>0</v>
      </c>
      <c r="AE121" t="str">
        <f t="shared" si="38"/>
        <v/>
      </c>
      <c r="AF121" t="str">
        <f t="shared" si="39"/>
        <v/>
      </c>
      <c r="AG121" s="21" t="str">
        <f t="shared" si="44"/>
        <v/>
      </c>
      <c r="AH121">
        <f t="shared" si="28"/>
        <v>0</v>
      </c>
      <c r="AI121" s="22" t="b">
        <f t="shared" si="40"/>
        <v>0</v>
      </c>
      <c r="AJ121" t="str">
        <f t="shared" si="41"/>
        <v/>
      </c>
      <c r="AK121" s="21" t="str">
        <f t="shared" si="45"/>
        <v/>
      </c>
      <c r="AL121">
        <f t="shared" si="29"/>
        <v>0</v>
      </c>
      <c r="AM121" s="22" t="b">
        <f t="shared" si="42"/>
        <v>0</v>
      </c>
      <c r="AN121" t="str">
        <f t="shared" si="43"/>
        <v/>
      </c>
      <c r="AO121" s="30"/>
    </row>
    <row r="122" spans="7:41" x14ac:dyDescent="0.3">
      <c r="G122" s="30"/>
      <c r="P122" s="30"/>
      <c r="U122" s="20"/>
      <c r="W122" s="30"/>
      <c r="AB122" s="21" t="str">
        <f t="shared" si="46"/>
        <v/>
      </c>
      <c r="AC122">
        <f t="shared" si="47"/>
        <v>0</v>
      </c>
      <c r="AD122" s="22" t="b">
        <f t="shared" si="37"/>
        <v>0</v>
      </c>
      <c r="AE122" t="str">
        <f t="shared" si="38"/>
        <v/>
      </c>
      <c r="AF122" t="str">
        <f t="shared" si="39"/>
        <v/>
      </c>
      <c r="AG122" s="21" t="str">
        <f t="shared" si="44"/>
        <v/>
      </c>
      <c r="AH122">
        <f t="shared" si="28"/>
        <v>0</v>
      </c>
      <c r="AI122" s="22" t="b">
        <f t="shared" si="40"/>
        <v>0</v>
      </c>
      <c r="AJ122" t="str">
        <f t="shared" si="41"/>
        <v/>
      </c>
      <c r="AK122" s="21" t="str">
        <f t="shared" si="45"/>
        <v/>
      </c>
      <c r="AL122">
        <f t="shared" si="29"/>
        <v>0</v>
      </c>
      <c r="AM122" s="22" t="b">
        <f t="shared" si="42"/>
        <v>0</v>
      </c>
      <c r="AN122" t="str">
        <f t="shared" si="43"/>
        <v/>
      </c>
      <c r="AO122" s="30"/>
    </row>
    <row r="123" spans="7:41" x14ac:dyDescent="0.3">
      <c r="G123" s="30"/>
      <c r="P123" s="30"/>
      <c r="U123" s="20"/>
      <c r="W123" s="30"/>
      <c r="AB123" s="21" t="str">
        <f t="shared" si="46"/>
        <v/>
      </c>
      <c r="AC123">
        <f t="shared" si="47"/>
        <v>0</v>
      </c>
      <c r="AD123" s="22" t="b">
        <f t="shared" si="37"/>
        <v>0</v>
      </c>
      <c r="AE123" t="str">
        <f t="shared" si="38"/>
        <v/>
      </c>
      <c r="AF123" t="str">
        <f t="shared" si="39"/>
        <v/>
      </c>
      <c r="AG123" s="21" t="str">
        <f t="shared" si="44"/>
        <v/>
      </c>
      <c r="AH123">
        <f t="shared" si="28"/>
        <v>0</v>
      </c>
      <c r="AI123" s="22" t="b">
        <f t="shared" si="40"/>
        <v>0</v>
      </c>
      <c r="AJ123" t="str">
        <f t="shared" si="41"/>
        <v/>
      </c>
      <c r="AK123" s="21" t="str">
        <f t="shared" si="45"/>
        <v/>
      </c>
      <c r="AL123">
        <f t="shared" si="29"/>
        <v>0</v>
      </c>
      <c r="AM123" s="22" t="b">
        <f t="shared" si="42"/>
        <v>0</v>
      </c>
      <c r="AN123" t="str">
        <f t="shared" si="43"/>
        <v/>
      </c>
      <c r="AO123" s="30"/>
    </row>
    <row r="124" spans="7:41" x14ac:dyDescent="0.3">
      <c r="G124" s="30"/>
      <c r="P124" s="30"/>
      <c r="U124" s="20"/>
      <c r="W124" s="30"/>
      <c r="AB124" s="21" t="str">
        <f t="shared" si="46"/>
        <v/>
      </c>
      <c r="AC124">
        <f t="shared" si="47"/>
        <v>0</v>
      </c>
      <c r="AD124" s="22" t="b">
        <f t="shared" si="37"/>
        <v>0</v>
      </c>
      <c r="AE124" t="str">
        <f t="shared" si="38"/>
        <v/>
      </c>
      <c r="AF124" t="str">
        <f t="shared" si="39"/>
        <v/>
      </c>
      <c r="AG124" s="21" t="str">
        <f t="shared" si="44"/>
        <v/>
      </c>
      <c r="AH124">
        <f t="shared" si="28"/>
        <v>0</v>
      </c>
      <c r="AI124" s="22" t="b">
        <f t="shared" si="40"/>
        <v>0</v>
      </c>
      <c r="AJ124" t="str">
        <f t="shared" si="41"/>
        <v/>
      </c>
      <c r="AK124" s="21" t="str">
        <f t="shared" si="45"/>
        <v/>
      </c>
      <c r="AL124">
        <f t="shared" si="29"/>
        <v>0</v>
      </c>
      <c r="AM124" s="22" t="b">
        <f t="shared" si="42"/>
        <v>0</v>
      </c>
      <c r="AN124" t="str">
        <f t="shared" si="43"/>
        <v/>
      </c>
      <c r="AO124" s="30"/>
    </row>
    <row r="125" spans="7:41" x14ac:dyDescent="0.3">
      <c r="G125" s="30"/>
      <c r="P125" s="30"/>
      <c r="U125" s="20"/>
      <c r="W125" s="30"/>
      <c r="AB125" s="21" t="str">
        <f t="shared" si="46"/>
        <v/>
      </c>
      <c r="AC125">
        <f t="shared" si="47"/>
        <v>0</v>
      </c>
      <c r="AD125" s="22" t="b">
        <f t="shared" si="37"/>
        <v>0</v>
      </c>
      <c r="AE125" t="str">
        <f t="shared" si="38"/>
        <v/>
      </c>
      <c r="AF125" t="str">
        <f t="shared" si="39"/>
        <v/>
      </c>
      <c r="AG125" s="21" t="str">
        <f t="shared" si="44"/>
        <v/>
      </c>
      <c r="AH125">
        <f t="shared" si="28"/>
        <v>0</v>
      </c>
      <c r="AI125" s="22" t="b">
        <f t="shared" si="40"/>
        <v>0</v>
      </c>
      <c r="AJ125" t="str">
        <f t="shared" si="41"/>
        <v/>
      </c>
      <c r="AK125" s="21" t="str">
        <f t="shared" si="45"/>
        <v/>
      </c>
      <c r="AL125">
        <f t="shared" si="29"/>
        <v>0</v>
      </c>
      <c r="AM125" s="22" t="b">
        <f t="shared" si="42"/>
        <v>0</v>
      </c>
      <c r="AN125" t="str">
        <f t="shared" si="43"/>
        <v/>
      </c>
      <c r="AO125" s="30"/>
    </row>
    <row r="126" spans="7:41" x14ac:dyDescent="0.3">
      <c r="G126" s="30"/>
      <c r="P126" s="30"/>
      <c r="U126" s="20"/>
      <c r="W126" s="30"/>
      <c r="AB126" s="21" t="str">
        <f t="shared" si="46"/>
        <v/>
      </c>
      <c r="AC126">
        <f t="shared" si="47"/>
        <v>0</v>
      </c>
      <c r="AD126" s="22" t="b">
        <f t="shared" si="37"/>
        <v>0</v>
      </c>
      <c r="AE126" t="str">
        <f t="shared" si="38"/>
        <v/>
      </c>
      <c r="AF126" t="str">
        <f t="shared" si="39"/>
        <v/>
      </c>
      <c r="AG126" s="21" t="str">
        <f t="shared" si="44"/>
        <v/>
      </c>
      <c r="AH126">
        <f t="shared" si="28"/>
        <v>0</v>
      </c>
      <c r="AI126" s="22" t="b">
        <f t="shared" si="40"/>
        <v>0</v>
      </c>
      <c r="AJ126" t="str">
        <f t="shared" si="41"/>
        <v/>
      </c>
      <c r="AK126" s="21" t="str">
        <f t="shared" si="45"/>
        <v/>
      </c>
      <c r="AL126">
        <f t="shared" si="29"/>
        <v>0</v>
      </c>
      <c r="AM126" s="22" t="b">
        <f t="shared" si="42"/>
        <v>0</v>
      </c>
      <c r="AN126" t="str">
        <f t="shared" si="43"/>
        <v/>
      </c>
      <c r="AO126" s="30"/>
    </row>
    <row r="127" spans="7:41" x14ac:dyDescent="0.3">
      <c r="G127" s="30"/>
      <c r="P127" s="30"/>
      <c r="U127" s="20"/>
      <c r="W127" s="30"/>
      <c r="AB127" s="21" t="str">
        <f t="shared" si="46"/>
        <v/>
      </c>
      <c r="AC127">
        <f t="shared" si="47"/>
        <v>0</v>
      </c>
      <c r="AD127" s="22" t="b">
        <f t="shared" si="37"/>
        <v>0</v>
      </c>
      <c r="AE127" t="str">
        <f t="shared" si="38"/>
        <v/>
      </c>
      <c r="AF127" t="str">
        <f t="shared" si="39"/>
        <v/>
      </c>
      <c r="AG127" s="21" t="str">
        <f t="shared" si="44"/>
        <v/>
      </c>
      <c r="AH127">
        <f t="shared" si="28"/>
        <v>0</v>
      </c>
      <c r="AI127" s="22" t="b">
        <f t="shared" si="40"/>
        <v>0</v>
      </c>
      <c r="AJ127" t="str">
        <f t="shared" si="41"/>
        <v/>
      </c>
      <c r="AK127" s="21" t="str">
        <f t="shared" si="45"/>
        <v/>
      </c>
      <c r="AL127">
        <f t="shared" si="29"/>
        <v>0</v>
      </c>
      <c r="AM127" s="22" t="b">
        <f t="shared" si="42"/>
        <v>0</v>
      </c>
      <c r="AN127" t="str">
        <f t="shared" si="43"/>
        <v/>
      </c>
      <c r="AO127" s="30"/>
    </row>
    <row r="128" spans="7:41" x14ac:dyDescent="0.3">
      <c r="G128" s="30"/>
      <c r="P128" s="30"/>
      <c r="U128" s="20"/>
      <c r="W128" s="30"/>
      <c r="AB128" s="21" t="str">
        <f t="shared" si="46"/>
        <v/>
      </c>
      <c r="AC128">
        <f t="shared" si="47"/>
        <v>0</v>
      </c>
      <c r="AD128" s="22" t="b">
        <f t="shared" si="37"/>
        <v>0</v>
      </c>
      <c r="AE128" t="str">
        <f t="shared" si="38"/>
        <v/>
      </c>
      <c r="AF128" t="str">
        <f t="shared" si="39"/>
        <v/>
      </c>
      <c r="AG128" s="21" t="str">
        <f t="shared" si="44"/>
        <v/>
      </c>
      <c r="AH128">
        <f t="shared" si="28"/>
        <v>0</v>
      </c>
      <c r="AI128" s="22" t="b">
        <f t="shared" si="40"/>
        <v>0</v>
      </c>
      <c r="AJ128" t="str">
        <f t="shared" si="41"/>
        <v/>
      </c>
      <c r="AK128" s="21" t="str">
        <f t="shared" si="45"/>
        <v/>
      </c>
      <c r="AL128">
        <f t="shared" si="29"/>
        <v>0</v>
      </c>
      <c r="AM128" s="22" t="b">
        <f t="shared" si="42"/>
        <v>0</v>
      </c>
      <c r="AN128" t="str">
        <f t="shared" si="43"/>
        <v/>
      </c>
      <c r="AO128" s="30"/>
    </row>
    <row r="129" spans="7:41" x14ac:dyDescent="0.3">
      <c r="G129" s="30"/>
      <c r="P129" s="30"/>
      <c r="U129" s="20"/>
      <c r="W129" s="30"/>
      <c r="AB129" s="21" t="str">
        <f t="shared" si="46"/>
        <v/>
      </c>
      <c r="AC129">
        <f t="shared" si="47"/>
        <v>0</v>
      </c>
      <c r="AD129" s="22" t="b">
        <f t="shared" si="37"/>
        <v>0</v>
      </c>
      <c r="AE129" t="str">
        <f t="shared" si="38"/>
        <v/>
      </c>
      <c r="AF129" t="str">
        <f t="shared" si="39"/>
        <v/>
      </c>
      <c r="AG129" s="21" t="str">
        <f t="shared" si="44"/>
        <v/>
      </c>
      <c r="AH129">
        <f t="shared" si="28"/>
        <v>0</v>
      </c>
      <c r="AI129" s="22" t="b">
        <f t="shared" si="40"/>
        <v>0</v>
      </c>
      <c r="AJ129" t="str">
        <f t="shared" si="41"/>
        <v/>
      </c>
      <c r="AK129" s="21" t="str">
        <f t="shared" si="45"/>
        <v/>
      </c>
      <c r="AL129">
        <f t="shared" si="29"/>
        <v>0</v>
      </c>
      <c r="AM129" s="22" t="b">
        <f t="shared" si="42"/>
        <v>0</v>
      </c>
      <c r="AN129" t="str">
        <f t="shared" si="43"/>
        <v/>
      </c>
      <c r="AO129" s="30"/>
    </row>
    <row r="130" spans="7:41" x14ac:dyDescent="0.3">
      <c r="G130" s="30"/>
      <c r="P130" s="30"/>
      <c r="U130" s="20"/>
      <c r="W130" s="30"/>
      <c r="AB130" s="21" t="str">
        <f t="shared" si="46"/>
        <v/>
      </c>
      <c r="AC130">
        <f t="shared" si="47"/>
        <v>0</v>
      </c>
      <c r="AD130" s="22" t="b">
        <f t="shared" si="37"/>
        <v>0</v>
      </c>
      <c r="AE130" t="str">
        <f t="shared" si="38"/>
        <v/>
      </c>
      <c r="AF130" t="str">
        <f t="shared" si="39"/>
        <v/>
      </c>
      <c r="AG130" s="21" t="str">
        <f t="shared" si="44"/>
        <v/>
      </c>
      <c r="AH130">
        <f t="shared" si="28"/>
        <v>0</v>
      </c>
      <c r="AI130" s="22" t="b">
        <f t="shared" si="40"/>
        <v>0</v>
      </c>
      <c r="AJ130" t="str">
        <f t="shared" si="41"/>
        <v/>
      </c>
      <c r="AK130" s="21" t="str">
        <f t="shared" si="45"/>
        <v/>
      </c>
      <c r="AL130">
        <f t="shared" si="29"/>
        <v>0</v>
      </c>
      <c r="AM130" s="22" t="b">
        <f t="shared" si="42"/>
        <v>0</v>
      </c>
      <c r="AN130" t="str">
        <f t="shared" si="43"/>
        <v/>
      </c>
      <c r="AO130" s="30"/>
    </row>
    <row r="131" spans="7:41" ht="15" thickBot="1" x14ac:dyDescent="0.35">
      <c r="G131" s="30"/>
      <c r="P131" s="30"/>
      <c r="U131" s="26"/>
      <c r="W131" s="30"/>
      <c r="AB131" s="27" t="str">
        <f t="shared" si="46"/>
        <v/>
      </c>
      <c r="AC131" s="28">
        <f t="shared" si="47"/>
        <v>0</v>
      </c>
      <c r="AD131" s="29" t="b">
        <f t="shared" si="37"/>
        <v>0</v>
      </c>
      <c r="AE131" t="str">
        <f t="shared" si="38"/>
        <v/>
      </c>
      <c r="AF131" t="str">
        <f t="shared" si="39"/>
        <v/>
      </c>
      <c r="AG131" s="27" t="str">
        <f t="shared" si="44"/>
        <v/>
      </c>
      <c r="AH131" s="28">
        <f t="shared" si="28"/>
        <v>0</v>
      </c>
      <c r="AI131" s="29" t="b">
        <f t="shared" si="40"/>
        <v>0</v>
      </c>
      <c r="AJ131" t="str">
        <f t="shared" si="41"/>
        <v/>
      </c>
      <c r="AK131" s="27" t="str">
        <f t="shared" si="45"/>
        <v/>
      </c>
      <c r="AL131" s="28">
        <f t="shared" si="29"/>
        <v>0</v>
      </c>
      <c r="AM131" s="29" t="b">
        <f t="shared" si="42"/>
        <v>0</v>
      </c>
      <c r="AN131" t="str">
        <f t="shared" si="43"/>
        <v/>
      </c>
      <c r="AO131" s="30"/>
    </row>
    <row r="132" spans="7:41" x14ac:dyDescent="0.3">
      <c r="G132" s="30"/>
      <c r="P132" s="30"/>
      <c r="W132" s="30"/>
      <c r="AO132" s="30"/>
    </row>
    <row r="133" spans="7:41" x14ac:dyDescent="0.3">
      <c r="G133" s="30"/>
      <c r="P133" s="30"/>
      <c r="W133" s="30"/>
      <c r="AO133" s="30"/>
    </row>
    <row r="134" spans="7:41" x14ac:dyDescent="0.3">
      <c r="G134" s="30"/>
      <c r="P134" s="30"/>
      <c r="W134" s="30"/>
      <c r="AO134" s="30"/>
    </row>
    <row r="135" spans="7:41" s="30" customFormat="1" x14ac:dyDescent="0.3"/>
  </sheetData>
  <mergeCells count="10">
    <mergeCell ref="A17:B17"/>
    <mergeCell ref="A21:B21"/>
    <mergeCell ref="A37:F37"/>
    <mergeCell ref="A1:I1"/>
    <mergeCell ref="I37:O37"/>
    <mergeCell ref="R37:V37"/>
    <mergeCell ref="Y37:AA37"/>
    <mergeCell ref="A41:B41"/>
    <mergeCell ref="C41:D41"/>
    <mergeCell ref="E41:F41"/>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FD514AC6DBCB743B10422AC992C57A8" ma:contentTypeVersion="11" ma:contentTypeDescription="Opret et nyt dokument." ma:contentTypeScope="" ma:versionID="e28c5872d21b964c97587877ca90264f">
  <xsd:schema xmlns:xsd="http://www.w3.org/2001/XMLSchema" xmlns:xs="http://www.w3.org/2001/XMLSchema" xmlns:p="http://schemas.microsoft.com/office/2006/metadata/properties" xmlns:ns2="54702fcc-efd3-4bcc-ae8b-2dd91cf5151e" xmlns:ns3="ac4a347e-8710-4a38-8e2d-4284e7e246cf" targetNamespace="http://schemas.microsoft.com/office/2006/metadata/properties" ma:root="true" ma:fieldsID="0d9b7f3a17deeaa3de9404717e94820b" ns2:_="" ns3:_="">
    <xsd:import namespace="54702fcc-efd3-4bcc-ae8b-2dd91cf5151e"/>
    <xsd:import namespace="ac4a347e-8710-4a38-8e2d-4284e7e246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702fcc-efd3-4bcc-ae8b-2dd91cf515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4a347e-8710-4a38-8e2d-4284e7e246cf" elementFormDefault="qualified">
    <xsd:import namespace="http://schemas.microsoft.com/office/2006/documentManagement/types"/>
    <xsd:import namespace="http://schemas.microsoft.com/office/infopath/2007/PartnerControls"/>
    <xsd:element name="SharedWithUsers" ma:index="17"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D9DE00-7178-49DB-9F6A-9FD772532F01}"/>
</file>

<file path=customXml/itemProps2.xml><?xml version="1.0" encoding="utf-8"?>
<ds:datastoreItem xmlns:ds="http://schemas.openxmlformats.org/officeDocument/2006/customXml" ds:itemID="{AE92A179-DCA1-4516-B2C6-383A311CA9C7}"/>
</file>

<file path=customXml/itemProps3.xml><?xml version="1.0" encoding="utf-8"?>
<ds:datastoreItem xmlns:ds="http://schemas.openxmlformats.org/officeDocument/2006/customXml" ds:itemID="{8FAA7BA0-481B-4A90-9B4C-D557A5EADB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Search_strings</vt:lpstr>
    </vt:vector>
  </TitlesOfParts>
  <Company>Aalborg Universitet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Pommerencke Melgaard</dc:creator>
  <cp:lastModifiedBy>Simon Pommerencke Melgaard</cp:lastModifiedBy>
  <dcterms:created xsi:type="dcterms:W3CDTF">2022-02-28T10:26:22Z</dcterms:created>
  <dcterms:modified xsi:type="dcterms:W3CDTF">2022-02-28T10:38:00Z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0x0101001FD514AC6DBCB743B10422AC992C57A8</vt:lpwstr>
  </property>
</Properties>
</file>