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2\AC\Temp\"/>
    </mc:Choice>
  </mc:AlternateContent>
  <xr:revisionPtr revIDLastSave="0" documentId="8_{7B0375F6-B3B6-43E4-AE68-44D1EA3B2885}" xr6:coauthVersionLast="44" xr6:coauthVersionMax="44" xr10:uidLastSave="{00000000-0000-0000-0000-000000000000}"/>
  <bookViews>
    <workbookView xWindow="3600" yWindow="2550" windowWidth="20565" windowHeight="6960" xr2:uid="{0BE518C3-167F-4A4A-B8CF-85B3C89AEE1E}"/>
  </bookViews>
  <sheets>
    <sheet name="Hoja1" sheetId="1" r:id="rId1"/>
  </sheets>
  <definedNames>
    <definedName name="_xlnm._FilterDatabase" localSheetId="0" hidden="1">Hoja1!$A$1:$AE$49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H55" i="1"/>
  <c r="AI55" i="1"/>
  <c r="AJ55" i="1"/>
  <c r="AH54" i="1"/>
  <c r="AI54" i="1"/>
  <c r="AJ54" i="1"/>
  <c r="AH53" i="1"/>
  <c r="AI53" i="1"/>
  <c r="AJ53" i="1"/>
  <c r="AH52" i="1"/>
  <c r="AI52" i="1"/>
  <c r="AJ52" i="1"/>
  <c r="AH51" i="1"/>
  <c r="AI51" i="1"/>
  <c r="AJ51" i="1"/>
  <c r="AG52" i="1"/>
  <c r="AG53" i="1"/>
  <c r="AG54" i="1"/>
  <c r="AG55" i="1"/>
  <c r="AG51" i="1"/>
  <c r="AA54" i="1"/>
  <c r="AB54" i="1"/>
  <c r="AC54" i="1"/>
  <c r="Z54" i="1"/>
  <c r="AA53" i="1"/>
  <c r="AB53" i="1"/>
  <c r="AC53" i="1"/>
  <c r="Z53" i="1"/>
  <c r="AA52" i="1"/>
  <c r="AB52" i="1"/>
  <c r="AC52" i="1"/>
  <c r="Z52" i="1"/>
  <c r="AB51" i="1"/>
  <c r="AC51" i="1"/>
  <c r="AA51" i="1"/>
  <c r="Z51" i="1"/>
  <c r="V54" i="1"/>
  <c r="W54" i="1"/>
  <c r="X54" i="1"/>
  <c r="X53" i="1"/>
  <c r="X52" i="1"/>
  <c r="X51" i="1"/>
  <c r="W51" i="1"/>
  <c r="Y51" i="1"/>
  <c r="W53" i="1"/>
  <c r="W52" i="1"/>
  <c r="V53" i="1"/>
  <c r="V52" i="1"/>
  <c r="V51" i="1"/>
  <c r="U54" i="1"/>
  <c r="U53" i="1"/>
  <c r="U52" i="1"/>
  <c r="Y52" i="1"/>
  <c r="U51" i="1"/>
  <c r="D51" i="1"/>
  <c r="R51" i="1"/>
  <c r="Q54" i="1"/>
  <c r="Q53" i="1"/>
  <c r="Q52" i="1"/>
  <c r="Q51" i="1"/>
  <c r="P54" i="1"/>
  <c r="P53" i="1"/>
  <c r="P52" i="1"/>
  <c r="P5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54" i="1"/>
  <c r="AD53" i="1"/>
  <c r="AD52" i="1"/>
  <c r="AD51" i="1"/>
  <c r="AD50" i="1"/>
  <c r="Y54" i="1"/>
  <c r="Y53" i="1"/>
  <c r="Y50" i="1"/>
  <c r="T54" i="1"/>
  <c r="T53" i="1"/>
  <c r="T52" i="1"/>
  <c r="T51" i="1"/>
  <c r="T50" i="1"/>
  <c r="O52" i="1"/>
  <c r="O51" i="1"/>
  <c r="O50" i="1"/>
  <c r="O40" i="1"/>
  <c r="R52" i="1"/>
  <c r="S52" i="1"/>
  <c r="N54" i="1"/>
  <c r="N53" i="1"/>
  <c r="N52" i="1"/>
  <c r="N51" i="1"/>
  <c r="M52" i="1"/>
  <c r="M54" i="1"/>
  <c r="M51" i="1"/>
  <c r="L54" i="1"/>
  <c r="L53" i="1"/>
  <c r="L52" i="1"/>
  <c r="L51" i="1"/>
  <c r="K54" i="1"/>
  <c r="K53" i="1"/>
  <c r="K52" i="1"/>
  <c r="K51" i="1"/>
  <c r="O49" i="1"/>
  <c r="O53" i="1"/>
  <c r="O54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E54" i="1"/>
  <c r="E53" i="1"/>
  <c r="E51" i="1"/>
  <c r="E52" i="1"/>
  <c r="D54" i="1"/>
  <c r="D53" i="1"/>
  <c r="R54" i="1"/>
  <c r="S54" i="1"/>
  <c r="R53" i="1"/>
  <c r="S53" i="1"/>
  <c r="S51" i="1"/>
  <c r="D52" i="1"/>
  <c r="C54" i="1"/>
  <c r="C53" i="1"/>
  <c r="C52" i="1"/>
  <c r="C51" i="1"/>
  <c r="AE19" i="1"/>
  <c r="AD48" i="1"/>
  <c r="AD49" i="1"/>
  <c r="Y47" i="1"/>
  <c r="Y48" i="1"/>
  <c r="Y49" i="1"/>
  <c r="O47" i="1"/>
  <c r="O48" i="1"/>
  <c r="J47" i="1"/>
  <c r="J48" i="1"/>
  <c r="J49" i="1"/>
  <c r="O45" i="1"/>
  <c r="O46" i="1"/>
  <c r="AE46" i="1"/>
  <c r="T43" i="1"/>
  <c r="J41" i="1"/>
  <c r="J42" i="1"/>
  <c r="J43" i="1"/>
  <c r="J44" i="1"/>
  <c r="J45" i="1"/>
  <c r="J46" i="1"/>
  <c r="Y38" i="1"/>
  <c r="Y39" i="1"/>
  <c r="Y40" i="1"/>
  <c r="Y41" i="1"/>
  <c r="Y43" i="1"/>
  <c r="Y44" i="1"/>
  <c r="Y45" i="1"/>
  <c r="Y46" i="1"/>
  <c r="Y37" i="1"/>
  <c r="T44" i="1"/>
  <c r="T45" i="1"/>
  <c r="T46" i="1"/>
  <c r="T47" i="1"/>
  <c r="T48" i="1"/>
  <c r="T49" i="1"/>
  <c r="T38" i="1"/>
  <c r="T39" i="1"/>
  <c r="T40" i="1"/>
  <c r="T41" i="1"/>
  <c r="T42" i="1"/>
  <c r="T37" i="1"/>
  <c r="F55" i="1"/>
  <c r="G55" i="1"/>
  <c r="H55" i="1"/>
  <c r="I55" i="1"/>
  <c r="J38" i="1"/>
  <c r="J39" i="1"/>
  <c r="J4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7" i="1"/>
  <c r="J55" i="1"/>
  <c r="K55" i="1"/>
  <c r="L55" i="1"/>
  <c r="M55" i="1"/>
  <c r="N55" i="1"/>
  <c r="O38" i="1"/>
  <c r="O39" i="1"/>
  <c r="O4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1" i="1"/>
  <c r="O43" i="1"/>
  <c r="O44" i="1"/>
  <c r="O55" i="1"/>
  <c r="P55" i="1"/>
  <c r="Q55" i="1"/>
  <c r="R55" i="1"/>
  <c r="S5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55" i="1"/>
  <c r="U55" i="1"/>
  <c r="V2" i="1"/>
  <c r="V55" i="1"/>
  <c r="W55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55" i="1"/>
  <c r="Z55" i="1"/>
  <c r="AA19" i="1"/>
  <c r="AA55" i="1"/>
  <c r="AB55" i="1"/>
  <c r="AC55" i="1"/>
  <c r="AD55" i="1"/>
  <c r="E55" i="1"/>
  <c r="D55" i="1"/>
  <c r="C55" i="1"/>
</calcChain>
</file>

<file path=xl/sharedStrings.xml><?xml version="1.0" encoding="utf-8"?>
<sst xmlns="http://schemas.openxmlformats.org/spreadsheetml/2006/main" count="142" uniqueCount="80">
  <si>
    <t>Cuenta</t>
  </si>
  <si>
    <t>Categoria</t>
  </si>
  <si>
    <t>Publicaciones</t>
  </si>
  <si>
    <t>Seguidores</t>
  </si>
  <si>
    <t>Seguidos</t>
  </si>
  <si>
    <t>Post 1</t>
  </si>
  <si>
    <t>Investigativo</t>
  </si>
  <si>
    <t>Compulsivo</t>
  </si>
  <si>
    <t>Desconfiado</t>
  </si>
  <si>
    <t>irrelevantes</t>
  </si>
  <si>
    <t>Post 2</t>
  </si>
  <si>
    <t>Irrelevantes</t>
  </si>
  <si>
    <t>Post 3</t>
  </si>
  <si>
    <t>Post 4</t>
  </si>
  <si>
    <t>Irrelevante</t>
  </si>
  <si>
    <t>Post 5</t>
  </si>
  <si>
    <t>TotalEtiquetados</t>
  </si>
  <si>
    <t>grecobabystore</t>
  </si>
  <si>
    <t>Bien no personal</t>
  </si>
  <si>
    <t>elraspadito.ec</t>
  </si>
  <si>
    <t>emshopping</t>
  </si>
  <si>
    <t>Bien personal</t>
  </si>
  <si>
    <t>equinoccial_adventure_gye</t>
  </si>
  <si>
    <t>Servicio</t>
  </si>
  <si>
    <t>caprichos513</t>
  </si>
  <si>
    <t>bahiamovil.ec</t>
  </si>
  <si>
    <t>gamaprinter</t>
  </si>
  <si>
    <t xml:space="preserve">Servicio </t>
  </si>
  <si>
    <t>bamboostore.ec</t>
  </si>
  <si>
    <t xml:space="preserve">hopfencervezaartesanal
</t>
  </si>
  <si>
    <t>yummyyummy_ec</t>
  </si>
  <si>
    <t>yummylife.ec</t>
  </si>
  <si>
    <t>cookandchefschool</t>
  </si>
  <si>
    <t>arteyfrutas</t>
  </si>
  <si>
    <t>oroverde_gye</t>
  </si>
  <si>
    <t>julioalgert</t>
  </si>
  <si>
    <t>baracell_ec</t>
  </si>
  <si>
    <t>organichomestudio</t>
  </si>
  <si>
    <t>Productos para el hogar</t>
  </si>
  <si>
    <t>quesotesirvadeexperiencia</t>
  </si>
  <si>
    <t>pedidosveganovegetariano</t>
  </si>
  <si>
    <t>veganviches</t>
  </si>
  <si>
    <t>picker_ec</t>
  </si>
  <si>
    <t>Marley's Subs</t>
  </si>
  <si>
    <t>latata_ec</t>
  </si>
  <si>
    <t>buentrip</t>
  </si>
  <si>
    <t>casamanaba</t>
  </si>
  <si>
    <t>elcortesteakhouse</t>
  </si>
  <si>
    <t>lowcosttravel_ec</t>
  </si>
  <si>
    <t>bmtoursec</t>
  </si>
  <si>
    <t>kapitaltours</t>
  </si>
  <si>
    <t>codeco.ec</t>
  </si>
  <si>
    <t>madefin</t>
  </si>
  <si>
    <t>anamariae.designs</t>
  </si>
  <si>
    <t>elclosetdedav</t>
  </si>
  <si>
    <t>solochicasec</t>
  </si>
  <si>
    <t>ropagallardo_ec</t>
  </si>
  <si>
    <t>povecell</t>
  </si>
  <si>
    <t>fmstore.ec</t>
  </si>
  <si>
    <t>gangacell_ecuador</t>
  </si>
  <si>
    <t>novicompu</t>
  </si>
  <si>
    <t>almacenesestuardito</t>
  </si>
  <si>
    <t>nueva_vida_ec</t>
  </si>
  <si>
    <t>creativabm</t>
  </si>
  <si>
    <t>distribuidora_massuh</t>
  </si>
  <si>
    <t>importadora_vasquez</t>
  </si>
  <si>
    <t>makanudogrill</t>
  </si>
  <si>
    <t>guimsa_ec</t>
  </si>
  <si>
    <t>plastifiesta</t>
  </si>
  <si>
    <t>partyideas_ec</t>
  </si>
  <si>
    <t>Total de comentarios</t>
  </si>
  <si>
    <t>Total Investigativo</t>
  </si>
  <si>
    <t>Total Compulsivo</t>
  </si>
  <si>
    <t>Total Desconfiado</t>
  </si>
  <si>
    <t>Total Irrelevantes</t>
  </si>
  <si>
    <t>Total Bien personal</t>
  </si>
  <si>
    <t>Total Bien no personal</t>
  </si>
  <si>
    <t>Total Servicio</t>
  </si>
  <si>
    <t>Total Productos para el hogar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</si>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</sst>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3" borderId="1" xfId="0" applyFont="1" applyFill="1" applyBorder="1"/>
    <xf numFmtId="0" fontId="0" fillId="6" borderId="0" xfId="0" applyFill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Hoja1!$AG$50</c:f>
              <c:strCache>
                <c:ptCount val="1"/>
                <c:pt idx="0">
                  <c:v>Total de comentarios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04-47C7-90D0-30498605D3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04-47C7-90D0-30498605D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04-47C7-90D0-30498605D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04-47C7-90D0-30498605D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Hoja1!$AG$51:$AG$54</c:f>
              <c:numCache>
                <c:formatCode>General</c:formatCode>
                <c:ptCount val="4"/>
                <c:pt idx="0">
                  <c:v>457</c:v>
                </c:pt>
                <c:pt idx="1">
                  <c:v>1331</c:v>
                </c:pt>
                <c:pt idx="2">
                  <c:v>1021</c:v>
                </c:pt>
                <c:pt idx="3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3-4600-9700-3BBD12380B50}"/>
            </c:ext>
          </c:extLst>
        </c:ser>
        <c:ser>
          <c:idx val="1"/>
          <c:order val="1"/>
          <c:tx>
            <c:strRef>
              <c:f>Hoja1!$AH$50</c:f>
              <c:strCache>
                <c:ptCount val="1"/>
                <c:pt idx="0">
                  <c:v>Total Investigativo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04-47C7-90D0-30498605D3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04-47C7-90D0-30498605D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04-47C7-90D0-30498605D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04-47C7-90D0-30498605D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Hoja1!$AH$51:$AH$54</c:f>
              <c:numCache>
                <c:formatCode>General</c:formatCode>
                <c:ptCount val="4"/>
                <c:pt idx="0">
                  <c:v>185</c:v>
                </c:pt>
                <c:pt idx="1">
                  <c:v>723</c:v>
                </c:pt>
                <c:pt idx="2">
                  <c:v>245</c:v>
                </c:pt>
                <c:pt idx="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3-4600-9700-3BBD12380B50}"/>
            </c:ext>
          </c:extLst>
        </c:ser>
        <c:ser>
          <c:idx val="2"/>
          <c:order val="2"/>
          <c:tx>
            <c:strRef>
              <c:f>Hoja1!$AI$50</c:f>
              <c:strCache>
                <c:ptCount val="1"/>
                <c:pt idx="0">
                  <c:v>Total Compulsivo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04-47C7-90D0-30498605D3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04-47C7-90D0-30498605D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004-47C7-90D0-30498605D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004-47C7-90D0-30498605D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Hoja1!$AI$51:$AI$54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3-4600-9700-3BBD12380B50}"/>
            </c:ext>
          </c:extLst>
        </c:ser>
        <c:ser>
          <c:idx val="3"/>
          <c:order val="3"/>
          <c:tx>
            <c:strRef>
              <c:f>Hoja1!$AJ$50</c:f>
              <c:strCache>
                <c:ptCount val="1"/>
                <c:pt idx="0">
                  <c:v>Total Desconfiado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004-47C7-90D0-30498605D3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004-47C7-90D0-30498605D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004-47C7-90D0-30498605D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004-47C7-90D0-30498605D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Hoja1!$AJ$51:$AJ$54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3-4600-9700-3BBD12380B50}"/>
            </c:ext>
          </c:extLst>
        </c:ser>
        <c:ser>
          <c:idx val="4"/>
          <c:order val="4"/>
          <c:tx>
            <c:strRef>
              <c:f>Hoja1!$AK$50</c:f>
              <c:strCache>
                <c:ptCount val="1"/>
                <c:pt idx="0">
                  <c:v>Total Irrelevantes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004-47C7-90D0-30498605D3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004-47C7-90D0-30498605D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004-47C7-90D0-30498605D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004-47C7-90D0-30498605D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Hoja1!$AK$51:$AK$54</c:f>
              <c:numCache>
                <c:formatCode>General</c:formatCode>
                <c:ptCount val="4"/>
                <c:pt idx="0">
                  <c:v>262</c:v>
                </c:pt>
                <c:pt idx="1">
                  <c:v>584</c:v>
                </c:pt>
                <c:pt idx="2">
                  <c:v>760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3-4600-9700-3BBD12380B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Hoja1!$AG$50</c:f>
              <c:strCache>
                <c:ptCount val="1"/>
                <c:pt idx="0">
                  <c:v>Total de comentarios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Hoja1!$AG$51:$AG$54</c:f>
              <c:numCache>
                <c:formatCode>General</c:formatCode>
                <c:ptCount val="4"/>
                <c:pt idx="0">
                  <c:v>457</c:v>
                </c:pt>
                <c:pt idx="1">
                  <c:v>1331</c:v>
                </c:pt>
                <c:pt idx="2">
                  <c:v>1021</c:v>
                </c:pt>
                <c:pt idx="3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3-4402-8E27-25F680E13569}"/>
            </c:ext>
          </c:extLst>
        </c:ser>
        <c:ser>
          <c:idx val="1"/>
          <c:order val="1"/>
          <c:tx>
            <c:strRef>
              <c:f>Hoja1!$AH$50</c:f>
              <c:strCache>
                <c:ptCount val="1"/>
                <c:pt idx="0">
                  <c:v>Total Investigativo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Hoja1!$AH$51:$AH$54</c:f>
              <c:numCache>
                <c:formatCode>General</c:formatCode>
                <c:ptCount val="4"/>
                <c:pt idx="0">
                  <c:v>185</c:v>
                </c:pt>
                <c:pt idx="1">
                  <c:v>723</c:v>
                </c:pt>
                <c:pt idx="2">
                  <c:v>245</c:v>
                </c:pt>
                <c:pt idx="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3-4402-8E27-25F680E13569}"/>
            </c:ext>
          </c:extLst>
        </c:ser>
        <c:ser>
          <c:idx val="2"/>
          <c:order val="2"/>
          <c:tx>
            <c:strRef>
              <c:f>Hoja1!$AI$50</c:f>
              <c:strCache>
                <c:ptCount val="1"/>
                <c:pt idx="0">
                  <c:v>Total Compulsivo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Hoja1!$AI$51:$AI$54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3-4402-8E27-25F680E13569}"/>
            </c:ext>
          </c:extLst>
        </c:ser>
        <c:ser>
          <c:idx val="3"/>
          <c:order val="3"/>
          <c:tx>
            <c:strRef>
              <c:f>Hoja1!$AJ$50</c:f>
              <c:strCache>
                <c:ptCount val="1"/>
                <c:pt idx="0">
                  <c:v>Total Desconfiado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Hoja1!$AJ$51:$AJ$54</c:f>
              <c:numCache>
                <c:formatCode>General</c:formatCode>
                <c:ptCount val="4"/>
                <c:pt idx="0">
                  <c:v>8</c:v>
                </c:pt>
                <c:pt idx="1">
                  <c:v>19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3-4402-8E27-25F680E13569}"/>
            </c:ext>
          </c:extLst>
        </c:ser>
        <c:ser>
          <c:idx val="4"/>
          <c:order val="4"/>
          <c:tx>
            <c:strRef>
              <c:f>Hoja1!$AK$50</c:f>
              <c:strCache>
                <c:ptCount val="1"/>
                <c:pt idx="0">
                  <c:v>Total Irrelevantes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Hoja1!$AF$51:$AF$54</c:f>
              <c:strCache>
                <c:ptCount val="4"/>
                <c:pt idx="0">
                  <c:v>Bien personal</c:v>
                </c:pt>
                <c:pt idx="1">
                  <c:v>Bien no personal</c:v>
                </c:pt>
                <c:pt idx="2">
                  <c:v>Servicio</c:v>
                </c:pt>
                <c:pt idx="3">
                  <c:v>Productos para el hogar</c:v>
                </c:pt>
              </c:strCache>
            </c:strRef>
          </c:cat>
          <c:val>
            <c:numRef>
              <c:f>Hoja1!$AK$51:$AK$54</c:f>
              <c:numCache>
                <c:formatCode>General</c:formatCode>
                <c:ptCount val="4"/>
                <c:pt idx="0">
                  <c:v>262</c:v>
                </c:pt>
                <c:pt idx="1">
                  <c:v>584</c:v>
                </c:pt>
                <c:pt idx="2">
                  <c:v>760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3-4402-8E27-25F680E1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12839"/>
        <c:axId val="506709511"/>
      </c:barChart>
      <c:catAx>
        <c:axId val="506712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09511"/>
        <c:crosses val="autoZero"/>
        <c:auto val="1"/>
        <c:lblAlgn val="ctr"/>
        <c:lblOffset val="100"/>
        <c:noMultiLvlLbl val="0"/>
      </c:catAx>
      <c:valAx>
        <c:axId val="506709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12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657225</xdr:colOff>
      <xdr:row>56</xdr:row>
      <xdr:rowOff>0</xdr:rowOff>
    </xdr:from>
    <xdr:to>
      <xdr:col>34</xdr:col>
      <xdr:colOff>581025</xdr:colOff>
      <xdr:row>74</xdr:row>
      <xdr:rowOff>152400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3CED0B81-A147-4086-A3B3-C82E4A46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9525</xdr:colOff>
      <xdr:row>56</xdr:row>
      <xdr:rowOff>0</xdr:rowOff>
    </xdr:from>
    <xdr:to>
      <xdr:col>42</xdr:col>
      <xdr:colOff>552450</xdr:colOff>
      <xdr:row>74</xdr:row>
      <xdr:rowOff>152400</xdr:rowOff>
    </xdr:to>
    <xdr:graphicFrame macro="">
      <xdr:nvGraphicFramePr>
        <xdr:cNvPr id="22" name="Chart 2">
          <a:extLst>
            <a:ext uri="{FF2B5EF4-FFF2-40B4-BE49-F238E27FC236}">
              <a16:creationId xmlns:a16="http://schemas.microsoft.com/office/drawing/2014/main" id="{69B82F92-14E6-4A9A-B3A5-DAD2EC30271A}"/>
            </a:ext>
            <a:ext uri="{147F2762-F138-4A5C-976F-8EAC2B608ADB}">
              <a16:predDERef xmlns:a16="http://schemas.microsoft.com/office/drawing/2014/main" pred="{3CED0B81-A147-4086-A3B3-C82E4A46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2DE-FE4E-4153-BD52-E03480A454B9}">
  <dimension ref="A1:AK55"/>
  <sheetViews>
    <sheetView tabSelected="1" topLeftCell="G1" workbookViewId="0">
      <selection activeCell="B51" sqref="B51"/>
    </sheetView>
  </sheetViews>
  <sheetFormatPr defaultColWidth="11.42578125" defaultRowHeight="15"/>
  <cols>
    <col min="1" max="1" width="24.140625" customWidth="1"/>
    <col min="2" max="2" width="22" customWidth="1"/>
    <col min="3" max="3" width="15.28515625" customWidth="1"/>
    <col min="6" max="6" width="11.42578125" style="3"/>
    <col min="9" max="9" width="16.85546875" bestFit="1" customWidth="1"/>
    <col min="10" max="10" width="16.85546875" customWidth="1"/>
    <col min="11" max="11" width="11.42578125" style="3"/>
    <col min="12" max="12" width="14.7109375" customWidth="1"/>
    <col min="15" max="15" width="13" customWidth="1"/>
    <col min="16" max="16" width="11.42578125" style="3"/>
    <col min="17" max="17" width="14.7109375" customWidth="1"/>
    <col min="21" max="21" width="11.42578125" style="3"/>
    <col min="22" max="22" width="14.7109375" customWidth="1"/>
    <col min="26" max="26" width="11.42578125" style="3"/>
    <col min="27" max="27" width="14.7109375" customWidth="1"/>
    <col min="31" max="31" width="16.7109375" customWidth="1"/>
    <col min="32" max="32" width="20.5703125" customWidth="1"/>
    <col min="34" max="34" width="14.7109375" customWidth="1"/>
    <col min="35" max="35" width="15.28515625" customWidth="1"/>
    <col min="36" max="36" width="14.5703125" customWidth="1"/>
    <col min="37" max="37" width="16.140625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6</v>
      </c>
      <c r="M1" s="2" t="s">
        <v>7</v>
      </c>
      <c r="N1" s="2" t="s">
        <v>8</v>
      </c>
      <c r="O1" s="2" t="s">
        <v>11</v>
      </c>
      <c r="P1" s="4" t="s">
        <v>12</v>
      </c>
      <c r="Q1" s="2" t="s">
        <v>6</v>
      </c>
      <c r="R1" s="2" t="s">
        <v>7</v>
      </c>
      <c r="S1" s="2" t="s">
        <v>8</v>
      </c>
      <c r="T1" s="2" t="s">
        <v>11</v>
      </c>
      <c r="U1" s="4" t="s">
        <v>13</v>
      </c>
      <c r="V1" s="2" t="s">
        <v>6</v>
      </c>
      <c r="W1" s="2" t="s">
        <v>7</v>
      </c>
      <c r="X1" s="2" t="s">
        <v>8</v>
      </c>
      <c r="Y1" s="2" t="s">
        <v>14</v>
      </c>
      <c r="Z1" s="4" t="s">
        <v>15</v>
      </c>
      <c r="AA1" s="2" t="s">
        <v>6</v>
      </c>
      <c r="AB1" s="2" t="s">
        <v>7</v>
      </c>
      <c r="AC1" s="2" t="s">
        <v>8</v>
      </c>
      <c r="AD1" t="s">
        <v>14</v>
      </c>
      <c r="AE1" t="s">
        <v>16</v>
      </c>
    </row>
    <row r="2" spans="1:31">
      <c r="A2" s="5" t="s">
        <v>17</v>
      </c>
      <c r="B2" t="s">
        <v>18</v>
      </c>
      <c r="C2">
        <v>625</v>
      </c>
      <c r="D2">
        <v>6030</v>
      </c>
      <c r="E2">
        <v>5524</v>
      </c>
      <c r="F2" s="3">
        <v>104</v>
      </c>
      <c r="G2">
        <v>104</v>
      </c>
      <c r="H2">
        <v>0</v>
      </c>
      <c r="I2">
        <v>0</v>
      </c>
      <c r="J2">
        <f>F2-(G2+H2+I2)</f>
        <v>0</v>
      </c>
      <c r="K2" s="3">
        <v>61</v>
      </c>
      <c r="L2">
        <v>61</v>
      </c>
      <c r="M2">
        <v>0</v>
      </c>
      <c r="N2">
        <v>0</v>
      </c>
      <c r="O2">
        <f t="shared" ref="O2:O3" si="0">K2-(L2+M2+N2)</f>
        <v>0</v>
      </c>
      <c r="P2" s="3">
        <v>71</v>
      </c>
      <c r="Q2">
        <v>71</v>
      </c>
      <c r="R2">
        <v>0</v>
      </c>
      <c r="S2">
        <v>0</v>
      </c>
      <c r="T2">
        <v>0</v>
      </c>
      <c r="U2" s="3">
        <v>89</v>
      </c>
      <c r="V2" s="1">
        <f>88</f>
        <v>88</v>
      </c>
      <c r="W2" s="1">
        <v>0</v>
      </c>
      <c r="X2" s="1">
        <v>1</v>
      </c>
      <c r="Y2">
        <f t="shared" ref="Y2:Y3" si="1">U2-(V2+W2+X2)</f>
        <v>0</v>
      </c>
      <c r="Z2" s="3">
        <v>49</v>
      </c>
      <c r="AA2">
        <v>45</v>
      </c>
      <c r="AB2">
        <v>3</v>
      </c>
      <c r="AC2">
        <v>1</v>
      </c>
      <c r="AD2">
        <f t="shared" ref="AD2:AD47" si="2">Z2-(AA2+AB2+AC2)</f>
        <v>0</v>
      </c>
    </row>
    <row r="3" spans="1:31">
      <c r="A3" s="5" t="s">
        <v>19</v>
      </c>
      <c r="B3" t="s">
        <v>18</v>
      </c>
      <c r="C3">
        <v>172</v>
      </c>
      <c r="D3">
        <v>1389</v>
      </c>
      <c r="E3">
        <v>160</v>
      </c>
      <c r="F3" s="3">
        <v>9</v>
      </c>
      <c r="G3">
        <v>1</v>
      </c>
      <c r="H3">
        <v>0</v>
      </c>
      <c r="I3">
        <v>0</v>
      </c>
      <c r="J3">
        <f>F3-(G3+H3+I3)</f>
        <v>8</v>
      </c>
      <c r="K3" s="3">
        <v>12</v>
      </c>
      <c r="L3">
        <v>4</v>
      </c>
      <c r="M3">
        <v>0</v>
      </c>
      <c r="N3">
        <v>0</v>
      </c>
      <c r="O3">
        <f t="shared" si="0"/>
        <v>8</v>
      </c>
      <c r="P3" s="3">
        <v>6</v>
      </c>
      <c r="Q3">
        <v>1</v>
      </c>
      <c r="R3">
        <v>0</v>
      </c>
      <c r="S3">
        <v>0</v>
      </c>
      <c r="T3">
        <v>5</v>
      </c>
      <c r="U3" s="3">
        <v>7</v>
      </c>
      <c r="V3" s="1">
        <v>0</v>
      </c>
      <c r="W3" s="1">
        <v>0</v>
      </c>
      <c r="X3">
        <v>1</v>
      </c>
      <c r="Y3">
        <f t="shared" si="1"/>
        <v>6</v>
      </c>
      <c r="Z3" s="3">
        <v>6</v>
      </c>
      <c r="AA3">
        <v>3</v>
      </c>
      <c r="AB3">
        <v>0</v>
      </c>
      <c r="AC3">
        <v>0</v>
      </c>
      <c r="AD3">
        <f t="shared" si="2"/>
        <v>3</v>
      </c>
    </row>
    <row r="4" spans="1:31">
      <c r="A4" s="5" t="s">
        <v>20</v>
      </c>
      <c r="B4" t="s">
        <v>21</v>
      </c>
      <c r="C4">
        <v>73</v>
      </c>
      <c r="D4">
        <v>878</v>
      </c>
      <c r="E4">
        <v>2123</v>
      </c>
      <c r="F4" s="3">
        <v>3</v>
      </c>
      <c r="G4">
        <v>2</v>
      </c>
      <c r="H4">
        <v>0</v>
      </c>
      <c r="I4">
        <v>0</v>
      </c>
      <c r="J4">
        <f t="shared" ref="J4:J40" si="3">F4-(G4+H4+I4)</f>
        <v>1</v>
      </c>
      <c r="K4" s="3">
        <v>4</v>
      </c>
      <c r="L4">
        <v>1</v>
      </c>
      <c r="M4">
        <v>0</v>
      </c>
      <c r="N4">
        <v>0</v>
      </c>
      <c r="O4">
        <f>K4-(L4+M4+N4)</f>
        <v>3</v>
      </c>
      <c r="P4" s="3">
        <v>6</v>
      </c>
      <c r="Q4">
        <v>2</v>
      </c>
      <c r="R4">
        <v>0</v>
      </c>
      <c r="S4">
        <v>0</v>
      </c>
      <c r="T4">
        <f>P4-(Q4+R4+S4)</f>
        <v>4</v>
      </c>
      <c r="U4" s="3">
        <v>4</v>
      </c>
      <c r="V4">
        <v>0</v>
      </c>
      <c r="W4">
        <v>1</v>
      </c>
      <c r="X4">
        <v>0</v>
      </c>
      <c r="Y4">
        <f>U4-(V4+W4+X4)</f>
        <v>3</v>
      </c>
      <c r="Z4" s="3">
        <v>3</v>
      </c>
      <c r="AA4">
        <v>1</v>
      </c>
      <c r="AB4">
        <v>0</v>
      </c>
      <c r="AC4">
        <v>0</v>
      </c>
      <c r="AD4">
        <f t="shared" si="2"/>
        <v>2</v>
      </c>
    </row>
    <row r="5" spans="1:31">
      <c r="A5" s="5" t="s">
        <v>22</v>
      </c>
      <c r="B5" t="s">
        <v>23</v>
      </c>
      <c r="C5">
        <v>131</v>
      </c>
      <c r="D5">
        <v>2671</v>
      </c>
      <c r="E5">
        <v>7501</v>
      </c>
      <c r="F5" s="3">
        <v>14</v>
      </c>
      <c r="G5">
        <v>9</v>
      </c>
      <c r="I5">
        <v>1</v>
      </c>
      <c r="J5">
        <f t="shared" si="3"/>
        <v>4</v>
      </c>
      <c r="K5" s="3">
        <v>10</v>
      </c>
      <c r="L5">
        <v>6</v>
      </c>
      <c r="M5">
        <v>0</v>
      </c>
      <c r="N5">
        <v>0</v>
      </c>
      <c r="O5">
        <f>P4-(Q4+R4+S4)</f>
        <v>4</v>
      </c>
      <c r="P5" s="3">
        <v>6</v>
      </c>
      <c r="Q5">
        <v>3</v>
      </c>
      <c r="R5">
        <v>0</v>
      </c>
      <c r="S5">
        <v>0</v>
      </c>
      <c r="T5">
        <f t="shared" ref="T5:T16" si="4">P5-(Q5+R5+S5)</f>
        <v>3</v>
      </c>
      <c r="U5" s="3">
        <v>14</v>
      </c>
      <c r="V5">
        <v>4</v>
      </c>
      <c r="W5">
        <v>0</v>
      </c>
      <c r="X5">
        <v>1</v>
      </c>
      <c r="Y5">
        <f t="shared" ref="Y5:Y18" si="5">U5-(V5+W5+X5)</f>
        <v>9</v>
      </c>
      <c r="Z5" s="3">
        <v>7</v>
      </c>
      <c r="AA5">
        <v>2</v>
      </c>
      <c r="AB5">
        <v>0</v>
      </c>
      <c r="AC5">
        <v>0</v>
      </c>
      <c r="AD5">
        <f t="shared" si="2"/>
        <v>5</v>
      </c>
    </row>
    <row r="6" spans="1:31">
      <c r="A6" s="5" t="s">
        <v>24</v>
      </c>
      <c r="B6" t="s">
        <v>21</v>
      </c>
      <c r="C6">
        <v>194</v>
      </c>
      <c r="D6">
        <v>930</v>
      </c>
      <c r="E6">
        <v>2035</v>
      </c>
      <c r="F6" s="3">
        <v>5</v>
      </c>
      <c r="G6">
        <v>3</v>
      </c>
      <c r="H6">
        <v>0</v>
      </c>
      <c r="I6">
        <v>0</v>
      </c>
      <c r="J6">
        <f t="shared" si="3"/>
        <v>2</v>
      </c>
      <c r="K6" s="3">
        <v>4</v>
      </c>
      <c r="L6">
        <v>2</v>
      </c>
      <c r="M6">
        <v>0</v>
      </c>
      <c r="N6">
        <v>0</v>
      </c>
      <c r="O6">
        <f t="shared" ref="O6:O52" si="6">K6-(L6+M6+N6)</f>
        <v>2</v>
      </c>
      <c r="P6" s="3">
        <v>5</v>
      </c>
      <c r="Q6">
        <v>2</v>
      </c>
      <c r="R6">
        <v>0</v>
      </c>
      <c r="S6">
        <v>0</v>
      </c>
      <c r="T6">
        <f t="shared" si="4"/>
        <v>3</v>
      </c>
      <c r="U6" s="3">
        <v>4</v>
      </c>
      <c r="V6">
        <v>3</v>
      </c>
      <c r="W6">
        <v>0</v>
      </c>
      <c r="X6">
        <v>0</v>
      </c>
      <c r="Y6">
        <f t="shared" si="5"/>
        <v>1</v>
      </c>
      <c r="Z6" s="3">
        <v>4</v>
      </c>
      <c r="AA6">
        <v>2</v>
      </c>
      <c r="AB6">
        <v>0</v>
      </c>
      <c r="AC6">
        <v>0</v>
      </c>
      <c r="AD6">
        <f t="shared" si="2"/>
        <v>2</v>
      </c>
    </row>
    <row r="7" spans="1:31">
      <c r="A7" s="5" t="s">
        <v>25</v>
      </c>
      <c r="B7" t="s">
        <v>18</v>
      </c>
      <c r="C7">
        <v>1127</v>
      </c>
      <c r="D7">
        <v>20200</v>
      </c>
      <c r="E7">
        <v>34</v>
      </c>
      <c r="F7" s="3">
        <v>6</v>
      </c>
      <c r="G7">
        <v>1</v>
      </c>
      <c r="H7">
        <v>0</v>
      </c>
      <c r="I7">
        <v>0</v>
      </c>
      <c r="J7">
        <f t="shared" si="3"/>
        <v>5</v>
      </c>
      <c r="K7" s="3">
        <v>10</v>
      </c>
      <c r="L7">
        <v>2</v>
      </c>
      <c r="M7">
        <v>0</v>
      </c>
      <c r="N7">
        <v>0</v>
      </c>
      <c r="O7">
        <f t="shared" si="6"/>
        <v>8</v>
      </c>
      <c r="P7" s="3">
        <v>7</v>
      </c>
      <c r="Q7">
        <v>0</v>
      </c>
      <c r="R7">
        <v>1</v>
      </c>
      <c r="S7">
        <v>0</v>
      </c>
      <c r="T7">
        <f t="shared" si="4"/>
        <v>6</v>
      </c>
      <c r="U7" s="3">
        <v>6</v>
      </c>
      <c r="V7">
        <v>4</v>
      </c>
      <c r="W7">
        <v>0</v>
      </c>
      <c r="X7">
        <v>0</v>
      </c>
      <c r="Y7">
        <f t="shared" si="5"/>
        <v>2</v>
      </c>
      <c r="Z7" s="3">
        <v>9</v>
      </c>
      <c r="AA7">
        <v>0</v>
      </c>
      <c r="AB7">
        <v>0</v>
      </c>
      <c r="AC7">
        <v>1</v>
      </c>
      <c r="AD7">
        <f t="shared" si="2"/>
        <v>8</v>
      </c>
    </row>
    <row r="8" spans="1:31">
      <c r="A8" s="5" t="s">
        <v>26</v>
      </c>
      <c r="B8" t="s">
        <v>27</v>
      </c>
      <c r="C8">
        <v>2674</v>
      </c>
      <c r="D8">
        <v>5231</v>
      </c>
      <c r="E8">
        <v>260</v>
      </c>
      <c r="F8" s="3">
        <v>8</v>
      </c>
      <c r="G8">
        <v>3</v>
      </c>
      <c r="H8">
        <v>0</v>
      </c>
      <c r="I8">
        <v>0</v>
      </c>
      <c r="J8">
        <f t="shared" si="3"/>
        <v>5</v>
      </c>
      <c r="K8" s="3">
        <v>33</v>
      </c>
      <c r="L8">
        <v>12</v>
      </c>
      <c r="M8">
        <v>1</v>
      </c>
      <c r="N8">
        <v>0</v>
      </c>
      <c r="O8">
        <f t="shared" si="6"/>
        <v>20</v>
      </c>
      <c r="P8" s="3">
        <v>7</v>
      </c>
      <c r="Q8">
        <v>2</v>
      </c>
      <c r="R8">
        <v>0</v>
      </c>
      <c r="S8">
        <v>0</v>
      </c>
      <c r="T8">
        <f t="shared" si="4"/>
        <v>5</v>
      </c>
      <c r="U8" s="3">
        <v>19</v>
      </c>
      <c r="V8">
        <v>4</v>
      </c>
      <c r="W8">
        <v>0</v>
      </c>
      <c r="X8">
        <v>2</v>
      </c>
      <c r="Y8">
        <f t="shared" si="5"/>
        <v>13</v>
      </c>
      <c r="Z8" s="3">
        <v>53</v>
      </c>
      <c r="AA8">
        <v>20</v>
      </c>
      <c r="AB8">
        <v>0</v>
      </c>
      <c r="AC8">
        <v>3</v>
      </c>
      <c r="AD8">
        <f t="shared" si="2"/>
        <v>30</v>
      </c>
    </row>
    <row r="9" spans="1:31">
      <c r="A9" s="5" t="s">
        <v>28</v>
      </c>
      <c r="B9" t="s">
        <v>21</v>
      </c>
      <c r="C9">
        <v>95</v>
      </c>
      <c r="D9">
        <v>27041</v>
      </c>
      <c r="E9">
        <v>749</v>
      </c>
      <c r="F9" s="3">
        <v>94</v>
      </c>
      <c r="G9">
        <v>39</v>
      </c>
      <c r="H9">
        <v>0</v>
      </c>
      <c r="I9">
        <v>2</v>
      </c>
      <c r="J9">
        <f t="shared" si="3"/>
        <v>53</v>
      </c>
      <c r="K9" s="3">
        <v>28</v>
      </c>
      <c r="L9">
        <v>17</v>
      </c>
      <c r="M9">
        <v>0</v>
      </c>
      <c r="N9">
        <v>2</v>
      </c>
      <c r="O9">
        <f t="shared" si="6"/>
        <v>9</v>
      </c>
      <c r="P9" s="3">
        <v>20</v>
      </c>
      <c r="Q9">
        <v>6</v>
      </c>
      <c r="R9">
        <v>0</v>
      </c>
      <c r="S9">
        <v>1</v>
      </c>
      <c r="T9">
        <f t="shared" si="4"/>
        <v>13</v>
      </c>
      <c r="U9" s="3">
        <v>13</v>
      </c>
      <c r="V9">
        <v>6</v>
      </c>
      <c r="W9">
        <v>0</v>
      </c>
      <c r="X9">
        <v>0</v>
      </c>
      <c r="Y9">
        <f t="shared" si="5"/>
        <v>7</v>
      </c>
      <c r="Z9" s="3">
        <v>11</v>
      </c>
      <c r="AA9">
        <v>6</v>
      </c>
      <c r="AB9">
        <v>0</v>
      </c>
      <c r="AC9">
        <v>2</v>
      </c>
      <c r="AD9">
        <f t="shared" si="2"/>
        <v>3</v>
      </c>
    </row>
    <row r="10" spans="1:31" ht="15" customHeight="1">
      <c r="A10" s="12" t="s">
        <v>29</v>
      </c>
      <c r="B10" t="s">
        <v>18</v>
      </c>
      <c r="C10">
        <v>285</v>
      </c>
      <c r="D10">
        <v>4626</v>
      </c>
      <c r="E10">
        <v>2484</v>
      </c>
      <c r="F10" s="3">
        <v>15</v>
      </c>
      <c r="G10">
        <v>3</v>
      </c>
      <c r="H10">
        <v>1</v>
      </c>
      <c r="I10">
        <v>1</v>
      </c>
      <c r="J10">
        <f t="shared" si="3"/>
        <v>10</v>
      </c>
      <c r="K10" s="3">
        <v>6</v>
      </c>
      <c r="L10">
        <v>2</v>
      </c>
      <c r="M10">
        <v>0</v>
      </c>
      <c r="N10">
        <v>0</v>
      </c>
      <c r="O10">
        <f t="shared" si="6"/>
        <v>4</v>
      </c>
      <c r="P10" s="3">
        <v>7</v>
      </c>
      <c r="Q10">
        <v>1</v>
      </c>
      <c r="R10">
        <v>0</v>
      </c>
      <c r="S10">
        <v>0</v>
      </c>
      <c r="T10">
        <f t="shared" si="4"/>
        <v>6</v>
      </c>
      <c r="U10" s="3">
        <v>4</v>
      </c>
      <c r="V10">
        <v>1</v>
      </c>
      <c r="W10">
        <v>0</v>
      </c>
      <c r="X10">
        <v>0</v>
      </c>
      <c r="Y10">
        <f t="shared" si="5"/>
        <v>3</v>
      </c>
      <c r="Z10" s="3">
        <v>5</v>
      </c>
      <c r="AA10">
        <v>1</v>
      </c>
      <c r="AB10">
        <v>0</v>
      </c>
      <c r="AC10">
        <v>0</v>
      </c>
      <c r="AD10">
        <f t="shared" si="2"/>
        <v>4</v>
      </c>
    </row>
    <row r="11" spans="1:31">
      <c r="A11" s="5" t="s">
        <v>30</v>
      </c>
      <c r="B11" t="s">
        <v>18</v>
      </c>
      <c r="C11">
        <v>154</v>
      </c>
      <c r="D11">
        <v>735</v>
      </c>
      <c r="E11">
        <v>1396</v>
      </c>
      <c r="F11" s="3">
        <v>7</v>
      </c>
      <c r="G11">
        <v>0</v>
      </c>
      <c r="H11">
        <v>1</v>
      </c>
      <c r="I11">
        <v>0</v>
      </c>
      <c r="J11">
        <f t="shared" si="3"/>
        <v>6</v>
      </c>
      <c r="K11" s="3">
        <v>4</v>
      </c>
      <c r="L11">
        <v>1</v>
      </c>
      <c r="M11">
        <v>0</v>
      </c>
      <c r="N11">
        <v>0</v>
      </c>
      <c r="O11">
        <f t="shared" si="6"/>
        <v>3</v>
      </c>
      <c r="P11" s="3">
        <v>5</v>
      </c>
      <c r="Q11">
        <v>2</v>
      </c>
      <c r="R11">
        <v>0</v>
      </c>
      <c r="S11">
        <v>0</v>
      </c>
      <c r="T11">
        <f t="shared" si="4"/>
        <v>3</v>
      </c>
      <c r="U11" s="3">
        <v>7</v>
      </c>
      <c r="V11">
        <v>1</v>
      </c>
      <c r="W11">
        <v>0</v>
      </c>
      <c r="X11">
        <v>0</v>
      </c>
      <c r="Y11">
        <f t="shared" si="5"/>
        <v>6</v>
      </c>
      <c r="Z11" s="3">
        <v>6</v>
      </c>
      <c r="AA11">
        <v>1</v>
      </c>
      <c r="AB11">
        <v>0</v>
      </c>
      <c r="AC11">
        <v>0</v>
      </c>
      <c r="AD11">
        <f t="shared" si="2"/>
        <v>5</v>
      </c>
    </row>
    <row r="12" spans="1:31">
      <c r="A12" s="5" t="s">
        <v>31</v>
      </c>
      <c r="B12" t="s">
        <v>18</v>
      </c>
      <c r="C12">
        <v>233</v>
      </c>
      <c r="D12">
        <v>396</v>
      </c>
      <c r="E12">
        <v>588</v>
      </c>
      <c r="F12" s="3">
        <v>6</v>
      </c>
      <c r="G12">
        <v>2</v>
      </c>
      <c r="H12">
        <v>0</v>
      </c>
      <c r="I12">
        <v>0</v>
      </c>
      <c r="J12">
        <f t="shared" si="3"/>
        <v>4</v>
      </c>
      <c r="K12" s="3">
        <v>4</v>
      </c>
      <c r="L12">
        <v>1</v>
      </c>
      <c r="M12">
        <v>0</v>
      </c>
      <c r="N12">
        <v>0</v>
      </c>
      <c r="O12">
        <f t="shared" si="6"/>
        <v>3</v>
      </c>
      <c r="P12" s="3">
        <v>4</v>
      </c>
      <c r="Q12">
        <v>1</v>
      </c>
      <c r="R12">
        <v>0</v>
      </c>
      <c r="S12">
        <v>1</v>
      </c>
      <c r="T12">
        <f t="shared" si="4"/>
        <v>2</v>
      </c>
      <c r="U12" s="3">
        <v>4</v>
      </c>
      <c r="V12">
        <v>1</v>
      </c>
      <c r="W12">
        <v>0</v>
      </c>
      <c r="X12">
        <v>0</v>
      </c>
      <c r="Y12">
        <f t="shared" si="5"/>
        <v>3</v>
      </c>
      <c r="Z12" s="3">
        <v>5</v>
      </c>
      <c r="AA12">
        <v>2</v>
      </c>
      <c r="AB12">
        <v>0</v>
      </c>
      <c r="AC12">
        <v>0</v>
      </c>
      <c r="AD12">
        <f t="shared" si="2"/>
        <v>3</v>
      </c>
    </row>
    <row r="13" spans="1:31">
      <c r="A13" s="11" t="s">
        <v>32</v>
      </c>
      <c r="B13" t="s">
        <v>23</v>
      </c>
      <c r="C13">
        <v>1400</v>
      </c>
      <c r="D13">
        <v>8783</v>
      </c>
      <c r="E13">
        <v>1754</v>
      </c>
      <c r="F13" s="3">
        <v>2</v>
      </c>
      <c r="G13">
        <v>2</v>
      </c>
      <c r="H13">
        <v>0</v>
      </c>
      <c r="I13">
        <v>0</v>
      </c>
      <c r="J13">
        <f t="shared" si="3"/>
        <v>0</v>
      </c>
      <c r="K13" s="3">
        <v>2</v>
      </c>
      <c r="L13">
        <v>1</v>
      </c>
      <c r="M13">
        <v>0</v>
      </c>
      <c r="N13">
        <v>0</v>
      </c>
      <c r="O13">
        <f t="shared" si="6"/>
        <v>1</v>
      </c>
      <c r="P13" s="3">
        <v>1</v>
      </c>
      <c r="Q13">
        <v>1</v>
      </c>
      <c r="R13">
        <v>0</v>
      </c>
      <c r="S13">
        <v>0</v>
      </c>
      <c r="T13">
        <f t="shared" si="4"/>
        <v>0</v>
      </c>
      <c r="U13" s="3">
        <v>1</v>
      </c>
      <c r="V13">
        <v>1</v>
      </c>
      <c r="W13">
        <v>0</v>
      </c>
      <c r="X13">
        <v>0</v>
      </c>
      <c r="Y13">
        <f t="shared" si="5"/>
        <v>0</v>
      </c>
      <c r="Z13" s="3">
        <v>4</v>
      </c>
      <c r="AA13">
        <v>4</v>
      </c>
      <c r="AB13">
        <v>0</v>
      </c>
      <c r="AC13">
        <v>0</v>
      </c>
      <c r="AD13">
        <f t="shared" si="2"/>
        <v>0</v>
      </c>
    </row>
    <row r="14" spans="1:31">
      <c r="A14" s="11" t="s">
        <v>33</v>
      </c>
      <c r="B14" t="s">
        <v>18</v>
      </c>
      <c r="C14">
        <v>1641</v>
      </c>
      <c r="D14">
        <v>40954</v>
      </c>
      <c r="E14">
        <v>96</v>
      </c>
      <c r="F14" s="3">
        <v>46</v>
      </c>
      <c r="G14">
        <v>19</v>
      </c>
      <c r="H14">
        <v>0</v>
      </c>
      <c r="I14">
        <v>0</v>
      </c>
      <c r="J14">
        <f t="shared" si="3"/>
        <v>27</v>
      </c>
      <c r="K14" s="3">
        <v>20</v>
      </c>
      <c r="L14">
        <v>16</v>
      </c>
      <c r="M14">
        <v>0</v>
      </c>
      <c r="N14">
        <v>2</v>
      </c>
      <c r="O14">
        <f t="shared" si="6"/>
        <v>2</v>
      </c>
      <c r="P14" s="3">
        <v>35</v>
      </c>
      <c r="Q14">
        <v>11</v>
      </c>
      <c r="R14">
        <v>0</v>
      </c>
      <c r="S14">
        <v>1</v>
      </c>
      <c r="T14">
        <f t="shared" si="4"/>
        <v>23</v>
      </c>
      <c r="U14" s="3">
        <v>23</v>
      </c>
      <c r="V14">
        <v>21</v>
      </c>
      <c r="W14">
        <v>0</v>
      </c>
      <c r="X14">
        <v>0</v>
      </c>
      <c r="Y14">
        <f t="shared" si="5"/>
        <v>2</v>
      </c>
      <c r="Z14" s="3">
        <v>22</v>
      </c>
      <c r="AA14">
        <v>15</v>
      </c>
      <c r="AB14">
        <v>0</v>
      </c>
      <c r="AC14">
        <v>0</v>
      </c>
      <c r="AD14">
        <f t="shared" si="2"/>
        <v>7</v>
      </c>
    </row>
    <row r="15" spans="1:31">
      <c r="A15" s="11" t="s">
        <v>34</v>
      </c>
      <c r="B15" t="s">
        <v>23</v>
      </c>
      <c r="C15">
        <v>3545</v>
      </c>
      <c r="D15">
        <v>38737</v>
      </c>
      <c r="E15">
        <v>3277</v>
      </c>
      <c r="F15" s="3">
        <v>33</v>
      </c>
      <c r="G15">
        <v>5</v>
      </c>
      <c r="H15">
        <v>0</v>
      </c>
      <c r="I15">
        <v>0</v>
      </c>
      <c r="J15">
        <f>F15-(G15+H15+I15)</f>
        <v>28</v>
      </c>
      <c r="K15" s="3">
        <v>30</v>
      </c>
      <c r="L15">
        <v>1</v>
      </c>
      <c r="M15">
        <v>0</v>
      </c>
      <c r="N15">
        <v>0</v>
      </c>
      <c r="O15">
        <f t="shared" si="6"/>
        <v>29</v>
      </c>
      <c r="P15" s="3">
        <v>8</v>
      </c>
      <c r="Q15">
        <v>1</v>
      </c>
      <c r="R15">
        <v>0</v>
      </c>
      <c r="S15">
        <v>0</v>
      </c>
      <c r="T15">
        <f t="shared" si="4"/>
        <v>7</v>
      </c>
      <c r="U15" s="3">
        <v>4</v>
      </c>
      <c r="V15">
        <v>1</v>
      </c>
      <c r="W15">
        <v>0</v>
      </c>
      <c r="X15">
        <v>0</v>
      </c>
      <c r="Y15">
        <f t="shared" si="5"/>
        <v>3</v>
      </c>
      <c r="Z15" s="3">
        <v>9</v>
      </c>
      <c r="AA15">
        <v>3</v>
      </c>
      <c r="AB15">
        <v>0</v>
      </c>
      <c r="AC15">
        <v>0</v>
      </c>
      <c r="AD15">
        <f t="shared" si="2"/>
        <v>6</v>
      </c>
    </row>
    <row r="16" spans="1:31">
      <c r="A16" s="11" t="s">
        <v>35</v>
      </c>
      <c r="B16" t="s">
        <v>18</v>
      </c>
      <c r="C16">
        <v>7511</v>
      </c>
      <c r="D16">
        <v>19249</v>
      </c>
      <c r="E16">
        <v>678</v>
      </c>
      <c r="F16" s="3">
        <v>6</v>
      </c>
      <c r="G16">
        <v>5</v>
      </c>
      <c r="H16">
        <v>0</v>
      </c>
      <c r="I16">
        <v>0</v>
      </c>
      <c r="J16">
        <f t="shared" si="3"/>
        <v>1</v>
      </c>
      <c r="K16" s="3">
        <v>6</v>
      </c>
      <c r="L16">
        <v>3</v>
      </c>
      <c r="M16">
        <v>0</v>
      </c>
      <c r="N16">
        <v>0</v>
      </c>
      <c r="O16">
        <f t="shared" si="6"/>
        <v>3</v>
      </c>
      <c r="P16" s="3">
        <v>12</v>
      </c>
      <c r="Q16">
        <v>6</v>
      </c>
      <c r="R16">
        <v>0</v>
      </c>
      <c r="S16">
        <v>0</v>
      </c>
      <c r="T16">
        <f t="shared" si="4"/>
        <v>6</v>
      </c>
      <c r="U16" s="3">
        <v>6</v>
      </c>
      <c r="V16">
        <v>4</v>
      </c>
      <c r="W16">
        <v>0</v>
      </c>
      <c r="X16">
        <v>0</v>
      </c>
      <c r="Y16">
        <f t="shared" si="5"/>
        <v>2</v>
      </c>
      <c r="Z16" s="3">
        <v>8</v>
      </c>
      <c r="AA16">
        <v>3</v>
      </c>
      <c r="AB16">
        <v>0</v>
      </c>
      <c r="AC16">
        <v>0</v>
      </c>
      <c r="AD16">
        <f t="shared" si="2"/>
        <v>5</v>
      </c>
    </row>
    <row r="17" spans="1:31">
      <c r="A17" s="11" t="s">
        <v>36</v>
      </c>
      <c r="B17" t="s">
        <v>18</v>
      </c>
      <c r="C17">
        <v>1079</v>
      </c>
      <c r="D17">
        <v>45641</v>
      </c>
      <c r="E17">
        <v>23</v>
      </c>
      <c r="F17" s="3">
        <v>5</v>
      </c>
      <c r="G17">
        <v>1</v>
      </c>
      <c r="H17">
        <v>0</v>
      </c>
      <c r="I17">
        <v>0</v>
      </c>
      <c r="J17">
        <f t="shared" si="3"/>
        <v>4</v>
      </c>
      <c r="K17" s="3">
        <v>4</v>
      </c>
      <c r="L17">
        <v>2</v>
      </c>
      <c r="M17">
        <v>0</v>
      </c>
      <c r="N17">
        <v>0</v>
      </c>
      <c r="O17">
        <f t="shared" si="6"/>
        <v>2</v>
      </c>
      <c r="P17" s="3">
        <v>3</v>
      </c>
      <c r="Q17">
        <v>2</v>
      </c>
      <c r="R17">
        <v>0</v>
      </c>
      <c r="S17">
        <v>0</v>
      </c>
      <c r="T17">
        <f t="shared" ref="T17:T22" si="7">P17-(Q17+R17+S17)</f>
        <v>1</v>
      </c>
      <c r="U17" s="3">
        <v>4</v>
      </c>
      <c r="V17">
        <v>0</v>
      </c>
      <c r="W17">
        <v>0</v>
      </c>
      <c r="X17">
        <v>1</v>
      </c>
      <c r="Y17">
        <f t="shared" si="5"/>
        <v>3</v>
      </c>
      <c r="Z17" s="3">
        <v>6</v>
      </c>
      <c r="AA17">
        <v>3</v>
      </c>
      <c r="AB17">
        <v>0</v>
      </c>
      <c r="AC17">
        <v>0</v>
      </c>
      <c r="AD17">
        <f t="shared" si="2"/>
        <v>3</v>
      </c>
    </row>
    <row r="18" spans="1:31">
      <c r="A18" s="11" t="s">
        <v>37</v>
      </c>
      <c r="B18" t="s">
        <v>38</v>
      </c>
      <c r="C18">
        <v>46</v>
      </c>
      <c r="D18">
        <v>623</v>
      </c>
      <c r="E18">
        <v>1996</v>
      </c>
      <c r="F18" s="3">
        <v>9</v>
      </c>
      <c r="G18">
        <v>3</v>
      </c>
      <c r="H18">
        <v>0</v>
      </c>
      <c r="I18">
        <v>1</v>
      </c>
      <c r="J18">
        <f t="shared" si="3"/>
        <v>5</v>
      </c>
      <c r="K18" s="3">
        <v>6</v>
      </c>
      <c r="L18">
        <v>2</v>
      </c>
      <c r="M18">
        <v>0</v>
      </c>
      <c r="N18">
        <v>0</v>
      </c>
      <c r="O18">
        <f t="shared" si="6"/>
        <v>4</v>
      </c>
      <c r="P18" s="3">
        <v>5</v>
      </c>
      <c r="Q18">
        <v>1</v>
      </c>
      <c r="R18">
        <v>0</v>
      </c>
      <c r="S18">
        <v>0</v>
      </c>
      <c r="T18">
        <f t="shared" si="7"/>
        <v>4</v>
      </c>
      <c r="U18" s="3">
        <v>8</v>
      </c>
      <c r="V18">
        <v>1</v>
      </c>
      <c r="W18">
        <v>0</v>
      </c>
      <c r="X18">
        <v>0</v>
      </c>
      <c r="Y18">
        <f t="shared" si="5"/>
        <v>7</v>
      </c>
      <c r="Z18" s="3">
        <v>6</v>
      </c>
      <c r="AA18">
        <v>2</v>
      </c>
      <c r="AB18">
        <v>0</v>
      </c>
      <c r="AC18">
        <v>1</v>
      </c>
      <c r="AD18">
        <f t="shared" si="2"/>
        <v>3</v>
      </c>
    </row>
    <row r="19" spans="1:31">
      <c r="A19" s="5" t="s">
        <v>39</v>
      </c>
      <c r="B19" t="s">
        <v>18</v>
      </c>
      <c r="C19">
        <v>213</v>
      </c>
      <c r="D19">
        <v>11600</v>
      </c>
      <c r="E19">
        <v>76</v>
      </c>
      <c r="F19" s="3">
        <v>33</v>
      </c>
      <c r="G19">
        <v>4</v>
      </c>
      <c r="H19">
        <v>0</v>
      </c>
      <c r="I19">
        <v>0</v>
      </c>
      <c r="J19">
        <f>F19-(G19+H19+I19)</f>
        <v>29</v>
      </c>
      <c r="K19" s="3">
        <v>10</v>
      </c>
      <c r="L19">
        <v>1</v>
      </c>
      <c r="M19">
        <v>0</v>
      </c>
      <c r="N19">
        <v>0</v>
      </c>
      <c r="O19">
        <f t="shared" si="6"/>
        <v>9</v>
      </c>
      <c r="P19" s="3">
        <v>23</v>
      </c>
      <c r="Q19">
        <v>1</v>
      </c>
      <c r="R19">
        <v>0</v>
      </c>
      <c r="S19">
        <v>0</v>
      </c>
      <c r="T19">
        <f t="shared" si="7"/>
        <v>22</v>
      </c>
      <c r="U19" s="3">
        <v>15</v>
      </c>
      <c r="V19">
        <v>2</v>
      </c>
      <c r="W19">
        <v>0</v>
      </c>
      <c r="X19">
        <v>0</v>
      </c>
      <c r="Y19">
        <f>U19-(V19+W19+X19)</f>
        <v>13</v>
      </c>
      <c r="Z19" s="3">
        <v>113</v>
      </c>
      <c r="AA19">
        <f>1+1</f>
        <v>2</v>
      </c>
      <c r="AB19">
        <v>0</v>
      </c>
      <c r="AC19">
        <v>0</v>
      </c>
      <c r="AD19">
        <f t="shared" si="2"/>
        <v>111</v>
      </c>
      <c r="AE19">
        <f>12+5+14+14+67</f>
        <v>112</v>
      </c>
    </row>
    <row r="20" spans="1:31">
      <c r="A20" s="5" t="s">
        <v>40</v>
      </c>
      <c r="B20" t="s">
        <v>38</v>
      </c>
      <c r="C20">
        <v>78</v>
      </c>
      <c r="D20">
        <v>872</v>
      </c>
      <c r="E20">
        <v>1435</v>
      </c>
      <c r="F20" s="3">
        <v>5</v>
      </c>
      <c r="G20">
        <v>0</v>
      </c>
      <c r="H20">
        <v>1</v>
      </c>
      <c r="I20">
        <v>0</v>
      </c>
      <c r="J20">
        <f>F20-(G20+H20+I20)</f>
        <v>4</v>
      </c>
      <c r="K20" s="3">
        <v>6</v>
      </c>
      <c r="L20">
        <v>1</v>
      </c>
      <c r="M20">
        <v>0</v>
      </c>
      <c r="N20">
        <v>0</v>
      </c>
      <c r="O20">
        <f t="shared" si="6"/>
        <v>5</v>
      </c>
      <c r="P20" s="3">
        <v>5</v>
      </c>
      <c r="Q20">
        <v>2</v>
      </c>
      <c r="R20">
        <v>0</v>
      </c>
      <c r="S20">
        <v>0</v>
      </c>
      <c r="T20">
        <f t="shared" si="7"/>
        <v>3</v>
      </c>
      <c r="U20" s="3">
        <v>4</v>
      </c>
      <c r="V20">
        <v>2</v>
      </c>
      <c r="W20">
        <v>0</v>
      </c>
      <c r="X20">
        <v>0</v>
      </c>
      <c r="Y20">
        <f>U20-(V20+W20+X20)</f>
        <v>2</v>
      </c>
      <c r="Z20" s="3">
        <v>6</v>
      </c>
      <c r="AA20">
        <v>1</v>
      </c>
      <c r="AB20">
        <v>0</v>
      </c>
      <c r="AC20">
        <v>1</v>
      </c>
      <c r="AD20">
        <f t="shared" si="2"/>
        <v>4</v>
      </c>
      <c r="AE20">
        <v>1</v>
      </c>
    </row>
    <row r="21" spans="1:31">
      <c r="A21" s="5" t="s">
        <v>41</v>
      </c>
      <c r="B21" t="s">
        <v>18</v>
      </c>
      <c r="C21">
        <v>28</v>
      </c>
      <c r="D21">
        <v>743</v>
      </c>
      <c r="E21">
        <v>639</v>
      </c>
      <c r="F21" s="3">
        <v>8</v>
      </c>
      <c r="G21">
        <v>1</v>
      </c>
      <c r="H21">
        <v>0</v>
      </c>
      <c r="I21">
        <v>1</v>
      </c>
      <c r="J21">
        <f>F21-(G21+H21+I21)</f>
        <v>6</v>
      </c>
      <c r="K21" s="3">
        <v>4</v>
      </c>
      <c r="L21">
        <v>1</v>
      </c>
      <c r="M21">
        <v>0</v>
      </c>
      <c r="N21">
        <v>0</v>
      </c>
      <c r="O21">
        <f t="shared" si="6"/>
        <v>3</v>
      </c>
      <c r="P21" s="3">
        <v>11</v>
      </c>
      <c r="Q21">
        <v>3</v>
      </c>
      <c r="R21">
        <v>0</v>
      </c>
      <c r="S21">
        <v>0</v>
      </c>
      <c r="T21">
        <f t="shared" si="7"/>
        <v>8</v>
      </c>
      <c r="U21" s="3">
        <v>11</v>
      </c>
      <c r="V21">
        <v>1</v>
      </c>
      <c r="W21">
        <v>0</v>
      </c>
      <c r="X21">
        <v>0</v>
      </c>
      <c r="Y21">
        <f>U21-(V21+W21+X21)</f>
        <v>10</v>
      </c>
      <c r="Z21" s="3">
        <v>5</v>
      </c>
      <c r="AA21">
        <v>0</v>
      </c>
      <c r="AB21">
        <v>0</v>
      </c>
      <c r="AC21">
        <v>0</v>
      </c>
      <c r="AD21">
        <f t="shared" si="2"/>
        <v>5</v>
      </c>
      <c r="AE21">
        <v>9</v>
      </c>
    </row>
    <row r="22" spans="1:31">
      <c r="A22" s="5" t="s">
        <v>42</v>
      </c>
      <c r="B22" t="s">
        <v>23</v>
      </c>
      <c r="C22">
        <v>124</v>
      </c>
      <c r="D22">
        <v>6692</v>
      </c>
      <c r="E22">
        <v>636</v>
      </c>
      <c r="F22" s="3">
        <v>16</v>
      </c>
      <c r="G22">
        <v>1</v>
      </c>
      <c r="H22">
        <v>0</v>
      </c>
      <c r="I22">
        <v>0</v>
      </c>
      <c r="J22">
        <f>F22-(G22+H22+I22)</f>
        <v>15</v>
      </c>
      <c r="K22" s="3">
        <v>6</v>
      </c>
      <c r="L22">
        <v>2</v>
      </c>
      <c r="M22">
        <v>0</v>
      </c>
      <c r="N22">
        <v>0</v>
      </c>
      <c r="O22">
        <f t="shared" si="6"/>
        <v>4</v>
      </c>
      <c r="P22" s="3">
        <v>10</v>
      </c>
      <c r="Q22">
        <v>1</v>
      </c>
      <c r="R22">
        <v>0</v>
      </c>
      <c r="S22">
        <v>0</v>
      </c>
      <c r="T22">
        <f t="shared" si="7"/>
        <v>9</v>
      </c>
      <c r="U22" s="3">
        <v>7</v>
      </c>
      <c r="V22">
        <v>1</v>
      </c>
      <c r="W22">
        <v>0</v>
      </c>
      <c r="X22">
        <v>0</v>
      </c>
      <c r="Y22">
        <f>U22-(V22+W22+X22)</f>
        <v>6</v>
      </c>
      <c r="Z22" s="3">
        <v>6</v>
      </c>
      <c r="AA22">
        <v>2</v>
      </c>
      <c r="AB22">
        <v>0</v>
      </c>
      <c r="AC22">
        <v>0</v>
      </c>
      <c r="AD22">
        <f t="shared" si="2"/>
        <v>4</v>
      </c>
      <c r="AE22">
        <v>4</v>
      </c>
    </row>
    <row r="23" spans="1:31">
      <c r="A23" s="10" t="s">
        <v>43</v>
      </c>
      <c r="B23" t="s">
        <v>23</v>
      </c>
      <c r="C23">
        <v>5.1479999999999997</v>
      </c>
      <c r="D23">
        <v>75600</v>
      </c>
      <c r="E23">
        <v>7.5010000000000003</v>
      </c>
      <c r="F23" s="3">
        <v>26</v>
      </c>
      <c r="G23">
        <v>3</v>
      </c>
      <c r="H23">
        <v>0</v>
      </c>
      <c r="J23">
        <v>23</v>
      </c>
      <c r="K23" s="3">
        <v>155</v>
      </c>
      <c r="L23">
        <v>3</v>
      </c>
      <c r="M23">
        <v>0</v>
      </c>
      <c r="N23">
        <v>0</v>
      </c>
      <c r="O23">
        <f t="shared" si="6"/>
        <v>152</v>
      </c>
      <c r="P23" s="3">
        <v>7</v>
      </c>
      <c r="Q23">
        <v>2</v>
      </c>
      <c r="R23">
        <v>0</v>
      </c>
      <c r="S23">
        <v>0</v>
      </c>
      <c r="T23">
        <v>5</v>
      </c>
      <c r="U23" s="3">
        <v>19</v>
      </c>
      <c r="V23">
        <v>2</v>
      </c>
      <c r="W23">
        <v>0</v>
      </c>
      <c r="X23">
        <v>0</v>
      </c>
      <c r="Y23">
        <v>17</v>
      </c>
      <c r="Z23" s="3">
        <v>20</v>
      </c>
      <c r="AA23">
        <v>1</v>
      </c>
      <c r="AB23">
        <v>2</v>
      </c>
      <c r="AC23">
        <v>0</v>
      </c>
      <c r="AD23">
        <f t="shared" si="2"/>
        <v>17</v>
      </c>
    </row>
    <row r="24" spans="1:31">
      <c r="A24" s="10" t="s">
        <v>44</v>
      </c>
      <c r="B24" t="s">
        <v>23</v>
      </c>
      <c r="C24">
        <v>662</v>
      </c>
      <c r="D24">
        <v>31600</v>
      </c>
      <c r="E24">
        <v>0</v>
      </c>
      <c r="F24" s="3">
        <v>7</v>
      </c>
      <c r="G24">
        <v>2</v>
      </c>
      <c r="H24">
        <v>0</v>
      </c>
      <c r="I24">
        <v>0</v>
      </c>
      <c r="J24">
        <v>5</v>
      </c>
      <c r="K24" s="3">
        <v>6</v>
      </c>
      <c r="L24">
        <v>5</v>
      </c>
      <c r="M24">
        <v>1</v>
      </c>
      <c r="N24">
        <v>0</v>
      </c>
      <c r="O24">
        <f t="shared" si="6"/>
        <v>0</v>
      </c>
      <c r="P24" s="3">
        <v>20</v>
      </c>
      <c r="Q24">
        <v>6</v>
      </c>
      <c r="R24">
        <v>2</v>
      </c>
      <c r="S24">
        <v>0</v>
      </c>
      <c r="T24">
        <v>12</v>
      </c>
      <c r="U24" s="3">
        <v>9</v>
      </c>
      <c r="V24">
        <v>2</v>
      </c>
      <c r="W24">
        <v>1</v>
      </c>
      <c r="X24">
        <v>0</v>
      </c>
      <c r="Y24">
        <v>6</v>
      </c>
      <c r="Z24" s="3">
        <v>55</v>
      </c>
      <c r="AA24">
        <v>6</v>
      </c>
      <c r="AB24">
        <v>0</v>
      </c>
      <c r="AC24">
        <v>0</v>
      </c>
      <c r="AD24">
        <f t="shared" si="2"/>
        <v>49</v>
      </c>
    </row>
    <row r="25" spans="1:31">
      <c r="A25" s="10" t="s">
        <v>45</v>
      </c>
      <c r="B25" t="s">
        <v>23</v>
      </c>
      <c r="C25">
        <v>3179</v>
      </c>
      <c r="D25">
        <v>13600</v>
      </c>
      <c r="E25">
        <v>4174</v>
      </c>
      <c r="F25" s="3">
        <v>16</v>
      </c>
      <c r="G25">
        <v>10</v>
      </c>
      <c r="H25">
        <v>0</v>
      </c>
      <c r="I25">
        <v>0</v>
      </c>
      <c r="J25">
        <v>6</v>
      </c>
      <c r="K25" s="3">
        <v>33</v>
      </c>
      <c r="L25">
        <v>8</v>
      </c>
      <c r="M25">
        <v>0</v>
      </c>
      <c r="N25">
        <v>0</v>
      </c>
      <c r="O25">
        <f t="shared" si="6"/>
        <v>25</v>
      </c>
      <c r="P25" s="3">
        <v>19</v>
      </c>
      <c r="Q25">
        <v>7</v>
      </c>
      <c r="R25">
        <v>0</v>
      </c>
      <c r="S25">
        <v>0</v>
      </c>
      <c r="T25">
        <v>0</v>
      </c>
      <c r="U25" s="3">
        <v>8</v>
      </c>
      <c r="V25">
        <v>1</v>
      </c>
      <c r="W25">
        <v>0</v>
      </c>
      <c r="X25">
        <v>0</v>
      </c>
      <c r="Y25">
        <v>7</v>
      </c>
      <c r="Z25" s="3">
        <v>10</v>
      </c>
      <c r="AA25">
        <v>2</v>
      </c>
      <c r="AB25">
        <v>1</v>
      </c>
      <c r="AC25">
        <v>0</v>
      </c>
      <c r="AD25">
        <f t="shared" si="2"/>
        <v>7</v>
      </c>
    </row>
    <row r="26" spans="1:31">
      <c r="A26" s="10" t="s">
        <v>46</v>
      </c>
      <c r="B26" t="s">
        <v>23</v>
      </c>
      <c r="C26">
        <v>1.105</v>
      </c>
      <c r="D26">
        <v>14900</v>
      </c>
      <c r="E26">
        <v>255</v>
      </c>
      <c r="F26" s="3">
        <v>7</v>
      </c>
      <c r="G26">
        <v>1</v>
      </c>
      <c r="H26">
        <v>0</v>
      </c>
      <c r="I26">
        <v>0</v>
      </c>
      <c r="J26">
        <v>6</v>
      </c>
      <c r="K26" s="3">
        <v>7</v>
      </c>
      <c r="L26">
        <v>2</v>
      </c>
      <c r="M26">
        <v>0</v>
      </c>
      <c r="N26">
        <v>0</v>
      </c>
      <c r="O26">
        <f t="shared" si="6"/>
        <v>5</v>
      </c>
      <c r="P26" s="3">
        <v>15</v>
      </c>
      <c r="Q26">
        <v>5</v>
      </c>
      <c r="R26">
        <v>2</v>
      </c>
      <c r="S26">
        <v>0</v>
      </c>
      <c r="T26">
        <v>8</v>
      </c>
      <c r="U26" s="3">
        <v>6</v>
      </c>
      <c r="V26">
        <v>1</v>
      </c>
      <c r="W26">
        <v>0</v>
      </c>
      <c r="X26">
        <v>0</v>
      </c>
      <c r="Y26">
        <v>5</v>
      </c>
      <c r="Z26" s="3">
        <v>9</v>
      </c>
      <c r="AA26">
        <v>2</v>
      </c>
      <c r="AB26">
        <v>0</v>
      </c>
      <c r="AC26">
        <v>0</v>
      </c>
      <c r="AD26">
        <f t="shared" si="2"/>
        <v>7</v>
      </c>
    </row>
    <row r="27" spans="1:31">
      <c r="A27" s="10" t="s">
        <v>47</v>
      </c>
      <c r="B27" t="s">
        <v>23</v>
      </c>
      <c r="C27">
        <v>2064</v>
      </c>
      <c r="D27">
        <v>35200</v>
      </c>
      <c r="E27">
        <v>2130</v>
      </c>
      <c r="F27" s="3">
        <v>8</v>
      </c>
      <c r="G27">
        <v>0</v>
      </c>
      <c r="H27">
        <v>1</v>
      </c>
      <c r="I27">
        <v>0</v>
      </c>
      <c r="J27">
        <v>7</v>
      </c>
      <c r="K27" s="3">
        <v>14</v>
      </c>
      <c r="L27">
        <v>5</v>
      </c>
      <c r="M27">
        <v>0</v>
      </c>
      <c r="N27">
        <v>0</v>
      </c>
      <c r="O27">
        <f t="shared" si="6"/>
        <v>9</v>
      </c>
      <c r="P27" s="3">
        <v>10</v>
      </c>
      <c r="Q27">
        <v>1</v>
      </c>
      <c r="R27">
        <v>1</v>
      </c>
      <c r="S27">
        <v>0</v>
      </c>
      <c r="T27">
        <v>8</v>
      </c>
      <c r="U27" s="3">
        <v>17</v>
      </c>
      <c r="V27">
        <v>8</v>
      </c>
      <c r="W27">
        <v>1</v>
      </c>
      <c r="X27">
        <v>0</v>
      </c>
      <c r="Y27">
        <v>8</v>
      </c>
      <c r="Z27" s="3">
        <v>11</v>
      </c>
      <c r="AA27">
        <v>3</v>
      </c>
      <c r="AB27">
        <v>0</v>
      </c>
      <c r="AC27">
        <v>0</v>
      </c>
      <c r="AD27">
        <f t="shared" si="2"/>
        <v>8</v>
      </c>
    </row>
    <row r="28" spans="1:31">
      <c r="A28" s="10" t="s">
        <v>48</v>
      </c>
      <c r="B28" t="s">
        <v>23</v>
      </c>
      <c r="C28">
        <v>1245</v>
      </c>
      <c r="D28">
        <v>8027</v>
      </c>
      <c r="E28">
        <v>242</v>
      </c>
      <c r="F28" s="3">
        <v>28</v>
      </c>
      <c r="G28">
        <v>11</v>
      </c>
      <c r="H28">
        <v>0</v>
      </c>
      <c r="I28">
        <v>0</v>
      </c>
      <c r="J28">
        <v>17</v>
      </c>
      <c r="K28" s="3">
        <v>18</v>
      </c>
      <c r="L28">
        <v>12</v>
      </c>
      <c r="M28">
        <v>0</v>
      </c>
      <c r="N28">
        <v>0</v>
      </c>
      <c r="O28">
        <f t="shared" si="6"/>
        <v>6</v>
      </c>
      <c r="P28" s="3">
        <v>24</v>
      </c>
      <c r="Q28">
        <v>8</v>
      </c>
      <c r="R28">
        <v>0</v>
      </c>
      <c r="S28">
        <v>0</v>
      </c>
      <c r="T28">
        <v>16</v>
      </c>
      <c r="U28" s="3">
        <v>10</v>
      </c>
      <c r="V28">
        <v>4</v>
      </c>
      <c r="W28">
        <v>0</v>
      </c>
      <c r="X28">
        <v>0</v>
      </c>
      <c r="Y28">
        <v>6</v>
      </c>
      <c r="Z28" s="3">
        <v>7</v>
      </c>
      <c r="AA28">
        <v>4</v>
      </c>
      <c r="AB28">
        <v>1</v>
      </c>
      <c r="AC28">
        <v>0</v>
      </c>
      <c r="AD28">
        <f t="shared" si="2"/>
        <v>2</v>
      </c>
    </row>
    <row r="29" spans="1:31">
      <c r="A29" s="10" t="s">
        <v>49</v>
      </c>
      <c r="B29" t="s">
        <v>27</v>
      </c>
      <c r="C29">
        <v>4668</v>
      </c>
      <c r="D29">
        <v>37900</v>
      </c>
      <c r="E29">
        <v>5368</v>
      </c>
      <c r="F29" s="3">
        <v>29</v>
      </c>
      <c r="G29">
        <v>11</v>
      </c>
      <c r="H29">
        <v>0</v>
      </c>
      <c r="I29">
        <v>0</v>
      </c>
      <c r="J29">
        <v>18</v>
      </c>
      <c r="K29" s="3">
        <v>15</v>
      </c>
      <c r="L29">
        <v>4</v>
      </c>
      <c r="M29">
        <v>0</v>
      </c>
      <c r="N29">
        <v>0</v>
      </c>
      <c r="O29">
        <f t="shared" si="6"/>
        <v>11</v>
      </c>
      <c r="P29" s="3">
        <v>12</v>
      </c>
      <c r="Q29">
        <v>4</v>
      </c>
      <c r="R29">
        <v>0</v>
      </c>
      <c r="S29">
        <v>0</v>
      </c>
      <c r="T29">
        <v>8</v>
      </c>
      <c r="U29" s="3">
        <v>12</v>
      </c>
      <c r="V29">
        <v>6</v>
      </c>
      <c r="W29">
        <v>0</v>
      </c>
      <c r="X29">
        <v>0</v>
      </c>
      <c r="Y29">
        <v>6</v>
      </c>
      <c r="Z29" s="3">
        <v>13</v>
      </c>
      <c r="AA29">
        <v>6</v>
      </c>
      <c r="AB29">
        <v>0</v>
      </c>
      <c r="AC29">
        <v>0</v>
      </c>
      <c r="AD29">
        <f t="shared" si="2"/>
        <v>7</v>
      </c>
    </row>
    <row r="30" spans="1:31">
      <c r="A30" s="10" t="s">
        <v>50</v>
      </c>
      <c r="B30" t="s">
        <v>23</v>
      </c>
      <c r="C30">
        <v>1.7310000000000001</v>
      </c>
      <c r="D30">
        <v>18300</v>
      </c>
      <c r="E30">
        <v>3571</v>
      </c>
      <c r="F30" s="3">
        <v>10</v>
      </c>
      <c r="G30">
        <v>2</v>
      </c>
      <c r="H30">
        <v>0</v>
      </c>
      <c r="I30">
        <v>0</v>
      </c>
      <c r="J30">
        <v>8</v>
      </c>
      <c r="K30" s="3">
        <v>11</v>
      </c>
      <c r="L30">
        <v>4</v>
      </c>
      <c r="M30">
        <v>0</v>
      </c>
      <c r="N30">
        <v>0</v>
      </c>
      <c r="O30">
        <f t="shared" si="6"/>
        <v>7</v>
      </c>
      <c r="P30" s="3">
        <v>5</v>
      </c>
      <c r="Q30">
        <v>2</v>
      </c>
      <c r="R30">
        <v>0</v>
      </c>
      <c r="S30">
        <v>0</v>
      </c>
      <c r="T30">
        <v>3</v>
      </c>
      <c r="U30" s="3">
        <v>21</v>
      </c>
      <c r="V30">
        <v>6</v>
      </c>
      <c r="W30">
        <v>0</v>
      </c>
      <c r="X30">
        <v>0</v>
      </c>
      <c r="Y30">
        <v>15</v>
      </c>
      <c r="Z30" s="3">
        <v>16</v>
      </c>
      <c r="AA30">
        <v>4</v>
      </c>
      <c r="AB30">
        <v>0</v>
      </c>
      <c r="AC30">
        <v>0</v>
      </c>
      <c r="AD30">
        <f t="shared" si="2"/>
        <v>12</v>
      </c>
    </row>
    <row r="31" spans="1:31">
      <c r="A31" s="10" t="s">
        <v>51</v>
      </c>
      <c r="B31" t="s">
        <v>38</v>
      </c>
      <c r="C31">
        <v>1729</v>
      </c>
      <c r="D31">
        <v>36500</v>
      </c>
      <c r="E31">
        <v>2118</v>
      </c>
      <c r="F31" s="3">
        <v>34</v>
      </c>
      <c r="G31">
        <v>9</v>
      </c>
      <c r="H31">
        <v>0</v>
      </c>
      <c r="I31">
        <v>1</v>
      </c>
      <c r="J31">
        <v>25</v>
      </c>
      <c r="K31" s="3">
        <v>13</v>
      </c>
      <c r="L31">
        <v>3</v>
      </c>
      <c r="M31">
        <v>0</v>
      </c>
      <c r="N31">
        <v>0</v>
      </c>
      <c r="O31">
        <f t="shared" si="6"/>
        <v>10</v>
      </c>
      <c r="P31" s="3">
        <v>7</v>
      </c>
      <c r="Q31">
        <v>3</v>
      </c>
      <c r="R31">
        <v>0</v>
      </c>
      <c r="S31">
        <v>0</v>
      </c>
      <c r="T31">
        <v>4</v>
      </c>
      <c r="U31" s="3">
        <v>5</v>
      </c>
      <c r="V31">
        <v>2</v>
      </c>
      <c r="W31">
        <v>0</v>
      </c>
      <c r="X31">
        <v>0</v>
      </c>
      <c r="Y31">
        <v>3</v>
      </c>
      <c r="Z31" s="3">
        <v>6</v>
      </c>
      <c r="AA31">
        <v>2</v>
      </c>
      <c r="AB31">
        <v>0</v>
      </c>
      <c r="AC31">
        <v>0</v>
      </c>
      <c r="AD31">
        <f t="shared" si="2"/>
        <v>4</v>
      </c>
    </row>
    <row r="32" spans="1:31">
      <c r="A32" s="10" t="s">
        <v>52</v>
      </c>
      <c r="B32" t="s">
        <v>38</v>
      </c>
      <c r="C32">
        <v>826</v>
      </c>
      <c r="D32">
        <v>19700</v>
      </c>
      <c r="E32">
        <v>2</v>
      </c>
      <c r="F32" s="3">
        <v>16</v>
      </c>
      <c r="G32">
        <v>10</v>
      </c>
      <c r="H32">
        <v>0</v>
      </c>
      <c r="I32">
        <v>0</v>
      </c>
      <c r="J32">
        <v>6</v>
      </c>
      <c r="K32" s="3">
        <v>9</v>
      </c>
      <c r="L32">
        <v>9</v>
      </c>
      <c r="M32">
        <v>0</v>
      </c>
      <c r="N32">
        <v>0</v>
      </c>
      <c r="O32">
        <f t="shared" si="6"/>
        <v>0</v>
      </c>
      <c r="P32" s="3">
        <v>8</v>
      </c>
      <c r="Q32">
        <v>6</v>
      </c>
      <c r="R32">
        <v>0</v>
      </c>
      <c r="S32">
        <v>0</v>
      </c>
      <c r="T32">
        <v>2</v>
      </c>
      <c r="U32" s="3">
        <v>9</v>
      </c>
      <c r="V32">
        <v>4</v>
      </c>
      <c r="W32">
        <v>0</v>
      </c>
      <c r="X32">
        <v>0</v>
      </c>
      <c r="Y32">
        <v>5</v>
      </c>
      <c r="Z32" s="3">
        <v>6</v>
      </c>
      <c r="AA32">
        <v>2</v>
      </c>
      <c r="AB32">
        <v>0</v>
      </c>
      <c r="AC32">
        <v>0</v>
      </c>
      <c r="AD32">
        <f t="shared" si="2"/>
        <v>4</v>
      </c>
    </row>
    <row r="33" spans="1:31">
      <c r="A33" s="10" t="s">
        <v>53</v>
      </c>
      <c r="B33" t="s">
        <v>21</v>
      </c>
      <c r="C33">
        <v>416</v>
      </c>
      <c r="D33">
        <v>5971</v>
      </c>
      <c r="E33">
        <v>654</v>
      </c>
      <c r="F33" s="3">
        <v>5</v>
      </c>
      <c r="G33">
        <v>3</v>
      </c>
      <c r="H33">
        <v>0</v>
      </c>
      <c r="I33">
        <v>0</v>
      </c>
      <c r="J33">
        <v>2</v>
      </c>
      <c r="K33" s="3">
        <v>4</v>
      </c>
      <c r="L33">
        <v>3</v>
      </c>
      <c r="M33">
        <v>0</v>
      </c>
      <c r="N33">
        <v>0</v>
      </c>
      <c r="O33">
        <f t="shared" si="6"/>
        <v>1</v>
      </c>
      <c r="P33" s="3">
        <v>14</v>
      </c>
      <c r="Q33">
        <v>10</v>
      </c>
      <c r="R33">
        <v>0</v>
      </c>
      <c r="S33">
        <v>0</v>
      </c>
      <c r="T33">
        <v>4</v>
      </c>
      <c r="U33" s="3">
        <v>6</v>
      </c>
      <c r="V33">
        <v>4</v>
      </c>
      <c r="W33">
        <v>0</v>
      </c>
      <c r="X33">
        <v>0</v>
      </c>
      <c r="Y33">
        <v>2</v>
      </c>
      <c r="Z33" s="3">
        <v>6</v>
      </c>
      <c r="AA33">
        <v>4</v>
      </c>
      <c r="AB33">
        <v>0</v>
      </c>
      <c r="AC33">
        <v>0</v>
      </c>
      <c r="AD33">
        <f t="shared" si="2"/>
        <v>2</v>
      </c>
    </row>
    <row r="34" spans="1:31">
      <c r="A34" s="10" t="s">
        <v>54</v>
      </c>
      <c r="B34" t="s">
        <v>21</v>
      </c>
      <c r="C34">
        <v>1354</v>
      </c>
      <c r="D34">
        <v>150000</v>
      </c>
      <c r="E34">
        <v>7364</v>
      </c>
      <c r="F34" s="3">
        <v>11</v>
      </c>
      <c r="G34">
        <v>1</v>
      </c>
      <c r="H34">
        <v>0</v>
      </c>
      <c r="I34">
        <v>1</v>
      </c>
      <c r="J34">
        <v>9</v>
      </c>
      <c r="K34" s="3">
        <v>19</v>
      </c>
      <c r="L34">
        <v>3</v>
      </c>
      <c r="M34">
        <v>0</v>
      </c>
      <c r="N34">
        <v>0</v>
      </c>
      <c r="O34">
        <f t="shared" si="6"/>
        <v>16</v>
      </c>
      <c r="P34" s="3">
        <v>31</v>
      </c>
      <c r="Q34">
        <v>5</v>
      </c>
      <c r="R34">
        <v>0</v>
      </c>
      <c r="S34">
        <v>1</v>
      </c>
      <c r="T34">
        <v>25</v>
      </c>
      <c r="U34" s="3">
        <v>15</v>
      </c>
      <c r="V34">
        <v>6</v>
      </c>
      <c r="W34">
        <v>1</v>
      </c>
      <c r="X34">
        <v>0</v>
      </c>
      <c r="Y34">
        <v>8</v>
      </c>
      <c r="Z34" s="3">
        <v>20</v>
      </c>
      <c r="AA34">
        <v>7</v>
      </c>
      <c r="AB34">
        <v>0</v>
      </c>
      <c r="AC34">
        <v>1</v>
      </c>
      <c r="AD34">
        <f t="shared" si="2"/>
        <v>12</v>
      </c>
    </row>
    <row r="35" spans="1:31">
      <c r="A35" s="10" t="s">
        <v>55</v>
      </c>
      <c r="B35" t="s">
        <v>21</v>
      </c>
      <c r="C35">
        <v>1354</v>
      </c>
      <c r="D35">
        <v>116000</v>
      </c>
      <c r="E35">
        <v>1197</v>
      </c>
      <c r="F35" s="3">
        <v>12</v>
      </c>
      <c r="G35">
        <v>11</v>
      </c>
      <c r="H35">
        <v>0</v>
      </c>
      <c r="I35">
        <v>0</v>
      </c>
      <c r="J35">
        <v>1</v>
      </c>
      <c r="K35" s="3">
        <v>6</v>
      </c>
      <c r="L35">
        <v>5</v>
      </c>
      <c r="M35">
        <v>0</v>
      </c>
      <c r="N35">
        <v>0</v>
      </c>
      <c r="O35">
        <f t="shared" si="6"/>
        <v>1</v>
      </c>
      <c r="P35" s="3">
        <v>19</v>
      </c>
      <c r="Q35">
        <v>3</v>
      </c>
      <c r="R35">
        <v>0</v>
      </c>
      <c r="S35">
        <v>1</v>
      </c>
      <c r="T35">
        <v>16</v>
      </c>
      <c r="U35" s="3">
        <v>7</v>
      </c>
      <c r="V35">
        <v>2</v>
      </c>
      <c r="W35">
        <v>0</v>
      </c>
      <c r="X35">
        <v>0</v>
      </c>
      <c r="Y35">
        <v>5</v>
      </c>
      <c r="Z35" s="3">
        <v>5</v>
      </c>
      <c r="AA35">
        <v>2</v>
      </c>
      <c r="AB35">
        <v>0</v>
      </c>
      <c r="AC35">
        <v>0</v>
      </c>
      <c r="AD35">
        <f t="shared" si="2"/>
        <v>3</v>
      </c>
    </row>
    <row r="36" spans="1:31">
      <c r="A36" s="10" t="s">
        <v>56</v>
      </c>
      <c r="B36" t="s">
        <v>21</v>
      </c>
      <c r="C36">
        <v>6871</v>
      </c>
      <c r="D36">
        <v>296000</v>
      </c>
      <c r="E36">
        <v>2737</v>
      </c>
      <c r="F36" s="3">
        <v>8</v>
      </c>
      <c r="G36">
        <v>3</v>
      </c>
      <c r="H36">
        <v>0</v>
      </c>
      <c r="I36">
        <v>0</v>
      </c>
      <c r="J36">
        <v>5</v>
      </c>
      <c r="K36" s="3">
        <v>12</v>
      </c>
      <c r="L36">
        <v>2</v>
      </c>
      <c r="M36">
        <v>0</v>
      </c>
      <c r="N36">
        <v>0</v>
      </c>
      <c r="O36">
        <f t="shared" si="6"/>
        <v>10</v>
      </c>
      <c r="P36" s="3">
        <v>16</v>
      </c>
      <c r="Q36">
        <v>5</v>
      </c>
      <c r="R36">
        <v>0</v>
      </c>
      <c r="S36">
        <v>0</v>
      </c>
      <c r="T36">
        <v>11</v>
      </c>
      <c r="U36" s="3">
        <v>6</v>
      </c>
      <c r="V36">
        <v>1</v>
      </c>
      <c r="W36">
        <v>0</v>
      </c>
      <c r="X36">
        <v>0</v>
      </c>
      <c r="Y36">
        <v>5</v>
      </c>
      <c r="Z36" s="3">
        <v>27</v>
      </c>
      <c r="AA36">
        <v>13</v>
      </c>
      <c r="AB36">
        <v>0</v>
      </c>
      <c r="AC36">
        <v>0</v>
      </c>
      <c r="AD36">
        <f t="shared" si="2"/>
        <v>14</v>
      </c>
    </row>
    <row r="37" spans="1:31">
      <c r="A37" s="11" t="s">
        <v>57</v>
      </c>
      <c r="B37" t="s">
        <v>18</v>
      </c>
      <c r="C37">
        <v>31</v>
      </c>
      <c r="D37">
        <v>6044</v>
      </c>
      <c r="E37">
        <v>1</v>
      </c>
      <c r="F37" s="3">
        <v>25</v>
      </c>
      <c r="G37">
        <v>14</v>
      </c>
      <c r="H37">
        <v>0</v>
      </c>
      <c r="I37">
        <v>1</v>
      </c>
      <c r="J37">
        <f t="shared" si="3"/>
        <v>10</v>
      </c>
      <c r="K37" s="3">
        <v>10</v>
      </c>
      <c r="L37">
        <v>5</v>
      </c>
      <c r="M37">
        <v>0</v>
      </c>
      <c r="N37">
        <v>0</v>
      </c>
      <c r="O37">
        <f t="shared" si="6"/>
        <v>5</v>
      </c>
      <c r="P37" s="3">
        <v>9</v>
      </c>
      <c r="Q37">
        <v>4</v>
      </c>
      <c r="R37">
        <v>0</v>
      </c>
      <c r="S37">
        <v>0</v>
      </c>
      <c r="T37">
        <f t="shared" ref="T37:T49" si="8">P37-(Q37+R37+S37)</f>
        <v>5</v>
      </c>
      <c r="U37" s="3">
        <v>8</v>
      </c>
      <c r="V37">
        <v>4</v>
      </c>
      <c r="W37">
        <v>0</v>
      </c>
      <c r="X37">
        <v>0</v>
      </c>
      <c r="Y37">
        <f>U37-(V37+W37+X37)</f>
        <v>4</v>
      </c>
      <c r="Z37" s="3">
        <v>9</v>
      </c>
      <c r="AA37">
        <v>3</v>
      </c>
      <c r="AB37">
        <v>0</v>
      </c>
      <c r="AC37">
        <v>1</v>
      </c>
      <c r="AD37">
        <f t="shared" si="2"/>
        <v>5</v>
      </c>
    </row>
    <row r="38" spans="1:31">
      <c r="A38" s="11" t="s">
        <v>58</v>
      </c>
      <c r="B38" t="s">
        <v>38</v>
      </c>
      <c r="C38">
        <v>3183</v>
      </c>
      <c r="D38">
        <v>145829</v>
      </c>
      <c r="E38">
        <v>46</v>
      </c>
      <c r="F38" s="3">
        <v>7</v>
      </c>
      <c r="G38">
        <v>1</v>
      </c>
      <c r="H38">
        <v>0</v>
      </c>
      <c r="I38">
        <v>3</v>
      </c>
      <c r="J38">
        <f t="shared" si="3"/>
        <v>3</v>
      </c>
      <c r="K38" s="3">
        <v>54</v>
      </c>
      <c r="L38">
        <v>19</v>
      </c>
      <c r="M38">
        <v>1</v>
      </c>
      <c r="N38">
        <v>2</v>
      </c>
      <c r="O38">
        <f t="shared" si="6"/>
        <v>32</v>
      </c>
      <c r="P38" s="3">
        <v>32</v>
      </c>
      <c r="Q38">
        <v>15</v>
      </c>
      <c r="R38">
        <v>0</v>
      </c>
      <c r="S38">
        <v>1</v>
      </c>
      <c r="T38">
        <f t="shared" si="8"/>
        <v>16</v>
      </c>
      <c r="U38" s="3">
        <v>5</v>
      </c>
      <c r="V38">
        <v>2</v>
      </c>
      <c r="W38">
        <v>0</v>
      </c>
      <c r="X38">
        <v>1</v>
      </c>
      <c r="Y38">
        <f>U38-(V38+W38+X38)</f>
        <v>2</v>
      </c>
      <c r="Z38" s="3">
        <v>19</v>
      </c>
      <c r="AA38">
        <v>6</v>
      </c>
      <c r="AB38">
        <v>0</v>
      </c>
      <c r="AC38">
        <v>2</v>
      </c>
      <c r="AD38">
        <f t="shared" si="2"/>
        <v>11</v>
      </c>
    </row>
    <row r="39" spans="1:31">
      <c r="A39" s="11" t="s">
        <v>59</v>
      </c>
      <c r="B39" t="s">
        <v>18</v>
      </c>
      <c r="C39">
        <v>976</v>
      </c>
      <c r="D39">
        <v>51457</v>
      </c>
      <c r="E39">
        <v>34</v>
      </c>
      <c r="F39" s="3">
        <v>36</v>
      </c>
      <c r="G39">
        <v>14</v>
      </c>
      <c r="H39">
        <v>0</v>
      </c>
      <c r="I39">
        <v>0</v>
      </c>
      <c r="J39">
        <f t="shared" si="3"/>
        <v>22</v>
      </c>
      <c r="K39" s="3">
        <v>17</v>
      </c>
      <c r="L39">
        <v>6</v>
      </c>
      <c r="M39">
        <v>0</v>
      </c>
      <c r="N39">
        <v>0</v>
      </c>
      <c r="O39">
        <f t="shared" si="6"/>
        <v>11</v>
      </c>
      <c r="P39" s="3">
        <v>21</v>
      </c>
      <c r="Q39">
        <v>6</v>
      </c>
      <c r="R39">
        <v>0</v>
      </c>
      <c r="S39">
        <v>0</v>
      </c>
      <c r="T39">
        <f t="shared" si="8"/>
        <v>15</v>
      </c>
      <c r="U39" s="3">
        <v>15</v>
      </c>
      <c r="V39">
        <v>6</v>
      </c>
      <c r="W39">
        <v>0</v>
      </c>
      <c r="X39">
        <v>1</v>
      </c>
      <c r="Y39">
        <f>U39-(V39+W39+X39)</f>
        <v>8</v>
      </c>
      <c r="Z39" s="3">
        <v>18</v>
      </c>
      <c r="AA39">
        <v>5</v>
      </c>
      <c r="AB39">
        <v>0</v>
      </c>
      <c r="AC39">
        <v>0</v>
      </c>
      <c r="AD39">
        <f t="shared" si="2"/>
        <v>13</v>
      </c>
    </row>
    <row r="40" spans="1:31">
      <c r="A40" s="11" t="s">
        <v>60</v>
      </c>
      <c r="B40" t="s">
        <v>38</v>
      </c>
      <c r="C40">
        <v>1248</v>
      </c>
      <c r="D40">
        <v>177159</v>
      </c>
      <c r="E40">
        <v>170</v>
      </c>
      <c r="F40" s="3">
        <v>10</v>
      </c>
      <c r="G40">
        <v>6</v>
      </c>
      <c r="H40">
        <v>0</v>
      </c>
      <c r="I40">
        <v>0</v>
      </c>
      <c r="J40">
        <f t="shared" si="3"/>
        <v>4</v>
      </c>
      <c r="K40" s="3">
        <v>18</v>
      </c>
      <c r="L40">
        <v>6</v>
      </c>
      <c r="M40">
        <v>1</v>
      </c>
      <c r="N40">
        <v>0</v>
      </c>
      <c r="O40">
        <f t="shared" si="6"/>
        <v>11</v>
      </c>
      <c r="P40" s="3">
        <v>20</v>
      </c>
      <c r="Q40">
        <v>10</v>
      </c>
      <c r="R40">
        <v>0</v>
      </c>
      <c r="S40">
        <v>0</v>
      </c>
      <c r="T40">
        <f t="shared" si="8"/>
        <v>10</v>
      </c>
      <c r="U40" s="3">
        <v>74</v>
      </c>
      <c r="V40">
        <v>18</v>
      </c>
      <c r="W40">
        <v>0</v>
      </c>
      <c r="X40">
        <v>0</v>
      </c>
      <c r="Y40">
        <f>U40-(V40+W40+X40)</f>
        <v>56</v>
      </c>
      <c r="Z40" s="3">
        <v>17</v>
      </c>
      <c r="AA40">
        <v>7</v>
      </c>
      <c r="AB40">
        <v>0</v>
      </c>
      <c r="AC40">
        <v>0</v>
      </c>
      <c r="AD40">
        <f t="shared" si="2"/>
        <v>10</v>
      </c>
    </row>
    <row r="41" spans="1:31">
      <c r="A41" s="11" t="s">
        <v>61</v>
      </c>
      <c r="B41" t="s">
        <v>38</v>
      </c>
      <c r="C41">
        <v>2635</v>
      </c>
      <c r="D41">
        <v>54576</v>
      </c>
      <c r="E41">
        <v>3963</v>
      </c>
      <c r="F41" s="3">
        <v>8</v>
      </c>
      <c r="G41">
        <v>1</v>
      </c>
      <c r="H41">
        <v>0</v>
      </c>
      <c r="I41">
        <v>4</v>
      </c>
      <c r="J41">
        <f t="shared" ref="J41:J49" si="9">F41-(G41+H41+I41)</f>
        <v>3</v>
      </c>
      <c r="K41" s="3">
        <v>32</v>
      </c>
      <c r="L41">
        <v>7</v>
      </c>
      <c r="M41">
        <v>0</v>
      </c>
      <c r="N41">
        <v>3</v>
      </c>
      <c r="O41">
        <f t="shared" si="6"/>
        <v>22</v>
      </c>
      <c r="P41" s="3">
        <v>12</v>
      </c>
      <c r="Q41">
        <v>3</v>
      </c>
      <c r="R41">
        <v>0</v>
      </c>
      <c r="S41">
        <v>1</v>
      </c>
      <c r="T41">
        <f t="shared" si="8"/>
        <v>8</v>
      </c>
      <c r="U41" s="3">
        <v>44</v>
      </c>
      <c r="V41">
        <v>14</v>
      </c>
      <c r="W41">
        <v>0</v>
      </c>
      <c r="X41">
        <v>4</v>
      </c>
      <c r="Y41">
        <f>U41-(V41+W41+X41)</f>
        <v>26</v>
      </c>
      <c r="Z41" s="3">
        <v>28</v>
      </c>
      <c r="AA41">
        <v>11</v>
      </c>
      <c r="AB41">
        <v>0</v>
      </c>
      <c r="AC41">
        <v>0</v>
      </c>
      <c r="AD41">
        <f t="shared" si="2"/>
        <v>17</v>
      </c>
    </row>
    <row r="42" spans="1:31">
      <c r="A42" s="5" t="s">
        <v>62</v>
      </c>
      <c r="B42" t="s">
        <v>23</v>
      </c>
      <c r="C42">
        <v>185</v>
      </c>
      <c r="D42">
        <v>2003</v>
      </c>
      <c r="E42">
        <v>3536</v>
      </c>
      <c r="F42" s="3">
        <v>6</v>
      </c>
      <c r="G42">
        <v>1</v>
      </c>
      <c r="H42">
        <v>0</v>
      </c>
      <c r="I42">
        <v>0</v>
      </c>
      <c r="J42">
        <f t="shared" si="9"/>
        <v>5</v>
      </c>
      <c r="K42" s="3">
        <v>13</v>
      </c>
      <c r="L42">
        <v>3</v>
      </c>
      <c r="M42">
        <v>0</v>
      </c>
      <c r="N42">
        <v>1</v>
      </c>
      <c r="O42">
        <f t="shared" si="6"/>
        <v>9</v>
      </c>
      <c r="P42" s="3">
        <v>5</v>
      </c>
      <c r="Q42">
        <v>1</v>
      </c>
      <c r="R42">
        <v>1</v>
      </c>
      <c r="S42">
        <v>0</v>
      </c>
      <c r="T42">
        <f t="shared" si="8"/>
        <v>3</v>
      </c>
      <c r="U42" s="3">
        <v>6</v>
      </c>
      <c r="V42">
        <v>3</v>
      </c>
      <c r="W42">
        <v>0</v>
      </c>
      <c r="X42">
        <v>0</v>
      </c>
      <c r="Y42">
        <v>0</v>
      </c>
      <c r="Z42" s="3">
        <v>16</v>
      </c>
      <c r="AA42">
        <v>3</v>
      </c>
      <c r="AB42">
        <v>0</v>
      </c>
      <c r="AC42">
        <v>0</v>
      </c>
      <c r="AD42">
        <f t="shared" si="2"/>
        <v>13</v>
      </c>
      <c r="AE42">
        <v>8</v>
      </c>
    </row>
    <row r="43" spans="1:31">
      <c r="A43" s="5" t="s">
        <v>63</v>
      </c>
      <c r="B43" t="s">
        <v>23</v>
      </c>
      <c r="C43">
        <v>267</v>
      </c>
      <c r="D43">
        <v>2546</v>
      </c>
      <c r="E43">
        <v>2313</v>
      </c>
      <c r="F43" s="3">
        <v>11</v>
      </c>
      <c r="G43">
        <v>4</v>
      </c>
      <c r="H43">
        <v>0</v>
      </c>
      <c r="I43">
        <v>1</v>
      </c>
      <c r="J43">
        <f t="shared" si="9"/>
        <v>6</v>
      </c>
      <c r="K43" s="3">
        <v>4</v>
      </c>
      <c r="L43">
        <v>2</v>
      </c>
      <c r="M43">
        <v>0</v>
      </c>
      <c r="N43">
        <v>0</v>
      </c>
      <c r="O43">
        <f t="shared" si="6"/>
        <v>2</v>
      </c>
      <c r="P43" s="3">
        <v>5</v>
      </c>
      <c r="Q43">
        <v>4</v>
      </c>
      <c r="R43">
        <v>0</v>
      </c>
      <c r="S43">
        <v>0</v>
      </c>
      <c r="T43">
        <f t="shared" si="8"/>
        <v>1</v>
      </c>
      <c r="U43" s="3">
        <v>9</v>
      </c>
      <c r="V43">
        <v>3</v>
      </c>
      <c r="W43">
        <v>3</v>
      </c>
      <c r="X43">
        <v>0</v>
      </c>
      <c r="Y43">
        <f t="shared" ref="Y43:Y49" si="10">U43-(V43+W43+X43)</f>
        <v>3</v>
      </c>
      <c r="Z43" s="3">
        <v>5</v>
      </c>
      <c r="AA43">
        <v>3</v>
      </c>
      <c r="AB43">
        <v>0</v>
      </c>
      <c r="AC43">
        <v>0</v>
      </c>
      <c r="AD43">
        <f t="shared" si="2"/>
        <v>2</v>
      </c>
      <c r="AE43">
        <v>1</v>
      </c>
    </row>
    <row r="44" spans="1:31">
      <c r="A44" s="11" t="s">
        <v>64</v>
      </c>
      <c r="B44" t="s">
        <v>38</v>
      </c>
      <c r="C44">
        <v>2862</v>
      </c>
      <c r="D44">
        <v>183476</v>
      </c>
      <c r="E44">
        <v>3</v>
      </c>
      <c r="F44" s="3">
        <v>56</v>
      </c>
      <c r="G44">
        <v>10</v>
      </c>
      <c r="H44">
        <v>1</v>
      </c>
      <c r="I44">
        <v>2</v>
      </c>
      <c r="J44">
        <f t="shared" si="9"/>
        <v>43</v>
      </c>
      <c r="K44" s="3">
        <v>18</v>
      </c>
      <c r="L44">
        <v>7</v>
      </c>
      <c r="M44">
        <v>0</v>
      </c>
      <c r="N44">
        <v>0</v>
      </c>
      <c r="O44">
        <f t="shared" si="6"/>
        <v>11</v>
      </c>
      <c r="P44" s="3">
        <v>73</v>
      </c>
      <c r="Q44">
        <v>11</v>
      </c>
      <c r="R44">
        <v>0</v>
      </c>
      <c r="S44">
        <v>0</v>
      </c>
      <c r="T44">
        <f t="shared" si="8"/>
        <v>62</v>
      </c>
      <c r="U44" s="3">
        <v>33</v>
      </c>
      <c r="V44">
        <v>10</v>
      </c>
      <c r="W44">
        <v>0</v>
      </c>
      <c r="X44">
        <v>0</v>
      </c>
      <c r="Y44">
        <f t="shared" si="10"/>
        <v>23</v>
      </c>
      <c r="Z44" s="3">
        <v>126</v>
      </c>
      <c r="AA44">
        <v>51</v>
      </c>
      <c r="AB44">
        <v>0</v>
      </c>
      <c r="AC44">
        <v>3</v>
      </c>
      <c r="AD44">
        <f t="shared" si="2"/>
        <v>72</v>
      </c>
    </row>
    <row r="45" spans="1:31">
      <c r="A45" s="11" t="s">
        <v>65</v>
      </c>
      <c r="B45" t="s">
        <v>38</v>
      </c>
      <c r="C45">
        <v>964</v>
      </c>
      <c r="D45">
        <v>29049</v>
      </c>
      <c r="E45">
        <v>1865</v>
      </c>
      <c r="F45" s="3">
        <v>45</v>
      </c>
      <c r="G45">
        <v>17</v>
      </c>
      <c r="H45">
        <v>0</v>
      </c>
      <c r="I45">
        <v>1</v>
      </c>
      <c r="J45">
        <f t="shared" si="9"/>
        <v>27</v>
      </c>
      <c r="K45" s="3">
        <v>16</v>
      </c>
      <c r="L45">
        <v>9</v>
      </c>
      <c r="M45">
        <v>0</v>
      </c>
      <c r="N45">
        <v>0</v>
      </c>
      <c r="O45">
        <f t="shared" si="6"/>
        <v>7</v>
      </c>
      <c r="P45" s="3">
        <v>12</v>
      </c>
      <c r="Q45">
        <v>6</v>
      </c>
      <c r="R45">
        <v>0</v>
      </c>
      <c r="S45">
        <v>0</v>
      </c>
      <c r="T45">
        <f t="shared" si="8"/>
        <v>6</v>
      </c>
      <c r="U45" s="3">
        <v>49</v>
      </c>
      <c r="V45">
        <v>11</v>
      </c>
      <c r="W45">
        <v>0</v>
      </c>
      <c r="X45">
        <v>2</v>
      </c>
      <c r="Y45">
        <f t="shared" si="10"/>
        <v>36</v>
      </c>
      <c r="Z45" s="3">
        <v>65</v>
      </c>
      <c r="AA45">
        <v>17</v>
      </c>
      <c r="AB45">
        <v>0</v>
      </c>
      <c r="AC45">
        <v>3</v>
      </c>
      <c r="AD45">
        <f t="shared" si="2"/>
        <v>45</v>
      </c>
    </row>
    <row r="46" spans="1:31">
      <c r="A46" s="11" t="s">
        <v>66</v>
      </c>
      <c r="B46" t="s">
        <v>23</v>
      </c>
      <c r="C46">
        <v>452</v>
      </c>
      <c r="D46">
        <v>3639</v>
      </c>
      <c r="E46">
        <v>1229</v>
      </c>
      <c r="F46" s="3">
        <v>11</v>
      </c>
      <c r="G46">
        <v>1</v>
      </c>
      <c r="H46">
        <v>0</v>
      </c>
      <c r="I46">
        <v>0</v>
      </c>
      <c r="J46">
        <f t="shared" si="9"/>
        <v>10</v>
      </c>
      <c r="K46" s="3">
        <v>7</v>
      </c>
      <c r="L46">
        <v>1</v>
      </c>
      <c r="M46">
        <v>0</v>
      </c>
      <c r="N46">
        <v>0</v>
      </c>
      <c r="O46">
        <f t="shared" si="6"/>
        <v>6</v>
      </c>
      <c r="P46" s="3">
        <v>14</v>
      </c>
      <c r="Q46">
        <v>0</v>
      </c>
      <c r="R46">
        <v>1</v>
      </c>
      <c r="S46">
        <v>0</v>
      </c>
      <c r="T46">
        <f t="shared" si="8"/>
        <v>13</v>
      </c>
      <c r="U46" s="3">
        <v>10</v>
      </c>
      <c r="V46">
        <v>2</v>
      </c>
      <c r="W46">
        <v>0</v>
      </c>
      <c r="X46">
        <v>0</v>
      </c>
      <c r="Y46">
        <f t="shared" si="10"/>
        <v>8</v>
      </c>
      <c r="Z46" s="3">
        <v>8</v>
      </c>
      <c r="AA46">
        <v>1</v>
      </c>
      <c r="AB46">
        <v>0</v>
      </c>
      <c r="AC46">
        <v>0</v>
      </c>
      <c r="AD46">
        <f t="shared" si="2"/>
        <v>7</v>
      </c>
      <c r="AE46">
        <f>19+7</f>
        <v>26</v>
      </c>
    </row>
    <row r="47" spans="1:31">
      <c r="A47" s="11" t="s">
        <v>67</v>
      </c>
      <c r="B47" t="s">
        <v>18</v>
      </c>
      <c r="C47">
        <v>9815</v>
      </c>
      <c r="D47">
        <v>55626</v>
      </c>
      <c r="E47">
        <v>7420</v>
      </c>
      <c r="F47" s="3">
        <v>4</v>
      </c>
      <c r="G47">
        <v>2</v>
      </c>
      <c r="H47">
        <v>0</v>
      </c>
      <c r="I47">
        <v>0</v>
      </c>
      <c r="J47">
        <f t="shared" si="9"/>
        <v>2</v>
      </c>
      <c r="K47" s="3">
        <v>3</v>
      </c>
      <c r="L47">
        <v>1</v>
      </c>
      <c r="M47">
        <v>0</v>
      </c>
      <c r="N47">
        <v>0</v>
      </c>
      <c r="O47">
        <f>K47-(L47+M47+N47)</f>
        <v>2</v>
      </c>
      <c r="P47" s="3">
        <v>4</v>
      </c>
      <c r="Q47">
        <v>0</v>
      </c>
      <c r="R47">
        <v>0</v>
      </c>
      <c r="S47">
        <v>2</v>
      </c>
      <c r="T47">
        <f t="shared" si="8"/>
        <v>2</v>
      </c>
      <c r="U47" s="3">
        <v>21</v>
      </c>
      <c r="V47">
        <v>8</v>
      </c>
      <c r="W47">
        <v>0</v>
      </c>
      <c r="X47">
        <v>1</v>
      </c>
      <c r="Y47">
        <f t="shared" si="10"/>
        <v>12</v>
      </c>
      <c r="Z47" s="3">
        <v>13</v>
      </c>
      <c r="AA47">
        <v>6</v>
      </c>
      <c r="AB47">
        <v>0</v>
      </c>
      <c r="AC47">
        <v>0</v>
      </c>
      <c r="AD47">
        <f t="shared" si="2"/>
        <v>7</v>
      </c>
    </row>
    <row r="48" spans="1:31">
      <c r="A48" s="11" t="s">
        <v>68</v>
      </c>
      <c r="B48" t="s">
        <v>18</v>
      </c>
      <c r="C48">
        <v>8184</v>
      </c>
      <c r="D48">
        <v>73886</v>
      </c>
      <c r="E48">
        <v>6188</v>
      </c>
      <c r="F48" s="3">
        <v>76</v>
      </c>
      <c r="G48">
        <v>66</v>
      </c>
      <c r="H48">
        <v>0</v>
      </c>
      <c r="I48">
        <v>3</v>
      </c>
      <c r="J48">
        <f t="shared" si="9"/>
        <v>7</v>
      </c>
      <c r="K48" s="3">
        <v>10</v>
      </c>
      <c r="L48">
        <v>3</v>
      </c>
      <c r="M48">
        <v>0</v>
      </c>
      <c r="N48">
        <v>1</v>
      </c>
      <c r="O48">
        <f>K48-(L48+M48+N48)</f>
        <v>6</v>
      </c>
      <c r="P48" s="3">
        <v>15</v>
      </c>
      <c r="Q48">
        <v>11</v>
      </c>
      <c r="R48">
        <v>0</v>
      </c>
      <c r="S48">
        <v>1</v>
      </c>
      <c r="T48">
        <f t="shared" si="8"/>
        <v>3</v>
      </c>
      <c r="U48" s="3">
        <v>11</v>
      </c>
      <c r="V48">
        <v>11</v>
      </c>
      <c r="W48">
        <v>0</v>
      </c>
      <c r="X48">
        <v>0</v>
      </c>
      <c r="Y48">
        <f t="shared" si="10"/>
        <v>0</v>
      </c>
      <c r="Z48" s="3">
        <v>26</v>
      </c>
      <c r="AA48">
        <v>16</v>
      </c>
      <c r="AB48">
        <v>0</v>
      </c>
      <c r="AC48">
        <v>2</v>
      </c>
      <c r="AD48">
        <f>Z48-(AA48+AB48+AC48)</f>
        <v>8</v>
      </c>
    </row>
    <row r="49" spans="1:37">
      <c r="A49" s="11" t="s">
        <v>69</v>
      </c>
      <c r="B49" t="s">
        <v>23</v>
      </c>
      <c r="C49">
        <v>2089</v>
      </c>
      <c r="D49">
        <v>49935</v>
      </c>
      <c r="E49">
        <v>1961</v>
      </c>
      <c r="F49" s="9">
        <v>7</v>
      </c>
      <c r="G49">
        <v>2</v>
      </c>
      <c r="H49">
        <v>0</v>
      </c>
      <c r="I49">
        <v>0</v>
      </c>
      <c r="J49">
        <f t="shared" si="9"/>
        <v>5</v>
      </c>
      <c r="K49" s="9">
        <v>3</v>
      </c>
      <c r="L49">
        <v>1</v>
      </c>
      <c r="M49">
        <v>0</v>
      </c>
      <c r="N49">
        <v>0</v>
      </c>
      <c r="O49">
        <f t="shared" ref="O49:O54" si="11">K49-(L49+M49+N49)</f>
        <v>2</v>
      </c>
      <c r="P49" s="9">
        <v>5</v>
      </c>
      <c r="Q49">
        <v>2</v>
      </c>
      <c r="R49">
        <v>0</v>
      </c>
      <c r="S49">
        <v>0</v>
      </c>
      <c r="T49">
        <f t="shared" si="8"/>
        <v>3</v>
      </c>
      <c r="U49" s="9">
        <v>7</v>
      </c>
      <c r="V49">
        <v>2</v>
      </c>
      <c r="W49">
        <v>0</v>
      </c>
      <c r="X49">
        <v>0</v>
      </c>
      <c r="Y49">
        <f t="shared" si="10"/>
        <v>5</v>
      </c>
      <c r="Z49" s="9">
        <v>15</v>
      </c>
      <c r="AA49">
        <v>10</v>
      </c>
      <c r="AB49">
        <v>0</v>
      </c>
      <c r="AC49">
        <v>0</v>
      </c>
      <c r="AD49">
        <f>Z49-(AA49+AB49+AC49)</f>
        <v>5</v>
      </c>
    </row>
    <row r="50" spans="1:37">
      <c r="O50">
        <f t="shared" si="6"/>
        <v>0</v>
      </c>
      <c r="T50">
        <f t="shared" ref="T50:T54" si="12">P50-(Q50+R50+S50)</f>
        <v>0</v>
      </c>
      <c r="Y50">
        <f t="shared" ref="Y50:Y54" si="13">U50-(V50+W50+X50)</f>
        <v>0</v>
      </c>
      <c r="AD50">
        <f t="shared" ref="AD50:AD54" si="14">Z50-(AA50+AB50+AC50)</f>
        <v>0</v>
      </c>
      <c r="AF50" s="14" t="s">
        <v>1</v>
      </c>
      <c r="AG50" s="14" t="s">
        <v>70</v>
      </c>
      <c r="AH50" s="14" t="s">
        <v>71</v>
      </c>
      <c r="AI50" s="14" t="s">
        <v>72</v>
      </c>
      <c r="AJ50" s="14" t="s">
        <v>73</v>
      </c>
      <c r="AK50" s="14" t="s">
        <v>74</v>
      </c>
    </row>
    <row r="51" spans="1:37">
      <c r="A51" s="14" t="s">
        <v>75</v>
      </c>
      <c r="C51">
        <f>SUMIF(B2:B49,"=Bien personal",C2:C49)</f>
        <v>10357</v>
      </c>
      <c r="D51">
        <f>SUMIF(B2:B49,"=Bien personal",D2:D49)</f>
        <v>596820</v>
      </c>
      <c r="E51">
        <f>SUMIF(B2:B49,"=Bien personal",E2:E49)</f>
        <v>16859</v>
      </c>
      <c r="F51">
        <f>SUMIF(B2:B49,"=Bien personal",F2:F49)</f>
        <v>138</v>
      </c>
      <c r="G51">
        <f>SUMIF(B2:B49,"=Bien personal",G2:G49)</f>
        <v>62</v>
      </c>
      <c r="H51">
        <f>SUMIF(B2:B49,"=Bien personal",H2:H49)</f>
        <v>0</v>
      </c>
      <c r="I51">
        <f>SUMIF(B2:B49,"=Bien personal",I2:I49)</f>
        <v>3</v>
      </c>
      <c r="J51">
        <f t="shared" ref="J51:J54" si="15">F51-(G51+H51+I51)</f>
        <v>73</v>
      </c>
      <c r="K51">
        <f>SUMIF(B2:B49,"=Bien personal",K2:K49)</f>
        <v>77</v>
      </c>
      <c r="L51">
        <f>SUMIF(B2:B49,"=Bien personal",L2:L49)</f>
        <v>33</v>
      </c>
      <c r="M51">
        <f>SUMIF(B2:B49,"=Bien personal",M2:M49)</f>
        <v>0</v>
      </c>
      <c r="N51">
        <f>SUMIF(B2:B49,"=Bien personal",N2:N49)</f>
        <v>2</v>
      </c>
      <c r="O51">
        <f t="shared" si="6"/>
        <v>42</v>
      </c>
      <c r="P51">
        <f>SUMIF(B2:B49,"=Bien personal",P2:P49)</f>
        <v>111</v>
      </c>
      <c r="Q51">
        <f>SUMIF(B2:B49,"=Bien personal",Q2:Q49)</f>
        <v>33</v>
      </c>
      <c r="R51">
        <f>SUMIF(C2:C49,"=Bien personal",R2:R49)</f>
        <v>0</v>
      </c>
      <c r="S51">
        <f t="shared" ref="S51:AC51" si="16">SUMIF(Q2:Q49,"=Bien personal",S2:S49)</f>
        <v>0</v>
      </c>
      <c r="T51">
        <f t="shared" si="12"/>
        <v>78</v>
      </c>
      <c r="U51">
        <f>SUMIF(B2:B49,"=Bien personal",U2:U49)</f>
        <v>55</v>
      </c>
      <c r="V51">
        <f>SUMIF(B2:B49,"=Bien personal",V2:V49)</f>
        <v>22</v>
      </c>
      <c r="W51">
        <f>SUMIF(B2:B49,"=Bien personal",W2:W49)</f>
        <v>2</v>
      </c>
      <c r="X51">
        <f>SUMIF(B2:B49,"=Bien personal",X2:X49)</f>
        <v>0</v>
      </c>
      <c r="Y51">
        <f>U51-(V51+W51+X51)</f>
        <v>31</v>
      </c>
      <c r="Z51">
        <f>SUMIF($B2:$B49,"=Bien personal",Z2:Z49)</f>
        <v>76</v>
      </c>
      <c r="AA51">
        <f>SUMIF($B2:$B49,"=Bien personal",AA2:AA49)</f>
        <v>35</v>
      </c>
      <c r="AB51">
        <f>SUMIF($B2:$B49,"=Bien personal",AB2:AB49)</f>
        <v>0</v>
      </c>
      <c r="AC51">
        <f>SUMIF($B2:$B49,"=Bien personal",AC2:AC49)</f>
        <v>3</v>
      </c>
      <c r="AD51">
        <f t="shared" si="14"/>
        <v>38</v>
      </c>
      <c r="AF51" t="s">
        <v>21</v>
      </c>
      <c r="AG51">
        <f>F51+Z51+U51+P51+K51</f>
        <v>457</v>
      </c>
      <c r="AH51">
        <f>G51+AA51+V51+Q51+L51</f>
        <v>185</v>
      </c>
      <c r="AI51">
        <f>H51+AB51+W51+R51+M51</f>
        <v>2</v>
      </c>
      <c r="AJ51">
        <f>I51+AC51+X51+S51+N51</f>
        <v>8</v>
      </c>
      <c r="AK51">
        <f>J51+AD51+Y51+T51+O51</f>
        <v>262</v>
      </c>
    </row>
    <row r="52" spans="1:37">
      <c r="A52" s="14" t="s">
        <v>76</v>
      </c>
      <c r="C52">
        <f>SUMIF(B2:B49,"=Bien no personal",C2:C49)</f>
        <v>32074</v>
      </c>
      <c r="D52">
        <f>SUMIF(B2:B49,"=Bien no personal",D2:D49)</f>
        <v>338576</v>
      </c>
      <c r="E52">
        <f>SUMIF(B2:B49,"=Bien no personal",E2:E49)</f>
        <v>25341</v>
      </c>
      <c r="F52">
        <f>SUMIF(B2:B49,"=Bien no personal",F2:F49)</f>
        <v>386</v>
      </c>
      <c r="G52">
        <f>SUMIF(B2:B49,"=Bien no personal",G2:G49)</f>
        <v>237</v>
      </c>
      <c r="H52">
        <f>SUMIF(B2:B49,"=Bien no personal",H2:H49)</f>
        <v>2</v>
      </c>
      <c r="I52">
        <f>SUMIF(B2:B49,"=Bien no personal",I2:I49)</f>
        <v>6</v>
      </c>
      <c r="J52">
        <f t="shared" si="15"/>
        <v>141</v>
      </c>
      <c r="K52">
        <f>SUMIF(B2:B49,"=Bien no personal",K2:K49)</f>
        <v>181</v>
      </c>
      <c r="L52">
        <f>SUMIF(B2:B49,"=Bien no personal",L2:L49)</f>
        <v>109</v>
      </c>
      <c r="M52">
        <f>SUMIF(B2:B49,"=Bien no personal",M2:M49)</f>
        <v>0</v>
      </c>
      <c r="N52">
        <f>SUMIF(B2:B49,"=Bien no personal",N2:N49)</f>
        <v>3</v>
      </c>
      <c r="O52">
        <f t="shared" si="6"/>
        <v>69</v>
      </c>
      <c r="P52">
        <f>SUMIF(B2:B49,"=Bien no personal",P2:P49)</f>
        <v>233</v>
      </c>
      <c r="Q52">
        <f>SUMIF(B2:B49,"=Bien no personal",Q2:Q49)</f>
        <v>120</v>
      </c>
      <c r="R52">
        <f t="shared" ref="R52:AC52" si="17">SUMIF(F2:F49,"=Bien no personal",R2:R49)</f>
        <v>0</v>
      </c>
      <c r="S52">
        <f t="shared" si="17"/>
        <v>0</v>
      </c>
      <c r="T52">
        <f t="shared" si="12"/>
        <v>113</v>
      </c>
      <c r="U52">
        <f>SUMIF(B2:B49,"=Bien no personal",U2:U49)</f>
        <v>231</v>
      </c>
      <c r="V52">
        <f>SUMIF(B2:B49,"=Bien no personal",V2:V49)</f>
        <v>152</v>
      </c>
      <c r="W52">
        <f>SUMIF(B2:B49,"=Bien no personal",W2:W49)</f>
        <v>0</v>
      </c>
      <c r="X52">
        <f>SUMIF(B2:B49,"=Bien no personal",X2:X49)</f>
        <v>5</v>
      </c>
      <c r="Y52">
        <f t="shared" si="13"/>
        <v>74</v>
      </c>
      <c r="Z52">
        <f>SUMIF($B2:$B49,"=Bien no personal",Z2:Z49)</f>
        <v>300</v>
      </c>
      <c r="AA52">
        <f>SUMIF($B2:$B49,"=Bien no personal",AA2:AA49)</f>
        <v>105</v>
      </c>
      <c r="AB52">
        <f>SUMIF($B2:$B49,"=Bien no personal",AB2:AB49)</f>
        <v>3</v>
      </c>
      <c r="AC52">
        <f>SUMIF($B2:$B49,"=Bien no personal",AC2:AC49)</f>
        <v>5</v>
      </c>
      <c r="AD52">
        <f t="shared" si="14"/>
        <v>187</v>
      </c>
      <c r="AF52" t="s">
        <v>18</v>
      </c>
      <c r="AG52">
        <f>F52+Z52+U52+P52+K52</f>
        <v>1331</v>
      </c>
      <c r="AH52">
        <f>G52+AA52+V52+Q52+L52</f>
        <v>723</v>
      </c>
      <c r="AI52">
        <f>H52+AB52+W52+R52+M52</f>
        <v>5</v>
      </c>
      <c r="AJ52">
        <f>I52+AC52+X52+S52+N52</f>
        <v>19</v>
      </c>
      <c r="AK52">
        <f>J52+AD52+Y52+T52+O52</f>
        <v>584</v>
      </c>
    </row>
    <row r="53" spans="1:37">
      <c r="A53" s="14" t="s">
        <v>77</v>
      </c>
      <c r="C53">
        <f>SUMIF(B2:B49,"=Servicio",C2:C49)</f>
        <v>15350.984</v>
      </c>
      <c r="D53">
        <f>SUMIF(B2:B49,"=Servicio",D2:D49)</f>
        <v>312233</v>
      </c>
      <c r="E53">
        <f>SUMIF(B2:B49,"=Servicio",E2:E49)</f>
        <v>32586.501</v>
      </c>
      <c r="F53">
        <f>SUMIF(B2:B49,"=Servicio",F2:F49)</f>
        <v>202</v>
      </c>
      <c r="G53">
        <f>SUMIF(B2:B49,"=Servicio",G2:G49)</f>
        <v>54</v>
      </c>
      <c r="H53">
        <f>SUMIF(B2:B49,"=Servicio",H2:H49)</f>
        <v>1</v>
      </c>
      <c r="I53">
        <f>SUMIF(B2:B49,"=Servicio",I2:I49)</f>
        <v>2</v>
      </c>
      <c r="J53">
        <f t="shared" si="15"/>
        <v>145</v>
      </c>
      <c r="K53">
        <f>SUMIF(B2:B49,"=Servicio",K2:K49)</f>
        <v>319</v>
      </c>
      <c r="L53">
        <f>SUMIF(B2:B49,"=Servicio",L2:L49)</f>
        <v>56</v>
      </c>
      <c r="M53">
        <v>2</v>
      </c>
      <c r="N53">
        <f>SUMIF(B2:B49,"=Servicio",N2:N49)</f>
        <v>1</v>
      </c>
      <c r="O53">
        <f t="shared" si="11"/>
        <v>260</v>
      </c>
      <c r="P53">
        <f>SUMIF(B2:B49,"=Servicio",P2:P49)</f>
        <v>154</v>
      </c>
      <c r="Q53">
        <f>SUMIF(B2:B49,"=Servicio",Q2:Q49)</f>
        <v>44</v>
      </c>
      <c r="R53">
        <f t="shared" ref="R53:AC53" si="18">SUMIF(Q2:Q49,"=Servicio",R2:R49)</f>
        <v>0</v>
      </c>
      <c r="S53">
        <f t="shared" si="18"/>
        <v>0</v>
      </c>
      <c r="T53">
        <f t="shared" si="12"/>
        <v>110</v>
      </c>
      <c r="U53">
        <f>SUMIF(B2:B49,"=Servicio",U2:U49)</f>
        <v>148</v>
      </c>
      <c r="V53">
        <f>SUMIF(B2:B49,"=Servicio",V2:V49)</f>
        <v>41</v>
      </c>
      <c r="W53">
        <f>SUMIF(B2:B49,"=Servicio",W2:W49)</f>
        <v>5</v>
      </c>
      <c r="X53">
        <f>SUMIF(B2:B49,"=Servicio",X2:X49)</f>
        <v>1</v>
      </c>
      <c r="Y53">
        <f t="shared" si="13"/>
        <v>101</v>
      </c>
      <c r="Z53">
        <f>SUMIF($B2:$B49,"=Servicio",Z2:Z49)</f>
        <v>198</v>
      </c>
      <c r="AA53">
        <f>SUMIF($B2:$B49,"=Servicio",AA2:AA49)</f>
        <v>50</v>
      </c>
      <c r="AB53">
        <f>SUMIF($B2:$B49,"=Servicio",AB2:AB49)</f>
        <v>4</v>
      </c>
      <c r="AC53">
        <f>SUMIF($B2:$B49,"=Servicio",AC2:AC49)</f>
        <v>0</v>
      </c>
      <c r="AD53">
        <f t="shared" si="14"/>
        <v>144</v>
      </c>
      <c r="AF53" t="s">
        <v>23</v>
      </c>
      <c r="AG53">
        <f>F53+Z53+U53+P53+K53</f>
        <v>1021</v>
      </c>
      <c r="AH53">
        <f>G53+AA53+V53+Q53+L53</f>
        <v>245</v>
      </c>
      <c r="AI53">
        <f>H53+AB53+W53+R53+M53</f>
        <v>12</v>
      </c>
      <c r="AJ53">
        <f>I53+AC53+X53+S53+N53</f>
        <v>4</v>
      </c>
      <c r="AK53">
        <f>J53+AD53+Y53+T53+O53</f>
        <v>760</v>
      </c>
    </row>
    <row r="54" spans="1:37">
      <c r="A54" s="14" t="s">
        <v>78</v>
      </c>
      <c r="C54">
        <f>SUMIF(B2:B49,"=Productos para el hogar",C2:C49)</f>
        <v>13571</v>
      </c>
      <c r="D54">
        <f>SUMIF(B2:B49,"=Productos para el hogar",D2:D49)</f>
        <v>647784</v>
      </c>
      <c r="E54">
        <f>SUMIF(B2:B49,"=Productos para el hogar",E2:E49)</f>
        <v>11598</v>
      </c>
      <c r="F54">
        <f>SUMIF(B2:B49,"=Productos para el hogar",F2:F49)</f>
        <v>190</v>
      </c>
      <c r="G54">
        <f>SUMIF(B2:B49,"=Productos para el hogar",G2:G49)</f>
        <v>57</v>
      </c>
      <c r="H54">
        <f>SUMIF(B2:B49,"=Productos para el hogar",H2:H49)</f>
        <v>2</v>
      </c>
      <c r="I54">
        <f>SUMIF(B2:B49,"=Productos para el hogar",I2:I49)</f>
        <v>12</v>
      </c>
      <c r="J54">
        <f t="shared" si="15"/>
        <v>119</v>
      </c>
      <c r="K54">
        <f>SUMIF(B2:B49,"=Productos para el hogar",K2:K49)</f>
        <v>172</v>
      </c>
      <c r="L54">
        <f>SUMIF(B2:B49,"=Productos para el hogar",L2:L49)</f>
        <v>63</v>
      </c>
      <c r="M54">
        <f>SUMIF(B2:B49,"=Productos para el hogar",M2:M49)</f>
        <v>2</v>
      </c>
      <c r="N54">
        <f>SUMIF(B2:B49,"=Productos para el hogar",N2:N49)</f>
        <v>5</v>
      </c>
      <c r="O54">
        <f t="shared" si="11"/>
        <v>102</v>
      </c>
      <c r="P54">
        <f>SUMIF(B2:B49,"=Productos para el hogar",P2:P49)</f>
        <v>174</v>
      </c>
      <c r="Q54">
        <f>SUMIF(B2:B49,"=Productos para el hogar",Q2:Q49)</f>
        <v>57</v>
      </c>
      <c r="R54">
        <f t="shared" ref="R54:AC54" si="19">SUMIF(Q2:Q49,"=Productos para el hogar",R2:R49)</f>
        <v>0</v>
      </c>
      <c r="S54">
        <f t="shared" si="19"/>
        <v>0</v>
      </c>
      <c r="T54">
        <f t="shared" si="12"/>
        <v>117</v>
      </c>
      <c r="U54">
        <f>SUMIF(B2:B49,"=Productos para el hogar",U2:U49)</f>
        <v>231</v>
      </c>
      <c r="V54">
        <f>SUMIF($B2:$B49,"=Productos para el hogar",V2:V49)</f>
        <v>64</v>
      </c>
      <c r="W54">
        <f>SUMIF($B2:$B49,"=Productos para el hogar",W2:W49)</f>
        <v>0</v>
      </c>
      <c r="X54">
        <f>SUMIF($B2:$B49,"=Productos para el hogar",X2:X49)</f>
        <v>7</v>
      </c>
      <c r="Y54">
        <f t="shared" si="13"/>
        <v>160</v>
      </c>
      <c r="Z54">
        <f>SUMIF($B2:$B49,"=Productos para el hogar",Z2:Z49)</f>
        <v>279</v>
      </c>
      <c r="AA54">
        <f>SUMIF($B2:$B49,"=Productos para el hogar",AA2:AA49)</f>
        <v>99</v>
      </c>
      <c r="AB54">
        <f>SUMIF($B2:$B49,"=Productos para el hogar",AB2:AB49)</f>
        <v>0</v>
      </c>
      <c r="AC54">
        <f>SUMIF($B2:$B49,"=Productos para el hogar",AC2:AC49)</f>
        <v>10</v>
      </c>
      <c r="AD54">
        <f t="shared" si="14"/>
        <v>170</v>
      </c>
      <c r="AF54" t="s">
        <v>38</v>
      </c>
      <c r="AG54">
        <f>F54+Z54+U54+P54+K54</f>
        <v>1046</v>
      </c>
      <c r="AH54">
        <f>G54+AA54+V54+Q54+L54</f>
        <v>340</v>
      </c>
      <c r="AI54">
        <f>H54+AB54+W54+R54+M54</f>
        <v>4</v>
      </c>
      <c r="AJ54">
        <f>I54+AC54+X54+S54+N54</f>
        <v>34</v>
      </c>
      <c r="AK54">
        <f>J54+AD54+Y54+T54+O54</f>
        <v>668</v>
      </c>
    </row>
    <row r="55" spans="1:37" s="8" customFormat="1">
      <c r="A55" s="7" t="s">
        <v>79</v>
      </c>
      <c r="C55" s="8">
        <f t="shared" ref="C55:AD55" si="20">SUM(C2:C49)</f>
        <v>78694.983999999997</v>
      </c>
      <c r="D55" s="8">
        <f t="shared" si="20"/>
        <v>1938544</v>
      </c>
      <c r="E55" s="8">
        <f t="shared" si="20"/>
        <v>92012.500999999989</v>
      </c>
      <c r="F55" s="6">
        <f t="shared" si="20"/>
        <v>953</v>
      </c>
      <c r="G55" s="8">
        <f t="shared" si="20"/>
        <v>424</v>
      </c>
      <c r="H55" s="8">
        <f t="shared" si="20"/>
        <v>5</v>
      </c>
      <c r="I55" s="8">
        <f t="shared" si="20"/>
        <v>23</v>
      </c>
      <c r="J55" s="8">
        <f t="shared" si="20"/>
        <v>502</v>
      </c>
      <c r="K55" s="6">
        <f t="shared" si="20"/>
        <v>797</v>
      </c>
      <c r="L55" s="8">
        <f t="shared" si="20"/>
        <v>277</v>
      </c>
      <c r="M55" s="8">
        <f t="shared" si="20"/>
        <v>4</v>
      </c>
      <c r="N55" s="8">
        <f t="shared" si="20"/>
        <v>11</v>
      </c>
      <c r="O55" s="8">
        <f t="shared" si="20"/>
        <v>505</v>
      </c>
      <c r="P55" s="6">
        <f t="shared" si="20"/>
        <v>691</v>
      </c>
      <c r="Q55" s="8">
        <f t="shared" si="20"/>
        <v>260</v>
      </c>
      <c r="R55" s="8">
        <f t="shared" si="20"/>
        <v>8</v>
      </c>
      <c r="S55" s="8">
        <f t="shared" si="20"/>
        <v>10</v>
      </c>
      <c r="T55" s="8">
        <f t="shared" si="20"/>
        <v>402</v>
      </c>
      <c r="U55" s="13">
        <f t="shared" si="20"/>
        <v>696</v>
      </c>
      <c r="V55" s="8">
        <f t="shared" si="20"/>
        <v>289</v>
      </c>
      <c r="W55" s="8">
        <f t="shared" si="20"/>
        <v>7</v>
      </c>
      <c r="X55" s="8">
        <f t="shared" si="20"/>
        <v>15</v>
      </c>
      <c r="Y55" s="8">
        <f t="shared" si="20"/>
        <v>382</v>
      </c>
      <c r="Z55" s="6">
        <f t="shared" si="20"/>
        <v>919</v>
      </c>
      <c r="AA55" s="8">
        <f t="shared" si="20"/>
        <v>315</v>
      </c>
      <c r="AB55" s="8">
        <f t="shared" si="20"/>
        <v>7</v>
      </c>
      <c r="AC55" s="8">
        <f t="shared" si="20"/>
        <v>21</v>
      </c>
      <c r="AD55" s="8">
        <f t="shared" si="20"/>
        <v>576</v>
      </c>
      <c r="AG55" s="7">
        <f>F55+Z55+U55+P55+K55</f>
        <v>4056</v>
      </c>
      <c r="AH55" s="8">
        <f>G55+AA55+V55+Q55+L55</f>
        <v>1565</v>
      </c>
      <c r="AI55" s="8">
        <f>H55+AB55+W55+R55+M55</f>
        <v>31</v>
      </c>
      <c r="AJ55" s="8">
        <f>I55+AC55+X55+S55+N55</f>
        <v>80</v>
      </c>
      <c r="AK55" s="15">
        <f>J55+AD55+Y55+T55+O55</f>
        <v>2367</v>
      </c>
    </row>
  </sheetData>
  <autoFilter ref="A1:AE49" xr:uid="{F87C987D-A3A8-4B58-88B3-389144CD0127}"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Public</dc:creator>
  <cp:keywords/>
  <dc:description/>
  <cp:lastModifiedBy/>
  <cp:revision/>
  <dcterms:created xsi:type="dcterms:W3CDTF">2019-08-02T21:13:24Z</dcterms:created>
  <dcterms:modified xsi:type="dcterms:W3CDTF">2019-08-04T21:42:43Z</dcterms:modified>
  <cp:category/>
  <cp:contentStatus/>
</cp:coreProperties>
</file>