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worksheets/sheet69.xml" ContentType="application/vnd.openxmlformats-officedocument.spreadsheetml.worksheet+xml"/>
  <Override PartName="/xl/worksheets/sheet68.xml" ContentType="application/vnd.openxmlformats-officedocument.spreadsheetml.worksheet+xml"/>
  <Override PartName="/xl/worksheets/sheet67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sharedStrings.xml" ContentType="application/vnd.openxmlformats-officedocument.spreadsheetml.sharedStrings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3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22.xml" ContentType="application/vnd.openxmlformats-officedocument.spreadsheetml.worksheet+xml"/>
  <Override PartName="/xl/worksheets/sheet32.xml" ContentType="application/vnd.openxmlformats-officedocument.spreadsheetml.worksheet+xml"/>
  <Override PartName="/xl/worksheets/sheet30.xml" ContentType="application/vnd.openxmlformats-officedocument.spreadsheetml.worksheet+xml"/>
  <Override PartName="/xl/worksheets/sheet24.xml" ContentType="application/vnd.openxmlformats-officedocument.spreadsheetml.worksheet+xml"/>
  <Override PartName="/xl/worksheets/sheet31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sengar\Desktop\"/>
    </mc:Choice>
  </mc:AlternateContent>
  <bookViews>
    <workbookView xWindow="240" yWindow="45" windowWidth="20115" windowHeight="7740"/>
  </bookViews>
  <sheets>
    <sheet name="Index" sheetId="1" r:id="rId1"/>
    <sheet name="SDFS-60M-2" sheetId="2" r:id="rId2"/>
    <sheet name="SDFS-60M-3" sheetId="3" r:id="rId3"/>
    <sheet name="SDFS-366D-52" sheetId="4" r:id="rId4"/>
    <sheet name="SDFS-336D-53" sheetId="5" r:id="rId5"/>
    <sheet name="SDFS-366-D-54" sheetId="6" r:id="rId6"/>
    <sheet name="SDFS 16M-2" sheetId="7" r:id="rId7"/>
    <sheet name="SFIDS-90D-1" sheetId="8" r:id="rId8"/>
    <sheet name="SDFS A - 1" sheetId="9" r:id="rId9"/>
    <sheet name="SDFS A - 2" sheetId="10" r:id="rId10"/>
    <sheet name="SDFS-A-3" sheetId="11" r:id="rId11"/>
    <sheet name="SDFS-A-4" sheetId="12" r:id="rId12"/>
    <sheet name="SDFS-A-5" sheetId="13" r:id="rId13"/>
    <sheet name="SDFS-A-6" sheetId="14" r:id="rId14"/>
    <sheet name="SDFS-A-9" sheetId="15" r:id="rId15"/>
    <sheet name="SDFS-A-7" sheetId="16" r:id="rId16"/>
    <sheet name="SDFS-A-10" sheetId="17" r:id="rId17"/>
    <sheet name="SDFS-A-11" sheetId="18" r:id="rId18"/>
    <sheet name="SDFS-A-13" sheetId="19" r:id="rId19"/>
    <sheet name="SDFS-A-14" sheetId="20" r:id="rId20"/>
    <sheet name="SDFS-A-15" sheetId="21" r:id="rId21"/>
    <sheet name="SDFS-A-16" sheetId="22" r:id="rId22"/>
    <sheet name="SDFS-A-17" sheetId="23" r:id="rId23"/>
    <sheet name="SDFS-A-18" sheetId="24" r:id="rId24"/>
    <sheet name="SDFS-A-19" sheetId="25" r:id="rId25"/>
    <sheet name="SDFS-A-20" sheetId="26" r:id="rId26"/>
    <sheet name="SDFA-A-21" sheetId="27" r:id="rId27"/>
    <sheet name="SDFS-A-22" sheetId="28" r:id="rId28"/>
    <sheet name="SDFS-A-24" sheetId="29" r:id="rId29"/>
    <sheet name="SDFS-A-23" sheetId="30" r:id="rId30"/>
    <sheet name="SDFS-A-25" sheetId="31" r:id="rId31"/>
    <sheet name="SDFS-A-26" sheetId="32" r:id="rId32"/>
    <sheet name="SDFS-A-27" sheetId="33" r:id="rId33"/>
    <sheet name="SDFS-A-28-367-D" sheetId="34" r:id="rId34"/>
    <sheet name="SDFS-A-31-367-D" sheetId="35" r:id="rId35"/>
    <sheet name="SDFS-A-32-367-D" sheetId="36" r:id="rId36"/>
    <sheet name="SDFS-A-34-367-D" sheetId="37" r:id="rId37"/>
    <sheet name="SDFS-A-33-36-M" sheetId="38" r:id="rId38"/>
    <sheet name="SDFS-A-35-369-D" sheetId="39" r:id="rId39"/>
    <sheet name="SDFS A -36-36-M" sheetId="40" r:id="rId40"/>
    <sheet name="SDFS-A-38" sheetId="41" r:id="rId41"/>
    <sheet name="SDFS-A-39" sheetId="42" r:id="rId42"/>
    <sheet name="SDFS-A-40" sheetId="43" r:id="rId43"/>
    <sheet name="SDFS-A-42" sheetId="44" r:id="rId44"/>
    <sheet name="SDFS-A-43" sheetId="45" r:id="rId45"/>
    <sheet name="SDFS-A-44" sheetId="46" r:id="rId46"/>
    <sheet name="SDFS-B-1" sheetId="47" r:id="rId47"/>
    <sheet name="SDFS-B-2" sheetId="48" r:id="rId48"/>
    <sheet name="SDFS B-3(1111)D" sheetId="49" r:id="rId49"/>
    <sheet name="SDFS B-4(1111D)" sheetId="50" r:id="rId50"/>
    <sheet name="SDFS B-6(1111D)" sheetId="51" r:id="rId51"/>
    <sheet name="SDFS B-7(38M)" sheetId="52" r:id="rId52"/>
    <sheet name="SDFS-B-8" sheetId="53" r:id="rId53"/>
    <sheet name="SDFS-B-9" sheetId="54" r:id="rId54"/>
    <sheet name="SDFS-B-16" sheetId="55" r:id="rId55"/>
    <sheet name="SDFS-B-17" sheetId="56" r:id="rId56"/>
    <sheet name="SDFS-B-18" sheetId="57" r:id="rId57"/>
    <sheet name="SDFS B-19" sheetId="58" r:id="rId58"/>
    <sheet name="SDFS-B-20" sheetId="59" r:id="rId59"/>
    <sheet name="SDFS-B-22" sheetId="60" r:id="rId60"/>
    <sheet name="SDFS-B-23" sheetId="61" r:id="rId61"/>
    <sheet name="SDFS-B-25" sheetId="62" r:id="rId62"/>
    <sheet name="SDFS-B-26" sheetId="63" r:id="rId63"/>
    <sheet name="SDFS-B-27" sheetId="64" r:id="rId64"/>
    <sheet name="SDFS-B-28" sheetId="65" r:id="rId65"/>
    <sheet name="SDFS-B-29" sheetId="66" r:id="rId66"/>
    <sheet name="SDFS-B-31" sheetId="67" r:id="rId67"/>
    <sheet name="SDFS-B-33" sheetId="68" r:id="rId68"/>
    <sheet name="SDFS-B-34" sheetId="69" r:id="rId69"/>
    <sheet name="SDFS-B-35" sheetId="70" r:id="rId70"/>
    <sheet name="SDFS-B-36" sheetId="71" r:id="rId71"/>
    <sheet name="SDFS-B-41" sheetId="72" r:id="rId72"/>
    <sheet name="SDFS-B-42" sheetId="73" r:id="rId73"/>
    <sheet name="SDFS-B-43" sheetId="74" r:id="rId74"/>
    <sheet name="SDFS-B-44" sheetId="75" r:id="rId75"/>
  </sheets>
  <externalReferences>
    <externalReference r:id="rId76"/>
  </externalReferences>
  <definedNames>
    <definedName name="_xlnm._FilterDatabase" localSheetId="26" hidden="1">'SDFA-A-21'!$A$1:$M$81</definedName>
    <definedName name="_xlnm._FilterDatabase" localSheetId="6" hidden="1">'SDFS 16M-2'!$A$1:$M$77</definedName>
    <definedName name="_xlnm._FilterDatabase" localSheetId="8" hidden="1">'SDFS A - 1'!$A$1:$M$82</definedName>
    <definedName name="_xlnm._FilterDatabase" localSheetId="9" hidden="1">'SDFS A - 2'!$A$1:$M$86</definedName>
    <definedName name="_xlnm._FilterDatabase" localSheetId="39" hidden="1">'SDFS A -36-36-M'!$A$1:$M$80</definedName>
    <definedName name="_xlnm._FilterDatabase" localSheetId="57" hidden="1">'SDFS B-19'!$A$1:$M$84</definedName>
    <definedName name="_xlnm._FilterDatabase" localSheetId="48" hidden="1">'SDFS B-3(1111)D'!$A$1:$M$81</definedName>
    <definedName name="_xlnm._FilterDatabase" localSheetId="49" hidden="1">'SDFS B-4(1111D)'!$A$1:$M$83</definedName>
    <definedName name="_xlnm._FilterDatabase" localSheetId="50" hidden="1">'SDFS B-6(1111D)'!$A$1:$M$83</definedName>
    <definedName name="_xlnm._FilterDatabase" localSheetId="51" hidden="1">'SDFS B-7(38M)'!$A$1:$M$81</definedName>
    <definedName name="_xlnm._FilterDatabase" localSheetId="4" hidden="1">'SDFS-336D-53'!$A$1:$M$78</definedName>
    <definedName name="_xlnm._FilterDatabase" localSheetId="3" hidden="1">'SDFS-366D-52'!$A$1:$M$72</definedName>
    <definedName name="_xlnm._FilterDatabase" localSheetId="5" hidden="1">'SDFS-366-D-54'!$A$1:$M$80</definedName>
    <definedName name="_xlnm._FilterDatabase" localSheetId="1" hidden="1">'SDFS-60M-2'!$A$1:$M$80</definedName>
    <definedName name="_xlnm._FilterDatabase" localSheetId="2" hidden="1">'SDFS-60M-3'!$A$1:$M$80</definedName>
    <definedName name="_xlnm._FilterDatabase" localSheetId="16" hidden="1">'SDFS-A-10'!$A$1:$M$85</definedName>
    <definedName name="_xlnm._FilterDatabase" localSheetId="17" hidden="1">'SDFS-A-11'!$A$1:$M$81</definedName>
    <definedName name="_xlnm._FilterDatabase" localSheetId="18" hidden="1">'SDFS-A-13'!$A$1:$M$80</definedName>
    <definedName name="_xlnm._FilterDatabase" localSheetId="19" hidden="1">'SDFS-A-14'!$A$1:$M$82</definedName>
    <definedName name="_xlnm._FilterDatabase" localSheetId="20" hidden="1">'SDFS-A-15'!$A$1:$M$83</definedName>
    <definedName name="_xlnm._FilterDatabase" localSheetId="21" hidden="1">'SDFS-A-16'!$A$1:$M$81</definedName>
    <definedName name="_xlnm._FilterDatabase" localSheetId="22" hidden="1">'SDFS-A-17'!$A$1:$M$83</definedName>
    <definedName name="_xlnm._FilterDatabase" localSheetId="23" hidden="1">'SDFS-A-18'!$A$1:$M$80</definedName>
    <definedName name="_xlnm._FilterDatabase" localSheetId="24" hidden="1">'SDFS-A-19'!$A$1:$M$81</definedName>
    <definedName name="_xlnm._FilterDatabase" localSheetId="25" hidden="1">'SDFS-A-20'!$A$1:$M$81</definedName>
    <definedName name="_xlnm._FilterDatabase" localSheetId="27" hidden="1">'SDFS-A-22'!$A$1:$M$81</definedName>
    <definedName name="_xlnm._FilterDatabase" localSheetId="29" hidden="1">'SDFS-A-23'!$A$1:$M$79</definedName>
    <definedName name="_xlnm._FilterDatabase" localSheetId="28" hidden="1">'SDFS-A-24'!$A$1:$M$87</definedName>
    <definedName name="_xlnm._FilterDatabase" localSheetId="30" hidden="1">'SDFS-A-25'!$A$1:$M$81</definedName>
    <definedName name="_xlnm._FilterDatabase" localSheetId="31" hidden="1">'SDFS-A-26'!$A$1:$M$84</definedName>
    <definedName name="_xlnm._FilterDatabase" localSheetId="32" hidden="1">'SDFS-A-27'!$A$1:$M$84</definedName>
    <definedName name="_xlnm._FilterDatabase" localSheetId="33" hidden="1">'SDFS-A-28-367-D'!$A$1:$M$82</definedName>
    <definedName name="_xlnm._FilterDatabase" localSheetId="10" hidden="1">'SDFS-A-3'!$A$1:$M$78</definedName>
    <definedName name="_xlnm._FilterDatabase" localSheetId="34" hidden="1">'SDFS-A-31-367-D'!$A$1:$M$81</definedName>
    <definedName name="_xlnm._FilterDatabase" localSheetId="35" hidden="1">'SDFS-A-32-367-D'!$A$1:$M$83</definedName>
    <definedName name="_xlnm._FilterDatabase" localSheetId="37" hidden="1">'SDFS-A-33-36-M'!$A$1:$M$79</definedName>
    <definedName name="_xlnm._FilterDatabase" localSheetId="36" hidden="1">'SDFS-A-34-367-D'!$A$1:$M$82</definedName>
    <definedName name="_xlnm._FilterDatabase" localSheetId="38" hidden="1">'SDFS-A-35-369-D'!$A$1:$M$82</definedName>
    <definedName name="_xlnm._FilterDatabase" localSheetId="40" hidden="1">'SDFS-A-38'!$A$1:$M$80</definedName>
    <definedName name="_xlnm._FilterDatabase" localSheetId="41" hidden="1">'SDFS-A-39'!$A$1:$M$82</definedName>
    <definedName name="_xlnm._FilterDatabase" localSheetId="11" hidden="1">'SDFS-A-4'!$A$1:$M$82</definedName>
    <definedName name="_xlnm._FilterDatabase" localSheetId="42" hidden="1">'SDFS-A-40'!$A$1:$M$81</definedName>
    <definedName name="_xlnm._FilterDatabase" localSheetId="43" hidden="1">'SDFS-A-42'!$A$1:$M$79</definedName>
    <definedName name="_xlnm._FilterDatabase" localSheetId="44" hidden="1">'SDFS-A-43'!$A$1:$M$81</definedName>
    <definedName name="_xlnm._FilterDatabase" localSheetId="45" hidden="1">'SDFS-A-44'!$A$1:$M$79</definedName>
    <definedName name="_xlnm._FilterDatabase" localSheetId="12" hidden="1">'SDFS-A-5'!$A$1:$M$85</definedName>
    <definedName name="_xlnm._FilterDatabase" localSheetId="13" hidden="1">'SDFS-A-6'!$A$1:$M$84</definedName>
    <definedName name="_xlnm._FilterDatabase" localSheetId="15" hidden="1">'SDFS-A-7'!$A$1:$M$78</definedName>
    <definedName name="_xlnm._FilterDatabase" localSheetId="14" hidden="1">'SDFS-A-9'!$A$1:$M$81</definedName>
    <definedName name="_xlnm._FilterDatabase" localSheetId="46" hidden="1">'SDFS-B-1'!$A$1:$M$81</definedName>
    <definedName name="_xlnm._FilterDatabase" localSheetId="54" hidden="1">'SDFS-B-16'!$A$1:$M$87</definedName>
    <definedName name="_xlnm._FilterDatabase" localSheetId="55" hidden="1">'SDFS-B-17'!$A$1:$M$84</definedName>
    <definedName name="_xlnm._FilterDatabase" localSheetId="56" hidden="1">'SDFS-B-18'!$A$1:$M$87</definedName>
    <definedName name="_xlnm._FilterDatabase" localSheetId="47" hidden="1">'SDFS-B-2'!$A$1:$M$85</definedName>
    <definedName name="_xlnm._FilterDatabase" localSheetId="58" hidden="1">'SDFS-B-20'!$A$1:$M$84</definedName>
    <definedName name="_xlnm._FilterDatabase" localSheetId="59" hidden="1">'SDFS-B-22'!$A$1:$M$83</definedName>
    <definedName name="_xlnm._FilterDatabase" localSheetId="60" hidden="1">'SDFS-B-23'!$A$1:$M$80</definedName>
    <definedName name="_xlnm._FilterDatabase" localSheetId="61" hidden="1">'SDFS-B-25'!$A$1:$M$84</definedName>
    <definedName name="_xlnm._FilterDatabase" localSheetId="62" hidden="1">'SDFS-B-26'!$A$1:$M$85</definedName>
    <definedName name="_xlnm._FilterDatabase" localSheetId="63" hidden="1">'SDFS-B-27'!$A$1:$M$85</definedName>
    <definedName name="_xlnm._FilterDatabase" localSheetId="64" hidden="1">'SDFS-B-28'!$A$1:$M$80</definedName>
    <definedName name="_xlnm._FilterDatabase" localSheetId="65" hidden="1">'SDFS-B-29'!$A$1:$M$83</definedName>
    <definedName name="_xlnm._FilterDatabase" localSheetId="66" hidden="1">'SDFS-B-31'!$A$1:$M$84</definedName>
    <definedName name="_xlnm._FilterDatabase" localSheetId="67" hidden="1">'SDFS-B-33'!$A$1:$M$82</definedName>
    <definedName name="_xlnm._FilterDatabase" localSheetId="68" hidden="1">'SDFS-B-34'!$A$1:$M$84</definedName>
    <definedName name="_xlnm._FilterDatabase" localSheetId="69" hidden="1">'SDFS-B-35'!$A$1:$M$86</definedName>
    <definedName name="_xlnm._FilterDatabase" localSheetId="70" hidden="1">'SDFS-B-36'!$A$1:$M$95</definedName>
    <definedName name="_xlnm._FilterDatabase" localSheetId="71" hidden="1">'SDFS-B-41'!$A$1:$M$85</definedName>
    <definedName name="_xlnm._FilterDatabase" localSheetId="72" hidden="1">'SDFS-B-42'!$A$1:$M$82</definedName>
    <definedName name="_xlnm._FilterDatabase" localSheetId="73" hidden="1">'SDFS-B-43'!$A$1:$M$82</definedName>
    <definedName name="_xlnm._FilterDatabase" localSheetId="74" hidden="1">'SDFS-B-44'!$A$1:$M$82</definedName>
    <definedName name="_xlnm._FilterDatabase" localSheetId="52" hidden="1">'SDFS-B-8'!$A$1:$M$84</definedName>
    <definedName name="_xlnm._FilterDatabase" localSheetId="53" hidden="1">'SDFS-B-9'!$A$1:$M$86</definedName>
    <definedName name="_xlnm._FilterDatabase" localSheetId="7" hidden="1">'SFIDS-90D-1'!$A$1:$M$71</definedName>
  </definedNames>
  <calcPr calcId="15251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D73" i="75"/>
  <c r="H68" i="75"/>
  <c r="D68" i="75"/>
  <c r="H66" i="75"/>
  <c r="D66" i="75"/>
  <c r="H63" i="75"/>
  <c r="D63" i="75"/>
  <c r="H61" i="75"/>
  <c r="D61" i="75"/>
  <c r="D64" i="75" s="1"/>
  <c r="D74" i="75" s="1"/>
  <c r="H59" i="75"/>
  <c r="D59" i="75"/>
  <c r="H57" i="75"/>
  <c r="D57" i="75"/>
  <c r="H55" i="75"/>
  <c r="D55" i="75"/>
  <c r="H53" i="75"/>
  <c r="D53" i="75"/>
  <c r="H48" i="75"/>
  <c r="D48" i="75"/>
  <c r="D46" i="75"/>
  <c r="H43" i="75"/>
  <c r="D43" i="75"/>
  <c r="H39" i="75"/>
  <c r="D39" i="75"/>
  <c r="H37" i="75"/>
  <c r="D37" i="75"/>
  <c r="D35" i="75"/>
  <c r="H21" i="75"/>
  <c r="D21" i="75"/>
  <c r="H19" i="75"/>
  <c r="D19" i="75"/>
  <c r="H15" i="75"/>
  <c r="D15" i="75"/>
  <c r="H13" i="75"/>
  <c r="D13" i="75"/>
  <c r="H11" i="75"/>
  <c r="D11" i="75"/>
  <c r="H9" i="75"/>
  <c r="D9" i="75"/>
  <c r="D73" i="74"/>
  <c r="H68" i="74"/>
  <c r="D68" i="74"/>
  <c r="H66" i="74"/>
  <c r="D66" i="74"/>
  <c r="H63" i="74"/>
  <c r="D63" i="74"/>
  <c r="D64" i="74" s="1"/>
  <c r="H61" i="74"/>
  <c r="D61" i="74"/>
  <c r="H59" i="74"/>
  <c r="D59" i="74"/>
  <c r="H57" i="74"/>
  <c r="D57" i="74"/>
  <c r="H55" i="74"/>
  <c r="D55" i="74"/>
  <c r="H53" i="74"/>
  <c r="D53" i="74"/>
  <c r="H48" i="74"/>
  <c r="D48" i="74"/>
  <c r="D46" i="74"/>
  <c r="H43" i="74"/>
  <c r="D43" i="74"/>
  <c r="H39" i="74"/>
  <c r="D39" i="74"/>
  <c r="H37" i="74"/>
  <c r="D37" i="74"/>
  <c r="D35" i="74"/>
  <c r="H21" i="74"/>
  <c r="D21" i="74"/>
  <c r="H19" i="74"/>
  <c r="D19" i="74"/>
  <c r="H15" i="74"/>
  <c r="D15" i="74"/>
  <c r="H13" i="74"/>
  <c r="D13" i="74"/>
  <c r="H11" i="74"/>
  <c r="D11" i="74"/>
  <c r="H9" i="74"/>
  <c r="D9" i="74"/>
  <c r="D73" i="73"/>
  <c r="H68" i="73"/>
  <c r="D68" i="73"/>
  <c r="H66" i="73"/>
  <c r="D66" i="73"/>
  <c r="H63" i="73"/>
  <c r="D63" i="73"/>
  <c r="H61" i="73"/>
  <c r="D61" i="73"/>
  <c r="H59" i="73"/>
  <c r="D59" i="73"/>
  <c r="H57" i="73"/>
  <c r="D57" i="73"/>
  <c r="D55" i="73"/>
  <c r="H52" i="73"/>
  <c r="D52" i="73"/>
  <c r="H47" i="73"/>
  <c r="D47" i="73"/>
  <c r="D45" i="73"/>
  <c r="H42" i="73"/>
  <c r="D42" i="73"/>
  <c r="H38" i="73"/>
  <c r="D38" i="73"/>
  <c r="H36" i="73"/>
  <c r="D36" i="73"/>
  <c r="D34" i="73"/>
  <c r="H21" i="73"/>
  <c r="D21" i="73"/>
  <c r="H19" i="73"/>
  <c r="D19" i="73"/>
  <c r="H15" i="73"/>
  <c r="D15" i="73"/>
  <c r="H13" i="73"/>
  <c r="D13" i="73"/>
  <c r="H11" i="73"/>
  <c r="D11" i="73"/>
  <c r="H9" i="73"/>
  <c r="D9" i="73"/>
  <c r="D76" i="72"/>
  <c r="H71" i="72"/>
  <c r="D71" i="72"/>
  <c r="H69" i="72"/>
  <c r="D69" i="72"/>
  <c r="H66" i="72"/>
  <c r="D66" i="72"/>
  <c r="D67" i="72" s="1"/>
  <c r="H64" i="72"/>
  <c r="D64" i="72"/>
  <c r="H62" i="72"/>
  <c r="D62" i="72"/>
  <c r="H60" i="72"/>
  <c r="D60" i="72"/>
  <c r="D58" i="72"/>
  <c r="H55" i="72"/>
  <c r="D55" i="72"/>
  <c r="H50" i="72"/>
  <c r="D50" i="72"/>
  <c r="D48" i="72"/>
  <c r="H45" i="72"/>
  <c r="D45" i="72"/>
  <c r="H41" i="72"/>
  <c r="D41" i="72"/>
  <c r="H39" i="72"/>
  <c r="D39" i="72"/>
  <c r="D37" i="72"/>
  <c r="H21" i="72"/>
  <c r="D21" i="72"/>
  <c r="H19" i="72"/>
  <c r="D19" i="72"/>
  <c r="H15" i="72"/>
  <c r="D15" i="72"/>
  <c r="H13" i="72"/>
  <c r="D13" i="72"/>
  <c r="H11" i="72"/>
  <c r="D11" i="72"/>
  <c r="H9" i="72"/>
  <c r="D9" i="72"/>
  <c r="D86" i="71"/>
  <c r="H81" i="71"/>
  <c r="D81" i="71"/>
  <c r="H79" i="71"/>
  <c r="D79" i="71"/>
  <c r="H76" i="71"/>
  <c r="D76" i="71"/>
  <c r="H74" i="71"/>
  <c r="D74" i="71"/>
  <c r="H72" i="71"/>
  <c r="D72" i="71"/>
  <c r="H70" i="71"/>
  <c r="D70" i="71"/>
  <c r="D68" i="71"/>
  <c r="H65" i="71"/>
  <c r="D65" i="71"/>
  <c r="H60" i="71"/>
  <c r="D60" i="71"/>
  <c r="D58" i="71"/>
  <c r="H55" i="71"/>
  <c r="D55" i="71"/>
  <c r="H51" i="71"/>
  <c r="D51" i="71"/>
  <c r="H49" i="71"/>
  <c r="D49" i="71"/>
  <c r="D47" i="71"/>
  <c r="H21" i="71"/>
  <c r="D21" i="71"/>
  <c r="H19" i="71"/>
  <c r="D19" i="71"/>
  <c r="H15" i="71"/>
  <c r="D15" i="71"/>
  <c r="H13" i="71"/>
  <c r="D13" i="71"/>
  <c r="H11" i="71"/>
  <c r="D11" i="71"/>
  <c r="H9" i="71"/>
  <c r="D9" i="71"/>
  <c r="D77" i="70"/>
  <c r="H72" i="70"/>
  <c r="D72" i="70"/>
  <c r="H70" i="70"/>
  <c r="D70" i="70"/>
  <c r="H67" i="70"/>
  <c r="D67" i="70"/>
  <c r="H65" i="70"/>
  <c r="D65" i="70"/>
  <c r="D68" i="70" s="1"/>
  <c r="H63" i="70"/>
  <c r="D63" i="70"/>
  <c r="H61" i="70"/>
  <c r="D61" i="70"/>
  <c r="H59" i="70"/>
  <c r="D59" i="70"/>
  <c r="H57" i="70"/>
  <c r="D57" i="70"/>
  <c r="H52" i="70"/>
  <c r="D52" i="70"/>
  <c r="D50" i="70"/>
  <c r="H46" i="70"/>
  <c r="D46" i="70"/>
  <c r="H42" i="70"/>
  <c r="D42" i="70"/>
  <c r="H40" i="70"/>
  <c r="D40" i="70"/>
  <c r="D38" i="70"/>
  <c r="H21" i="70"/>
  <c r="D21" i="70"/>
  <c r="H19" i="70"/>
  <c r="D19" i="70"/>
  <c r="H15" i="70"/>
  <c r="D15" i="70"/>
  <c r="H13" i="70"/>
  <c r="D13" i="70"/>
  <c r="H11" i="70"/>
  <c r="D11" i="70"/>
  <c r="H9" i="70"/>
  <c r="D9" i="70"/>
  <c r="D75" i="69"/>
  <c r="H70" i="69"/>
  <c r="D70" i="69"/>
  <c r="H68" i="69"/>
  <c r="D68" i="69"/>
  <c r="H65" i="69"/>
  <c r="D65" i="69"/>
  <c r="H63" i="69"/>
  <c r="D63" i="69"/>
  <c r="D66" i="69" s="1"/>
  <c r="H61" i="69"/>
  <c r="D61" i="69"/>
  <c r="H59" i="69"/>
  <c r="D59" i="69"/>
  <c r="H57" i="69"/>
  <c r="D57" i="69"/>
  <c r="H55" i="69"/>
  <c r="D55" i="69"/>
  <c r="H50" i="69"/>
  <c r="D50" i="69"/>
  <c r="D48" i="69"/>
  <c r="H45" i="69"/>
  <c r="D45" i="69"/>
  <c r="H41" i="69"/>
  <c r="D41" i="69"/>
  <c r="H39" i="69"/>
  <c r="D39" i="69"/>
  <c r="D37" i="69"/>
  <c r="H21" i="69"/>
  <c r="D21" i="69"/>
  <c r="H19" i="69"/>
  <c r="D19" i="69"/>
  <c r="H15" i="69"/>
  <c r="D15" i="69"/>
  <c r="H13" i="69"/>
  <c r="D13" i="69"/>
  <c r="H11" i="69"/>
  <c r="D11" i="69"/>
  <c r="H9" i="69"/>
  <c r="D9" i="69"/>
  <c r="D73" i="68"/>
  <c r="H68" i="68"/>
  <c r="D68" i="68"/>
  <c r="H66" i="68"/>
  <c r="D66" i="68"/>
  <c r="H63" i="68"/>
  <c r="D63" i="68"/>
  <c r="H61" i="68"/>
  <c r="D61" i="68"/>
  <c r="D64" i="68" s="1"/>
  <c r="H59" i="68"/>
  <c r="D59" i="68"/>
  <c r="H57" i="68"/>
  <c r="D57" i="68"/>
  <c r="H55" i="68"/>
  <c r="D55" i="68"/>
  <c r="H53" i="68"/>
  <c r="D53" i="68"/>
  <c r="H48" i="68"/>
  <c r="D48" i="68"/>
  <c r="H46" i="68"/>
  <c r="D46" i="68"/>
  <c r="H44" i="68"/>
  <c r="D44" i="68"/>
  <c r="H40" i="68"/>
  <c r="D40" i="68"/>
  <c r="H38" i="68"/>
  <c r="D38" i="68"/>
  <c r="D36" i="68"/>
  <c r="H21" i="68"/>
  <c r="D21" i="68"/>
  <c r="H19" i="68"/>
  <c r="D19" i="68"/>
  <c r="H15" i="68"/>
  <c r="D15" i="68"/>
  <c r="H13" i="68"/>
  <c r="D13" i="68"/>
  <c r="H11" i="68"/>
  <c r="D11" i="68"/>
  <c r="H9" i="68"/>
  <c r="D9" i="68"/>
  <c r="D74" i="68" s="1"/>
  <c r="D75" i="67"/>
  <c r="H70" i="67"/>
  <c r="D70" i="67"/>
  <c r="H68" i="67"/>
  <c r="D68" i="67"/>
  <c r="H65" i="67"/>
  <c r="D65" i="67"/>
  <c r="D66" i="67" s="1"/>
  <c r="H63" i="67"/>
  <c r="D63" i="67"/>
  <c r="H61" i="67"/>
  <c r="D61" i="67"/>
  <c r="H59" i="67"/>
  <c r="D59" i="67"/>
  <c r="H57" i="67"/>
  <c r="D57" i="67"/>
  <c r="H55" i="67"/>
  <c r="D55" i="67"/>
  <c r="H50" i="67"/>
  <c r="D50" i="67"/>
  <c r="D48" i="67"/>
  <c r="H41" i="67"/>
  <c r="D41" i="67"/>
  <c r="H37" i="67"/>
  <c r="D37" i="67"/>
  <c r="H35" i="67"/>
  <c r="D35" i="67"/>
  <c r="D33" i="67"/>
  <c r="H21" i="67"/>
  <c r="D21" i="67"/>
  <c r="H19" i="67"/>
  <c r="D19" i="67"/>
  <c r="H15" i="67"/>
  <c r="D15" i="67"/>
  <c r="H13" i="67"/>
  <c r="D13" i="67"/>
  <c r="H11" i="67"/>
  <c r="D11" i="67"/>
  <c r="H9" i="67"/>
  <c r="D9" i="67"/>
  <c r="D76" i="67"/>
  <c r="D74" i="66"/>
  <c r="H69" i="66"/>
  <c r="D69" i="66"/>
  <c r="H67" i="66"/>
  <c r="D67" i="66"/>
  <c r="H64" i="66"/>
  <c r="D64" i="66"/>
  <c r="D65" i="66" s="1"/>
  <c r="D75" i="66" s="1"/>
  <c r="H62" i="66"/>
  <c r="D62" i="66"/>
  <c r="H60" i="66"/>
  <c r="D60" i="66"/>
  <c r="H58" i="66"/>
  <c r="D58" i="66"/>
  <c r="H56" i="66"/>
  <c r="D56" i="66"/>
  <c r="H54" i="66"/>
  <c r="D54" i="66"/>
  <c r="H49" i="66"/>
  <c r="D49" i="66"/>
  <c r="H47" i="66"/>
  <c r="D47" i="66"/>
  <c r="H45" i="66"/>
  <c r="D45" i="66"/>
  <c r="H41" i="66"/>
  <c r="D41" i="66"/>
  <c r="H39" i="66"/>
  <c r="D39" i="66"/>
  <c r="D37" i="66"/>
  <c r="H21" i="66"/>
  <c r="D21" i="66"/>
  <c r="H19" i="66"/>
  <c r="D19" i="66"/>
  <c r="H15" i="66"/>
  <c r="D15" i="66"/>
  <c r="H13" i="66"/>
  <c r="D13" i="66"/>
  <c r="H11" i="66"/>
  <c r="D11" i="66"/>
  <c r="H9" i="66"/>
  <c r="D9" i="66"/>
  <c r="D71" i="65"/>
  <c r="H66" i="65"/>
  <c r="D66" i="65"/>
  <c r="H64" i="65"/>
  <c r="D64" i="65"/>
  <c r="H61" i="65"/>
  <c r="D61" i="65"/>
  <c r="H59" i="65"/>
  <c r="D59" i="65"/>
  <c r="H57" i="65"/>
  <c r="D57" i="65"/>
  <c r="H55" i="65"/>
  <c r="D55" i="65"/>
  <c r="H53" i="65"/>
  <c r="D53" i="65"/>
  <c r="H51" i="65"/>
  <c r="D51" i="65"/>
  <c r="H46" i="65"/>
  <c r="D46" i="65"/>
  <c r="H44" i="65"/>
  <c r="D44" i="65"/>
  <c r="H42" i="65"/>
  <c r="D42" i="65"/>
  <c r="H38" i="65"/>
  <c r="D38" i="65"/>
  <c r="H36" i="65"/>
  <c r="D36" i="65"/>
  <c r="D34" i="65"/>
  <c r="H21" i="65"/>
  <c r="D21" i="65"/>
  <c r="H19" i="65"/>
  <c r="D19" i="65"/>
  <c r="H15" i="65"/>
  <c r="D15" i="65"/>
  <c r="H13" i="65"/>
  <c r="D13" i="65"/>
  <c r="H11" i="65"/>
  <c r="D11" i="65"/>
  <c r="H9" i="65"/>
  <c r="D9" i="65"/>
  <c r="D76" i="64"/>
  <c r="H71" i="64"/>
  <c r="D71" i="64"/>
  <c r="H69" i="64"/>
  <c r="D69" i="64"/>
  <c r="H66" i="64"/>
  <c r="D66" i="64"/>
  <c r="D67" i="64" s="1"/>
  <c r="D77" i="64" s="1"/>
  <c r="H64" i="64"/>
  <c r="D64" i="64"/>
  <c r="H62" i="64"/>
  <c r="D62" i="64"/>
  <c r="H60" i="64"/>
  <c r="D60" i="64"/>
  <c r="D58" i="64"/>
  <c r="H55" i="64"/>
  <c r="D55" i="64"/>
  <c r="H50" i="64"/>
  <c r="D50" i="64"/>
  <c r="H48" i="64"/>
  <c r="D48" i="64"/>
  <c r="H46" i="64"/>
  <c r="D46" i="64"/>
  <c r="H42" i="64"/>
  <c r="D42" i="64"/>
  <c r="H40" i="64"/>
  <c r="D40" i="64"/>
  <c r="D38" i="64"/>
  <c r="H21" i="64"/>
  <c r="D21" i="64"/>
  <c r="H19" i="64"/>
  <c r="D19" i="64"/>
  <c r="H15" i="64"/>
  <c r="D15" i="64"/>
  <c r="H13" i="64"/>
  <c r="D13" i="64"/>
  <c r="H11" i="64"/>
  <c r="D11" i="64"/>
  <c r="H9" i="64"/>
  <c r="D9" i="64"/>
  <c r="D76" i="63"/>
  <c r="H71" i="63"/>
  <c r="D71" i="63"/>
  <c r="H69" i="63"/>
  <c r="D69" i="63"/>
  <c r="H66" i="63"/>
  <c r="D66" i="63"/>
  <c r="H64" i="63"/>
  <c r="D64" i="63"/>
  <c r="H62" i="63"/>
  <c r="D62" i="63"/>
  <c r="H60" i="63"/>
  <c r="D60" i="63"/>
  <c r="H58" i="63"/>
  <c r="D58" i="63"/>
  <c r="H56" i="63"/>
  <c r="D56" i="63"/>
  <c r="H51" i="63"/>
  <c r="D51" i="63"/>
  <c r="H49" i="63"/>
  <c r="D49" i="63"/>
  <c r="H47" i="63"/>
  <c r="D47" i="63"/>
  <c r="H43" i="63"/>
  <c r="D43" i="63"/>
  <c r="H41" i="63"/>
  <c r="D41" i="63"/>
  <c r="D39" i="63"/>
  <c r="H21" i="63"/>
  <c r="D21" i="63"/>
  <c r="H19" i="63"/>
  <c r="D19" i="63"/>
  <c r="H15" i="63"/>
  <c r="D15" i="63"/>
  <c r="H13" i="63"/>
  <c r="D13" i="63"/>
  <c r="H11" i="63"/>
  <c r="D11" i="63"/>
  <c r="H9" i="63"/>
  <c r="D9" i="63"/>
  <c r="D75" i="62"/>
  <c r="H70" i="62"/>
  <c r="D70" i="62"/>
  <c r="H68" i="62"/>
  <c r="D68" i="62"/>
  <c r="H65" i="62"/>
  <c r="D65" i="62"/>
  <c r="H63" i="62"/>
  <c r="D63" i="62"/>
  <c r="H61" i="62"/>
  <c r="D61" i="62"/>
  <c r="H59" i="62"/>
  <c r="D59" i="62"/>
  <c r="D57" i="62"/>
  <c r="H54" i="62"/>
  <c r="D54" i="62"/>
  <c r="H49" i="62"/>
  <c r="D49" i="62"/>
  <c r="H47" i="62"/>
  <c r="D47" i="62"/>
  <c r="H45" i="62"/>
  <c r="D45" i="62"/>
  <c r="H41" i="62"/>
  <c r="D41" i="62"/>
  <c r="H39" i="62"/>
  <c r="D39" i="62"/>
  <c r="D37" i="62"/>
  <c r="H21" i="62"/>
  <c r="D21" i="62"/>
  <c r="H19" i="62"/>
  <c r="D19" i="62"/>
  <c r="H15" i="62"/>
  <c r="D15" i="62"/>
  <c r="H13" i="62"/>
  <c r="D13" i="62"/>
  <c r="H11" i="62"/>
  <c r="D11" i="62"/>
  <c r="H9" i="62"/>
  <c r="D9" i="62"/>
  <c r="D71" i="61"/>
  <c r="H66" i="61"/>
  <c r="D66" i="61"/>
  <c r="H64" i="61"/>
  <c r="D64" i="61"/>
  <c r="H61" i="61"/>
  <c r="D61" i="61"/>
  <c r="H59" i="61"/>
  <c r="D59" i="61"/>
  <c r="H57" i="61"/>
  <c r="D57" i="61"/>
  <c r="H55" i="61"/>
  <c r="D55" i="61"/>
  <c r="H53" i="61"/>
  <c r="D53" i="61"/>
  <c r="H51" i="61"/>
  <c r="D51" i="61"/>
  <c r="H46" i="61"/>
  <c r="D46" i="61"/>
  <c r="H44" i="61"/>
  <c r="D44" i="61"/>
  <c r="H42" i="61"/>
  <c r="D42" i="61"/>
  <c r="H38" i="61"/>
  <c r="D38" i="61"/>
  <c r="H36" i="61"/>
  <c r="D36" i="61"/>
  <c r="D34" i="61"/>
  <c r="H21" i="61"/>
  <c r="D21" i="61"/>
  <c r="H19" i="61"/>
  <c r="D19" i="61"/>
  <c r="H15" i="61"/>
  <c r="D15" i="61"/>
  <c r="H13" i="61"/>
  <c r="D13" i="61"/>
  <c r="H11" i="61"/>
  <c r="D11" i="61"/>
  <c r="H9" i="61"/>
  <c r="D9" i="61"/>
  <c r="D74" i="60"/>
  <c r="H69" i="60"/>
  <c r="D69" i="60"/>
  <c r="H67" i="60"/>
  <c r="D67" i="60"/>
  <c r="H64" i="60"/>
  <c r="D64" i="60"/>
  <c r="D65" i="60" s="1"/>
  <c r="H62" i="60"/>
  <c r="D62" i="60"/>
  <c r="H60" i="60"/>
  <c r="D60" i="60"/>
  <c r="H58" i="60"/>
  <c r="D58" i="60"/>
  <c r="H56" i="60"/>
  <c r="D56" i="60"/>
  <c r="H54" i="60"/>
  <c r="D54" i="60"/>
  <c r="H49" i="60"/>
  <c r="D49" i="60"/>
  <c r="H47" i="60"/>
  <c r="D47" i="60"/>
  <c r="H45" i="60"/>
  <c r="D45" i="60"/>
  <c r="H41" i="60"/>
  <c r="D41" i="60"/>
  <c r="H39" i="60"/>
  <c r="D39" i="60"/>
  <c r="D37" i="60"/>
  <c r="H21" i="60"/>
  <c r="D21" i="60"/>
  <c r="H19" i="60"/>
  <c r="D19" i="60"/>
  <c r="H15" i="60"/>
  <c r="D15" i="60"/>
  <c r="H13" i="60"/>
  <c r="D13" i="60"/>
  <c r="H11" i="60"/>
  <c r="D11" i="60"/>
  <c r="H9" i="60"/>
  <c r="D9" i="60"/>
  <c r="D75" i="59"/>
  <c r="H70" i="59"/>
  <c r="D70" i="59"/>
  <c r="H68" i="59"/>
  <c r="D68" i="59"/>
  <c r="H65" i="59"/>
  <c r="D65" i="59"/>
  <c r="D66" i="59" s="1"/>
  <c r="D76" i="59" s="1"/>
  <c r="H63" i="59"/>
  <c r="D63" i="59"/>
  <c r="H61" i="59"/>
  <c r="D61" i="59"/>
  <c r="H59" i="59"/>
  <c r="D59" i="59"/>
  <c r="H57" i="59"/>
  <c r="D57" i="59"/>
  <c r="H55" i="59"/>
  <c r="D55" i="59"/>
  <c r="H50" i="59"/>
  <c r="D50" i="59"/>
  <c r="H48" i="59"/>
  <c r="D48" i="59"/>
  <c r="H46" i="59"/>
  <c r="D46" i="59"/>
  <c r="H42" i="59"/>
  <c r="D42" i="59"/>
  <c r="H40" i="59"/>
  <c r="D40" i="59"/>
  <c r="D38" i="59"/>
  <c r="H21" i="59"/>
  <c r="D21" i="59"/>
  <c r="H19" i="59"/>
  <c r="D19" i="59"/>
  <c r="H15" i="59"/>
  <c r="D15" i="59"/>
  <c r="H13" i="59"/>
  <c r="D13" i="59"/>
  <c r="H11" i="59"/>
  <c r="D11" i="59"/>
  <c r="H9" i="59"/>
  <c r="D9" i="59"/>
  <c r="D75" i="58"/>
  <c r="H70" i="58"/>
  <c r="D70" i="58"/>
  <c r="H68" i="58"/>
  <c r="D68" i="58"/>
  <c r="H65" i="58"/>
  <c r="D65" i="58"/>
  <c r="D66" i="58" s="1"/>
  <c r="H63" i="58"/>
  <c r="D63" i="58"/>
  <c r="H61" i="58"/>
  <c r="D61" i="58"/>
  <c r="H59" i="58"/>
  <c r="D59" i="58"/>
  <c r="D57" i="58"/>
  <c r="H54" i="58"/>
  <c r="D54" i="58"/>
  <c r="H49" i="58"/>
  <c r="D49" i="58"/>
  <c r="H47" i="58"/>
  <c r="D47" i="58"/>
  <c r="H45" i="58"/>
  <c r="D45" i="58"/>
  <c r="H41" i="58"/>
  <c r="D41" i="58"/>
  <c r="H39" i="58"/>
  <c r="D39" i="58"/>
  <c r="D37" i="58"/>
  <c r="H21" i="58"/>
  <c r="D21" i="58"/>
  <c r="H19" i="58"/>
  <c r="D19" i="58"/>
  <c r="H15" i="58"/>
  <c r="D15" i="58"/>
  <c r="H13" i="58"/>
  <c r="D13" i="58"/>
  <c r="H11" i="58"/>
  <c r="D11" i="58"/>
  <c r="H9" i="58"/>
  <c r="D9" i="58"/>
  <c r="D78" i="57"/>
  <c r="H73" i="57"/>
  <c r="D73" i="57"/>
  <c r="H71" i="57"/>
  <c r="D71" i="57"/>
  <c r="H68" i="57"/>
  <c r="D68" i="57"/>
  <c r="H66" i="57"/>
  <c r="D66" i="57"/>
  <c r="H64" i="57"/>
  <c r="D64" i="57"/>
  <c r="H62" i="57"/>
  <c r="D62" i="57"/>
  <c r="D69" i="57" s="1"/>
  <c r="D60" i="57"/>
  <c r="H56" i="57"/>
  <c r="D56" i="57"/>
  <c r="H51" i="57"/>
  <c r="D51" i="57"/>
  <c r="H49" i="57"/>
  <c r="D49" i="57"/>
  <c r="H47" i="57"/>
  <c r="D47" i="57"/>
  <c r="H43" i="57"/>
  <c r="D43" i="57"/>
  <c r="H41" i="57"/>
  <c r="D41" i="57"/>
  <c r="D39" i="57"/>
  <c r="H21" i="57"/>
  <c r="D21" i="57"/>
  <c r="H19" i="57"/>
  <c r="D19" i="57"/>
  <c r="H15" i="57"/>
  <c r="D15" i="57"/>
  <c r="H13" i="57"/>
  <c r="D13" i="57"/>
  <c r="H11" i="57"/>
  <c r="D11" i="57"/>
  <c r="H9" i="57"/>
  <c r="D9" i="57"/>
  <c r="D75" i="56"/>
  <c r="H70" i="56"/>
  <c r="D70" i="56"/>
  <c r="H68" i="56"/>
  <c r="D68" i="56"/>
  <c r="H65" i="56"/>
  <c r="D65" i="56"/>
  <c r="H63" i="56"/>
  <c r="D63" i="56"/>
  <c r="H61" i="56"/>
  <c r="D61" i="56"/>
  <c r="H59" i="56"/>
  <c r="D59" i="56"/>
  <c r="D57" i="56"/>
  <c r="H53" i="56"/>
  <c r="D53" i="56"/>
  <c r="H48" i="56"/>
  <c r="D48" i="56"/>
  <c r="H46" i="56"/>
  <c r="D46" i="56"/>
  <c r="H44" i="56"/>
  <c r="D44" i="56"/>
  <c r="H40" i="56"/>
  <c r="D40" i="56"/>
  <c r="H38" i="56"/>
  <c r="D38" i="56"/>
  <c r="D36" i="56"/>
  <c r="H21" i="56"/>
  <c r="D21" i="56"/>
  <c r="H19" i="56"/>
  <c r="D19" i="56"/>
  <c r="H15" i="56"/>
  <c r="D15" i="56"/>
  <c r="H13" i="56"/>
  <c r="D13" i="56"/>
  <c r="H11" i="56"/>
  <c r="D11" i="56"/>
  <c r="H9" i="56"/>
  <c r="D9" i="56"/>
  <c r="D78" i="55"/>
  <c r="H73" i="55"/>
  <c r="D73" i="55"/>
  <c r="H71" i="55"/>
  <c r="D71" i="55"/>
  <c r="H68" i="55"/>
  <c r="D68" i="55"/>
  <c r="D69" i="55" s="1"/>
  <c r="D79" i="55" s="1"/>
  <c r="H66" i="55"/>
  <c r="D66" i="55"/>
  <c r="H64" i="55"/>
  <c r="D64" i="55"/>
  <c r="H62" i="55"/>
  <c r="D62" i="55"/>
  <c r="D60" i="55"/>
  <c r="H56" i="55"/>
  <c r="D56" i="55"/>
  <c r="H51" i="55"/>
  <c r="D51" i="55"/>
  <c r="H49" i="55"/>
  <c r="D49" i="55"/>
  <c r="H47" i="55"/>
  <c r="D47" i="55"/>
  <c r="H43" i="55"/>
  <c r="D43" i="55"/>
  <c r="H41" i="55"/>
  <c r="D41" i="55"/>
  <c r="D39" i="55"/>
  <c r="H21" i="55"/>
  <c r="D21" i="55"/>
  <c r="H19" i="55"/>
  <c r="D19" i="55"/>
  <c r="H15" i="55"/>
  <c r="D15" i="55"/>
  <c r="H13" i="55"/>
  <c r="D13" i="55"/>
  <c r="H11" i="55"/>
  <c r="D11" i="55"/>
  <c r="H9" i="55"/>
  <c r="D9" i="55"/>
  <c r="D77" i="54"/>
  <c r="H72" i="54"/>
  <c r="D72" i="54"/>
  <c r="H70" i="54"/>
  <c r="D70" i="54"/>
  <c r="H67" i="54"/>
  <c r="D67" i="54"/>
  <c r="D68" i="54" s="1"/>
  <c r="H65" i="54"/>
  <c r="D65" i="54"/>
  <c r="H63" i="54"/>
  <c r="D63" i="54"/>
  <c r="H61" i="54"/>
  <c r="D61" i="54"/>
  <c r="H59" i="54"/>
  <c r="D59" i="54"/>
  <c r="H57" i="54"/>
  <c r="D57" i="54"/>
  <c r="H52" i="54"/>
  <c r="D52" i="54"/>
  <c r="H50" i="54"/>
  <c r="D50" i="54"/>
  <c r="H48" i="54"/>
  <c r="D48" i="54"/>
  <c r="H44" i="54"/>
  <c r="D44" i="54"/>
  <c r="H42" i="54"/>
  <c r="D42" i="54"/>
  <c r="D40" i="54"/>
  <c r="H21" i="54"/>
  <c r="D21" i="54"/>
  <c r="H19" i="54"/>
  <c r="D19" i="54"/>
  <c r="H15" i="54"/>
  <c r="D15" i="54"/>
  <c r="H13" i="54"/>
  <c r="D13" i="54"/>
  <c r="H11" i="54"/>
  <c r="D11" i="54"/>
  <c r="H9" i="54"/>
  <c r="D9" i="54"/>
  <c r="D75" i="53"/>
  <c r="H70" i="53"/>
  <c r="D70" i="53"/>
  <c r="H68" i="53"/>
  <c r="D68" i="53"/>
  <c r="H65" i="53"/>
  <c r="D65" i="53"/>
  <c r="H63" i="53"/>
  <c r="D63" i="53"/>
  <c r="H61" i="53"/>
  <c r="D61" i="53"/>
  <c r="H59" i="53"/>
  <c r="D59" i="53"/>
  <c r="D66" i="53" s="1"/>
  <c r="H57" i="53"/>
  <c r="D57" i="53"/>
  <c r="H55" i="53"/>
  <c r="D55" i="53"/>
  <c r="H50" i="53"/>
  <c r="D50" i="53"/>
  <c r="H48" i="53"/>
  <c r="D48" i="53"/>
  <c r="H46" i="53"/>
  <c r="D46" i="53"/>
  <c r="H42" i="53"/>
  <c r="D42" i="53"/>
  <c r="D76" i="53" s="1"/>
  <c r="H40" i="53"/>
  <c r="D40" i="53"/>
  <c r="D38" i="53"/>
  <c r="H21" i="53"/>
  <c r="D21" i="53"/>
  <c r="H19" i="53"/>
  <c r="D19" i="53"/>
  <c r="H15" i="53"/>
  <c r="D15" i="53"/>
  <c r="H13" i="53"/>
  <c r="D13" i="53"/>
  <c r="H11" i="53"/>
  <c r="D11" i="53"/>
  <c r="H9" i="53"/>
  <c r="D9" i="53"/>
  <c r="D72" i="52"/>
  <c r="H67" i="52"/>
  <c r="D67" i="52"/>
  <c r="H65" i="52"/>
  <c r="D65" i="52"/>
  <c r="H62" i="52"/>
  <c r="D62" i="52"/>
  <c r="H60" i="52"/>
  <c r="D60" i="52"/>
  <c r="D63" i="52" s="1"/>
  <c r="D73" i="52" s="1"/>
  <c r="H58" i="52"/>
  <c r="D58" i="52"/>
  <c r="H56" i="52"/>
  <c r="D56" i="52"/>
  <c r="H54" i="52"/>
  <c r="D54" i="52"/>
  <c r="H52" i="52"/>
  <c r="D52" i="52"/>
  <c r="H47" i="52"/>
  <c r="D47" i="52"/>
  <c r="H45" i="52"/>
  <c r="D45" i="52"/>
  <c r="H43" i="52"/>
  <c r="D43" i="52"/>
  <c r="H39" i="52"/>
  <c r="D39" i="52"/>
  <c r="H37" i="52"/>
  <c r="D37" i="52"/>
  <c r="D35" i="52"/>
  <c r="H21" i="52"/>
  <c r="D21" i="52"/>
  <c r="H19" i="52"/>
  <c r="D19" i="52"/>
  <c r="H15" i="52"/>
  <c r="D15" i="52"/>
  <c r="H13" i="52"/>
  <c r="D13" i="52"/>
  <c r="H11" i="52"/>
  <c r="D11" i="52"/>
  <c r="H9" i="52"/>
  <c r="D9" i="52"/>
  <c r="D74" i="51"/>
  <c r="H69" i="51"/>
  <c r="D69" i="51"/>
  <c r="H67" i="51"/>
  <c r="D67" i="51"/>
  <c r="H64" i="51"/>
  <c r="D64" i="51"/>
  <c r="H62" i="51"/>
  <c r="D62" i="51"/>
  <c r="H60" i="51"/>
  <c r="D60" i="51"/>
  <c r="D65" i="51" s="1"/>
  <c r="H58" i="51"/>
  <c r="D58" i="51"/>
  <c r="H56" i="51"/>
  <c r="D56" i="51"/>
  <c r="H54" i="51"/>
  <c r="D54" i="51"/>
  <c r="H49" i="51"/>
  <c r="D49" i="51"/>
  <c r="H47" i="51"/>
  <c r="D47" i="51"/>
  <c r="H45" i="51"/>
  <c r="D45" i="51"/>
  <c r="H41" i="51"/>
  <c r="D41" i="51"/>
  <c r="H39" i="51"/>
  <c r="D39" i="51"/>
  <c r="D37" i="51"/>
  <c r="H21" i="51"/>
  <c r="D21" i="51"/>
  <c r="H19" i="51"/>
  <c r="D19" i="51"/>
  <c r="H15" i="51"/>
  <c r="D15" i="51"/>
  <c r="H13" i="51"/>
  <c r="D13" i="51"/>
  <c r="H11" i="51"/>
  <c r="D11" i="51"/>
  <c r="H9" i="51"/>
  <c r="D9" i="51"/>
  <c r="D74" i="50"/>
  <c r="H69" i="50"/>
  <c r="D69" i="50"/>
  <c r="H67" i="50"/>
  <c r="D67" i="50"/>
  <c r="H64" i="50"/>
  <c r="D64" i="50"/>
  <c r="H62" i="50"/>
  <c r="D62" i="50"/>
  <c r="H60" i="50"/>
  <c r="D60" i="50"/>
  <c r="D65" i="50" s="1"/>
  <c r="H58" i="50"/>
  <c r="D58" i="50"/>
  <c r="D56" i="50"/>
  <c r="H53" i="50"/>
  <c r="D53" i="50"/>
  <c r="H48" i="50"/>
  <c r="D48" i="50"/>
  <c r="H46" i="50"/>
  <c r="D46" i="50"/>
  <c r="H44" i="50"/>
  <c r="D44" i="50"/>
  <c r="H40" i="50"/>
  <c r="D40" i="50"/>
  <c r="H38" i="50"/>
  <c r="D38" i="50"/>
  <c r="D36" i="50"/>
  <c r="H21" i="50"/>
  <c r="D21" i="50"/>
  <c r="H19" i="50"/>
  <c r="D19" i="50"/>
  <c r="H15" i="50"/>
  <c r="D15" i="50"/>
  <c r="H13" i="50"/>
  <c r="D13" i="50"/>
  <c r="H11" i="50"/>
  <c r="D11" i="50"/>
  <c r="H9" i="50"/>
  <c r="D9" i="50"/>
  <c r="D72" i="49"/>
  <c r="H67" i="49"/>
  <c r="D67" i="49"/>
  <c r="H65" i="49"/>
  <c r="D65" i="49"/>
  <c r="H62" i="49"/>
  <c r="D62" i="49"/>
  <c r="H60" i="49"/>
  <c r="D60" i="49"/>
  <c r="H58" i="49"/>
  <c r="D58" i="49"/>
  <c r="D63" i="49" s="1"/>
  <c r="H56" i="49"/>
  <c r="D56" i="49"/>
  <c r="H54" i="49"/>
  <c r="D54" i="49"/>
  <c r="H52" i="49"/>
  <c r="D52" i="49"/>
  <c r="H47" i="49"/>
  <c r="D47" i="49"/>
  <c r="H45" i="49"/>
  <c r="D45" i="49"/>
  <c r="H43" i="49"/>
  <c r="D43" i="49"/>
  <c r="H39" i="49"/>
  <c r="D39" i="49"/>
  <c r="H37" i="49"/>
  <c r="D37" i="49"/>
  <c r="D35" i="49"/>
  <c r="H21" i="49"/>
  <c r="D21" i="49"/>
  <c r="H19" i="49"/>
  <c r="D19" i="49"/>
  <c r="H15" i="49"/>
  <c r="D15" i="49"/>
  <c r="H13" i="49"/>
  <c r="D13" i="49"/>
  <c r="H11" i="49"/>
  <c r="D11" i="49"/>
  <c r="H9" i="49"/>
  <c r="D9" i="49"/>
  <c r="D76" i="48"/>
  <c r="H71" i="48"/>
  <c r="D71" i="48"/>
  <c r="H69" i="48"/>
  <c r="D69" i="48"/>
  <c r="H66" i="48"/>
  <c r="D66" i="48"/>
  <c r="H64" i="48"/>
  <c r="D64" i="48"/>
  <c r="H62" i="48"/>
  <c r="D62" i="48"/>
  <c r="H60" i="48"/>
  <c r="D60" i="48"/>
  <c r="D67" i="48" s="1"/>
  <c r="D77" i="48" s="1"/>
  <c r="D58" i="48"/>
  <c r="H54" i="48"/>
  <c r="D54" i="48"/>
  <c r="H49" i="48"/>
  <c r="D49" i="48"/>
  <c r="H47" i="48"/>
  <c r="D47" i="48"/>
  <c r="H45" i="48"/>
  <c r="D45" i="48"/>
  <c r="H41" i="48"/>
  <c r="D41" i="48"/>
  <c r="H39" i="48"/>
  <c r="D39" i="48"/>
  <c r="D37" i="48"/>
  <c r="H21" i="48"/>
  <c r="D21" i="48"/>
  <c r="H19" i="48"/>
  <c r="D19" i="48"/>
  <c r="H15" i="48"/>
  <c r="D15" i="48"/>
  <c r="H13" i="48"/>
  <c r="D13" i="48"/>
  <c r="H11" i="48"/>
  <c r="D11" i="48"/>
  <c r="H9" i="48"/>
  <c r="D9" i="48"/>
  <c r="D72" i="47"/>
  <c r="H67" i="47"/>
  <c r="D67" i="47"/>
  <c r="H65" i="47"/>
  <c r="D65" i="47"/>
  <c r="H62" i="47"/>
  <c r="D62" i="47"/>
  <c r="H60" i="47"/>
  <c r="D60" i="47"/>
  <c r="H58" i="47"/>
  <c r="D58" i="47"/>
  <c r="D63" i="47" s="1"/>
  <c r="H56" i="47"/>
  <c r="D56" i="47"/>
  <c r="D54" i="47"/>
  <c r="H50" i="47"/>
  <c r="D50" i="47"/>
  <c r="H45" i="47"/>
  <c r="D45" i="47"/>
  <c r="H43" i="47"/>
  <c r="D43" i="47"/>
  <c r="H41" i="47"/>
  <c r="D41" i="47"/>
  <c r="H37" i="47"/>
  <c r="D37" i="47"/>
  <c r="H35" i="47"/>
  <c r="D35" i="47"/>
  <c r="D33" i="47"/>
  <c r="H21" i="47"/>
  <c r="D21" i="47"/>
  <c r="H19" i="47"/>
  <c r="D19" i="47"/>
  <c r="H15" i="47"/>
  <c r="D15" i="47"/>
  <c r="H13" i="47"/>
  <c r="D13" i="47"/>
  <c r="H11" i="47"/>
  <c r="D11" i="47"/>
  <c r="H9" i="47"/>
  <c r="D9" i="47"/>
  <c r="D70" i="46"/>
  <c r="H65" i="46"/>
  <c r="D65" i="46"/>
  <c r="H63" i="46"/>
  <c r="D63" i="46"/>
  <c r="H60" i="46"/>
  <c r="D60" i="46"/>
  <c r="H58" i="46"/>
  <c r="D58" i="46"/>
  <c r="D61" i="46" s="1"/>
  <c r="H56" i="46"/>
  <c r="D56" i="46"/>
  <c r="H54" i="46"/>
  <c r="D54" i="46"/>
  <c r="D52" i="46"/>
  <c r="H49" i="46"/>
  <c r="D49" i="46"/>
  <c r="H44" i="46"/>
  <c r="D44" i="46"/>
  <c r="H42" i="46"/>
  <c r="D42" i="46"/>
  <c r="H40" i="46"/>
  <c r="D40" i="46"/>
  <c r="H36" i="46"/>
  <c r="D36" i="46"/>
  <c r="H34" i="46"/>
  <c r="D34" i="46"/>
  <c r="D32" i="46"/>
  <c r="H21" i="46"/>
  <c r="D21" i="46"/>
  <c r="H19" i="46"/>
  <c r="D19" i="46"/>
  <c r="H15" i="46"/>
  <c r="D15" i="46"/>
  <c r="H13" i="46"/>
  <c r="D13" i="46"/>
  <c r="H11" i="46"/>
  <c r="D11" i="46"/>
  <c r="H9" i="46"/>
  <c r="D9" i="46"/>
  <c r="D72" i="45"/>
  <c r="H67" i="45"/>
  <c r="D67" i="45"/>
  <c r="H65" i="45"/>
  <c r="D65" i="45"/>
  <c r="H62" i="45"/>
  <c r="D62" i="45"/>
  <c r="H60" i="45"/>
  <c r="D60" i="45"/>
  <c r="H58" i="45"/>
  <c r="D58" i="45"/>
  <c r="H56" i="45"/>
  <c r="D56" i="45"/>
  <c r="D54" i="45"/>
  <c r="H51" i="45"/>
  <c r="D51" i="45"/>
  <c r="H46" i="45"/>
  <c r="D46" i="45"/>
  <c r="H44" i="45"/>
  <c r="D44" i="45"/>
  <c r="H42" i="45"/>
  <c r="D42" i="45"/>
  <c r="H38" i="45"/>
  <c r="D38" i="45"/>
  <c r="H36" i="45"/>
  <c r="D36" i="45"/>
  <c r="D34" i="45"/>
  <c r="H21" i="45"/>
  <c r="D21" i="45"/>
  <c r="H19" i="45"/>
  <c r="D19" i="45"/>
  <c r="H15" i="45"/>
  <c r="D15" i="45"/>
  <c r="H13" i="45"/>
  <c r="D13" i="45"/>
  <c r="H11" i="45"/>
  <c r="D11" i="45"/>
  <c r="H9" i="45"/>
  <c r="D9" i="45"/>
  <c r="D70" i="44"/>
  <c r="H65" i="44"/>
  <c r="D65" i="44"/>
  <c r="H63" i="44"/>
  <c r="D63" i="44"/>
  <c r="H60" i="44"/>
  <c r="D60" i="44"/>
  <c r="H58" i="44"/>
  <c r="D58" i="44"/>
  <c r="H56" i="44"/>
  <c r="D56" i="44"/>
  <c r="H54" i="44"/>
  <c r="D54" i="44"/>
  <c r="D52" i="44"/>
  <c r="D61" i="44" s="1"/>
  <c r="H49" i="44"/>
  <c r="D49" i="44"/>
  <c r="H44" i="44"/>
  <c r="D44" i="44"/>
  <c r="H42" i="44"/>
  <c r="D42" i="44"/>
  <c r="H40" i="44"/>
  <c r="D40" i="44"/>
  <c r="H36" i="44"/>
  <c r="D36" i="44"/>
  <c r="H34" i="44"/>
  <c r="D34" i="44"/>
  <c r="D71" i="44" s="1"/>
  <c r="D32" i="44"/>
  <c r="H21" i="44"/>
  <c r="D21" i="44"/>
  <c r="H19" i="44"/>
  <c r="D19" i="44"/>
  <c r="H15" i="44"/>
  <c r="D15" i="44"/>
  <c r="H13" i="44"/>
  <c r="D13" i="44"/>
  <c r="H11" i="44"/>
  <c r="D11" i="44"/>
  <c r="H9" i="44"/>
  <c r="D9" i="44"/>
  <c r="D72" i="43"/>
  <c r="H67" i="43"/>
  <c r="D67" i="43"/>
  <c r="H65" i="43"/>
  <c r="D65" i="43"/>
  <c r="H62" i="43"/>
  <c r="D62" i="43"/>
  <c r="H60" i="43"/>
  <c r="D60" i="43"/>
  <c r="H58" i="43"/>
  <c r="D58" i="43"/>
  <c r="H56" i="43"/>
  <c r="D56" i="43"/>
  <c r="D54" i="43"/>
  <c r="H51" i="43"/>
  <c r="D51" i="43"/>
  <c r="H46" i="43"/>
  <c r="D46" i="43"/>
  <c r="H44" i="43"/>
  <c r="D44" i="43"/>
  <c r="H42" i="43"/>
  <c r="D42" i="43"/>
  <c r="H38" i="43"/>
  <c r="D38" i="43"/>
  <c r="H36" i="43"/>
  <c r="D36" i="43"/>
  <c r="D34" i="43"/>
  <c r="H21" i="43"/>
  <c r="D21" i="43"/>
  <c r="H19" i="43"/>
  <c r="D19" i="43"/>
  <c r="H15" i="43"/>
  <c r="D15" i="43"/>
  <c r="H13" i="43"/>
  <c r="D13" i="43"/>
  <c r="H11" i="43"/>
  <c r="D11" i="43"/>
  <c r="H9" i="43"/>
  <c r="D9" i="43"/>
  <c r="D73" i="42"/>
  <c r="H68" i="42"/>
  <c r="D68" i="42"/>
  <c r="H66" i="42"/>
  <c r="D66" i="42"/>
  <c r="H63" i="42"/>
  <c r="D63" i="42"/>
  <c r="H61" i="42"/>
  <c r="D61" i="42"/>
  <c r="H59" i="42"/>
  <c r="D59" i="42"/>
  <c r="H57" i="42"/>
  <c r="D57" i="42"/>
  <c r="D55" i="42"/>
  <c r="H51" i="42"/>
  <c r="D51" i="42"/>
  <c r="H46" i="42"/>
  <c r="D46" i="42"/>
  <c r="H44" i="42"/>
  <c r="D44" i="42"/>
  <c r="H42" i="42"/>
  <c r="D42" i="42"/>
  <c r="H38" i="42"/>
  <c r="D38" i="42"/>
  <c r="D36" i="42"/>
  <c r="D33" i="42"/>
  <c r="H21" i="42"/>
  <c r="D21" i="42"/>
  <c r="H19" i="42"/>
  <c r="D19" i="42"/>
  <c r="H15" i="42"/>
  <c r="D15" i="42"/>
  <c r="H13" i="42"/>
  <c r="D13" i="42"/>
  <c r="H11" i="42"/>
  <c r="D11" i="42"/>
  <c r="H9" i="42"/>
  <c r="D9" i="42"/>
  <c r="D71" i="41"/>
  <c r="H66" i="41"/>
  <c r="D66" i="41"/>
  <c r="H64" i="41"/>
  <c r="D64" i="41"/>
  <c r="H61" i="41"/>
  <c r="D61" i="41"/>
  <c r="D62" i="41" s="1"/>
  <c r="D72" i="41" s="1"/>
  <c r="H59" i="41"/>
  <c r="D59" i="41"/>
  <c r="H57" i="41"/>
  <c r="D57" i="41"/>
  <c r="H55" i="41"/>
  <c r="D55" i="41"/>
  <c r="D53" i="41"/>
  <c r="H50" i="41"/>
  <c r="D50" i="41"/>
  <c r="H45" i="41"/>
  <c r="D45" i="41"/>
  <c r="H43" i="41"/>
  <c r="D43" i="41"/>
  <c r="H41" i="41"/>
  <c r="D41" i="41"/>
  <c r="H37" i="41"/>
  <c r="D37" i="41"/>
  <c r="D35" i="41"/>
  <c r="D32" i="41"/>
  <c r="H21" i="41"/>
  <c r="D21" i="41"/>
  <c r="H19" i="41"/>
  <c r="D19" i="41"/>
  <c r="H15" i="41"/>
  <c r="D15" i="41"/>
  <c r="H13" i="41"/>
  <c r="D13" i="41"/>
  <c r="H11" i="41"/>
  <c r="D11" i="41"/>
  <c r="H9" i="41"/>
  <c r="D9" i="41"/>
  <c r="D71" i="40"/>
  <c r="H66" i="40"/>
  <c r="D66" i="40"/>
  <c r="H64" i="40"/>
  <c r="D64" i="40"/>
  <c r="H61" i="40"/>
  <c r="D61" i="40"/>
  <c r="H59" i="40"/>
  <c r="D59" i="40"/>
  <c r="H57" i="40"/>
  <c r="D57" i="40"/>
  <c r="H55" i="40"/>
  <c r="D55" i="40"/>
  <c r="D53" i="40"/>
  <c r="H50" i="40"/>
  <c r="D50" i="40"/>
  <c r="H45" i="40"/>
  <c r="D45" i="40"/>
  <c r="H43" i="40"/>
  <c r="D43" i="40"/>
  <c r="H41" i="40"/>
  <c r="D41" i="40"/>
  <c r="H37" i="40"/>
  <c r="D37" i="40"/>
  <c r="H35" i="40"/>
  <c r="D35" i="40"/>
  <c r="D33" i="40"/>
  <c r="H21" i="40"/>
  <c r="D21" i="40"/>
  <c r="H19" i="40"/>
  <c r="D19" i="40"/>
  <c r="H15" i="40"/>
  <c r="D15" i="40"/>
  <c r="H13" i="40"/>
  <c r="D13" i="40"/>
  <c r="H11" i="40"/>
  <c r="D11" i="40"/>
  <c r="H9" i="40"/>
  <c r="D9" i="40"/>
  <c r="D73" i="39"/>
  <c r="H68" i="39"/>
  <c r="D68" i="39"/>
  <c r="H66" i="39"/>
  <c r="D66" i="39"/>
  <c r="H63" i="39"/>
  <c r="D63" i="39"/>
  <c r="H61" i="39"/>
  <c r="D61" i="39"/>
  <c r="H59" i="39"/>
  <c r="D59" i="39"/>
  <c r="H57" i="39"/>
  <c r="D57" i="39"/>
  <c r="D55" i="39"/>
  <c r="H49" i="39"/>
  <c r="D49" i="39"/>
  <c r="H44" i="39"/>
  <c r="D44" i="39"/>
  <c r="H42" i="39"/>
  <c r="D42" i="39"/>
  <c r="H40" i="39"/>
  <c r="D40" i="39"/>
  <c r="H36" i="39"/>
  <c r="D36" i="39"/>
  <c r="H34" i="39"/>
  <c r="D34" i="39"/>
  <c r="D32" i="39"/>
  <c r="H21" i="39"/>
  <c r="D21" i="39"/>
  <c r="H19" i="39"/>
  <c r="D19" i="39"/>
  <c r="H15" i="39"/>
  <c r="D15" i="39"/>
  <c r="H13" i="39"/>
  <c r="D13" i="39"/>
  <c r="H11" i="39"/>
  <c r="D11" i="39"/>
  <c r="H9" i="39"/>
  <c r="D9" i="39"/>
  <c r="D70" i="38"/>
  <c r="H65" i="38"/>
  <c r="D65" i="38"/>
  <c r="H63" i="38"/>
  <c r="D63" i="38"/>
  <c r="H60" i="38"/>
  <c r="D60" i="38"/>
  <c r="D61" i="38" s="1"/>
  <c r="H58" i="38"/>
  <c r="D58" i="38"/>
  <c r="H56" i="38"/>
  <c r="D56" i="38"/>
  <c r="H54" i="38"/>
  <c r="D54" i="38"/>
  <c r="D52" i="38"/>
  <c r="H48" i="38"/>
  <c r="D48" i="38"/>
  <c r="H43" i="38"/>
  <c r="D43" i="38"/>
  <c r="H41" i="38"/>
  <c r="D41" i="38"/>
  <c r="H39" i="38"/>
  <c r="D39" i="38"/>
  <c r="H35" i="38"/>
  <c r="D35" i="38"/>
  <c r="D33" i="38"/>
  <c r="D30" i="38"/>
  <c r="H21" i="38"/>
  <c r="D21" i="38"/>
  <c r="H19" i="38"/>
  <c r="D19" i="38"/>
  <c r="H15" i="38"/>
  <c r="D15" i="38"/>
  <c r="H13" i="38"/>
  <c r="D13" i="38"/>
  <c r="H11" i="38"/>
  <c r="D11" i="38"/>
  <c r="H9" i="38"/>
  <c r="D9" i="38"/>
  <c r="D73" i="37"/>
  <c r="H68" i="37"/>
  <c r="D68" i="37"/>
  <c r="H66" i="37"/>
  <c r="D66" i="37"/>
  <c r="H63" i="37"/>
  <c r="D63" i="37"/>
  <c r="H61" i="37"/>
  <c r="D61" i="37"/>
  <c r="H59" i="37"/>
  <c r="D59" i="37"/>
  <c r="D64" i="37" s="1"/>
  <c r="H57" i="37"/>
  <c r="D57" i="37"/>
  <c r="D55" i="37"/>
  <c r="H48" i="37"/>
  <c r="D48" i="37"/>
  <c r="H43" i="37"/>
  <c r="D43" i="37"/>
  <c r="H41" i="37"/>
  <c r="D41" i="37"/>
  <c r="H39" i="37"/>
  <c r="D39" i="37"/>
  <c r="H35" i="37"/>
  <c r="D35" i="37"/>
  <c r="H33" i="37"/>
  <c r="D33" i="37"/>
  <c r="D31" i="37"/>
  <c r="H21" i="37"/>
  <c r="D21" i="37"/>
  <c r="H19" i="37"/>
  <c r="D19" i="37"/>
  <c r="H15" i="37"/>
  <c r="D15" i="37"/>
  <c r="H13" i="37"/>
  <c r="D13" i="37"/>
  <c r="H11" i="37"/>
  <c r="D11" i="37"/>
  <c r="H9" i="37"/>
  <c r="D9" i="37"/>
  <c r="D74" i="37" s="1"/>
  <c r="H54" i="37"/>
  <c r="D74" i="36"/>
  <c r="H69" i="36"/>
  <c r="D69" i="36"/>
  <c r="H67" i="36"/>
  <c r="D67" i="36"/>
  <c r="H64" i="36"/>
  <c r="D64" i="36"/>
  <c r="H62" i="36"/>
  <c r="D62" i="36"/>
  <c r="H60" i="36"/>
  <c r="D60" i="36"/>
  <c r="H58" i="36"/>
  <c r="D58" i="36"/>
  <c r="D56" i="36"/>
  <c r="H47" i="36"/>
  <c r="D47" i="36"/>
  <c r="D65" i="36" s="1"/>
  <c r="H42" i="36"/>
  <c r="D42" i="36"/>
  <c r="H40" i="36"/>
  <c r="D40" i="36"/>
  <c r="H38" i="36"/>
  <c r="D38" i="36"/>
  <c r="H34" i="36"/>
  <c r="D34" i="36"/>
  <c r="H32" i="36"/>
  <c r="D32" i="36"/>
  <c r="D30" i="36"/>
  <c r="H21" i="36"/>
  <c r="D21" i="36"/>
  <c r="H19" i="36"/>
  <c r="D19" i="36"/>
  <c r="H15" i="36"/>
  <c r="D15" i="36"/>
  <c r="H13" i="36"/>
  <c r="D13" i="36"/>
  <c r="H11" i="36"/>
  <c r="D11" i="36"/>
  <c r="H9" i="36"/>
  <c r="D9" i="36"/>
  <c r="D72" i="35"/>
  <c r="H67" i="35"/>
  <c r="D67" i="35"/>
  <c r="H65" i="35"/>
  <c r="D65" i="35"/>
  <c r="H62" i="35"/>
  <c r="D62" i="35"/>
  <c r="H60" i="35"/>
  <c r="D60" i="35"/>
  <c r="H58" i="35"/>
  <c r="D58" i="35"/>
  <c r="H56" i="35"/>
  <c r="D56" i="35"/>
  <c r="D54" i="35"/>
  <c r="H46" i="35"/>
  <c r="D46" i="35"/>
  <c r="H41" i="35"/>
  <c r="D41" i="35"/>
  <c r="H39" i="35"/>
  <c r="D39" i="35"/>
  <c r="H37" i="35"/>
  <c r="D37" i="35"/>
  <c r="H33" i="35"/>
  <c r="D33" i="35"/>
  <c r="H31" i="35"/>
  <c r="D31" i="35"/>
  <c r="D29" i="35"/>
  <c r="H21" i="35"/>
  <c r="D21" i="35"/>
  <c r="H19" i="35"/>
  <c r="D19" i="35"/>
  <c r="H15" i="35"/>
  <c r="D15" i="35"/>
  <c r="H13" i="35"/>
  <c r="D13" i="35"/>
  <c r="H11" i="35"/>
  <c r="D11" i="35"/>
  <c r="H9" i="35"/>
  <c r="D9" i="35"/>
  <c r="D73" i="34"/>
  <c r="H68" i="34"/>
  <c r="D68" i="34"/>
  <c r="H66" i="34"/>
  <c r="D66" i="34"/>
  <c r="H63" i="34"/>
  <c r="D63" i="34"/>
  <c r="H61" i="34"/>
  <c r="D61" i="34"/>
  <c r="H59" i="34"/>
  <c r="D59" i="34"/>
  <c r="H57" i="34"/>
  <c r="D57" i="34"/>
  <c r="D64" i="34" s="1"/>
  <c r="D55" i="34"/>
  <c r="H48" i="34"/>
  <c r="D48" i="34"/>
  <c r="H43" i="34"/>
  <c r="D43" i="34"/>
  <c r="H41" i="34"/>
  <c r="D41" i="34"/>
  <c r="H39" i="34"/>
  <c r="D39" i="34"/>
  <c r="H35" i="34"/>
  <c r="D35" i="34"/>
  <c r="H33" i="34"/>
  <c r="D33" i="34"/>
  <c r="D31" i="34"/>
  <c r="H21" i="34"/>
  <c r="D21" i="34"/>
  <c r="H19" i="34"/>
  <c r="D19" i="34"/>
  <c r="H15" i="34"/>
  <c r="D15" i="34"/>
  <c r="H13" i="34"/>
  <c r="D13" i="34"/>
  <c r="H11" i="34"/>
  <c r="D11" i="34"/>
  <c r="H9" i="34"/>
  <c r="D9" i="34"/>
  <c r="D75" i="33"/>
  <c r="H70" i="33"/>
  <c r="D70" i="33"/>
  <c r="H68" i="33"/>
  <c r="D68" i="33"/>
  <c r="H65" i="33"/>
  <c r="D65" i="33"/>
  <c r="H63" i="33"/>
  <c r="D63" i="33"/>
  <c r="H61" i="33"/>
  <c r="D61" i="33"/>
  <c r="H59" i="33"/>
  <c r="D59" i="33"/>
  <c r="D66" i="33" s="1"/>
  <c r="D76" i="33" s="1"/>
  <c r="D57" i="33"/>
  <c r="H48" i="33"/>
  <c r="D48" i="33"/>
  <c r="H43" i="33"/>
  <c r="D43" i="33"/>
  <c r="H41" i="33"/>
  <c r="D41" i="33"/>
  <c r="H39" i="33"/>
  <c r="D39" i="33"/>
  <c r="H35" i="33"/>
  <c r="D35" i="33"/>
  <c r="H33" i="33"/>
  <c r="D33" i="33"/>
  <c r="D31" i="33"/>
  <c r="H21" i="33"/>
  <c r="D21" i="33"/>
  <c r="H19" i="33"/>
  <c r="D19" i="33"/>
  <c r="H15" i="33"/>
  <c r="D15" i="33"/>
  <c r="H13" i="33"/>
  <c r="D13" i="33"/>
  <c r="H11" i="33"/>
  <c r="D11" i="33"/>
  <c r="H9" i="33"/>
  <c r="D9" i="33"/>
  <c r="D75" i="32"/>
  <c r="H70" i="32"/>
  <c r="D70" i="32"/>
  <c r="H68" i="32"/>
  <c r="D68" i="32"/>
  <c r="H65" i="32"/>
  <c r="D65" i="32"/>
  <c r="H63" i="32"/>
  <c r="D63" i="32"/>
  <c r="H61" i="32"/>
  <c r="D61" i="32"/>
  <c r="D66" i="32" s="1"/>
  <c r="H59" i="32"/>
  <c r="D59" i="32"/>
  <c r="D57" i="32"/>
  <c r="D47" i="32"/>
  <c r="H41" i="32"/>
  <c r="D41" i="32"/>
  <c r="H39" i="32"/>
  <c r="D39" i="32"/>
  <c r="H37" i="32"/>
  <c r="D37" i="32"/>
  <c r="H33" i="32"/>
  <c r="D33" i="32"/>
  <c r="H31" i="32"/>
  <c r="D31" i="32"/>
  <c r="D29" i="32"/>
  <c r="H21" i="32"/>
  <c r="D21" i="32"/>
  <c r="H19" i="32"/>
  <c r="D19" i="32"/>
  <c r="H15" i="32"/>
  <c r="D15" i="32"/>
  <c r="H13" i="32"/>
  <c r="D13" i="32"/>
  <c r="H11" i="32"/>
  <c r="D11" i="32"/>
  <c r="H9" i="32"/>
  <c r="D9" i="32"/>
  <c r="D72" i="31"/>
  <c r="H67" i="31"/>
  <c r="D67" i="31"/>
  <c r="H65" i="31"/>
  <c r="D65" i="31"/>
  <c r="H62" i="31"/>
  <c r="D62" i="31"/>
  <c r="H60" i="31"/>
  <c r="D60" i="31"/>
  <c r="H58" i="31"/>
  <c r="D58" i="31"/>
  <c r="H56" i="31"/>
  <c r="D56" i="31"/>
  <c r="D54" i="31"/>
  <c r="H47" i="31"/>
  <c r="D47" i="31"/>
  <c r="H42" i="31"/>
  <c r="D42" i="31"/>
  <c r="H40" i="31"/>
  <c r="D40" i="31"/>
  <c r="H38" i="31"/>
  <c r="D38" i="31"/>
  <c r="H34" i="31"/>
  <c r="D34" i="31"/>
  <c r="H32" i="31"/>
  <c r="D32" i="31"/>
  <c r="D30" i="31"/>
  <c r="H21" i="31"/>
  <c r="D21" i="31"/>
  <c r="H19" i="31"/>
  <c r="D19" i="31"/>
  <c r="H15" i="31"/>
  <c r="D15" i="31"/>
  <c r="H13" i="31"/>
  <c r="D13" i="31"/>
  <c r="H11" i="31"/>
  <c r="D11" i="31"/>
  <c r="H9" i="31"/>
  <c r="D9" i="31"/>
  <c r="D70" i="30"/>
  <c r="H65" i="30"/>
  <c r="D65" i="30"/>
  <c r="H63" i="30"/>
  <c r="D63" i="30"/>
  <c r="H60" i="30"/>
  <c r="D60" i="30"/>
  <c r="H58" i="30"/>
  <c r="D58" i="30"/>
  <c r="H56" i="30"/>
  <c r="D56" i="30"/>
  <c r="H54" i="30"/>
  <c r="D54" i="30"/>
  <c r="H52" i="30"/>
  <c r="D52" i="30"/>
  <c r="H50" i="30"/>
  <c r="D50" i="30"/>
  <c r="H45" i="30"/>
  <c r="D45" i="30"/>
  <c r="H43" i="30"/>
  <c r="D43" i="30"/>
  <c r="H41" i="30"/>
  <c r="D41" i="30"/>
  <c r="H37" i="30"/>
  <c r="D37" i="30"/>
  <c r="D35" i="30"/>
  <c r="D32" i="30"/>
  <c r="H21" i="30"/>
  <c r="D21" i="30"/>
  <c r="H19" i="30"/>
  <c r="D19" i="30"/>
  <c r="H15" i="30"/>
  <c r="D15" i="30"/>
  <c r="H13" i="30"/>
  <c r="D13" i="30"/>
  <c r="H11" i="30"/>
  <c r="D11" i="30"/>
  <c r="H9" i="30"/>
  <c r="D9" i="30"/>
  <c r="D78" i="29"/>
  <c r="H73" i="29"/>
  <c r="D73" i="29"/>
  <c r="H71" i="29"/>
  <c r="D71" i="29"/>
  <c r="H68" i="29"/>
  <c r="D68" i="29"/>
  <c r="D69" i="29" s="1"/>
  <c r="H66" i="29"/>
  <c r="D66" i="29"/>
  <c r="H64" i="29"/>
  <c r="D64" i="29"/>
  <c r="H62" i="29"/>
  <c r="D62" i="29"/>
  <c r="D60" i="29"/>
  <c r="H53" i="29"/>
  <c r="D53" i="29"/>
  <c r="H48" i="29"/>
  <c r="D48" i="29"/>
  <c r="H46" i="29"/>
  <c r="D46" i="29"/>
  <c r="H44" i="29"/>
  <c r="D44" i="29"/>
  <c r="H40" i="29"/>
  <c r="D40" i="29"/>
  <c r="H38" i="29"/>
  <c r="D38" i="29"/>
  <c r="D36" i="29"/>
  <c r="H21" i="29"/>
  <c r="D21" i="29"/>
  <c r="H19" i="29"/>
  <c r="D19" i="29"/>
  <c r="H15" i="29"/>
  <c r="D15" i="29"/>
  <c r="H13" i="29"/>
  <c r="D13" i="29"/>
  <c r="H11" i="29"/>
  <c r="D11" i="29"/>
  <c r="H9" i="29"/>
  <c r="D9" i="29"/>
  <c r="D79" i="29" s="1"/>
  <c r="D72" i="28"/>
  <c r="H67" i="28"/>
  <c r="D67" i="28"/>
  <c r="H65" i="28"/>
  <c r="D65" i="28"/>
  <c r="H62" i="28"/>
  <c r="D62" i="28"/>
  <c r="D63" i="28" s="1"/>
  <c r="H60" i="28"/>
  <c r="D60" i="28"/>
  <c r="H58" i="28"/>
  <c r="D58" i="28"/>
  <c r="H56" i="28"/>
  <c r="D56" i="28"/>
  <c r="D54" i="28"/>
  <c r="H48" i="28"/>
  <c r="D48" i="28"/>
  <c r="H43" i="28"/>
  <c r="D43" i="28"/>
  <c r="H41" i="28"/>
  <c r="D41" i="28"/>
  <c r="H39" i="28"/>
  <c r="D39" i="28"/>
  <c r="H35" i="28"/>
  <c r="D35" i="28"/>
  <c r="H33" i="28"/>
  <c r="D33" i="28"/>
  <c r="D31" i="28"/>
  <c r="H21" i="28"/>
  <c r="D21" i="28"/>
  <c r="H19" i="28"/>
  <c r="D19" i="28"/>
  <c r="H15" i="28"/>
  <c r="D15" i="28"/>
  <c r="H13" i="28"/>
  <c r="D13" i="28"/>
  <c r="H11" i="28"/>
  <c r="D11" i="28"/>
  <c r="H9" i="28"/>
  <c r="D9" i="28"/>
  <c r="D72" i="27"/>
  <c r="H67" i="27"/>
  <c r="D67" i="27"/>
  <c r="H65" i="27"/>
  <c r="D65" i="27"/>
  <c r="H62" i="27"/>
  <c r="D62" i="27"/>
  <c r="H60" i="27"/>
  <c r="D60" i="27"/>
  <c r="H58" i="27"/>
  <c r="D58" i="27"/>
  <c r="D63" i="27" s="1"/>
  <c r="D73" i="27" s="1"/>
  <c r="H56" i="27"/>
  <c r="D56" i="27"/>
  <c r="D54" i="27"/>
  <c r="H47" i="27"/>
  <c r="D47" i="27"/>
  <c r="H42" i="27"/>
  <c r="D42" i="27"/>
  <c r="H40" i="27"/>
  <c r="D40" i="27"/>
  <c r="H38" i="27"/>
  <c r="D38" i="27"/>
  <c r="H34" i="27"/>
  <c r="D34" i="27"/>
  <c r="H32" i="27"/>
  <c r="D32" i="27"/>
  <c r="D30" i="27"/>
  <c r="H21" i="27"/>
  <c r="D21" i="27"/>
  <c r="H19" i="27"/>
  <c r="D19" i="27"/>
  <c r="H15" i="27"/>
  <c r="D15" i="27"/>
  <c r="H13" i="27"/>
  <c r="D13" i="27"/>
  <c r="H11" i="27"/>
  <c r="D11" i="27"/>
  <c r="H9" i="27"/>
  <c r="D9" i="27"/>
  <c r="D72" i="26"/>
  <c r="H67" i="26"/>
  <c r="D67" i="26"/>
  <c r="H65" i="26"/>
  <c r="D65" i="26"/>
  <c r="H62" i="26"/>
  <c r="D62" i="26"/>
  <c r="H60" i="26"/>
  <c r="D60" i="26"/>
  <c r="H58" i="26"/>
  <c r="D58" i="26"/>
  <c r="D63" i="26" s="1"/>
  <c r="H56" i="26"/>
  <c r="D56" i="26"/>
  <c r="D54" i="26"/>
  <c r="H47" i="26"/>
  <c r="D47" i="26"/>
  <c r="H42" i="26"/>
  <c r="D42" i="26"/>
  <c r="H40" i="26"/>
  <c r="D40" i="26"/>
  <c r="H38" i="26"/>
  <c r="D38" i="26"/>
  <c r="H34" i="26"/>
  <c r="D34" i="26"/>
  <c r="H32" i="26"/>
  <c r="D32" i="26"/>
  <c r="D30" i="26"/>
  <c r="H21" i="26"/>
  <c r="D21" i="26"/>
  <c r="H19" i="26"/>
  <c r="D19" i="26"/>
  <c r="H15" i="26"/>
  <c r="D15" i="26"/>
  <c r="H13" i="26"/>
  <c r="D13" i="26"/>
  <c r="H11" i="26"/>
  <c r="D11" i="26"/>
  <c r="H9" i="26"/>
  <c r="D9" i="26"/>
  <c r="D73" i="26" s="1"/>
  <c r="D72" i="25"/>
  <c r="H67" i="25"/>
  <c r="D67" i="25"/>
  <c r="H65" i="25"/>
  <c r="D65" i="25"/>
  <c r="H62" i="25"/>
  <c r="D62" i="25"/>
  <c r="H60" i="25"/>
  <c r="D60" i="25"/>
  <c r="H58" i="25"/>
  <c r="D58" i="25"/>
  <c r="D63" i="25" s="1"/>
  <c r="H56" i="25"/>
  <c r="D56" i="25"/>
  <c r="D54" i="25"/>
  <c r="H47" i="25"/>
  <c r="D47" i="25"/>
  <c r="H42" i="25"/>
  <c r="D42" i="25"/>
  <c r="H40" i="25"/>
  <c r="D40" i="25"/>
  <c r="H38" i="25"/>
  <c r="D38" i="25"/>
  <c r="H34" i="25"/>
  <c r="D34" i="25"/>
  <c r="H32" i="25"/>
  <c r="D32" i="25"/>
  <c r="D30" i="25"/>
  <c r="H21" i="25"/>
  <c r="D21" i="25"/>
  <c r="H19" i="25"/>
  <c r="D19" i="25"/>
  <c r="H15" i="25"/>
  <c r="D15" i="25"/>
  <c r="H13" i="25"/>
  <c r="D13" i="25"/>
  <c r="H11" i="25"/>
  <c r="D11" i="25"/>
  <c r="H9" i="25"/>
  <c r="D9" i="25"/>
  <c r="D71" i="24"/>
  <c r="H66" i="24"/>
  <c r="D66" i="24"/>
  <c r="H64" i="24"/>
  <c r="D64" i="24"/>
  <c r="H61" i="24"/>
  <c r="D61" i="24"/>
  <c r="H59" i="24"/>
  <c r="D59" i="24"/>
  <c r="H57" i="24"/>
  <c r="D57" i="24"/>
  <c r="H55" i="24"/>
  <c r="D55" i="24"/>
  <c r="D53" i="24"/>
  <c r="H48" i="24"/>
  <c r="D48" i="24"/>
  <c r="D62" i="24" s="1"/>
  <c r="H43" i="24"/>
  <c r="D43" i="24"/>
  <c r="H41" i="24"/>
  <c r="D41" i="24"/>
  <c r="H39" i="24"/>
  <c r="D39" i="24"/>
  <c r="H35" i="24"/>
  <c r="D35" i="24"/>
  <c r="H33" i="24"/>
  <c r="D33" i="24"/>
  <c r="D31" i="24"/>
  <c r="H21" i="24"/>
  <c r="D21" i="24"/>
  <c r="H19" i="24"/>
  <c r="D19" i="24"/>
  <c r="H15" i="24"/>
  <c r="D15" i="24"/>
  <c r="H13" i="24"/>
  <c r="D13" i="24"/>
  <c r="H11" i="24"/>
  <c r="D11" i="24"/>
  <c r="H9" i="24"/>
  <c r="D9" i="24"/>
  <c r="D74" i="23"/>
  <c r="H69" i="23"/>
  <c r="D69" i="23"/>
  <c r="H67" i="23"/>
  <c r="D67" i="23"/>
  <c r="H64" i="23"/>
  <c r="D64" i="23"/>
  <c r="H62" i="23"/>
  <c r="D62" i="23"/>
  <c r="H60" i="23"/>
  <c r="D60" i="23"/>
  <c r="H58" i="23"/>
  <c r="D58" i="23"/>
  <c r="D56" i="23"/>
  <c r="H49" i="23"/>
  <c r="D49" i="23"/>
  <c r="H44" i="23"/>
  <c r="D44" i="23"/>
  <c r="H42" i="23"/>
  <c r="D42" i="23"/>
  <c r="H40" i="23"/>
  <c r="D40" i="23"/>
  <c r="H36" i="23"/>
  <c r="D36" i="23"/>
  <c r="H34" i="23"/>
  <c r="D34" i="23"/>
  <c r="D32" i="23"/>
  <c r="H21" i="23"/>
  <c r="D21" i="23"/>
  <c r="H19" i="23"/>
  <c r="D19" i="23"/>
  <c r="H15" i="23"/>
  <c r="D15" i="23"/>
  <c r="H13" i="23"/>
  <c r="D13" i="23"/>
  <c r="H11" i="23"/>
  <c r="D11" i="23"/>
  <c r="H9" i="23"/>
  <c r="D9" i="23"/>
  <c r="D72" i="22"/>
  <c r="H67" i="22"/>
  <c r="D67" i="22"/>
  <c r="H65" i="22"/>
  <c r="D65" i="22"/>
  <c r="H62" i="22"/>
  <c r="D62" i="22"/>
  <c r="H60" i="22"/>
  <c r="D60" i="22"/>
  <c r="H58" i="22"/>
  <c r="D58" i="22"/>
  <c r="H56" i="22"/>
  <c r="D56" i="22"/>
  <c r="D54" i="22"/>
  <c r="H47" i="22"/>
  <c r="D47" i="22"/>
  <c r="H42" i="22"/>
  <c r="D42" i="22"/>
  <c r="H40" i="22"/>
  <c r="D40" i="22"/>
  <c r="H38" i="22"/>
  <c r="D38" i="22"/>
  <c r="H34" i="22"/>
  <c r="D34" i="22"/>
  <c r="H32" i="22"/>
  <c r="D32" i="22"/>
  <c r="D30" i="22"/>
  <c r="H21" i="22"/>
  <c r="D21" i="22"/>
  <c r="H19" i="22"/>
  <c r="D19" i="22"/>
  <c r="H15" i="22"/>
  <c r="D15" i="22"/>
  <c r="H13" i="22"/>
  <c r="D13" i="22"/>
  <c r="H11" i="22"/>
  <c r="D11" i="22"/>
  <c r="H9" i="22"/>
  <c r="D9" i="22"/>
  <c r="D74" i="21"/>
  <c r="H69" i="21"/>
  <c r="D69" i="21"/>
  <c r="H67" i="21"/>
  <c r="D67" i="21"/>
  <c r="H64" i="21"/>
  <c r="D64" i="21"/>
  <c r="H62" i="21"/>
  <c r="D62" i="21"/>
  <c r="H60" i="21"/>
  <c r="D60" i="21"/>
  <c r="H58" i="21"/>
  <c r="D58" i="21"/>
  <c r="D56" i="21"/>
  <c r="D47" i="21"/>
  <c r="H41" i="21"/>
  <c r="D41" i="21"/>
  <c r="H39" i="21"/>
  <c r="D39" i="21"/>
  <c r="H37" i="21"/>
  <c r="D37" i="21"/>
  <c r="H33" i="21"/>
  <c r="D33" i="21"/>
  <c r="H31" i="21"/>
  <c r="D31" i="21"/>
  <c r="D29" i="21"/>
  <c r="H21" i="21"/>
  <c r="D21" i="21"/>
  <c r="H19" i="21"/>
  <c r="D19" i="21"/>
  <c r="H15" i="21"/>
  <c r="D15" i="21"/>
  <c r="H13" i="21"/>
  <c r="D13" i="21"/>
  <c r="H11" i="21"/>
  <c r="D11" i="21"/>
  <c r="H9" i="21"/>
  <c r="D9" i="21"/>
  <c r="D73" i="20"/>
  <c r="H68" i="20"/>
  <c r="D68" i="20"/>
  <c r="H66" i="20"/>
  <c r="D66" i="20"/>
  <c r="H63" i="20"/>
  <c r="D63" i="20"/>
  <c r="H61" i="20"/>
  <c r="D61" i="20"/>
  <c r="H59" i="20"/>
  <c r="D59" i="20"/>
  <c r="H57" i="20"/>
  <c r="D57" i="20"/>
  <c r="D55" i="20"/>
  <c r="H49" i="20"/>
  <c r="D49" i="20"/>
  <c r="H44" i="20"/>
  <c r="D44" i="20"/>
  <c r="H42" i="20"/>
  <c r="D42" i="20"/>
  <c r="H40" i="20"/>
  <c r="D40" i="20"/>
  <c r="H36" i="20"/>
  <c r="D36" i="20"/>
  <c r="D34" i="20"/>
  <c r="D31" i="20"/>
  <c r="H21" i="20"/>
  <c r="D21" i="20"/>
  <c r="H19" i="20"/>
  <c r="D19" i="20"/>
  <c r="H15" i="20"/>
  <c r="D15" i="20"/>
  <c r="H13" i="20"/>
  <c r="D13" i="20"/>
  <c r="H11" i="20"/>
  <c r="D11" i="20"/>
  <c r="H9" i="20"/>
  <c r="D9" i="20"/>
  <c r="D71" i="19"/>
  <c r="H66" i="19"/>
  <c r="D66" i="19"/>
  <c r="H64" i="19"/>
  <c r="D64" i="19"/>
  <c r="H61" i="19"/>
  <c r="D61" i="19"/>
  <c r="H59" i="19"/>
  <c r="D59" i="19"/>
  <c r="H57" i="19"/>
  <c r="D57" i="19"/>
  <c r="H55" i="19"/>
  <c r="D55" i="19"/>
  <c r="D53" i="19"/>
  <c r="D62" i="19" s="1"/>
  <c r="H48" i="19"/>
  <c r="D48" i="19"/>
  <c r="H43" i="19"/>
  <c r="D43" i="19"/>
  <c r="H41" i="19"/>
  <c r="D41" i="19"/>
  <c r="H39" i="19"/>
  <c r="D39" i="19"/>
  <c r="H35" i="19"/>
  <c r="D35" i="19"/>
  <c r="D33" i="19"/>
  <c r="D30" i="19"/>
  <c r="H21" i="19"/>
  <c r="D21" i="19"/>
  <c r="H19" i="19"/>
  <c r="D19" i="19"/>
  <c r="H15" i="19"/>
  <c r="D15" i="19"/>
  <c r="H13" i="19"/>
  <c r="D13" i="19"/>
  <c r="H11" i="19"/>
  <c r="D11" i="19"/>
  <c r="H9" i="19"/>
  <c r="D9" i="19"/>
  <c r="D72" i="19" s="1"/>
  <c r="D72" i="18"/>
  <c r="H67" i="18"/>
  <c r="D67" i="18"/>
  <c r="H65" i="18"/>
  <c r="D65" i="18"/>
  <c r="H62" i="18"/>
  <c r="D62" i="18"/>
  <c r="H60" i="18"/>
  <c r="D60" i="18"/>
  <c r="H58" i="18"/>
  <c r="D58" i="18"/>
  <c r="D63" i="18" s="1"/>
  <c r="D73" i="18" s="1"/>
  <c r="H56" i="18"/>
  <c r="D56" i="18"/>
  <c r="D54" i="18"/>
  <c r="H49" i="18"/>
  <c r="D49" i="18"/>
  <c r="H44" i="18"/>
  <c r="D44" i="18"/>
  <c r="H42" i="18"/>
  <c r="D42" i="18"/>
  <c r="H40" i="18"/>
  <c r="D40" i="18"/>
  <c r="H36" i="18"/>
  <c r="D36" i="18"/>
  <c r="D34" i="18"/>
  <c r="D31" i="18"/>
  <c r="H21" i="18"/>
  <c r="D21" i="18"/>
  <c r="H19" i="18"/>
  <c r="D19" i="18"/>
  <c r="H15" i="18"/>
  <c r="D15" i="18"/>
  <c r="H13" i="18"/>
  <c r="D13" i="18"/>
  <c r="H11" i="18"/>
  <c r="D11" i="18"/>
  <c r="H9" i="18"/>
  <c r="D9" i="18"/>
  <c r="D76" i="17"/>
  <c r="H71" i="17"/>
  <c r="D71" i="17"/>
  <c r="H69" i="17"/>
  <c r="D69" i="17"/>
  <c r="H66" i="17"/>
  <c r="D66" i="17"/>
  <c r="D67" i="17" s="1"/>
  <c r="H64" i="17"/>
  <c r="D64" i="17"/>
  <c r="H62" i="17"/>
  <c r="D62" i="17"/>
  <c r="H60" i="17"/>
  <c r="D60" i="17"/>
  <c r="D58" i="17"/>
  <c r="H50" i="17"/>
  <c r="D50" i="17"/>
  <c r="H45" i="17"/>
  <c r="D45" i="17"/>
  <c r="H43" i="17"/>
  <c r="D43" i="17"/>
  <c r="H41" i="17"/>
  <c r="D41" i="17"/>
  <c r="H37" i="17"/>
  <c r="D37" i="17"/>
  <c r="H35" i="17"/>
  <c r="D35" i="17"/>
  <c r="D33" i="17"/>
  <c r="H21" i="17"/>
  <c r="D21" i="17"/>
  <c r="H19" i="17"/>
  <c r="D19" i="17"/>
  <c r="H15" i="17"/>
  <c r="D15" i="17"/>
  <c r="H13" i="17"/>
  <c r="D13" i="17"/>
  <c r="H11" i="17"/>
  <c r="D11" i="17"/>
  <c r="H9" i="17"/>
  <c r="D9" i="17"/>
  <c r="D69" i="16"/>
  <c r="H64" i="16"/>
  <c r="D64" i="16"/>
  <c r="H62" i="16"/>
  <c r="D62" i="16"/>
  <c r="H59" i="16"/>
  <c r="D59" i="16"/>
  <c r="H57" i="16"/>
  <c r="D57" i="16"/>
  <c r="H55" i="16"/>
  <c r="D55" i="16"/>
  <c r="H53" i="16"/>
  <c r="D53" i="16"/>
  <c r="D60" i="16" s="1"/>
  <c r="H51" i="16"/>
  <c r="D51" i="16"/>
  <c r="H49" i="16"/>
  <c r="D49" i="16"/>
  <c r="H44" i="16"/>
  <c r="D44" i="16"/>
  <c r="H42" i="16"/>
  <c r="D42" i="16"/>
  <c r="H40" i="16"/>
  <c r="D40" i="16"/>
  <c r="H36" i="16"/>
  <c r="D36" i="16"/>
  <c r="H34" i="16"/>
  <c r="D34" i="16"/>
  <c r="D32" i="16"/>
  <c r="H21" i="16"/>
  <c r="D21" i="16"/>
  <c r="H19" i="16"/>
  <c r="D19" i="16"/>
  <c r="H15" i="16"/>
  <c r="D15" i="16"/>
  <c r="H13" i="16"/>
  <c r="D13" i="16"/>
  <c r="H11" i="16"/>
  <c r="D11" i="16"/>
  <c r="H9" i="16"/>
  <c r="D9" i="16"/>
  <c r="D72" i="15"/>
  <c r="H67" i="15"/>
  <c r="D67" i="15"/>
  <c r="H65" i="15"/>
  <c r="D65" i="15"/>
  <c r="H62" i="15"/>
  <c r="D62" i="15"/>
  <c r="H60" i="15"/>
  <c r="D60" i="15"/>
  <c r="H58" i="15"/>
  <c r="D58" i="15"/>
  <c r="H56" i="15"/>
  <c r="D56" i="15"/>
  <c r="D54" i="15"/>
  <c r="H50" i="15"/>
  <c r="D50" i="15"/>
  <c r="H45" i="15"/>
  <c r="D45" i="15"/>
  <c r="H43" i="15"/>
  <c r="D43" i="15"/>
  <c r="H41" i="15"/>
  <c r="D41" i="15"/>
  <c r="H37" i="15"/>
  <c r="D37" i="15"/>
  <c r="H35" i="15"/>
  <c r="D35" i="15"/>
  <c r="D33" i="15"/>
  <c r="H21" i="15"/>
  <c r="D21" i="15"/>
  <c r="H19" i="15"/>
  <c r="D19" i="15"/>
  <c r="H15" i="15"/>
  <c r="D15" i="15"/>
  <c r="H13" i="15"/>
  <c r="D13" i="15"/>
  <c r="H11" i="15"/>
  <c r="D11" i="15"/>
  <c r="H9" i="15"/>
  <c r="D9" i="15"/>
  <c r="D75" i="14"/>
  <c r="H70" i="14"/>
  <c r="D70" i="14"/>
  <c r="H68" i="14"/>
  <c r="D68" i="14"/>
  <c r="H65" i="14"/>
  <c r="D65" i="14"/>
  <c r="H63" i="14"/>
  <c r="D63" i="14"/>
  <c r="H61" i="14"/>
  <c r="D61" i="14"/>
  <c r="H59" i="14"/>
  <c r="D59" i="14"/>
  <c r="D57" i="14"/>
  <c r="D47" i="14"/>
  <c r="H41" i="14"/>
  <c r="D41" i="14"/>
  <c r="H39" i="14"/>
  <c r="D39" i="14"/>
  <c r="H37" i="14"/>
  <c r="D37" i="14"/>
  <c r="H33" i="14"/>
  <c r="D33" i="14"/>
  <c r="H31" i="14"/>
  <c r="D31" i="14"/>
  <c r="D29" i="14"/>
  <c r="H21" i="14"/>
  <c r="D21" i="14"/>
  <c r="H19" i="14"/>
  <c r="D19" i="14"/>
  <c r="H15" i="14"/>
  <c r="D15" i="14"/>
  <c r="H13" i="14"/>
  <c r="D13" i="14"/>
  <c r="H11" i="14"/>
  <c r="D11" i="14"/>
  <c r="H9" i="14"/>
  <c r="D9" i="14"/>
  <c r="D76" i="13"/>
  <c r="H71" i="13"/>
  <c r="D71" i="13"/>
  <c r="H69" i="13"/>
  <c r="D69" i="13"/>
  <c r="H66" i="13"/>
  <c r="D66" i="13"/>
  <c r="H64" i="13"/>
  <c r="D64" i="13"/>
  <c r="H62" i="13"/>
  <c r="D62" i="13"/>
  <c r="H60" i="13"/>
  <c r="D60" i="13"/>
  <c r="D67" i="13" s="1"/>
  <c r="D77" i="13" s="1"/>
  <c r="D58" i="13"/>
  <c r="H52" i="13"/>
  <c r="D52" i="13"/>
  <c r="H47" i="13"/>
  <c r="D47" i="13"/>
  <c r="H45" i="13"/>
  <c r="D45" i="13"/>
  <c r="H43" i="13"/>
  <c r="D43" i="13"/>
  <c r="H39" i="13"/>
  <c r="D39" i="13"/>
  <c r="D37" i="13"/>
  <c r="D34" i="13"/>
  <c r="H21" i="13"/>
  <c r="D21" i="13"/>
  <c r="H19" i="13"/>
  <c r="D19" i="13"/>
  <c r="H15" i="13"/>
  <c r="D15" i="13"/>
  <c r="H13" i="13"/>
  <c r="D13" i="13"/>
  <c r="H11" i="13"/>
  <c r="D11" i="13"/>
  <c r="H9" i="13"/>
  <c r="D9" i="13"/>
  <c r="D73" i="12"/>
  <c r="H68" i="12"/>
  <c r="D68" i="12"/>
  <c r="H66" i="12"/>
  <c r="D66" i="12"/>
  <c r="H63" i="12"/>
  <c r="D63" i="12"/>
  <c r="D64" i="12" s="1"/>
  <c r="H61" i="12"/>
  <c r="D61" i="12"/>
  <c r="H59" i="12"/>
  <c r="D59" i="12"/>
  <c r="H57" i="12"/>
  <c r="D57" i="12"/>
  <c r="D55" i="12"/>
  <c r="D46" i="12"/>
  <c r="H40" i="12"/>
  <c r="D40" i="12"/>
  <c r="H38" i="12"/>
  <c r="D38" i="12"/>
  <c r="H36" i="12"/>
  <c r="D36" i="12"/>
  <c r="H32" i="12"/>
  <c r="D32" i="12"/>
  <c r="H30" i="12"/>
  <c r="D30" i="12"/>
  <c r="D28" i="12"/>
  <c r="H21" i="12"/>
  <c r="D21" i="12"/>
  <c r="H19" i="12"/>
  <c r="D19" i="12"/>
  <c r="H15" i="12"/>
  <c r="D15" i="12"/>
  <c r="H13" i="12"/>
  <c r="D13" i="12"/>
  <c r="H11" i="12"/>
  <c r="D11" i="12"/>
  <c r="H9" i="12"/>
  <c r="D9" i="12"/>
  <c r="D69" i="11"/>
  <c r="H64" i="11"/>
  <c r="D64" i="11"/>
  <c r="H62" i="11"/>
  <c r="D62" i="11"/>
  <c r="H59" i="11"/>
  <c r="D59" i="11"/>
  <c r="H57" i="11"/>
  <c r="D57" i="11"/>
  <c r="H55" i="11"/>
  <c r="D55" i="11"/>
  <c r="H53" i="11"/>
  <c r="D53" i="11"/>
  <c r="H51" i="11"/>
  <c r="D51" i="11"/>
  <c r="H49" i="11"/>
  <c r="D49" i="11"/>
  <c r="H44" i="11"/>
  <c r="D44" i="11"/>
  <c r="H42" i="11"/>
  <c r="D42" i="11"/>
  <c r="H40" i="11"/>
  <c r="D40" i="11"/>
  <c r="H36" i="11"/>
  <c r="D36" i="11"/>
  <c r="D34" i="11"/>
  <c r="D31" i="11"/>
  <c r="H21" i="11"/>
  <c r="D21" i="11"/>
  <c r="H19" i="11"/>
  <c r="D19" i="11"/>
  <c r="H15" i="11"/>
  <c r="D15" i="11"/>
  <c r="H13" i="11"/>
  <c r="D13" i="11"/>
  <c r="H11" i="11"/>
  <c r="D11" i="11"/>
  <c r="H9" i="11"/>
  <c r="D9" i="11"/>
  <c r="D77" i="10"/>
  <c r="H72" i="10"/>
  <c r="D72" i="10"/>
  <c r="H70" i="10"/>
  <c r="D70" i="10"/>
  <c r="H67" i="10"/>
  <c r="D67" i="10"/>
  <c r="H65" i="10"/>
  <c r="D65" i="10"/>
  <c r="H63" i="10"/>
  <c r="D63" i="10"/>
  <c r="H61" i="10"/>
  <c r="D61" i="10"/>
  <c r="D59" i="10"/>
  <c r="H50" i="10"/>
  <c r="D50" i="10"/>
  <c r="H45" i="10"/>
  <c r="D45" i="10"/>
  <c r="H43" i="10"/>
  <c r="D43" i="10"/>
  <c r="H41" i="10"/>
  <c r="D41" i="10"/>
  <c r="H37" i="10"/>
  <c r="D37" i="10"/>
  <c r="H35" i="10"/>
  <c r="D35" i="10"/>
  <c r="D33" i="10"/>
  <c r="H21" i="10"/>
  <c r="D21" i="10"/>
  <c r="H19" i="10"/>
  <c r="D19" i="10"/>
  <c r="H15" i="10"/>
  <c r="D15" i="10"/>
  <c r="H13" i="10"/>
  <c r="D13" i="10"/>
  <c r="H11" i="10"/>
  <c r="D11" i="10"/>
  <c r="H9" i="10"/>
  <c r="D9" i="10"/>
  <c r="D73" i="9"/>
  <c r="H68" i="9"/>
  <c r="D68" i="9"/>
  <c r="H66" i="9"/>
  <c r="D66" i="9"/>
  <c r="H63" i="9"/>
  <c r="D63" i="9"/>
  <c r="H61" i="9"/>
  <c r="D61" i="9"/>
  <c r="H59" i="9"/>
  <c r="D59" i="9"/>
  <c r="H57" i="9"/>
  <c r="D57" i="9"/>
  <c r="D64" i="9" s="1"/>
  <c r="D55" i="9"/>
  <c r="H48" i="9"/>
  <c r="D48" i="9"/>
  <c r="H43" i="9"/>
  <c r="D43" i="9"/>
  <c r="H41" i="9"/>
  <c r="D41" i="9"/>
  <c r="H39" i="9"/>
  <c r="D39" i="9"/>
  <c r="H35" i="9"/>
  <c r="D35" i="9"/>
  <c r="H33" i="9"/>
  <c r="D33" i="9"/>
  <c r="D31" i="9"/>
  <c r="H21" i="9"/>
  <c r="D21" i="9"/>
  <c r="H19" i="9"/>
  <c r="D19" i="9"/>
  <c r="H15" i="9"/>
  <c r="D15" i="9"/>
  <c r="H13" i="9"/>
  <c r="D13" i="9"/>
  <c r="H11" i="9"/>
  <c r="D11" i="9"/>
  <c r="H9" i="9"/>
  <c r="D9" i="9"/>
  <c r="D62" i="8"/>
  <c r="H57" i="8"/>
  <c r="D57" i="8"/>
  <c r="H55" i="8"/>
  <c r="D55" i="8"/>
  <c r="H52" i="8"/>
  <c r="D52" i="8"/>
  <c r="H50" i="8"/>
  <c r="D50" i="8"/>
  <c r="H48" i="8"/>
  <c r="D48" i="8"/>
  <c r="H46" i="8"/>
  <c r="D46" i="8"/>
  <c r="H44" i="8"/>
  <c r="D44" i="8"/>
  <c r="H42" i="8"/>
  <c r="D42" i="8"/>
  <c r="H37" i="8"/>
  <c r="D37" i="8"/>
  <c r="H35" i="8"/>
  <c r="D35" i="8"/>
  <c r="H33" i="8"/>
  <c r="D33" i="8"/>
  <c r="H29" i="8"/>
  <c r="D29" i="8"/>
  <c r="H27" i="8"/>
  <c r="D27" i="8"/>
  <c r="H25" i="8"/>
  <c r="D25" i="8"/>
  <c r="H21" i="8"/>
  <c r="D21" i="8"/>
  <c r="H19" i="8"/>
  <c r="D19" i="8"/>
  <c r="H15" i="8"/>
  <c r="D15" i="8"/>
  <c r="H13" i="8"/>
  <c r="D13" i="8"/>
  <c r="H11" i="8"/>
  <c r="D11" i="8"/>
  <c r="H9" i="8"/>
  <c r="D9" i="8"/>
  <c r="D68" i="7"/>
  <c r="H63" i="7"/>
  <c r="D63" i="7"/>
  <c r="H61" i="7"/>
  <c r="D61" i="7"/>
  <c r="H58" i="7"/>
  <c r="D58" i="7"/>
  <c r="H56" i="7"/>
  <c r="D56" i="7"/>
  <c r="H54" i="7"/>
  <c r="D54" i="7"/>
  <c r="D59" i="7" s="1"/>
  <c r="H52" i="7"/>
  <c r="D52" i="7"/>
  <c r="D50" i="7"/>
  <c r="H44" i="7"/>
  <c r="D44" i="7"/>
  <c r="H39" i="7"/>
  <c r="D39" i="7"/>
  <c r="H37" i="7"/>
  <c r="D37" i="7"/>
  <c r="H35" i="7"/>
  <c r="D35" i="7"/>
  <c r="H31" i="7"/>
  <c r="D31" i="7"/>
  <c r="H29" i="7"/>
  <c r="D29" i="7"/>
  <c r="D27" i="7"/>
  <c r="H21" i="7"/>
  <c r="D21" i="7"/>
  <c r="H19" i="7"/>
  <c r="D19" i="7"/>
  <c r="H15" i="7"/>
  <c r="D15" i="7"/>
  <c r="H13" i="7"/>
  <c r="D13" i="7"/>
  <c r="H11" i="7"/>
  <c r="D11" i="7"/>
  <c r="H9" i="7"/>
  <c r="D9" i="7"/>
  <c r="D71" i="6"/>
  <c r="H66" i="6"/>
  <c r="D66" i="6"/>
  <c r="H64" i="6"/>
  <c r="D64" i="6"/>
  <c r="H61" i="6"/>
  <c r="D61" i="6"/>
  <c r="H59" i="6"/>
  <c r="D59" i="6"/>
  <c r="H57" i="6"/>
  <c r="D57" i="6"/>
  <c r="D62" i="6" s="1"/>
  <c r="H55" i="6"/>
  <c r="D55" i="6"/>
  <c r="D53" i="6"/>
  <c r="H50" i="6"/>
  <c r="D50" i="6"/>
  <c r="H45" i="6"/>
  <c r="D45" i="6"/>
  <c r="H43" i="6"/>
  <c r="D43" i="6"/>
  <c r="H41" i="6"/>
  <c r="D41" i="6"/>
  <c r="H37" i="6"/>
  <c r="D37" i="6"/>
  <c r="H35" i="6"/>
  <c r="D35" i="6"/>
  <c r="D33" i="6"/>
  <c r="H21" i="6"/>
  <c r="D21" i="6"/>
  <c r="H19" i="6"/>
  <c r="D19" i="6"/>
  <c r="H15" i="6"/>
  <c r="D15" i="6"/>
  <c r="H13" i="6"/>
  <c r="D13" i="6"/>
  <c r="H11" i="6"/>
  <c r="D11" i="6"/>
  <c r="H9" i="6"/>
  <c r="D9" i="6"/>
  <c r="D72" i="6" s="1"/>
  <c r="D69" i="5"/>
  <c r="H64" i="5"/>
  <c r="D64" i="5"/>
  <c r="H62" i="5"/>
  <c r="D62" i="5"/>
  <c r="H59" i="5"/>
  <c r="D59" i="5"/>
  <c r="H57" i="5"/>
  <c r="D57" i="5"/>
  <c r="H55" i="5"/>
  <c r="D55" i="5"/>
  <c r="D60" i="5" s="1"/>
  <c r="H53" i="5"/>
  <c r="D53" i="5"/>
  <c r="D51" i="5"/>
  <c r="H45" i="5"/>
  <c r="D45" i="5"/>
  <c r="H40" i="5"/>
  <c r="D40" i="5"/>
  <c r="H38" i="5"/>
  <c r="D38" i="5"/>
  <c r="H36" i="5"/>
  <c r="D36" i="5"/>
  <c r="H32" i="5"/>
  <c r="D32" i="5"/>
  <c r="H30" i="5"/>
  <c r="D30" i="5"/>
  <c r="D28" i="5"/>
  <c r="H21" i="5"/>
  <c r="D21" i="5"/>
  <c r="H19" i="5"/>
  <c r="D19" i="5"/>
  <c r="H15" i="5"/>
  <c r="D15" i="5"/>
  <c r="H13" i="5"/>
  <c r="D13" i="5"/>
  <c r="H11" i="5"/>
  <c r="D11" i="5"/>
  <c r="H9" i="5"/>
  <c r="D9" i="5"/>
  <c r="D63" i="4"/>
  <c r="H58" i="4"/>
  <c r="D58" i="4"/>
  <c r="H56" i="4"/>
  <c r="D56" i="4"/>
  <c r="H53" i="4"/>
  <c r="D53" i="4"/>
  <c r="H51" i="4"/>
  <c r="D51" i="4"/>
  <c r="H49" i="4"/>
  <c r="D49" i="4"/>
  <c r="H47" i="4"/>
  <c r="D47" i="4"/>
  <c r="H45" i="4"/>
  <c r="D45" i="4"/>
  <c r="H43" i="4"/>
  <c r="D43" i="4"/>
  <c r="H38" i="4"/>
  <c r="D38" i="4"/>
  <c r="H36" i="4"/>
  <c r="D36" i="4"/>
  <c r="H34" i="4"/>
  <c r="D34" i="4"/>
  <c r="H30" i="4"/>
  <c r="D30" i="4"/>
  <c r="H28" i="4"/>
  <c r="D28" i="4"/>
  <c r="D26" i="4"/>
  <c r="H21" i="4"/>
  <c r="D21" i="4"/>
  <c r="H19" i="4"/>
  <c r="D19" i="4"/>
  <c r="H15" i="4"/>
  <c r="D15" i="4"/>
  <c r="H13" i="4"/>
  <c r="D13" i="4"/>
  <c r="H11" i="4"/>
  <c r="D11" i="4"/>
  <c r="H9" i="4"/>
  <c r="D9" i="4"/>
  <c r="D71" i="3"/>
  <c r="H66" i="3"/>
  <c r="D66" i="3"/>
  <c r="H64" i="3"/>
  <c r="D64" i="3"/>
  <c r="H61" i="3"/>
  <c r="D61" i="3"/>
  <c r="D62" i="3" s="1"/>
  <c r="H59" i="3"/>
  <c r="D59" i="3"/>
  <c r="H57" i="3"/>
  <c r="D57" i="3"/>
  <c r="H55" i="3"/>
  <c r="D55" i="3"/>
  <c r="H53" i="3"/>
  <c r="D53" i="3"/>
  <c r="H51" i="3"/>
  <c r="D51" i="3"/>
  <c r="H46" i="3"/>
  <c r="D46" i="3"/>
  <c r="H44" i="3"/>
  <c r="D44" i="3"/>
  <c r="H42" i="3"/>
  <c r="D42" i="3"/>
  <c r="H38" i="3"/>
  <c r="D38" i="3"/>
  <c r="H36" i="3"/>
  <c r="D36" i="3"/>
  <c r="D34" i="3"/>
  <c r="H21" i="3"/>
  <c r="D21" i="3"/>
  <c r="H19" i="3"/>
  <c r="D19" i="3"/>
  <c r="H15" i="3"/>
  <c r="D15" i="3"/>
  <c r="H13" i="3"/>
  <c r="D13" i="3"/>
  <c r="H11" i="3"/>
  <c r="D11" i="3"/>
  <c r="H9" i="3"/>
  <c r="D9" i="3"/>
  <c r="D71" i="2"/>
  <c r="H66" i="2"/>
  <c r="D66" i="2"/>
  <c r="H64" i="2"/>
  <c r="D64" i="2"/>
  <c r="H61" i="2"/>
  <c r="D61" i="2"/>
  <c r="H59" i="2"/>
  <c r="D59" i="2"/>
  <c r="H57" i="2"/>
  <c r="D57" i="2"/>
  <c r="H55" i="2"/>
  <c r="D55" i="2"/>
  <c r="D62" i="2" s="1"/>
  <c r="H53" i="2"/>
  <c r="D53" i="2"/>
  <c r="H51" i="2"/>
  <c r="D51" i="2"/>
  <c r="H46" i="2"/>
  <c r="D46" i="2"/>
  <c r="H44" i="2"/>
  <c r="D44" i="2"/>
  <c r="H42" i="2"/>
  <c r="D42" i="2"/>
  <c r="H38" i="2"/>
  <c r="D38" i="2"/>
  <c r="H36" i="2"/>
  <c r="D36" i="2"/>
  <c r="D34" i="2"/>
  <c r="H21" i="2"/>
  <c r="D21" i="2"/>
  <c r="H19" i="2"/>
  <c r="D19" i="2"/>
  <c r="H15" i="2"/>
  <c r="D15" i="2"/>
  <c r="H13" i="2"/>
  <c r="D13" i="2"/>
  <c r="H11" i="2"/>
  <c r="D11" i="2"/>
  <c r="H9" i="2"/>
  <c r="D9" i="2"/>
  <c r="H25" i="33"/>
  <c r="H52" i="37"/>
  <c r="H28" i="37"/>
  <c r="H71" i="37"/>
  <c r="H53" i="37"/>
  <c r="H25" i="37"/>
  <c r="H26" i="37"/>
  <c r="D73" i="28"/>
  <c r="H77" i="29"/>
  <c r="H29" i="29"/>
  <c r="H56" i="29"/>
  <c r="H32" i="29"/>
  <c r="H30" i="29"/>
  <c r="H26" i="29"/>
  <c r="D69" i="7"/>
  <c r="D62" i="40"/>
  <c r="D78" i="54"/>
  <c r="H30" i="68"/>
  <c r="H26" i="68"/>
  <c r="H33" i="68"/>
  <c r="H25" i="68"/>
  <c r="H71" i="68"/>
  <c r="H35" i="68"/>
  <c r="H27" i="68"/>
  <c r="H72" i="68"/>
  <c r="H51" i="68"/>
  <c r="H64" i="68" s="1"/>
  <c r="H28" i="68"/>
  <c r="D75" i="50"/>
  <c r="D66" i="56"/>
  <c r="D76" i="56" s="1"/>
  <c r="D66" i="62"/>
  <c r="D76" i="62" s="1"/>
  <c r="D62" i="65"/>
  <c r="D67" i="63"/>
  <c r="D77" i="72"/>
  <c r="H73" i="66"/>
  <c r="H52" i="66"/>
  <c r="H33" i="66"/>
  <c r="H25" i="66"/>
  <c r="H36" i="66"/>
  <c r="H34" i="66"/>
  <c r="H30" i="66"/>
  <c r="H26" i="66"/>
  <c r="D76" i="69"/>
  <c r="D78" i="70"/>
  <c r="D77" i="63"/>
  <c r="H45" i="67"/>
  <c r="H31" i="67"/>
  <c r="H43" i="67"/>
  <c r="H26" i="67"/>
  <c r="H72" i="75"/>
  <c r="H71" i="75"/>
  <c r="H45" i="75"/>
  <c r="H46" i="75" s="1"/>
  <c r="H29" i="75"/>
  <c r="H34" i="75"/>
  <c r="H29" i="19"/>
  <c r="H75" i="70"/>
  <c r="H32" i="50"/>
  <c r="H33" i="50"/>
  <c r="H73" i="68"/>
  <c r="H31" i="62"/>
  <c r="H74" i="62"/>
  <c r="H30" i="62"/>
  <c r="H26" i="62"/>
  <c r="H36" i="62"/>
  <c r="H32" i="62"/>
  <c r="H52" i="62"/>
  <c r="H25" i="62"/>
  <c r="H49" i="26"/>
  <c r="H30" i="69"/>
  <c r="H33" i="69"/>
  <c r="H31" i="69"/>
  <c r="H27" i="69"/>
  <c r="H25" i="53"/>
  <c r="H37" i="55"/>
  <c r="H59" i="55"/>
  <c r="H54" i="55"/>
  <c r="H31" i="55"/>
  <c r="H27" i="55"/>
  <c r="H58" i="55"/>
  <c r="H30" i="55"/>
  <c r="H25" i="55"/>
  <c r="H76" i="55"/>
  <c r="H29" i="55"/>
  <c r="H38" i="55"/>
  <c r="H32" i="55"/>
  <c r="H33" i="55"/>
  <c r="H28" i="55"/>
  <c r="H70" i="52"/>
  <c r="H33" i="52"/>
  <c r="H29" i="52"/>
  <c r="H27" i="52"/>
  <c r="H75" i="63"/>
  <c r="H37" i="63"/>
  <c r="H33" i="63"/>
  <c r="H25" i="63"/>
  <c r="H74" i="63"/>
  <c r="H76" i="63" s="1"/>
  <c r="H36" i="63"/>
  <c r="H28" i="63"/>
  <c r="H38" i="63"/>
  <c r="H34" i="63"/>
  <c r="H26" i="63"/>
  <c r="H54" i="63"/>
  <c r="H67" i="63" s="1"/>
  <c r="H31" i="63"/>
  <c r="H27" i="63"/>
  <c r="H35" i="59"/>
  <c r="H33" i="59"/>
  <c r="H30" i="59"/>
  <c r="H36" i="59"/>
  <c r="H74" i="56"/>
  <c r="H35" i="56"/>
  <c r="H57" i="13"/>
  <c r="H33" i="13"/>
  <c r="H28" i="44"/>
  <c r="H31" i="44"/>
  <c r="H30" i="44"/>
  <c r="H68" i="44"/>
  <c r="H53" i="64"/>
  <c r="H34" i="64"/>
  <c r="H30" i="64"/>
  <c r="H33" i="64"/>
  <c r="H25" i="64"/>
  <c r="H35" i="64"/>
  <c r="H31" i="64"/>
  <c r="H28" i="64"/>
  <c r="H36" i="64"/>
  <c r="H75" i="72"/>
  <c r="H74" i="72"/>
  <c r="H53" i="72"/>
  <c r="H36" i="72"/>
  <c r="H32" i="72"/>
  <c r="H33" i="72"/>
  <c r="H57" i="72"/>
  <c r="H58" i="72" s="1"/>
  <c r="H67" i="72" s="1"/>
  <c r="H29" i="72"/>
  <c r="H76" i="54"/>
  <c r="H32" i="54"/>
  <c r="H36" i="54"/>
  <c r="H52" i="41"/>
  <c r="H53" i="41" s="1"/>
  <c r="H25" i="7"/>
  <c r="H28" i="28"/>
  <c r="H71" i="28"/>
  <c r="H51" i="28"/>
  <c r="H27" i="28"/>
  <c r="H53" i="28"/>
  <c r="H29" i="28"/>
  <c r="H70" i="28"/>
  <c r="H72" i="28"/>
  <c r="H30" i="28"/>
  <c r="H50" i="28"/>
  <c r="H32" i="6"/>
  <c r="H25" i="6"/>
  <c r="H60" i="55"/>
  <c r="H69" i="55"/>
  <c r="H47" i="18" l="1"/>
  <c r="H30" i="18"/>
  <c r="H27" i="18"/>
  <c r="H71" i="18"/>
  <c r="H25" i="18"/>
  <c r="H29" i="18"/>
  <c r="H26" i="18"/>
  <c r="H53" i="18"/>
  <c r="H70" i="18"/>
  <c r="H33" i="18"/>
  <c r="H34" i="18" s="1"/>
  <c r="H51" i="18"/>
  <c r="H52" i="18"/>
  <c r="H28" i="18"/>
  <c r="H29" i="27"/>
  <c r="H71" i="27"/>
  <c r="H50" i="27"/>
  <c r="H26" i="27"/>
  <c r="H53" i="27"/>
  <c r="H70" i="27"/>
  <c r="H72" i="27" s="1"/>
  <c r="H52" i="27"/>
  <c r="H49" i="27"/>
  <c r="H54" i="27" s="1"/>
  <c r="H63" i="27" s="1"/>
  <c r="H45" i="27"/>
  <c r="H51" i="27"/>
  <c r="H28" i="27"/>
  <c r="H29" i="41"/>
  <c r="H28" i="41"/>
  <c r="H30" i="41"/>
  <c r="H69" i="41"/>
  <c r="H71" i="41" s="1"/>
  <c r="H26" i="41"/>
  <c r="H48" i="41"/>
  <c r="H70" i="41"/>
  <c r="H27" i="41"/>
  <c r="H25" i="41"/>
  <c r="H34" i="41"/>
  <c r="H35" i="41" s="1"/>
  <c r="H31" i="41"/>
  <c r="H76" i="70"/>
  <c r="H77" i="70" s="1"/>
  <c r="H32" i="70"/>
  <c r="H35" i="70"/>
  <c r="H33" i="70"/>
  <c r="H26" i="70"/>
  <c r="H28" i="70"/>
  <c r="H27" i="70"/>
  <c r="H30" i="70"/>
  <c r="H55" i="70"/>
  <c r="H49" i="70"/>
  <c r="H25" i="70"/>
  <c r="H31" i="70"/>
  <c r="H48" i="70"/>
  <c r="H50" i="70" s="1"/>
  <c r="H36" i="70"/>
  <c r="H37" i="70"/>
  <c r="H34" i="70"/>
  <c r="H25" i="27"/>
  <c r="H30" i="27" s="1"/>
  <c r="H73" i="27" s="1"/>
  <c r="H74" i="13"/>
  <c r="H26" i="13"/>
  <c r="H50" i="13"/>
  <c r="H36" i="13"/>
  <c r="H37" i="13" s="1"/>
  <c r="H31" i="13"/>
  <c r="H28" i="13"/>
  <c r="H54" i="13"/>
  <c r="H25" i="13"/>
  <c r="H32" i="13"/>
  <c r="H27" i="13"/>
  <c r="H30" i="13"/>
  <c r="H55" i="13"/>
  <c r="H29" i="13"/>
  <c r="H56" i="13"/>
  <c r="D73" i="25"/>
  <c r="H26" i="26"/>
  <c r="H25" i="26"/>
  <c r="H30" i="26" s="1"/>
  <c r="H28" i="26"/>
  <c r="H45" i="26"/>
  <c r="H71" i="26"/>
  <c r="H70" i="26"/>
  <c r="H72" i="26" s="1"/>
  <c r="H29" i="26"/>
  <c r="H50" i="26"/>
  <c r="H51" i="26"/>
  <c r="H53" i="26"/>
  <c r="H54" i="26" s="1"/>
  <c r="H63" i="26" s="1"/>
  <c r="H27" i="26"/>
  <c r="D71" i="38"/>
  <c r="D73" i="45"/>
  <c r="H35" i="53"/>
  <c r="H36" i="53"/>
  <c r="H74" i="53"/>
  <c r="H27" i="53"/>
  <c r="H26" i="53"/>
  <c r="H38" i="53" s="1"/>
  <c r="H37" i="53"/>
  <c r="H53" i="53"/>
  <c r="H32" i="53"/>
  <c r="H29" i="53"/>
  <c r="H73" i="53"/>
  <c r="H34" i="53"/>
  <c r="H28" i="53"/>
  <c r="H33" i="53"/>
  <c r="H30" i="53"/>
  <c r="H28" i="56"/>
  <c r="H26" i="56"/>
  <c r="H73" i="56"/>
  <c r="H75" i="56" s="1"/>
  <c r="H56" i="56"/>
  <c r="H34" i="56"/>
  <c r="H27" i="56"/>
  <c r="H51" i="56"/>
  <c r="H30" i="56"/>
  <c r="H25" i="56"/>
  <c r="H32" i="56"/>
  <c r="H29" i="56"/>
  <c r="H31" i="56"/>
  <c r="H33" i="56"/>
  <c r="H75" i="54"/>
  <c r="H77" i="54" s="1"/>
  <c r="H31" i="54"/>
  <c r="H33" i="54"/>
  <c r="H26" i="54"/>
  <c r="H29" i="54"/>
  <c r="H39" i="54"/>
  <c r="H38" i="54"/>
  <c r="H55" i="54"/>
  <c r="H68" i="54" s="1"/>
  <c r="H25" i="54"/>
  <c r="H35" i="54"/>
  <c r="H28" i="54"/>
  <c r="H30" i="54"/>
  <c r="H27" i="54"/>
  <c r="H37" i="54"/>
  <c r="H34" i="54"/>
  <c r="H27" i="27"/>
  <c r="D70" i="5"/>
  <c r="H52" i="6"/>
  <c r="H53" i="6" s="1"/>
  <c r="H62" i="6" s="1"/>
  <c r="H70" i="6"/>
  <c r="H69" i="6"/>
  <c r="H27" i="6"/>
  <c r="H28" i="6"/>
  <c r="H31" i="6"/>
  <c r="H48" i="6"/>
  <c r="H26" i="6"/>
  <c r="H33" i="6" s="1"/>
  <c r="H30" i="6"/>
  <c r="H50" i="19"/>
  <c r="H25" i="19"/>
  <c r="H52" i="19"/>
  <c r="H26" i="19"/>
  <c r="H46" i="19"/>
  <c r="H28" i="19"/>
  <c r="H51" i="19"/>
  <c r="H70" i="19"/>
  <c r="H27" i="19"/>
  <c r="H69" i="19"/>
  <c r="H71" i="19" s="1"/>
  <c r="H32" i="19"/>
  <c r="H33" i="19" s="1"/>
  <c r="H74" i="48"/>
  <c r="H76" i="48" s="1"/>
  <c r="H26" i="48"/>
  <c r="H52" i="48"/>
  <c r="H75" i="48"/>
  <c r="H36" i="48"/>
  <c r="H56" i="48"/>
  <c r="H58" i="48" s="1"/>
  <c r="H67" i="48" s="1"/>
  <c r="H34" i="48"/>
  <c r="H35" i="48"/>
  <c r="H28" i="48"/>
  <c r="H33" i="48"/>
  <c r="H27" i="48"/>
  <c r="H30" i="48"/>
  <c r="H29" i="48"/>
  <c r="H32" i="48"/>
  <c r="H57" i="48"/>
  <c r="H25" i="48"/>
  <c r="H68" i="70"/>
  <c r="H29" i="6"/>
  <c r="H75" i="13"/>
  <c r="H55" i="56"/>
  <c r="H57" i="56" s="1"/>
  <c r="H66" i="56" s="1"/>
  <c r="H31" i="53"/>
  <c r="H52" i="26"/>
  <c r="H29" i="70"/>
  <c r="H51" i="50"/>
  <c r="H73" i="50"/>
  <c r="H30" i="50"/>
  <c r="H28" i="50"/>
  <c r="H27" i="50"/>
  <c r="H26" i="50"/>
  <c r="H55" i="50"/>
  <c r="H56" i="50" s="1"/>
  <c r="H29" i="50"/>
  <c r="H35" i="50"/>
  <c r="H25" i="50"/>
  <c r="H72" i="50"/>
  <c r="H74" i="50" s="1"/>
  <c r="H31" i="50"/>
  <c r="H34" i="50"/>
  <c r="H31" i="48"/>
  <c r="H46" i="7"/>
  <c r="H49" i="7"/>
  <c r="H66" i="7"/>
  <c r="H68" i="7" s="1"/>
  <c r="H67" i="7"/>
  <c r="H26" i="7"/>
  <c r="H27" i="7" s="1"/>
  <c r="H42" i="7"/>
  <c r="H47" i="7"/>
  <c r="H48" i="7"/>
  <c r="H30" i="33"/>
  <c r="H29" i="33"/>
  <c r="H46" i="33"/>
  <c r="H54" i="33"/>
  <c r="H53" i="33"/>
  <c r="H27" i="33"/>
  <c r="H52" i="33"/>
  <c r="H26" i="33"/>
  <c r="H51" i="33"/>
  <c r="H73" i="33"/>
  <c r="H75" i="33" s="1"/>
  <c r="H55" i="33"/>
  <c r="H74" i="33"/>
  <c r="H56" i="33"/>
  <c r="H50" i="33"/>
  <c r="H28" i="33"/>
  <c r="H31" i="33" s="1"/>
  <c r="D71" i="46"/>
  <c r="H31" i="59"/>
  <c r="H37" i="59"/>
  <c r="H74" i="59"/>
  <c r="H26" i="59"/>
  <c r="H28" i="59"/>
  <c r="D75" i="60"/>
  <c r="D62" i="61"/>
  <c r="D72" i="61" s="1"/>
  <c r="H76" i="72"/>
  <c r="H32" i="59"/>
  <c r="H73" i="75"/>
  <c r="H34" i="69"/>
  <c r="H47" i="69"/>
  <c r="H48" i="69" s="1"/>
  <c r="H25" i="69"/>
  <c r="H32" i="69"/>
  <c r="H35" i="72"/>
  <c r="H26" i="72"/>
  <c r="H47" i="72"/>
  <c r="H48" i="72" s="1"/>
  <c r="D54" i="4"/>
  <c r="D64" i="4" s="1"/>
  <c r="D74" i="34"/>
  <c r="D72" i="40"/>
  <c r="H62" i="41"/>
  <c r="D63" i="43"/>
  <c r="D73" i="43" s="1"/>
  <c r="H47" i="44"/>
  <c r="H29" i="44"/>
  <c r="D63" i="45"/>
  <c r="D73" i="47"/>
  <c r="H30" i="52"/>
  <c r="H25" i="52"/>
  <c r="H31" i="52"/>
  <c r="H66" i="53"/>
  <c r="H74" i="67"/>
  <c r="H30" i="67"/>
  <c r="H28" i="67"/>
  <c r="H73" i="67"/>
  <c r="H75" i="67" s="1"/>
  <c r="H29" i="67"/>
  <c r="H46" i="67"/>
  <c r="H48" i="67" s="1"/>
  <c r="H27" i="67"/>
  <c r="H25" i="67"/>
  <c r="H44" i="67"/>
  <c r="H53" i="67"/>
  <c r="H66" i="67" s="1"/>
  <c r="H26" i="75"/>
  <c r="H30" i="75"/>
  <c r="H27" i="75"/>
  <c r="H32" i="75"/>
  <c r="H25" i="75"/>
  <c r="H25" i="72"/>
  <c r="H30" i="72"/>
  <c r="H27" i="72"/>
  <c r="H25" i="44"/>
  <c r="H51" i="44"/>
  <c r="H52" i="44" s="1"/>
  <c r="H53" i="59"/>
  <c r="H66" i="59" s="1"/>
  <c r="H25" i="59"/>
  <c r="H73" i="59"/>
  <c r="H75" i="59" s="1"/>
  <c r="H32" i="52"/>
  <c r="H50" i="52"/>
  <c r="H63" i="52" s="1"/>
  <c r="H26" i="52"/>
  <c r="H36" i="69"/>
  <c r="H35" i="69"/>
  <c r="H73" i="69"/>
  <c r="H75" i="69" s="1"/>
  <c r="H53" i="69"/>
  <c r="H66" i="69" s="1"/>
  <c r="H33" i="75"/>
  <c r="H28" i="75"/>
  <c r="H47" i="67"/>
  <c r="H32" i="67"/>
  <c r="D72" i="3"/>
  <c r="D74" i="9"/>
  <c r="D68" i="10"/>
  <c r="D74" i="20"/>
  <c r="D65" i="23"/>
  <c r="D75" i="23" s="1"/>
  <c r="H55" i="29"/>
  <c r="H57" i="29"/>
  <c r="H76" i="29"/>
  <c r="H78" i="29" s="1"/>
  <c r="H51" i="29"/>
  <c r="H34" i="29"/>
  <c r="H31" i="29"/>
  <c r="H35" i="29"/>
  <c r="H33" i="29"/>
  <c r="H58" i="29"/>
  <c r="H27" i="29"/>
  <c r="H25" i="29"/>
  <c r="H28" i="29"/>
  <c r="D71" i="30"/>
  <c r="H26" i="64"/>
  <c r="H37" i="64"/>
  <c r="H75" i="64"/>
  <c r="H32" i="64"/>
  <c r="H28" i="72"/>
  <c r="H34" i="72"/>
  <c r="H31" i="72"/>
  <c r="H27" i="64"/>
  <c r="H29" i="64"/>
  <c r="H57" i="64"/>
  <c r="H58" i="64" s="1"/>
  <c r="H67" i="64" s="1"/>
  <c r="H74" i="64"/>
  <c r="H76" i="64" s="1"/>
  <c r="H26" i="44"/>
  <c r="H27" i="44"/>
  <c r="H69" i="44"/>
  <c r="H70" i="44" s="1"/>
  <c r="H34" i="59"/>
  <c r="H29" i="59"/>
  <c r="H27" i="59"/>
  <c r="H28" i="52"/>
  <c r="H71" i="52"/>
  <c r="H72" i="52" s="1"/>
  <c r="H34" i="52"/>
  <c r="H28" i="69"/>
  <c r="H29" i="69"/>
  <c r="H26" i="69"/>
  <c r="H74" i="69"/>
  <c r="H31" i="75"/>
  <c r="H51" i="75"/>
  <c r="H64" i="75" s="1"/>
  <c r="H29" i="63"/>
  <c r="H39" i="63" s="1"/>
  <c r="H77" i="63" s="1"/>
  <c r="H32" i="63"/>
  <c r="H30" i="63"/>
  <c r="H35" i="63"/>
  <c r="H35" i="62"/>
  <c r="H34" i="62"/>
  <c r="H28" i="62"/>
  <c r="H33" i="62"/>
  <c r="H27" i="62"/>
  <c r="H37" i="62" s="1"/>
  <c r="H76" i="62" s="1"/>
  <c r="H56" i="62"/>
  <c r="H57" i="62" s="1"/>
  <c r="H66" i="62" s="1"/>
  <c r="H73" i="62"/>
  <c r="H75" i="62" s="1"/>
  <c r="H29" i="62"/>
  <c r="H59" i="29"/>
  <c r="H52" i="28"/>
  <c r="H54" i="28" s="1"/>
  <c r="H46" i="28"/>
  <c r="H25" i="28"/>
  <c r="H26" i="28"/>
  <c r="D53" i="8"/>
  <c r="D63" i="8" s="1"/>
  <c r="D65" i="21"/>
  <c r="D75" i="21" s="1"/>
  <c r="D73" i="49"/>
  <c r="H77" i="55"/>
  <c r="H78" i="55" s="1"/>
  <c r="H35" i="55"/>
  <c r="H36" i="55"/>
  <c r="H34" i="55"/>
  <c r="H26" i="55"/>
  <c r="H39" i="55" s="1"/>
  <c r="D74" i="12"/>
  <c r="D76" i="14"/>
  <c r="D63" i="15"/>
  <c r="D73" i="15" s="1"/>
  <c r="D77" i="17"/>
  <c r="D63" i="22"/>
  <c r="D73" i="22" s="1"/>
  <c r="H72" i="37"/>
  <c r="H73" i="37" s="1"/>
  <c r="H51" i="37"/>
  <c r="H29" i="37"/>
  <c r="H46" i="37"/>
  <c r="H50" i="37"/>
  <c r="D64" i="42"/>
  <c r="D79" i="57"/>
  <c r="D76" i="58"/>
  <c r="D72" i="65"/>
  <c r="H31" i="66"/>
  <c r="H35" i="66"/>
  <c r="H72" i="66"/>
  <c r="H74" i="66" s="1"/>
  <c r="H28" i="66"/>
  <c r="H27" i="66"/>
  <c r="D64" i="73"/>
  <c r="D74" i="73" s="1"/>
  <c r="D72" i="2"/>
  <c r="D78" i="10"/>
  <c r="H32" i="66"/>
  <c r="H29" i="66"/>
  <c r="H30" i="37"/>
  <c r="H27" i="37"/>
  <c r="H31" i="37" s="1"/>
  <c r="D60" i="11"/>
  <c r="D70" i="11" s="1"/>
  <c r="D66" i="14"/>
  <c r="D64" i="20"/>
  <c r="D72" i="24"/>
  <c r="D63" i="31"/>
  <c r="D73" i="31" s="1"/>
  <c r="D76" i="32"/>
  <c r="D63" i="35"/>
  <c r="D73" i="35" s="1"/>
  <c r="D75" i="36"/>
  <c r="H65" i="66"/>
  <c r="H34" i="68"/>
  <c r="H29" i="68"/>
  <c r="H31" i="68"/>
  <c r="H32" i="68"/>
  <c r="H36" i="68" s="1"/>
  <c r="H74" i="68" s="1"/>
  <c r="D70" i="16"/>
  <c r="D61" i="30"/>
  <c r="D64" i="39"/>
  <c r="D74" i="39" s="1"/>
  <c r="D74" i="42"/>
  <c r="D75" i="51"/>
  <c r="D77" i="71"/>
  <c r="D87" i="71" s="1"/>
  <c r="D74" i="74"/>
  <c r="H31" i="39" l="1"/>
  <c r="H26" i="39"/>
  <c r="H28" i="39"/>
  <c r="H29" i="39"/>
  <c r="H51" i="39"/>
  <c r="H72" i="39"/>
  <c r="H25" i="39"/>
  <c r="H52" i="39"/>
  <c r="H27" i="39"/>
  <c r="H47" i="39"/>
  <c r="H54" i="39"/>
  <c r="H53" i="39"/>
  <c r="H71" i="39"/>
  <c r="H30" i="39"/>
  <c r="H74" i="37"/>
  <c r="H60" i="8"/>
  <c r="H40" i="8"/>
  <c r="H53" i="8" s="1"/>
  <c r="H61" i="8"/>
  <c r="H41" i="4"/>
  <c r="H54" i="4" s="1"/>
  <c r="H62" i="4"/>
  <c r="H61" i="4"/>
  <c r="H63" i="4" s="1"/>
  <c r="H25" i="4"/>
  <c r="H26" i="4" s="1"/>
  <c r="H64" i="4" s="1"/>
  <c r="H26" i="73"/>
  <c r="H44" i="73"/>
  <c r="H45" i="73" s="1"/>
  <c r="H30" i="73"/>
  <c r="H72" i="73"/>
  <c r="H50" i="73"/>
  <c r="H29" i="73"/>
  <c r="H28" i="73"/>
  <c r="H33" i="73"/>
  <c r="H27" i="73"/>
  <c r="H32" i="73"/>
  <c r="H25" i="73"/>
  <c r="H71" i="73"/>
  <c r="H73" i="73" s="1"/>
  <c r="H54" i="73"/>
  <c r="H55" i="73" s="1"/>
  <c r="H64" i="73" s="1"/>
  <c r="H31" i="73"/>
  <c r="H28" i="23"/>
  <c r="H27" i="23"/>
  <c r="H25" i="23"/>
  <c r="H52" i="23"/>
  <c r="H31" i="23"/>
  <c r="H54" i="23"/>
  <c r="H47" i="23"/>
  <c r="H73" i="23"/>
  <c r="H30" i="23"/>
  <c r="H55" i="23"/>
  <c r="H53" i="23"/>
  <c r="H26" i="23"/>
  <c r="H72" i="23"/>
  <c r="H74" i="23" s="1"/>
  <c r="H51" i="23"/>
  <c r="H56" i="23" s="1"/>
  <c r="H65" i="23" s="1"/>
  <c r="H29" i="23"/>
  <c r="H69" i="7"/>
  <c r="H67" i="11"/>
  <c r="H69" i="11" s="1"/>
  <c r="H28" i="11"/>
  <c r="H33" i="11"/>
  <c r="H34" i="11" s="1"/>
  <c r="H26" i="11"/>
  <c r="H25" i="11"/>
  <c r="H47" i="11"/>
  <c r="H60" i="11" s="1"/>
  <c r="H27" i="11"/>
  <c r="H68" i="11"/>
  <c r="H30" i="11"/>
  <c r="H29" i="11"/>
  <c r="H26" i="57"/>
  <c r="H28" i="57"/>
  <c r="H77" i="57"/>
  <c r="H54" i="57"/>
  <c r="H38" i="57"/>
  <c r="H36" i="57"/>
  <c r="H31" i="57"/>
  <c r="H37" i="57"/>
  <c r="H34" i="57"/>
  <c r="H33" i="57"/>
  <c r="H27" i="57"/>
  <c r="H30" i="57"/>
  <c r="H25" i="57"/>
  <c r="H29" i="57"/>
  <c r="H76" i="57"/>
  <c r="H78" i="57" s="1"/>
  <c r="H59" i="57"/>
  <c r="H58" i="57"/>
  <c r="H60" i="57" s="1"/>
  <c r="H69" i="57" s="1"/>
  <c r="H32" i="57"/>
  <c r="H35" i="57"/>
  <c r="H72" i="21"/>
  <c r="H55" i="21"/>
  <c r="H53" i="21"/>
  <c r="H54" i="21"/>
  <c r="H50" i="21"/>
  <c r="H28" i="21"/>
  <c r="H49" i="21"/>
  <c r="H46" i="21"/>
  <c r="H47" i="21" s="1"/>
  <c r="H51" i="21"/>
  <c r="H44" i="21"/>
  <c r="H27" i="21"/>
  <c r="H25" i="21"/>
  <c r="H29" i="21" s="1"/>
  <c r="H73" i="21"/>
  <c r="H26" i="21"/>
  <c r="H52" i="21"/>
  <c r="H51" i="14"/>
  <c r="H44" i="14"/>
  <c r="H56" i="14"/>
  <c r="H46" i="14"/>
  <c r="H47" i="14" s="1"/>
  <c r="H25" i="14"/>
  <c r="H29" i="14" s="1"/>
  <c r="H55" i="14"/>
  <c r="H74" i="14"/>
  <c r="H28" i="14"/>
  <c r="H52" i="14"/>
  <c r="H27" i="14"/>
  <c r="H26" i="14"/>
  <c r="H50" i="14"/>
  <c r="H54" i="14"/>
  <c r="H73" i="14"/>
  <c r="H49" i="14"/>
  <c r="H53" i="14"/>
  <c r="H61" i="44"/>
  <c r="H71" i="34"/>
  <c r="H27" i="34"/>
  <c r="H26" i="34"/>
  <c r="H52" i="34"/>
  <c r="H46" i="34"/>
  <c r="H28" i="34"/>
  <c r="H53" i="34"/>
  <c r="H30" i="34"/>
  <c r="H29" i="34"/>
  <c r="H54" i="34"/>
  <c r="H72" i="34"/>
  <c r="H51" i="34"/>
  <c r="H25" i="34"/>
  <c r="H50" i="34"/>
  <c r="H65" i="50"/>
  <c r="H37" i="48"/>
  <c r="H77" i="48" s="1"/>
  <c r="H53" i="19"/>
  <c r="H62" i="19" s="1"/>
  <c r="H25" i="25"/>
  <c r="H70" i="25"/>
  <c r="H72" i="25" s="1"/>
  <c r="H27" i="25"/>
  <c r="H45" i="25"/>
  <c r="H53" i="25"/>
  <c r="H52" i="25"/>
  <c r="H26" i="25"/>
  <c r="H49" i="25"/>
  <c r="H28" i="25"/>
  <c r="H51" i="25"/>
  <c r="H29" i="25"/>
  <c r="H50" i="25"/>
  <c r="H71" i="25"/>
  <c r="H38" i="70"/>
  <c r="H78" i="70" s="1"/>
  <c r="H35" i="42"/>
  <c r="H36" i="42" s="1"/>
  <c r="H54" i="42"/>
  <c r="H72" i="42"/>
  <c r="H29" i="42"/>
  <c r="H71" i="42"/>
  <c r="H73" i="42" s="1"/>
  <c r="H49" i="42"/>
  <c r="H28" i="42"/>
  <c r="H27" i="42"/>
  <c r="H53" i="42"/>
  <c r="H55" i="42" s="1"/>
  <c r="H64" i="42" s="1"/>
  <c r="H30" i="42"/>
  <c r="H26" i="42"/>
  <c r="H32" i="42"/>
  <c r="H31" i="42"/>
  <c r="H25" i="42"/>
  <c r="H26" i="16"/>
  <c r="H28" i="16"/>
  <c r="H47" i="16"/>
  <c r="H60" i="16" s="1"/>
  <c r="H68" i="16"/>
  <c r="H67" i="16"/>
  <c r="H69" i="16" s="1"/>
  <c r="H31" i="16"/>
  <c r="H25" i="16"/>
  <c r="H32" i="16" s="1"/>
  <c r="H70" i="16" s="1"/>
  <c r="H27" i="16"/>
  <c r="H29" i="16"/>
  <c r="H30" i="16"/>
  <c r="H71" i="35"/>
  <c r="H49" i="35"/>
  <c r="H26" i="35"/>
  <c r="H48" i="35"/>
  <c r="H53" i="35"/>
  <c r="H50" i="35"/>
  <c r="H28" i="35"/>
  <c r="H44" i="35"/>
  <c r="H70" i="35"/>
  <c r="H72" i="35" s="1"/>
  <c r="H51" i="35"/>
  <c r="H25" i="35"/>
  <c r="H52" i="35"/>
  <c r="H27" i="35"/>
  <c r="H75" i="17"/>
  <c r="H25" i="17"/>
  <c r="H48" i="17"/>
  <c r="H74" i="17"/>
  <c r="H76" i="17" s="1"/>
  <c r="H30" i="17"/>
  <c r="H31" i="17"/>
  <c r="H32" i="17"/>
  <c r="H27" i="17"/>
  <c r="H52" i="17"/>
  <c r="H53" i="17"/>
  <c r="H54" i="17"/>
  <c r="H55" i="17"/>
  <c r="H29" i="17"/>
  <c r="H26" i="17"/>
  <c r="H28" i="17"/>
  <c r="H57" i="17"/>
  <c r="H56" i="17"/>
  <c r="H79" i="55"/>
  <c r="H47" i="20"/>
  <c r="H51" i="20"/>
  <c r="H55" i="20" s="1"/>
  <c r="H64" i="20" s="1"/>
  <c r="H26" i="20"/>
  <c r="H54" i="20"/>
  <c r="H30" i="20"/>
  <c r="H28" i="20"/>
  <c r="H53" i="20"/>
  <c r="H72" i="20"/>
  <c r="H27" i="20"/>
  <c r="H33" i="20"/>
  <c r="H34" i="20" s="1"/>
  <c r="H52" i="20"/>
  <c r="H29" i="20"/>
  <c r="H71" i="20"/>
  <c r="H73" i="20" s="1"/>
  <c r="H25" i="20"/>
  <c r="H31" i="20" s="1"/>
  <c r="H74" i="20" s="1"/>
  <c r="H38" i="59"/>
  <c r="H76" i="59" s="1"/>
  <c r="H33" i="67"/>
  <c r="H76" i="67" s="1"/>
  <c r="H27" i="40"/>
  <c r="H52" i="40"/>
  <c r="H53" i="40" s="1"/>
  <c r="H62" i="40" s="1"/>
  <c r="H25" i="40"/>
  <c r="H30" i="40"/>
  <c r="H28" i="40"/>
  <c r="H26" i="40"/>
  <c r="H69" i="40"/>
  <c r="H31" i="40"/>
  <c r="H48" i="40"/>
  <c r="H32" i="40"/>
  <c r="H29" i="40"/>
  <c r="H70" i="40"/>
  <c r="H73" i="60"/>
  <c r="H29" i="60"/>
  <c r="H27" i="60"/>
  <c r="H36" i="60"/>
  <c r="H30" i="60"/>
  <c r="H31" i="60"/>
  <c r="H28" i="60"/>
  <c r="H33" i="60"/>
  <c r="H34" i="60"/>
  <c r="H72" i="60"/>
  <c r="H74" i="60" s="1"/>
  <c r="H25" i="60"/>
  <c r="H26" i="60"/>
  <c r="H35" i="60"/>
  <c r="H32" i="60"/>
  <c r="H52" i="60"/>
  <c r="H65" i="60" s="1"/>
  <c r="H40" i="54"/>
  <c r="H78" i="54" s="1"/>
  <c r="H32" i="38"/>
  <c r="H33" i="38" s="1"/>
  <c r="H46" i="38"/>
  <c r="H25" i="38"/>
  <c r="H26" i="38"/>
  <c r="H68" i="38"/>
  <c r="H70" i="38" s="1"/>
  <c r="H51" i="38"/>
  <c r="H50" i="38"/>
  <c r="H69" i="38"/>
  <c r="H29" i="38"/>
  <c r="H28" i="38"/>
  <c r="H27" i="38"/>
  <c r="H73" i="26"/>
  <c r="H26" i="74"/>
  <c r="H32" i="74"/>
  <c r="H45" i="74"/>
  <c r="H46" i="74" s="1"/>
  <c r="H33" i="74"/>
  <c r="H28" i="74"/>
  <c r="H31" i="74"/>
  <c r="H71" i="74"/>
  <c r="H29" i="74"/>
  <c r="H25" i="74"/>
  <c r="H30" i="74"/>
  <c r="H72" i="74"/>
  <c r="H34" i="74"/>
  <c r="H51" i="74"/>
  <c r="H64" i="74" s="1"/>
  <c r="H27" i="74"/>
  <c r="H56" i="32"/>
  <c r="H51" i="32"/>
  <c r="H49" i="32"/>
  <c r="H26" i="32"/>
  <c r="H28" i="32"/>
  <c r="H53" i="32"/>
  <c r="H74" i="32"/>
  <c r="H55" i="32"/>
  <c r="H44" i="32"/>
  <c r="H50" i="32"/>
  <c r="H27" i="32"/>
  <c r="H25" i="32"/>
  <c r="H29" i="32" s="1"/>
  <c r="H46" i="32"/>
  <c r="H47" i="32" s="1"/>
  <c r="H52" i="32"/>
  <c r="H73" i="32"/>
  <c r="H75" i="32" s="1"/>
  <c r="H54" i="32"/>
  <c r="H58" i="10"/>
  <c r="H75" i="10"/>
  <c r="H31" i="10"/>
  <c r="H56" i="10"/>
  <c r="H53" i="10"/>
  <c r="H26" i="10"/>
  <c r="H25" i="10"/>
  <c r="H32" i="10"/>
  <c r="H28" i="10"/>
  <c r="H27" i="10"/>
  <c r="H57" i="10"/>
  <c r="H48" i="10"/>
  <c r="H55" i="10"/>
  <c r="H54" i="10"/>
  <c r="H76" i="10"/>
  <c r="H30" i="10"/>
  <c r="H29" i="10"/>
  <c r="H52" i="10"/>
  <c r="H37" i="66"/>
  <c r="H75" i="66" s="1"/>
  <c r="H48" i="15"/>
  <c r="H32" i="15"/>
  <c r="H28" i="15"/>
  <c r="H29" i="15"/>
  <c r="H30" i="15"/>
  <c r="H70" i="15"/>
  <c r="H25" i="15"/>
  <c r="H31" i="15"/>
  <c r="H71" i="15"/>
  <c r="H52" i="15"/>
  <c r="H53" i="15"/>
  <c r="H27" i="15"/>
  <c r="H26" i="15"/>
  <c r="H31" i="49"/>
  <c r="H34" i="49"/>
  <c r="H28" i="49"/>
  <c r="H70" i="49"/>
  <c r="H72" i="49" s="1"/>
  <c r="H32" i="49"/>
  <c r="H71" i="49"/>
  <c r="H30" i="49"/>
  <c r="H25" i="49"/>
  <c r="H26" i="49"/>
  <c r="H50" i="49"/>
  <c r="H63" i="49" s="1"/>
  <c r="H33" i="49"/>
  <c r="H27" i="49"/>
  <c r="H29" i="49"/>
  <c r="H31" i="28"/>
  <c r="H31" i="30"/>
  <c r="H68" i="30"/>
  <c r="H70" i="30" s="1"/>
  <c r="H48" i="30"/>
  <c r="H61" i="30" s="1"/>
  <c r="H30" i="30"/>
  <c r="H29" i="30"/>
  <c r="H28" i="30"/>
  <c r="H25" i="30"/>
  <c r="H27" i="30"/>
  <c r="H34" i="30"/>
  <c r="H35" i="30" s="1"/>
  <c r="H26" i="30"/>
  <c r="H69" i="30"/>
  <c r="H60" i="29"/>
  <c r="H69" i="29" s="1"/>
  <c r="H53" i="47"/>
  <c r="H25" i="47"/>
  <c r="H28" i="47"/>
  <c r="H26" i="47"/>
  <c r="H48" i="47"/>
  <c r="H30" i="47"/>
  <c r="H32" i="47"/>
  <c r="H31" i="47"/>
  <c r="H70" i="47"/>
  <c r="H27" i="47"/>
  <c r="H29" i="47"/>
  <c r="H52" i="47"/>
  <c r="H71" i="47"/>
  <c r="H57" i="33"/>
  <c r="H66" i="33" s="1"/>
  <c r="H76" i="33" s="1"/>
  <c r="H30" i="19"/>
  <c r="H72" i="19" s="1"/>
  <c r="H36" i="56"/>
  <c r="H76" i="56" s="1"/>
  <c r="H32" i="45"/>
  <c r="H30" i="45"/>
  <c r="H27" i="45"/>
  <c r="H53" i="45"/>
  <c r="H54" i="45" s="1"/>
  <c r="H25" i="45"/>
  <c r="H26" i="45"/>
  <c r="H28" i="45"/>
  <c r="H71" i="45"/>
  <c r="H33" i="45"/>
  <c r="H70" i="45"/>
  <c r="H72" i="45" s="1"/>
  <c r="H31" i="45"/>
  <c r="H29" i="45"/>
  <c r="H49" i="45"/>
  <c r="H76" i="13"/>
  <c r="H54" i="18"/>
  <c r="H63" i="18" s="1"/>
  <c r="H44" i="71"/>
  <c r="H28" i="71"/>
  <c r="H57" i="71"/>
  <c r="H58" i="71" s="1"/>
  <c r="H35" i="71"/>
  <c r="H45" i="71"/>
  <c r="H29" i="71"/>
  <c r="H38" i="71"/>
  <c r="H84" i="71"/>
  <c r="H36" i="71"/>
  <c r="H31" i="71"/>
  <c r="H37" i="71"/>
  <c r="H26" i="71"/>
  <c r="H32" i="71"/>
  <c r="H27" i="71"/>
  <c r="H33" i="71"/>
  <c r="H46" i="71"/>
  <c r="H63" i="71"/>
  <c r="H67" i="71"/>
  <c r="H68" i="71" s="1"/>
  <c r="H77" i="71" s="1"/>
  <c r="H43" i="71"/>
  <c r="H85" i="71"/>
  <c r="H25" i="71"/>
  <c r="H30" i="71"/>
  <c r="H39" i="71"/>
  <c r="H41" i="71"/>
  <c r="H40" i="71"/>
  <c r="H42" i="71"/>
  <c r="H34" i="71"/>
  <c r="H27" i="31"/>
  <c r="H45" i="31"/>
  <c r="H53" i="31"/>
  <c r="H71" i="31"/>
  <c r="H50" i="31"/>
  <c r="H25" i="31"/>
  <c r="H29" i="31"/>
  <c r="H51" i="31"/>
  <c r="H26" i="31"/>
  <c r="H70" i="31"/>
  <c r="H52" i="31"/>
  <c r="H49" i="31"/>
  <c r="H54" i="31" s="1"/>
  <c r="H63" i="31" s="1"/>
  <c r="H28" i="31"/>
  <c r="H70" i="65"/>
  <c r="H26" i="65"/>
  <c r="H49" i="65"/>
  <c r="H62" i="65" s="1"/>
  <c r="H28" i="65"/>
  <c r="H25" i="65"/>
  <c r="H31" i="65"/>
  <c r="H32" i="65"/>
  <c r="H27" i="65"/>
  <c r="H69" i="65"/>
  <c r="H71" i="65" s="1"/>
  <c r="H33" i="65"/>
  <c r="H30" i="65"/>
  <c r="H29" i="65"/>
  <c r="H55" i="37"/>
  <c r="H64" i="37" s="1"/>
  <c r="H31" i="3"/>
  <c r="H70" i="3"/>
  <c r="H69" i="3"/>
  <c r="H27" i="3"/>
  <c r="H26" i="3"/>
  <c r="H33" i="3"/>
  <c r="H32" i="3"/>
  <c r="H29" i="3"/>
  <c r="H25" i="3"/>
  <c r="H30" i="3"/>
  <c r="H28" i="3"/>
  <c r="H49" i="3"/>
  <c r="H62" i="3" s="1"/>
  <c r="H37" i="72"/>
  <c r="H77" i="72" s="1"/>
  <c r="H71" i="43"/>
  <c r="H49" i="43"/>
  <c r="H28" i="43"/>
  <c r="H33" i="43"/>
  <c r="H70" i="43"/>
  <c r="H72" i="43" s="1"/>
  <c r="H53" i="43"/>
  <c r="H54" i="43" s="1"/>
  <c r="H63" i="43" s="1"/>
  <c r="H30" i="43"/>
  <c r="H31" i="43"/>
  <c r="H26" i="43"/>
  <c r="H25" i="43"/>
  <c r="H27" i="43"/>
  <c r="H32" i="43"/>
  <c r="H29" i="43"/>
  <c r="H25" i="61"/>
  <c r="H49" i="61"/>
  <c r="H62" i="61" s="1"/>
  <c r="H27" i="61"/>
  <c r="H33" i="61"/>
  <c r="H70" i="61"/>
  <c r="H31" i="61"/>
  <c r="H29" i="61"/>
  <c r="H32" i="61"/>
  <c r="H30" i="61"/>
  <c r="H26" i="61"/>
  <c r="H69" i="61"/>
  <c r="H71" i="61" s="1"/>
  <c r="H28" i="61"/>
  <c r="H50" i="7"/>
  <c r="H59" i="7" s="1"/>
  <c r="H25" i="5"/>
  <c r="H67" i="5"/>
  <c r="H69" i="5" s="1"/>
  <c r="H43" i="5"/>
  <c r="H47" i="5"/>
  <c r="H68" i="5"/>
  <c r="H26" i="5"/>
  <c r="H48" i="5"/>
  <c r="H49" i="5"/>
  <c r="H50" i="5"/>
  <c r="H27" i="5"/>
  <c r="H34" i="13"/>
  <c r="H77" i="13" s="1"/>
  <c r="H31" i="51"/>
  <c r="H26" i="51"/>
  <c r="H28" i="51"/>
  <c r="H73" i="51"/>
  <c r="H35" i="51"/>
  <c r="H72" i="51"/>
  <c r="H33" i="51"/>
  <c r="H27" i="51"/>
  <c r="H32" i="51"/>
  <c r="H30" i="51"/>
  <c r="H25" i="51"/>
  <c r="H36" i="51"/>
  <c r="H52" i="51"/>
  <c r="H65" i="51" s="1"/>
  <c r="H29" i="51"/>
  <c r="H34" i="51"/>
  <c r="H49" i="36"/>
  <c r="H72" i="36"/>
  <c r="H50" i="36"/>
  <c r="H27" i="36"/>
  <c r="H29" i="36"/>
  <c r="H28" i="36"/>
  <c r="H55" i="36"/>
  <c r="H53" i="36"/>
  <c r="H54" i="36"/>
  <c r="H25" i="36"/>
  <c r="H45" i="36"/>
  <c r="H26" i="36"/>
  <c r="H51" i="36"/>
  <c r="H73" i="36"/>
  <c r="H52" i="36"/>
  <c r="H51" i="24"/>
  <c r="H50" i="24"/>
  <c r="H53" i="24" s="1"/>
  <c r="H26" i="24"/>
  <c r="H25" i="24"/>
  <c r="H28" i="24"/>
  <c r="H46" i="24"/>
  <c r="H30" i="24"/>
  <c r="H27" i="24"/>
  <c r="H52" i="24"/>
  <c r="H70" i="24"/>
  <c r="H69" i="24"/>
  <c r="H29" i="24"/>
  <c r="H49" i="2"/>
  <c r="H62" i="2" s="1"/>
  <c r="H33" i="2"/>
  <c r="H25" i="2"/>
  <c r="H70" i="2"/>
  <c r="H28" i="2"/>
  <c r="H29" i="2"/>
  <c r="H27" i="2"/>
  <c r="H32" i="2"/>
  <c r="H30" i="2"/>
  <c r="H69" i="2"/>
  <c r="H71" i="2" s="1"/>
  <c r="H26" i="2"/>
  <c r="H31" i="2"/>
  <c r="H33" i="58"/>
  <c r="H31" i="58"/>
  <c r="H74" i="58"/>
  <c r="H34" i="58"/>
  <c r="H25" i="58"/>
  <c r="H30" i="58"/>
  <c r="H26" i="58"/>
  <c r="H73" i="58"/>
  <c r="H75" i="58" s="1"/>
  <c r="H35" i="58"/>
  <c r="H56" i="58"/>
  <c r="H57" i="58" s="1"/>
  <c r="H66" i="58" s="1"/>
  <c r="H28" i="58"/>
  <c r="H52" i="58"/>
  <c r="H27" i="58"/>
  <c r="H36" i="58"/>
  <c r="H29" i="58"/>
  <c r="H32" i="58"/>
  <c r="H49" i="22"/>
  <c r="H27" i="22"/>
  <c r="H29" i="22"/>
  <c r="H70" i="22"/>
  <c r="H26" i="22"/>
  <c r="H53" i="22"/>
  <c r="H50" i="22"/>
  <c r="H28" i="22"/>
  <c r="H45" i="22"/>
  <c r="H71" i="22"/>
  <c r="H52" i="22"/>
  <c r="H51" i="22"/>
  <c r="H25" i="22"/>
  <c r="H72" i="12"/>
  <c r="H52" i="12"/>
  <c r="H25" i="12"/>
  <c r="H71" i="12"/>
  <c r="H50" i="12"/>
  <c r="H26" i="12"/>
  <c r="H27" i="12"/>
  <c r="H51" i="12"/>
  <c r="H49" i="12"/>
  <c r="H53" i="12"/>
  <c r="H48" i="12"/>
  <c r="H45" i="12"/>
  <c r="H46" i="12" s="1"/>
  <c r="H43" i="12"/>
  <c r="H54" i="12"/>
  <c r="H63" i="28"/>
  <c r="H38" i="64"/>
  <c r="H77" i="64" s="1"/>
  <c r="H36" i="29"/>
  <c r="H79" i="29" s="1"/>
  <c r="H54" i="9"/>
  <c r="H72" i="9"/>
  <c r="H25" i="9"/>
  <c r="H71" i="9"/>
  <c r="H73" i="9" s="1"/>
  <c r="H30" i="9"/>
  <c r="H46" i="9"/>
  <c r="H29" i="9"/>
  <c r="H26" i="9"/>
  <c r="H27" i="9"/>
  <c r="H28" i="9"/>
  <c r="H52" i="9"/>
  <c r="H53" i="9"/>
  <c r="H50" i="9"/>
  <c r="H51" i="9"/>
  <c r="H32" i="44"/>
  <c r="H35" i="75"/>
  <c r="H74" i="75" s="1"/>
  <c r="H35" i="52"/>
  <c r="H73" i="52" s="1"/>
  <c r="H37" i="69"/>
  <c r="H76" i="69" s="1"/>
  <c r="H30" i="46"/>
  <c r="H25" i="46"/>
  <c r="H31" i="46"/>
  <c r="H47" i="46"/>
  <c r="H29" i="46"/>
  <c r="H27" i="46"/>
  <c r="H68" i="46"/>
  <c r="H26" i="46"/>
  <c r="H51" i="46"/>
  <c r="H52" i="46" s="1"/>
  <c r="H61" i="46" s="1"/>
  <c r="H69" i="46"/>
  <c r="H28" i="46"/>
  <c r="H36" i="50"/>
  <c r="H71" i="6"/>
  <c r="H72" i="6" s="1"/>
  <c r="H75" i="53"/>
  <c r="H76" i="53" s="1"/>
  <c r="H58" i="13"/>
  <c r="H67" i="13" s="1"/>
  <c r="H32" i="41"/>
  <c r="H72" i="41" s="1"/>
  <c r="H72" i="18"/>
  <c r="H31" i="18"/>
  <c r="H73" i="18" s="1"/>
  <c r="H32" i="46" l="1"/>
  <c r="H62" i="24"/>
  <c r="H56" i="36"/>
  <c r="H65" i="36" s="1"/>
  <c r="H33" i="47"/>
  <c r="H35" i="49"/>
  <c r="H73" i="49" s="1"/>
  <c r="H76" i="14"/>
  <c r="H75" i="21"/>
  <c r="H71" i="44"/>
  <c r="H31" i="9"/>
  <c r="H74" i="9" s="1"/>
  <c r="H73" i="12"/>
  <c r="H30" i="22"/>
  <c r="H73" i="22" s="1"/>
  <c r="H54" i="22"/>
  <c r="H63" i="22" s="1"/>
  <c r="H37" i="58"/>
  <c r="H76" i="58" s="1"/>
  <c r="H37" i="51"/>
  <c r="H75" i="51" s="1"/>
  <c r="H34" i="3"/>
  <c r="H72" i="3" s="1"/>
  <c r="H34" i="45"/>
  <c r="H72" i="47"/>
  <c r="H33" i="10"/>
  <c r="H57" i="32"/>
  <c r="H66" i="32" s="1"/>
  <c r="H76" i="32" s="1"/>
  <c r="H35" i="74"/>
  <c r="H54" i="35"/>
  <c r="H63" i="35" s="1"/>
  <c r="H56" i="21"/>
  <c r="H65" i="21" s="1"/>
  <c r="H31" i="11"/>
  <c r="H70" i="11" s="1"/>
  <c r="H34" i="73"/>
  <c r="H74" i="73" s="1"/>
  <c r="H32" i="39"/>
  <c r="H75" i="50"/>
  <c r="H55" i="12"/>
  <c r="H64" i="12" s="1"/>
  <c r="H28" i="12"/>
  <c r="H72" i="22"/>
  <c r="H31" i="24"/>
  <c r="H72" i="24" s="1"/>
  <c r="H74" i="51"/>
  <c r="H28" i="5"/>
  <c r="H34" i="65"/>
  <c r="H72" i="65" s="1"/>
  <c r="H72" i="31"/>
  <c r="H30" i="31"/>
  <c r="H47" i="71"/>
  <c r="H63" i="45"/>
  <c r="H54" i="47"/>
  <c r="H63" i="47" s="1"/>
  <c r="H73" i="28"/>
  <c r="H33" i="15"/>
  <c r="H59" i="10"/>
  <c r="H68" i="10" s="1"/>
  <c r="H77" i="10"/>
  <c r="H33" i="17"/>
  <c r="H29" i="35"/>
  <c r="H73" i="35" s="1"/>
  <c r="H30" i="25"/>
  <c r="H73" i="25" s="1"/>
  <c r="H55" i="34"/>
  <c r="H64" i="34" s="1"/>
  <c r="H57" i="14"/>
  <c r="H66" i="14" s="1"/>
  <c r="H39" i="57"/>
  <c r="H79" i="57" s="1"/>
  <c r="H62" i="8"/>
  <c r="H63" i="8" s="1"/>
  <c r="H70" i="46"/>
  <c r="H55" i="9"/>
  <c r="H64" i="9" s="1"/>
  <c r="H34" i="2"/>
  <c r="H72" i="2" s="1"/>
  <c r="H71" i="24"/>
  <c r="H30" i="36"/>
  <c r="H75" i="36" s="1"/>
  <c r="H74" i="36"/>
  <c r="H51" i="5"/>
  <c r="H60" i="5" s="1"/>
  <c r="H34" i="61"/>
  <c r="H72" i="61" s="1"/>
  <c r="H34" i="43"/>
  <c r="H73" i="43" s="1"/>
  <c r="H71" i="3"/>
  <c r="H86" i="71"/>
  <c r="H32" i="30"/>
  <c r="H71" i="30" s="1"/>
  <c r="H54" i="15"/>
  <c r="H63" i="15" s="1"/>
  <c r="H72" i="15"/>
  <c r="H73" i="74"/>
  <c r="H52" i="38"/>
  <c r="H61" i="38" s="1"/>
  <c r="H30" i="38"/>
  <c r="H71" i="38" s="1"/>
  <c r="H37" i="60"/>
  <c r="H75" i="60" s="1"/>
  <c r="H71" i="40"/>
  <c r="H33" i="40"/>
  <c r="H72" i="40" s="1"/>
  <c r="H58" i="17"/>
  <c r="H67" i="17" s="1"/>
  <c r="H33" i="42"/>
  <c r="H74" i="42" s="1"/>
  <c r="H54" i="25"/>
  <c r="H63" i="25" s="1"/>
  <c r="H31" i="34"/>
  <c r="H73" i="34"/>
  <c r="H75" i="14"/>
  <c r="H74" i="21"/>
  <c r="H32" i="23"/>
  <c r="H75" i="23" s="1"/>
  <c r="H73" i="39"/>
  <c r="H55" i="39"/>
  <c r="H64" i="39" s="1"/>
  <c r="H73" i="47" l="1"/>
  <c r="H74" i="34"/>
  <c r="H74" i="39"/>
  <c r="H78" i="10"/>
  <c r="H73" i="15"/>
  <c r="H87" i="71"/>
  <c r="H70" i="5"/>
  <c r="H74" i="12"/>
  <c r="H77" i="17"/>
  <c r="H73" i="31"/>
  <c r="H74" i="74"/>
  <c r="H73" i="45"/>
  <c r="H71" i="46"/>
</calcChain>
</file>

<file path=xl/sharedStrings.xml><?xml version="1.0" encoding="utf-8"?>
<sst xmlns="http://schemas.openxmlformats.org/spreadsheetml/2006/main" count="10944" uniqueCount="743">
  <si>
    <t>SDFS-60M-2</t>
  </si>
  <si>
    <t>SDFS-60M-3</t>
  </si>
  <si>
    <t>SDFS-366D-52</t>
  </si>
  <si>
    <t>SDFS-336D-53</t>
  </si>
  <si>
    <t>SDFS-366-D-54</t>
  </si>
  <si>
    <t>SDFS 16M-2</t>
  </si>
  <si>
    <t>SFIDS-90D-1</t>
  </si>
  <si>
    <t>SDFS A - 1</t>
  </si>
  <si>
    <t>SDFS A - 2</t>
  </si>
  <si>
    <t>SDFS-A-3</t>
  </si>
  <si>
    <t>SDFS-A-4</t>
  </si>
  <si>
    <t>SDFS-A-5</t>
  </si>
  <si>
    <t>SDFS-A-6</t>
  </si>
  <si>
    <t>SDFS-A-9</t>
  </si>
  <si>
    <t>SDFS-A-7</t>
  </si>
  <si>
    <t>SDFS-A-10</t>
  </si>
  <si>
    <t>SDFS-A-11</t>
  </si>
  <si>
    <t>SDFS-A-13</t>
  </si>
  <si>
    <t>SDFS-A-14</t>
  </si>
  <si>
    <t>SDFS-A-15</t>
  </si>
  <si>
    <t>SDFS-A-16</t>
  </si>
  <si>
    <t>SDFS-A-17</t>
  </si>
  <si>
    <t>SDFS-A-18</t>
  </si>
  <si>
    <t>SDFS-A-19</t>
  </si>
  <si>
    <t>SDFS-A-20</t>
  </si>
  <si>
    <t>SDFA-A-21</t>
  </si>
  <si>
    <t>SDFS-A-22</t>
  </si>
  <si>
    <t>SDFS-A-24</t>
  </si>
  <si>
    <t>SDFS-A-23</t>
  </si>
  <si>
    <t>SDFS-A-25</t>
  </si>
  <si>
    <t>SDFS-A-26</t>
  </si>
  <si>
    <t>SDFS-A-27</t>
  </si>
  <si>
    <t>SDFS-A-28-367-D</t>
  </si>
  <si>
    <t>SDFS-A-31-367-D</t>
  </si>
  <si>
    <t>SDFS-A-32-367-D</t>
  </si>
  <si>
    <t>SDFS-A-34-367-D</t>
  </si>
  <si>
    <t>SDFS-A-33-36-M</t>
  </si>
  <si>
    <t>SDFS-A-35-369-D</t>
  </si>
  <si>
    <t>SDFS A -36-36-M</t>
  </si>
  <si>
    <t>SDFS-A-38</t>
  </si>
  <si>
    <t>SDFS-A-39</t>
  </si>
  <si>
    <t>SDFS-A-40</t>
  </si>
  <si>
    <t>SDFS-A-42</t>
  </si>
  <si>
    <t>SDFS-A-43</t>
  </si>
  <si>
    <t>SDFS-A-44</t>
  </si>
  <si>
    <t>SDFS-B-1</t>
  </si>
  <si>
    <t>SDFS-B-2</t>
  </si>
  <si>
    <t>SDFS B-3(1111)D</t>
  </si>
  <si>
    <t>SDFS B-4(1111D)</t>
  </si>
  <si>
    <t>SDFS B-6(1111D)</t>
  </si>
  <si>
    <t>SDFS B-7(38M)</t>
  </si>
  <si>
    <t>SDFS-B-8</t>
  </si>
  <si>
    <t>SDFS-B-9</t>
  </si>
  <si>
    <t>SDFS-B-16</t>
  </si>
  <si>
    <t>SDFS-B-17</t>
  </si>
  <si>
    <t>SDFS-B-18</t>
  </si>
  <si>
    <t>SDFS B-19</t>
  </si>
  <si>
    <t>SDFS-B-20</t>
  </si>
  <si>
    <t>SDFS-B-22</t>
  </si>
  <si>
    <t>SDFS-B-23</t>
  </si>
  <si>
    <t>SDFS-B-25</t>
  </si>
  <si>
    <t>SDFS-B-26</t>
  </si>
  <si>
    <t>SDFS-B-27</t>
  </si>
  <si>
    <t>SDFS-B-28</t>
  </si>
  <si>
    <t>SDFS-B-29</t>
  </si>
  <si>
    <t>SDFS-B-31</t>
  </si>
  <si>
    <t>SDFS-B-33</t>
  </si>
  <si>
    <t>SDFS-B-34</t>
  </si>
  <si>
    <t>SDFS-B-35</t>
  </si>
  <si>
    <t>SDFS-B-36</t>
  </si>
  <si>
    <t>SDFS-B-41</t>
  </si>
  <si>
    <t>SDFS-B-42</t>
  </si>
  <si>
    <t>SDFS-B-43</t>
  </si>
  <si>
    <t>SDFS-B-44</t>
  </si>
  <si>
    <t>SBI MUTUAL FUND</t>
  </si>
  <si>
    <t>320</t>
  </si>
  <si>
    <t>Back to Index</t>
  </si>
  <si>
    <t>NAME OF THE SCHEME :</t>
  </si>
  <si>
    <t>SBI DEBT FUND SERIES-60 MONTHS-2</t>
  </si>
  <si>
    <t>PORTFOLIO STATEMENT AS ON :</t>
  </si>
  <si>
    <t>NAME OF THE INSTRUMENT</t>
  </si>
  <si>
    <t>ISIN</t>
  </si>
  <si>
    <t>QUANTITY</t>
  </si>
  <si>
    <t xml:space="preserve">MARKET VALUE </t>
  </si>
  <si>
    <t>RATING</t>
  </si>
  <si>
    <t>REMARKS</t>
  </si>
  <si>
    <t>INDUSTRY</t>
  </si>
  <si>
    <t>% TO NAV</t>
  </si>
  <si>
    <t>(IN LAKHS)</t>
  </si>
  <si>
    <t>Equity &amp; Equity related</t>
  </si>
  <si>
    <t>(a) Listed / Awaiting Listing on Stock Exchanges</t>
  </si>
  <si>
    <t>NIL</t>
  </si>
  <si>
    <t>Total</t>
  </si>
  <si>
    <t>(b) Unlisted</t>
  </si>
  <si>
    <t>(c ) Preference Shares/ Warrants/ IDRs</t>
  </si>
  <si>
    <t>Mutual Fund Units</t>
  </si>
  <si>
    <t>Debt Instruments</t>
  </si>
  <si>
    <t>(a) Listed / Awaiting listing on Stock Exchanges</t>
  </si>
  <si>
    <t>Sundaram BNP Paribas Home Finance Ltd.</t>
  </si>
  <si>
    <t>INE667F07AN7</t>
  </si>
  <si>
    <t>CARE AA+</t>
  </si>
  <si>
    <t>N**</t>
  </si>
  <si>
    <t>Finance</t>
  </si>
  <si>
    <t>Mahindra &amp; Mahindra Financial Services Ltd.</t>
  </si>
  <si>
    <t>INE774D07IU4</t>
  </si>
  <si>
    <t>CRISIL AA+</t>
  </si>
  <si>
    <t>Power Finance Corporation Ltd.</t>
  </si>
  <si>
    <t>INE134E08EZ5</t>
  </si>
  <si>
    <t>ICRA AAA</t>
  </si>
  <si>
    <t>Export-Import Bank Of India</t>
  </si>
  <si>
    <t>INE514E08BL4</t>
  </si>
  <si>
    <t>Banks</t>
  </si>
  <si>
    <t>Rural Electrification Corporation Ltd.</t>
  </si>
  <si>
    <t>INE020B08757</t>
  </si>
  <si>
    <t>IRRPL IND AAA</t>
  </si>
  <si>
    <t>Jagran Prakashan Ltd.</t>
  </si>
  <si>
    <t>INE199G07032</t>
  </si>
  <si>
    <t>Media &amp; Entertainment</t>
  </si>
  <si>
    <t>Power Grid Corporation of India Ltd.</t>
  </si>
  <si>
    <t>INE752E07KC2</t>
  </si>
  <si>
    <t>CRISIL AAA</t>
  </si>
  <si>
    <t>Power</t>
  </si>
  <si>
    <t>Housing Development Finance Corporation Ltd.</t>
  </si>
  <si>
    <t>INE001A07JN1</t>
  </si>
  <si>
    <t>National Bank for Agriculture &amp; Rural Development</t>
  </si>
  <si>
    <t>INE261F09HM2</t>
  </si>
  <si>
    <t>(b) Privately Placed / Unlisted</t>
  </si>
  <si>
    <t>(c) Securitized Debt Instruments</t>
  </si>
  <si>
    <t>Central Government Securities</t>
  </si>
  <si>
    <t>State Government Securities</t>
  </si>
  <si>
    <t>Inflation Indexed Bonds</t>
  </si>
  <si>
    <t>Money Market Instruments</t>
  </si>
  <si>
    <t>CBLO</t>
  </si>
  <si>
    <t>Commercial Paper</t>
  </si>
  <si>
    <t xml:space="preserve">Total   </t>
  </si>
  <si>
    <t>Certificate of Deposits</t>
  </si>
  <si>
    <t>Treasury Bill</t>
  </si>
  <si>
    <t>Bills Re- Discounting</t>
  </si>
  <si>
    <t>Reverse repo</t>
  </si>
  <si>
    <t>Repo in Corporate Debt</t>
  </si>
  <si>
    <t>Money Market Instruments Total</t>
  </si>
  <si>
    <t>Fixed &amp; Term Deposits</t>
  </si>
  <si>
    <t>Fixed &amp; Term Deposits Placed as Margins</t>
  </si>
  <si>
    <t>Cash and Bank Balances</t>
  </si>
  <si>
    <t xml:space="preserve">      Margin amount for Derivative positions</t>
  </si>
  <si>
    <t xml:space="preserve">      Others - Cash and Bank Balances</t>
  </si>
  <si>
    <t xml:space="preserve">           - Net current assets</t>
  </si>
  <si>
    <t xml:space="preserve">Grand Total   </t>
  </si>
  <si>
    <t>NOTES :-</t>
  </si>
  <si>
    <t xml:space="preserve"> T** -&gt; Thinly Traded Securities</t>
  </si>
  <si>
    <t xml:space="preserve"> N** -&gt; Non Traded Securities</t>
  </si>
  <si>
    <t xml:space="preserve"> #  -&gt; Less Than 0.005%</t>
  </si>
  <si>
    <t>£ -&gt; Rights Issue</t>
  </si>
  <si>
    <t>A**  -&gt; Awaiting Listing on Stock Exchanges</t>
  </si>
  <si>
    <t>I**  -&gt; Illiquid Shares</t>
  </si>
  <si>
    <t>Î -&gt; Indian Depository Receipts</t>
  </si>
  <si>
    <t>324</t>
  </si>
  <si>
    <t>SBI DEBT FUND SERIES-60 MONTHS-3</t>
  </si>
  <si>
    <t>INE667F07AR8</t>
  </si>
  <si>
    <t>Shriram Transport Finance Co. Ltd.</t>
  </si>
  <si>
    <t>INE721A07FB7</t>
  </si>
  <si>
    <t>INE020B08773</t>
  </si>
  <si>
    <t>LIC Housing Finance Ltd.</t>
  </si>
  <si>
    <t>INE115A07CX3</t>
  </si>
  <si>
    <t>CARE AAA</t>
  </si>
  <si>
    <t>GAIL (India) Ltd.</t>
  </si>
  <si>
    <t>INE129A07115</t>
  </si>
  <si>
    <t>Gas</t>
  </si>
  <si>
    <t>398</t>
  </si>
  <si>
    <t>SBI DEBT FUND SERIES-366 DAYS-52</t>
  </si>
  <si>
    <t>Shriram Equipment Finance Co. Ltd.</t>
  </si>
  <si>
    <t>INE468M07252</t>
  </si>
  <si>
    <t>400</t>
  </si>
  <si>
    <t>SBI DEBT FUND SERIES-366 DAYS-53</t>
  </si>
  <si>
    <t>Indiabulls Housing Finance Ltd.</t>
  </si>
  <si>
    <t>INE148I07BH2</t>
  </si>
  <si>
    <t>INE468M07245</t>
  </si>
  <si>
    <t>INE721A07JL8</t>
  </si>
  <si>
    <t>IRRPL IND AA+</t>
  </si>
  <si>
    <t>Vijaya Bank</t>
  </si>
  <si>
    <t>INE705A16NQ3</t>
  </si>
  <si>
    <t>CARE A1+</t>
  </si>
  <si>
    <t>Andhra Bank</t>
  </si>
  <si>
    <t>INE434A16NM9</t>
  </si>
  <si>
    <t>Axis Bank Ltd.</t>
  </si>
  <si>
    <t>INE238A16J16</t>
  </si>
  <si>
    <t>CRISIL A1+</t>
  </si>
  <si>
    <t>INE261F16207</t>
  </si>
  <si>
    <t>404</t>
  </si>
  <si>
    <t>SBI DEBT FUND SERIES-366 DAYS-54</t>
  </si>
  <si>
    <t>Bajaj Finance Ltd.</t>
  </si>
  <si>
    <t>INE296A07FL9</t>
  </si>
  <si>
    <t>INE020B08815</t>
  </si>
  <si>
    <t>INE514E08CD9</t>
  </si>
  <si>
    <t>Tata Capital Financial Services Ltd.</t>
  </si>
  <si>
    <t>INE306N07FL9</t>
  </si>
  <si>
    <t>INE115A07GV8</t>
  </si>
  <si>
    <t>INE261F09ID9</t>
  </si>
  <si>
    <t>Small Industries Development Bank of India</t>
  </si>
  <si>
    <t>INE556F09502</t>
  </si>
  <si>
    <t>ICICI Bank Ltd.</t>
  </si>
  <si>
    <t>INE090A164F6</t>
  </si>
  <si>
    <t>ICRA A1+</t>
  </si>
  <si>
    <t>391</t>
  </si>
  <si>
    <t>SBI DEBT FUND SERIES-16 MONTHS-2</t>
  </si>
  <si>
    <t>INE296A07HD2</t>
  </si>
  <si>
    <t>INE774D07MR2</t>
  </si>
  <si>
    <t>Corporation Bank</t>
  </si>
  <si>
    <t>INE112A16JY4</t>
  </si>
  <si>
    <t>INE090A161G0</t>
  </si>
  <si>
    <t>375</t>
  </si>
  <si>
    <t>SBI FIXED INTERVAL DEBT SERIES-90 DAYS-1</t>
  </si>
  <si>
    <t>394</t>
  </si>
  <si>
    <t>SBI DEBT FUND SERIES-A-1</t>
  </si>
  <si>
    <t>Aditya Birla Finance Ltd.</t>
  </si>
  <si>
    <t>INE860H07AZ8</t>
  </si>
  <si>
    <t>ICRA AA+</t>
  </si>
  <si>
    <t>INE306N07FV8</t>
  </si>
  <si>
    <t>INE115A07GZ9</t>
  </si>
  <si>
    <t>INE020B07IB6</t>
  </si>
  <si>
    <t>INE134E08HJ2</t>
  </si>
  <si>
    <t>INE020B07II1</t>
  </si>
  <si>
    <t>Canara Bank</t>
  </si>
  <si>
    <t>INE476A16RA6</t>
  </si>
  <si>
    <t>395</t>
  </si>
  <si>
    <t>SBI DEBT FUND SERIES-A-2</t>
  </si>
  <si>
    <t>Kotak Mahindra Prime Ltd.</t>
  </si>
  <si>
    <t>INE916DA7HG6</t>
  </si>
  <si>
    <t>L&amp;T Finance Ltd.</t>
  </si>
  <si>
    <t>INE523E07BN3</t>
  </si>
  <si>
    <t>INE134E08ED2</t>
  </si>
  <si>
    <t>INE115A07FG1</t>
  </si>
  <si>
    <t>INE667F07FM8</t>
  </si>
  <si>
    <t>INE020B08658</t>
  </si>
  <si>
    <t>INE556F16101</t>
  </si>
  <si>
    <t>INE112A16JK3</t>
  </si>
  <si>
    <t>396</t>
  </si>
  <si>
    <t>SBI DEBT FUND SERIES-A-3</t>
  </si>
  <si>
    <t>Cholamandalam Investment and Finance Co. Ltd.</t>
  </si>
  <si>
    <t>INE121A07JG1</t>
  </si>
  <si>
    <t>ICRA AA</t>
  </si>
  <si>
    <t>INE296A07FW6</t>
  </si>
  <si>
    <t>L&amp;T Housing Finance Ltd.</t>
  </si>
  <si>
    <t>INE476M07446</t>
  </si>
  <si>
    <t>Indian Railway Finance Corporation Ltd.</t>
  </si>
  <si>
    <t>INE053F07769</t>
  </si>
  <si>
    <t>Mahindra Vehicle Manufacturers Ltd.</t>
  </si>
  <si>
    <t>INE244N07016</t>
  </si>
  <si>
    <t>Auto</t>
  </si>
  <si>
    <t>397</t>
  </si>
  <si>
    <t>SBI DEBT FUND SERIES-A-4</t>
  </si>
  <si>
    <t>INE001A07HU0</t>
  </si>
  <si>
    <t>INE020B08989</t>
  </si>
  <si>
    <t>Fullerton India Credit Co. Ltd.</t>
  </si>
  <si>
    <t>INE535H14FR8</t>
  </si>
  <si>
    <t>INE556F16085</t>
  </si>
  <si>
    <t>INE112A16KH7</t>
  </si>
  <si>
    <t>INE434A16NC0</t>
  </si>
  <si>
    <t>INE705A16NS9</t>
  </si>
  <si>
    <t>399</t>
  </si>
  <si>
    <t>SBI DEBT FUND SERIES-A-5</t>
  </si>
  <si>
    <t>INE134E08AB4</t>
  </si>
  <si>
    <t>401</t>
  </si>
  <si>
    <t>SBI DEBT FUND SERIES-A-6</t>
  </si>
  <si>
    <t>INE306N07FJ3</t>
  </si>
  <si>
    <t>INE556F09379</t>
  </si>
  <si>
    <t>INE090A161F2</t>
  </si>
  <si>
    <t>INE434A16ND8</t>
  </si>
  <si>
    <t>HDFC Bank Ltd.</t>
  </si>
  <si>
    <t>INE040A16AV2</t>
  </si>
  <si>
    <t>INE238A16I58</t>
  </si>
  <si>
    <t>403</t>
  </si>
  <si>
    <t>SBI DEBT FUND SERIES-A-9</t>
  </si>
  <si>
    <t>406</t>
  </si>
  <si>
    <t>SBI DEBT FUND SERIES-A-7</t>
  </si>
  <si>
    <t>INE667F07DR2</t>
  </si>
  <si>
    <t>INE261F09HE9</t>
  </si>
  <si>
    <t>INE916DA7CR4</t>
  </si>
  <si>
    <t>INE752E07GH9</t>
  </si>
  <si>
    <t>INE296A07AQ9</t>
  </si>
  <si>
    <t>407</t>
  </si>
  <si>
    <t>SBI DEBT FUND SERIES-A-10</t>
  </si>
  <si>
    <t>INE860H07BA9</t>
  </si>
  <si>
    <t>INE306N07FW6</t>
  </si>
  <si>
    <t>INE916DA7HF8</t>
  </si>
  <si>
    <t>INE115A07GU0</t>
  </si>
  <si>
    <t>408</t>
  </si>
  <si>
    <t>SBI DEBT FUND SERIES-A-11</t>
  </si>
  <si>
    <t>Kotak Mahindra Investments Ltd.</t>
  </si>
  <si>
    <t>INE975F07EC9</t>
  </si>
  <si>
    <t>INE134E08FC1</t>
  </si>
  <si>
    <t>411</t>
  </si>
  <si>
    <t>SBI DEBT FUND SERIES-A-13</t>
  </si>
  <si>
    <t>INE468M07286</t>
  </si>
  <si>
    <t>INE721A07JN4</t>
  </si>
  <si>
    <t>Nabha Power Ltd.</t>
  </si>
  <si>
    <t>INE445L08201</t>
  </si>
  <si>
    <t>ICRA AAA(SO)</t>
  </si>
  <si>
    <t>412</t>
  </si>
  <si>
    <t>SBI DEBT FUND SERIES-A-14</t>
  </si>
  <si>
    <t>413</t>
  </si>
  <si>
    <t>SBI DEBT FUND SERIES-A-15</t>
  </si>
  <si>
    <t>INE238A16I09</t>
  </si>
  <si>
    <t>414</t>
  </si>
  <si>
    <t>SBI DEBT FUND SERIES-A-16</t>
  </si>
  <si>
    <t>INE860H07AC7</t>
  </si>
  <si>
    <t>INE296A07FQ8</t>
  </si>
  <si>
    <t>INE476A16RG3</t>
  </si>
  <si>
    <t>415</t>
  </si>
  <si>
    <t>SBI DEBT FUND SERIES-A-17</t>
  </si>
  <si>
    <t>INE860H07BB7</t>
  </si>
  <si>
    <t>INE306N07FQ8</t>
  </si>
  <si>
    <t>416</t>
  </si>
  <si>
    <t>SBI DEBT FUND SERIES-A-18</t>
  </si>
  <si>
    <t>INE860H07BC5</t>
  </si>
  <si>
    <t>INE306N07FR6</t>
  </si>
  <si>
    <t>417</t>
  </si>
  <si>
    <t>SBI DEBT FUND SERIES-A-19</t>
  </si>
  <si>
    <t>INE121A07JM9</t>
  </si>
  <si>
    <t>L&amp;T Fincorp Ltd.</t>
  </si>
  <si>
    <t>INE759E07541</t>
  </si>
  <si>
    <t>418</t>
  </si>
  <si>
    <t>SBI DEBT FUND SERIES-A-20</t>
  </si>
  <si>
    <t>INE121A07JP2</t>
  </si>
  <si>
    <t>419</t>
  </si>
  <si>
    <t>SBI DEBT FUND SERIES-A-21</t>
  </si>
  <si>
    <t>INE121A07JO5</t>
  </si>
  <si>
    <t>INE296A07GM5</t>
  </si>
  <si>
    <t>421</t>
  </si>
  <si>
    <t>SBI DEBT FUND SERIES-A-22</t>
  </si>
  <si>
    <t>INE306N07GE2</t>
  </si>
  <si>
    <t>INE916DA7HN2</t>
  </si>
  <si>
    <t>INE134E08HR5</t>
  </si>
  <si>
    <t>INE476M07529</t>
  </si>
  <si>
    <t>422</t>
  </si>
  <si>
    <t>SBI DEBT FUND SERIES-A-24</t>
  </si>
  <si>
    <t>Tata Cleantech Capital Ltd.</t>
  </si>
  <si>
    <t>INE857Q07026</t>
  </si>
  <si>
    <t>INE445L08243</t>
  </si>
  <si>
    <t>INE115A07HE2</t>
  </si>
  <si>
    <t>INE121A07JX6</t>
  </si>
  <si>
    <t>INE514E08373</t>
  </si>
  <si>
    <t>INE306N07GM5</t>
  </si>
  <si>
    <t>INE001A07NT0</t>
  </si>
  <si>
    <t>423</t>
  </si>
  <si>
    <t>SBI DEBT FUND SERIES-A-23</t>
  </si>
  <si>
    <t>INE916DA7DS0</t>
  </si>
  <si>
    <t>INE476M07081</t>
  </si>
  <si>
    <t>The Indian Hotels Co. Ltd.</t>
  </si>
  <si>
    <t>INE053A08073</t>
  </si>
  <si>
    <t>Hotels, Resorts And Other Recreational Activities</t>
  </si>
  <si>
    <t>INE001A07CG0</t>
  </si>
  <si>
    <t>424</t>
  </si>
  <si>
    <t>SBI DEBT FUND SERIES-A-25</t>
  </si>
  <si>
    <t>INE121A07KB0</t>
  </si>
  <si>
    <t>INE445L08250</t>
  </si>
  <si>
    <t>INE535H07613</t>
  </si>
  <si>
    <t>INE759E07608</t>
  </si>
  <si>
    <t>425</t>
  </si>
  <si>
    <t>SBI DEBT FUND SERIES-A-26</t>
  </si>
  <si>
    <t>426</t>
  </si>
  <si>
    <t>SBI DEBT FUND SERIES-A-27</t>
  </si>
  <si>
    <t>Shriram City Union Finance Ltd.</t>
  </si>
  <si>
    <t>INE722A07596</t>
  </si>
  <si>
    <t>INE476M07594</t>
  </si>
  <si>
    <t>INE134E08HL8</t>
  </si>
  <si>
    <t>INE774D07MC4</t>
  </si>
  <si>
    <t>Yes Bank Ltd.</t>
  </si>
  <si>
    <t>INE528G16F21</t>
  </si>
  <si>
    <t>INE238A16M29</t>
  </si>
  <si>
    <t>427</t>
  </si>
  <si>
    <t>SBI DEBT FUND SERIES-A-28</t>
  </si>
  <si>
    <t>INE759E07640</t>
  </si>
  <si>
    <t>Tata Capital Housing Finance Ltd.</t>
  </si>
  <si>
    <t>INE033L07CV9</t>
  </si>
  <si>
    <t>INE916DA7IC3</t>
  </si>
  <si>
    <t>INE001A07IM5</t>
  </si>
  <si>
    <t>430</t>
  </si>
  <si>
    <t>SBI DEBT FUND SERIES-A-31</t>
  </si>
  <si>
    <t>INE296A07GU8</t>
  </si>
  <si>
    <t>INE033L07DB9</t>
  </si>
  <si>
    <t>INE774D07MO9</t>
  </si>
  <si>
    <t>INE090A160H0</t>
  </si>
  <si>
    <t>INE238A16M37</t>
  </si>
  <si>
    <t>431</t>
  </si>
  <si>
    <t>SBI DEBT FUND SERIES-A-32</t>
  </si>
  <si>
    <t>INE033L07DA1</t>
  </si>
  <si>
    <t>INE759E07699</t>
  </si>
  <si>
    <t>INE774D07MP6</t>
  </si>
  <si>
    <t>432</t>
  </si>
  <si>
    <t>SBI DEBT FUND SERIES-A-34</t>
  </si>
  <si>
    <t>INE033L07DC7</t>
  </si>
  <si>
    <t>INE774D07MQ4</t>
  </si>
  <si>
    <t>INE860H07BK8</t>
  </si>
  <si>
    <t>Tata Motors Ltd.</t>
  </si>
  <si>
    <t>INE155A08100</t>
  </si>
  <si>
    <t>433</t>
  </si>
  <si>
    <t>SBI DEBT FUND SERIES-A-33</t>
  </si>
  <si>
    <t>INE148I07720</t>
  </si>
  <si>
    <t>INE916DA7EJ7</t>
  </si>
  <si>
    <t>INE121A07HK7</t>
  </si>
  <si>
    <t>434</t>
  </si>
  <si>
    <t>SBI DEBT FUND SERIES-A-35</t>
  </si>
  <si>
    <t>INE535H07647</t>
  </si>
  <si>
    <t>INE774D07MW2</t>
  </si>
  <si>
    <t>Piramal Enterprises Ltd.</t>
  </si>
  <si>
    <t>INE140A08SM8</t>
  </si>
  <si>
    <t>Pharmaceuticals</t>
  </si>
  <si>
    <t>INE115A07FI7</t>
  </si>
  <si>
    <t>INE001A07IN3</t>
  </si>
  <si>
    <t>INE112A16KI5</t>
  </si>
  <si>
    <t>435</t>
  </si>
  <si>
    <t>SBI DEBT FUND SERIES-A-36</t>
  </si>
  <si>
    <t>INE134E08FY5</t>
  </si>
  <si>
    <t>INE916DA7EM1</t>
  </si>
  <si>
    <t>INE155A08076</t>
  </si>
  <si>
    <t>INE115A07CM6</t>
  </si>
  <si>
    <t>INE121A07HU6</t>
  </si>
  <si>
    <t>440</t>
  </si>
  <si>
    <t>SBI DEBT FUND SERIES-A-38</t>
  </si>
  <si>
    <t>INE667F07DW2</t>
  </si>
  <si>
    <t>INE053F09EM0</t>
  </si>
  <si>
    <t>INE752E07JQ4</t>
  </si>
  <si>
    <t>INE721A07HH0</t>
  </si>
  <si>
    <t>INE115A07FH9</t>
  </si>
  <si>
    <t>442</t>
  </si>
  <si>
    <t>SBI DEBT FUND SERIES-A-39</t>
  </si>
  <si>
    <t>INE121A07IF5</t>
  </si>
  <si>
    <t>Bharat Aluminium Co Ltd.</t>
  </si>
  <si>
    <t>INE738C07044</t>
  </si>
  <si>
    <t>CRISIL A</t>
  </si>
  <si>
    <t>Non - Ferrous Metals</t>
  </si>
  <si>
    <t>INE296A07BW5</t>
  </si>
  <si>
    <t>INE667F07DX0</t>
  </si>
  <si>
    <t>State Bank Of Travancore</t>
  </si>
  <si>
    <t>INE654A09142</t>
  </si>
  <si>
    <t>443</t>
  </si>
  <si>
    <t>SBI DEBT FUND SERIES-A-40</t>
  </si>
  <si>
    <t>INE296A07CN2</t>
  </si>
  <si>
    <t>INE134E08EW2</t>
  </si>
  <si>
    <t>INE476M07206</t>
  </si>
  <si>
    <t>Dewan Housing Finance Corporation Ltd.</t>
  </si>
  <si>
    <t>INE202B07BN0</t>
  </si>
  <si>
    <t>INE020B07IY8</t>
  </si>
  <si>
    <t>INE134E08GE5</t>
  </si>
  <si>
    <t>445</t>
  </si>
  <si>
    <t>SBI DEBT FUND SERIES-A-42</t>
  </si>
  <si>
    <t>INE148I07845</t>
  </si>
  <si>
    <t>INE202B07BO8</t>
  </si>
  <si>
    <t>INE296A07CU7</t>
  </si>
  <si>
    <t>INE445L08151</t>
  </si>
  <si>
    <t>446</t>
  </si>
  <si>
    <t>SBI DEBT FUND SERIES-A-43</t>
  </si>
  <si>
    <t>INE020B07JB4</t>
  </si>
  <si>
    <t>INE202B07BU5</t>
  </si>
  <si>
    <t>INE296A07DI0</t>
  </si>
  <si>
    <t>INE148I07928</t>
  </si>
  <si>
    <t>447</t>
  </si>
  <si>
    <t>SBI DEBT FUND SERIES-A-44</t>
  </si>
  <si>
    <t>INE202B07BV3</t>
  </si>
  <si>
    <t>INE148I07977</t>
  </si>
  <si>
    <t>INE121A07IK5</t>
  </si>
  <si>
    <t>449</t>
  </si>
  <si>
    <t>SBI DEBT FUND SERIES-B-1</t>
  </si>
  <si>
    <t>INE148I07AC5</t>
  </si>
  <si>
    <t>INE202B07CC1</t>
  </si>
  <si>
    <t>INE112A16KQ8</t>
  </si>
  <si>
    <t>450</t>
  </si>
  <si>
    <t>SBI DEBT FUND SERIES-B-2</t>
  </si>
  <si>
    <t>INE916DA7FT3</t>
  </si>
  <si>
    <t>INE134E08GM8</t>
  </si>
  <si>
    <t>INE115A07FX6</t>
  </si>
  <si>
    <t>INE033L07AK6</t>
  </si>
  <si>
    <t>454</t>
  </si>
  <si>
    <t>SBI DEBT FUND SERIES-B-3</t>
  </si>
  <si>
    <t>INE445L08169</t>
  </si>
  <si>
    <t>INE306N07DQ3</t>
  </si>
  <si>
    <t>INE033L07AO8</t>
  </si>
  <si>
    <t>INE296A07EF4</t>
  </si>
  <si>
    <t>457</t>
  </si>
  <si>
    <t>SBI DEBT FUND SERIES-B-4</t>
  </si>
  <si>
    <t>INE134E08GP1</t>
  </si>
  <si>
    <t>INE721A07IK2</t>
  </si>
  <si>
    <t>INE121A07IQ2</t>
  </si>
  <si>
    <t>IDFC Bank Ltd.</t>
  </si>
  <si>
    <t>INE092T08915</t>
  </si>
  <si>
    <t>Steel Authority of India Ltd.</t>
  </si>
  <si>
    <t>INE114A07877</t>
  </si>
  <si>
    <t>CARE AA</t>
  </si>
  <si>
    <t>Ferrous Metals</t>
  </si>
  <si>
    <t>Blue Dart Express Ltd.</t>
  </si>
  <si>
    <t>INE233B08087</t>
  </si>
  <si>
    <t>Transportation</t>
  </si>
  <si>
    <t>459</t>
  </si>
  <si>
    <t>SBI DEBT FUND SERIES-B-6</t>
  </si>
  <si>
    <t>INE115A07452</t>
  </si>
  <si>
    <t>INE476M07313</t>
  </si>
  <si>
    <t>Sundaram Finance Ltd.</t>
  </si>
  <si>
    <t>INE660A07MJ6</t>
  </si>
  <si>
    <t>INE134E08AI9</t>
  </si>
  <si>
    <t>INE134E08GC9</t>
  </si>
  <si>
    <t>463</t>
  </si>
  <si>
    <t>SBI DEBT FUND SERIES B-7</t>
  </si>
  <si>
    <t>INE721A07JH6</t>
  </si>
  <si>
    <t>INE134E08FK4</t>
  </si>
  <si>
    <t>INE445L08193</t>
  </si>
  <si>
    <t>INE092T08949</t>
  </si>
  <si>
    <t>ICICI Home Finance Co. Ltd.</t>
  </si>
  <si>
    <t>INE071G07215</t>
  </si>
  <si>
    <t>Sun Pharma Laboratories Ltd.</t>
  </si>
  <si>
    <t>INE915T08016</t>
  </si>
  <si>
    <t>470</t>
  </si>
  <si>
    <t>SBI DEBT FUND SERIES B - 8</t>
  </si>
  <si>
    <t>INE148I07BR1</t>
  </si>
  <si>
    <t>INE721A07JM6</t>
  </si>
  <si>
    <t>INE468M07278</t>
  </si>
  <si>
    <t>INE752E07FL3</t>
  </si>
  <si>
    <t>INE202B07EA1</t>
  </si>
  <si>
    <t>Airport Authority Of India</t>
  </si>
  <si>
    <t>INE309K08029</t>
  </si>
  <si>
    <t>Miscellaneous</t>
  </si>
  <si>
    <t>INE134E08FM0</t>
  </si>
  <si>
    <t>Hindustan Petroleum Corporation Ltd.</t>
  </si>
  <si>
    <t>INE094A07053</t>
  </si>
  <si>
    <t>Petroleum Products</t>
  </si>
  <si>
    <t>INE752E07JD2</t>
  </si>
  <si>
    <t>471</t>
  </si>
  <si>
    <t>SBI DEBT FUND SERIES B - 9</t>
  </si>
  <si>
    <t>INE468M07310</t>
  </si>
  <si>
    <t>INE445L08185</t>
  </si>
  <si>
    <t>INE121A07JA4</t>
  </si>
  <si>
    <t>INE134E08FD9</t>
  </si>
  <si>
    <t>INE202B07EF0</t>
  </si>
  <si>
    <t>INE020B07DE1</t>
  </si>
  <si>
    <t>INE001A07NS2</t>
  </si>
  <si>
    <t>474</t>
  </si>
  <si>
    <t>SBI DEBT FUND SERIES B - 16</t>
  </si>
  <si>
    <t>INE860H07BF8</t>
  </si>
  <si>
    <t>INE523E07BP8</t>
  </si>
  <si>
    <t>INE114A07893</t>
  </si>
  <si>
    <t>INE514E08CM0</t>
  </si>
  <si>
    <t>INE115A07HD4</t>
  </si>
  <si>
    <t>INE752E07GI7</t>
  </si>
  <si>
    <t>INE752E07EO0</t>
  </si>
  <si>
    <t>Indusind Bank Ltd.</t>
  </si>
  <si>
    <t>INE095A16UU6</t>
  </si>
  <si>
    <t>475</t>
  </si>
  <si>
    <t>SBI DEBT FUND SERIES B - 17</t>
  </si>
  <si>
    <t>INE667F07FO4</t>
  </si>
  <si>
    <t>INE134E08HI4</t>
  </si>
  <si>
    <t>INE523E07BV6</t>
  </si>
  <si>
    <t>INE916DA7HW3</t>
  </si>
  <si>
    <t>476</t>
  </si>
  <si>
    <t>SBI DEBT FUND SERIES B - 18</t>
  </si>
  <si>
    <t>INE261F08493</t>
  </si>
  <si>
    <t>INE860H07BG6</t>
  </si>
  <si>
    <t>INE134E08HM6</t>
  </si>
  <si>
    <t>INE033L07CQ9</t>
  </si>
  <si>
    <t>INE774D07MB6</t>
  </si>
  <si>
    <t>Ultratech Cement Ltd.</t>
  </si>
  <si>
    <t>INE481G07141</t>
  </si>
  <si>
    <t>Cement</t>
  </si>
  <si>
    <t>477</t>
  </si>
  <si>
    <t>SBI DEBT FUND SERIES B- 19</t>
  </si>
  <si>
    <t>INE261F08519</t>
  </si>
  <si>
    <t>INE114A07901</t>
  </si>
  <si>
    <t>INE660A07NA3</t>
  </si>
  <si>
    <t>INE033L07CU1</t>
  </si>
  <si>
    <t>INE514E08CL2</t>
  </si>
  <si>
    <t>INE774D07MG5</t>
  </si>
  <si>
    <t>INE053F09FN5</t>
  </si>
  <si>
    <t>INE296A07GY0</t>
  </si>
  <si>
    <t>INE752E07KP4</t>
  </si>
  <si>
    <t>478</t>
  </si>
  <si>
    <t>SBI DEBT FUND SERIES B- 20</t>
  </si>
  <si>
    <t>INE296A07HA8</t>
  </si>
  <si>
    <t>INE774D07MJ9</t>
  </si>
  <si>
    <t>INE033L07CY3</t>
  </si>
  <si>
    <t>INE556F09478</t>
  </si>
  <si>
    <t>INE134E08AT6</t>
  </si>
  <si>
    <t>INE514E08CF4</t>
  </si>
  <si>
    <t>480</t>
  </si>
  <si>
    <t>SBI DEBT FUND SERIES B- 22</t>
  </si>
  <si>
    <t>INE296A07HL5</t>
  </si>
  <si>
    <t>INE134E08GZ0</t>
  </si>
  <si>
    <t>INE033L07DK0</t>
  </si>
  <si>
    <t>INE774D07NB4</t>
  </si>
  <si>
    <t>INE752E07LA4</t>
  </si>
  <si>
    <t>481</t>
  </si>
  <si>
    <t>SBI DEBT FUND SERIES B- 23</t>
  </si>
  <si>
    <t>INE296A07HQ4</t>
  </si>
  <si>
    <t>INE134E08HN4</t>
  </si>
  <si>
    <t>INE033L07DN4</t>
  </si>
  <si>
    <t>INE774D07NI9</t>
  </si>
  <si>
    <t>INE556F09510</t>
  </si>
  <si>
    <t>485</t>
  </si>
  <si>
    <t>SBI DEBT FUND SERIES B-25</t>
  </si>
  <si>
    <t>INE114A07919</t>
  </si>
  <si>
    <t>HDB Financial Services Ltd.</t>
  </si>
  <si>
    <t>INE756I07597</t>
  </si>
  <si>
    <t>INE020B07DW3</t>
  </si>
  <si>
    <t>INE752E07IO1</t>
  </si>
  <si>
    <t>INE134E08HT1</t>
  </si>
  <si>
    <t>488</t>
  </si>
  <si>
    <t>SBI DEBT FUND SERIES B-26</t>
  </si>
  <si>
    <t>INE296A07ID0</t>
  </si>
  <si>
    <t>INE756I07761</t>
  </si>
  <si>
    <t>INE020B07HX2</t>
  </si>
  <si>
    <t>INE134E08HU9</t>
  </si>
  <si>
    <t>INE445L08284</t>
  </si>
  <si>
    <t>INE001A07OD2</t>
  </si>
  <si>
    <t>INE752E07LS6</t>
  </si>
  <si>
    <t>INE261F08501</t>
  </si>
  <si>
    <t>INE752E07HS4</t>
  </si>
  <si>
    <t>INE445L08292</t>
  </si>
  <si>
    <t>INE752E07KD0</t>
  </si>
  <si>
    <t>489</t>
  </si>
  <si>
    <t>SBI DEBT FUND SERIES B-27</t>
  </si>
  <si>
    <t>INE296A07IG3</t>
  </si>
  <si>
    <t>INE756I07654</t>
  </si>
  <si>
    <t>Indian Oil Corporation Ltd.</t>
  </si>
  <si>
    <t>INE242A07207</t>
  </si>
  <si>
    <t>INE020B07HY0</t>
  </si>
  <si>
    <t>INE514E08DA3</t>
  </si>
  <si>
    <t>INE115A07EO8</t>
  </si>
  <si>
    <t>INE115A07EP5</t>
  </si>
  <si>
    <t>490</t>
  </si>
  <si>
    <t>SBI DEBT FUND SERIES B-28</t>
  </si>
  <si>
    <t>INE296A07IJ7</t>
  </si>
  <si>
    <t>INE916DA7JL2</t>
  </si>
  <si>
    <t>INE514E08DD7</t>
  </si>
  <si>
    <t>INE071G08718</t>
  </si>
  <si>
    <t>INE134E07406</t>
  </si>
  <si>
    <t>492</t>
  </si>
  <si>
    <t>SBI DEBT FUND SERIES B-29</t>
  </si>
  <si>
    <t>INE756I07779</t>
  </si>
  <si>
    <t>INE916DA7JQ1</t>
  </si>
  <si>
    <t>INE261F09EW8</t>
  </si>
  <si>
    <t>INE020B07HZ7</t>
  </si>
  <si>
    <t>INE053F09FU0</t>
  </si>
  <si>
    <t>INE001A07OH3</t>
  </si>
  <si>
    <t>INE134E07513</t>
  </si>
  <si>
    <t>INE514E08DE5</t>
  </si>
  <si>
    <t>INE752E07GJ5</t>
  </si>
  <si>
    <t>INE134E08FE7</t>
  </si>
  <si>
    <t>INE020B07IA8</t>
  </si>
  <si>
    <t>NHPC Ltd.</t>
  </si>
  <si>
    <t>INE848E07302</t>
  </si>
  <si>
    <t>495</t>
  </si>
  <si>
    <t>SBI DEBT FUND SERIES B-31</t>
  </si>
  <si>
    <t>INE556F09577</t>
  </si>
  <si>
    <t>INE134E08IA9</t>
  </si>
  <si>
    <t>INE261F08584</t>
  </si>
  <si>
    <t>INE020B07EG4</t>
  </si>
  <si>
    <t>INE296A07JD8</t>
  </si>
  <si>
    <t>INE774D07NZ3</t>
  </si>
  <si>
    <t>INE115A07IU6</t>
  </si>
  <si>
    <t>INE915T08024</t>
  </si>
  <si>
    <t>8.49% Govt Karnataka 2019</t>
  </si>
  <si>
    <t>IN1920080034</t>
  </si>
  <si>
    <t>Sovereign</t>
  </si>
  <si>
    <t>8.48% Govt Tamil Nadu 2019</t>
  </si>
  <si>
    <t>IN3120080095</t>
  </si>
  <si>
    <t>8.59% Govt Andhra Pradesh 2019</t>
  </si>
  <si>
    <t>IN1020080090</t>
  </si>
  <si>
    <t>8.30% Govt Maharastra 2019</t>
  </si>
  <si>
    <t>IN2220080062</t>
  </si>
  <si>
    <t>8.27% Govt Kerala 2019</t>
  </si>
  <si>
    <t>IN2020080106</t>
  </si>
  <si>
    <t>498</t>
  </si>
  <si>
    <t>SBI DEBT FUND SERIES B - 33</t>
  </si>
  <si>
    <t>INE296A07JL1</t>
  </si>
  <si>
    <t>INE916DA7KF2</t>
  </si>
  <si>
    <t>INE514E08AP7</t>
  </si>
  <si>
    <t>INE053F07850</t>
  </si>
  <si>
    <t>INE556F09593</t>
  </si>
  <si>
    <t>INE261F08592</t>
  </si>
  <si>
    <t>INE115A07IZ5</t>
  </si>
  <si>
    <t>499</t>
  </si>
  <si>
    <t>SBI DEBT FUND SERIES B - 34</t>
  </si>
  <si>
    <t>INE296A07JX6</t>
  </si>
  <si>
    <t>Reliance Industries Ltd.</t>
  </si>
  <si>
    <t>INE002A07726</t>
  </si>
  <si>
    <t>INE514E08EX3</t>
  </si>
  <si>
    <t>INE774D07OH9</t>
  </si>
  <si>
    <t>INE001A07OI1</t>
  </si>
  <si>
    <t>INE848E07393</t>
  </si>
  <si>
    <t>National Housing Bank</t>
  </si>
  <si>
    <t>INE557F09336</t>
  </si>
  <si>
    <t>8.39% Govt Rajasthan 2019</t>
  </si>
  <si>
    <t>IN2920150280</t>
  </si>
  <si>
    <t>500</t>
  </si>
  <si>
    <t>SBI DEBT FUND SERIES B - 35</t>
  </si>
  <si>
    <t>INE296A07KK1</t>
  </si>
  <si>
    <t>INE115A07JH1</t>
  </si>
  <si>
    <t>INE774D07OK3</t>
  </si>
  <si>
    <t>8.21% Govt Rajasthan 2019</t>
  </si>
  <si>
    <t>IN2920150389</t>
  </si>
  <si>
    <t>502</t>
  </si>
  <si>
    <t>SBI DEBT FUND SERIES B - 36</t>
  </si>
  <si>
    <t>INE916DA7KT3</t>
  </si>
  <si>
    <t>INE261F08568</t>
  </si>
  <si>
    <t>INE556F09619</t>
  </si>
  <si>
    <t>NTPC Ltd.</t>
  </si>
  <si>
    <t>INE733E07CE5</t>
  </si>
  <si>
    <t>INE296A07KQ8</t>
  </si>
  <si>
    <t>INE296A07KN5</t>
  </si>
  <si>
    <t>INE020B08971</t>
  </si>
  <si>
    <t>INE556F09569</t>
  </si>
  <si>
    <t>INE296A07KX4</t>
  </si>
  <si>
    <t>INE001A07OK7</t>
  </si>
  <si>
    <t>503</t>
  </si>
  <si>
    <t>SBI DEBT FUND SERIES B-41</t>
  </si>
  <si>
    <t>Axis Finance Ltd.</t>
  </si>
  <si>
    <t>INE891K07143</t>
  </si>
  <si>
    <t>INE774D07OV0</t>
  </si>
  <si>
    <t>ONGC Mangalore Petrochemicals Ltd.</t>
  </si>
  <si>
    <t>INE053T07026</t>
  </si>
  <si>
    <t>Oil</t>
  </si>
  <si>
    <t>INE134E08IC5</t>
  </si>
  <si>
    <t>INE752E07IE2</t>
  </si>
  <si>
    <t>506</t>
  </si>
  <si>
    <t>SBI DEBT FUND SERIES B-42</t>
  </si>
  <si>
    <t>INE752E07JS0</t>
  </si>
  <si>
    <t>INE134E08IF8</t>
  </si>
  <si>
    <t>INE756I07928</t>
  </si>
  <si>
    <t>INE296A07LK9</t>
  </si>
  <si>
    <t>INE001A07PH0</t>
  </si>
  <si>
    <t>508</t>
  </si>
  <si>
    <t>SBI DEBT FUND SERIES B-43</t>
  </si>
  <si>
    <t>INE001A07MY2</t>
  </si>
  <si>
    <t>INE296A07MD2</t>
  </si>
  <si>
    <t>INE020B08765</t>
  </si>
  <si>
    <t>INE115A07FU2</t>
  </si>
  <si>
    <t>INE053F07918</t>
  </si>
  <si>
    <t>7.86% Govt Rajasthan 2019</t>
  </si>
  <si>
    <t>IN2920160057</t>
  </si>
  <si>
    <t>509</t>
  </si>
  <si>
    <t>SBI DEBT FUND SERIES B-44</t>
  </si>
  <si>
    <t>INDEX</t>
  </si>
  <si>
    <t>Sr No</t>
  </si>
  <si>
    <t>Scheme Code</t>
  </si>
  <si>
    <t>Scheme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</si>
</sst>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&quot;#&quot;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Trebuchet MS"/>
      <family val="2"/>
    </font>
    <font>
      <sz val="9"/>
      <name val="Trebuchet MS"/>
      <family val="2"/>
    </font>
    <font>
      <u/>
      <sz val="11"/>
      <color theme="10"/>
      <name val="Calibri"/>
      <family val="2"/>
      <scheme val="minor"/>
    </font>
    <font>
      <sz val="9"/>
      <color theme="0"/>
      <name val="Trebuchet MS"/>
      <family val="2"/>
    </font>
    <font>
      <b/>
      <sz val="14"/>
      <color theme="1"/>
      <name val="Trebuchet MS"/>
      <family val="2"/>
    </font>
    <font>
      <b/>
      <sz val="9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60">
    <xf numFmtId="0" fontId="0" fillId="0" borderId="0" xfId="0"/>
    <xf numFmtId="0" fontId="2" fillId="0" borderId="1" xfId="1" applyFont="1" applyFill="1" applyBorder="1"/>
    <xf numFmtId="164" fontId="5" fillId="0" borderId="1" xfId="2" quotePrefix="1" applyNumberFormat="1" applyFont="1" applyFill="1" applyBorder="1"/>
    <xf numFmtId="164" fontId="3" fillId="0" borderId="0" xfId="2" applyNumberFormat="1" applyFont="1" applyFill="1"/>
    <xf numFmtId="43" fontId="3" fillId="0" borderId="1" xfId="2" applyFont="1" applyFill="1" applyBorder="1"/>
    <xf numFmtId="43" fontId="4" fillId="0" borderId="1" xfId="3" quotePrefix="1" applyNumberFormat="1" applyFill="1" applyBorder="1"/>
    <xf numFmtId="43" fontId="3" fillId="0" borderId="0" xfId="2" applyFont="1" applyFill="1" applyBorder="1"/>
    <xf numFmtId="2" fontId="3" fillId="0" borderId="0" xfId="1" applyNumberFormat="1" applyFont="1" applyFill="1"/>
    <xf numFmtId="0" fontId="3" fillId="0" borderId="0" xfId="1" applyFont="1" applyFill="1"/>
    <xf numFmtId="0" fontId="2" fillId="0" borderId="0" xfId="1" applyFont="1" applyFill="1" applyBorder="1"/>
    <xf numFmtId="164" fontId="2" fillId="0" borderId="0" xfId="2" applyNumberFormat="1" applyFont="1" applyFill="1" applyBorder="1"/>
    <xf numFmtId="43" fontId="2" fillId="0" borderId="0" xfId="2" applyFont="1" applyFill="1" applyBorder="1"/>
    <xf numFmtId="14" fontId="2" fillId="0" borderId="0" xfId="2" applyNumberFormat="1" applyFont="1" applyFill="1" applyBorder="1"/>
    <xf numFmtId="0" fontId="3" fillId="0" borderId="2" xfId="1" applyFont="1" applyFill="1" applyBorder="1"/>
    <xf numFmtId="0" fontId="3" fillId="0" borderId="0" xfId="1" applyFont="1" applyFill="1" applyBorder="1"/>
    <xf numFmtId="0" fontId="2" fillId="0" borderId="3" xfId="1" applyFont="1" applyFill="1" applyBorder="1"/>
    <xf numFmtId="0" fontId="2" fillId="0" borderId="3" xfId="1" applyFont="1" applyFill="1" applyBorder="1" applyAlignment="1">
      <alignment horizontal="right"/>
    </xf>
    <xf numFmtId="43" fontId="2" fillId="0" borderId="3" xfId="2" applyFont="1" applyFill="1" applyBorder="1" applyAlignment="1">
      <alignment horizontal="right"/>
    </xf>
    <xf numFmtId="0" fontId="2" fillId="0" borderId="3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left"/>
    </xf>
    <xf numFmtId="0" fontId="2" fillId="0" borderId="0" xfId="1" applyFont="1" applyFill="1"/>
    <xf numFmtId="0" fontId="3" fillId="0" borderId="4" xfId="1" applyFont="1" applyFill="1" applyBorder="1"/>
    <xf numFmtId="0" fontId="3" fillId="0" borderId="4" xfId="1" applyFont="1" applyFill="1" applyBorder="1" applyAlignment="1">
      <alignment horizontal="right"/>
    </xf>
    <xf numFmtId="43" fontId="2" fillId="0" borderId="4" xfId="2" applyFont="1" applyFill="1" applyBorder="1" applyAlignment="1">
      <alignment horizontal="right"/>
    </xf>
    <xf numFmtId="43" fontId="3" fillId="0" borderId="4" xfId="2" applyFont="1" applyFill="1" applyBorder="1"/>
    <xf numFmtId="0" fontId="2" fillId="0" borderId="5" xfId="1" applyFont="1" applyFill="1" applyBorder="1"/>
    <xf numFmtId="3" fontId="3" fillId="0" borderId="3" xfId="1" applyNumberFormat="1" applyFont="1" applyFill="1" applyBorder="1" applyAlignment="1">
      <alignment horizontal="right"/>
    </xf>
    <xf numFmtId="43" fontId="3" fillId="0" borderId="3" xfId="2" applyFont="1" applyFill="1" applyBorder="1" applyAlignment="1">
      <alignment horizontal="right"/>
    </xf>
    <xf numFmtId="0" fontId="3" fillId="0" borderId="6" xfId="1" applyFont="1" applyFill="1" applyBorder="1" applyAlignment="1"/>
    <xf numFmtId="0" fontId="3" fillId="0" borderId="5" xfId="1" applyFont="1" applyFill="1" applyBorder="1" applyAlignment="1"/>
    <xf numFmtId="0" fontId="3" fillId="0" borderId="5" xfId="1" applyFont="1" applyFill="1" applyBorder="1" applyAlignment="1">
      <alignment horizontal="left"/>
    </xf>
    <xf numFmtId="43" fontId="3" fillId="0" borderId="5" xfId="2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0" fontId="2" fillId="0" borderId="5" xfId="1" applyFont="1" applyFill="1" applyBorder="1" applyAlignment="1">
      <alignment horizontal="right"/>
    </xf>
    <xf numFmtId="0" fontId="2" fillId="0" borderId="0" xfId="1" applyFont="1" applyFill="1" applyBorder="1" applyAlignment="1">
      <alignment horizontal="right"/>
    </xf>
    <xf numFmtId="43" fontId="2" fillId="0" borderId="7" xfId="2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0" fontId="2" fillId="0" borderId="5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43" fontId="2" fillId="0" borderId="5" xfId="2" applyFont="1" applyFill="1" applyBorder="1" applyAlignment="1">
      <alignment horizontal="right"/>
    </xf>
    <xf numFmtId="0" fontId="3" fillId="0" borderId="5" xfId="1" applyFont="1" applyFill="1" applyBorder="1"/>
    <xf numFmtId="165" fontId="3" fillId="0" borderId="0" xfId="2" applyNumberFormat="1" applyFont="1" applyFill="1" applyBorder="1"/>
    <xf numFmtId="3" fontId="3" fillId="0" borderId="5" xfId="2" applyNumberFormat="1" applyFont="1" applyFill="1" applyBorder="1" applyAlignment="1">
      <alignment horizontal="right"/>
    </xf>
    <xf numFmtId="166" fontId="3" fillId="0" borderId="5" xfId="2" applyNumberFormat="1" applyFont="1" applyFill="1" applyBorder="1" applyAlignment="1">
      <alignment horizontal="right"/>
    </xf>
    <xf numFmtId="43" fontId="3" fillId="0" borderId="4" xfId="2" applyFont="1" applyFill="1" applyBorder="1" applyAlignment="1">
      <alignment horizontal="right"/>
    </xf>
    <xf numFmtId="0" fontId="2" fillId="0" borderId="4" xfId="1" applyFont="1" applyFill="1" applyBorder="1" applyAlignment="1">
      <alignment horizontal="right"/>
    </xf>
    <xf numFmtId="0" fontId="2" fillId="0" borderId="2" xfId="1" applyFont="1" applyFill="1" applyBorder="1" applyAlignment="1">
      <alignment horizontal="right"/>
    </xf>
    <xf numFmtId="3" fontId="3" fillId="0" borderId="4" xfId="1" applyNumberFormat="1" applyFont="1" applyFill="1" applyBorder="1" applyAlignment="1">
      <alignment horizontal="right"/>
    </xf>
    <xf numFmtId="43" fontId="2" fillId="0" borderId="8" xfId="2" applyFont="1" applyFill="1" applyBorder="1" applyAlignment="1">
      <alignment horizontal="right"/>
    </xf>
    <xf numFmtId="0" fontId="3" fillId="0" borderId="9" xfId="1" applyFont="1" applyFill="1" applyBorder="1" applyAlignment="1"/>
    <xf numFmtId="0" fontId="3" fillId="0" borderId="4" xfId="1" applyFont="1" applyFill="1" applyBorder="1" applyAlignment="1"/>
    <xf numFmtId="0" fontId="3" fillId="0" borderId="4" xfId="1" applyFont="1" applyFill="1" applyBorder="1" applyAlignment="1">
      <alignment horizontal="left"/>
    </xf>
    <xf numFmtId="0" fontId="3" fillId="0" borderId="1" xfId="1" applyFont="1" applyFill="1" applyBorder="1"/>
    <xf numFmtId="0" fontId="3" fillId="0" borderId="0" xfId="1" quotePrefix="1" applyFont="1" applyFill="1" applyBorder="1"/>
    <xf numFmtId="43" fontId="3" fillId="0" borderId="0" xfId="2" applyFont="1" applyFill="1"/>
    <xf numFmtId="0" fontId="0" fillId="0" borderId="0" xfId="0" applyAlignment="1">
      <alignment horizontal="left"/>
    </xf>
    <xf numFmtId="0" fontId="6" fillId="0" borderId="0" xfId="0" applyFont="1"/>
    <xf numFmtId="0" fontId="7" fillId="2" borderId="7" xfId="0" applyFont="1" applyFill="1" applyBorder="1" applyAlignment="1">
      <alignment horizontal="left"/>
    </xf>
    <xf numFmtId="0" fontId="0" fillId="0" borderId="7" xfId="0" applyBorder="1"/>
    <xf numFmtId="0" fontId="4" fillId="0" borderId="7" xfId="3" quotePrefix="1" applyBorder="1"/>
  </cellXfs>
  <cellStyles count="5">
    <cellStyle name="_x000a_386grabber=m" xfId="1"/>
    <cellStyle name="Comma" xfId="2" builtinId="3"/>
    <cellStyle name="Hyperlink" xfId="3" builtinId="8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%20Reporting/1.SBIMF/Monthly%20Reports/Monthly%20Portfolio/Dec%202016/SDFS-%20MPF%20Portfolio%20as%20on%2031-12-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plate"/>
      <sheetName val="Index"/>
      <sheetName val="SDFS-60M-2"/>
      <sheetName val="SDFS-60M-3"/>
      <sheetName val="SDFS 16M-1"/>
      <sheetName val="SDFS 366D - 51"/>
      <sheetName val="SDFS-366D-52"/>
      <sheetName val="SDFS-336D-53"/>
      <sheetName val="SDFS-366-D-54"/>
      <sheetName val="SDFS 16M-2"/>
      <sheetName val="SFIDS-90D-1"/>
      <sheetName val="SDFS A - 1"/>
      <sheetName val="SDFS A - 2"/>
      <sheetName val="SDFS-A-3"/>
      <sheetName val="SDFS-A-4"/>
      <sheetName val="SDFS-A-5"/>
      <sheetName val="SDFS-A-6"/>
      <sheetName val="SDFS-A-9"/>
      <sheetName val="SDFS-A-7"/>
      <sheetName val="SDFS-A-10"/>
      <sheetName val="SDFS-A-11"/>
      <sheetName val="SDFS-A-13"/>
      <sheetName val="SDFS-A-14"/>
      <sheetName val="SDFS-A-15"/>
      <sheetName val="SDFS-A-16"/>
      <sheetName val="SDFS-A-17"/>
      <sheetName val="SDFS-A-18"/>
      <sheetName val="SDFS-A-19"/>
      <sheetName val="SDFS-A-20"/>
      <sheetName val="SDFA-A-21"/>
      <sheetName val="SDFS-A-22"/>
      <sheetName val="SDFS-A-24"/>
      <sheetName val="SDFS-A-23"/>
      <sheetName val="SDFS-A-25"/>
      <sheetName val="SDFS-A-26"/>
      <sheetName val="SDFS-A-27"/>
      <sheetName val="SDFS-A-28-367-D"/>
      <sheetName val="SDFS-A-31-367-D"/>
      <sheetName val="SDFS-A-32-367-D"/>
      <sheetName val="SDFS-A-34-367-D"/>
      <sheetName val="SDFS-A-33-36-M"/>
      <sheetName val="SDFS-A-35-369-D"/>
      <sheetName val="SDFS A -36-36-M"/>
      <sheetName val="SDFS-A-38"/>
      <sheetName val="SDFS-A-39"/>
      <sheetName val="SDFS-A-40"/>
      <sheetName val="SDFS-A-42"/>
      <sheetName val="SDFS-A-43"/>
      <sheetName val="SDFS-A-44"/>
      <sheetName val="SDFS-B-1"/>
      <sheetName val="SDFS-B-2"/>
      <sheetName val="SDFS B-3(1111)D"/>
      <sheetName val="SDFS B-4(1111D)"/>
      <sheetName val="SDFS B-6(1111D)"/>
      <sheetName val="SDFS B-7(38M)"/>
      <sheetName val="SDFS-B-8"/>
      <sheetName val="SDFS-B-9"/>
      <sheetName val="SDFS-B-16"/>
      <sheetName val="SDFS-B-17"/>
      <sheetName val="SDFS-B-18"/>
      <sheetName val="SDFS B-19"/>
      <sheetName val="SDFS-B-20"/>
      <sheetName val="SDFS-B-22"/>
      <sheetName val="SDFS-B-23"/>
      <sheetName val="SDFS-B-25"/>
      <sheetName val="SDFS-B-26"/>
      <sheetName val="SDFS-B-27"/>
      <sheetName val="SDFS-B-28"/>
      <sheetName val="SDFS-B-29"/>
      <sheetName val="SDFS-B-31"/>
      <sheetName val="SDFS-B-33"/>
      <sheetName val="SDFS-B-34"/>
      <sheetName val="SDFS-B-35"/>
      <sheetName val="SDFS-B-36"/>
      <sheetName val="SDFS-B-41"/>
      <sheetName val="SDFS-B-42"/>
      <sheetName val="SDFS-B-43"/>
      <sheetName val="SDFS-B-44"/>
    </sheetNames>
    <sheetDataSet>
      <sheetData sheetId="0" refreshError="1"/>
      <sheetData sheetId="1">
        <row r="2">
          <cell r="B2" t="str">
            <v>INDEX</v>
          </cell>
        </row>
        <row r="4">
          <cell r="B4" t="str">
            <v>Scheme Code</v>
          </cell>
          <cell r="C4" t="str">
            <v>Scheme Name</v>
          </cell>
        </row>
        <row r="5">
          <cell r="B5" t="str">
            <v>SDFS-60M-2</v>
          </cell>
          <cell r="C5" t="str">
            <v>SBI DEBT FUND SERIES-60 MONTHS-2</v>
          </cell>
        </row>
        <row r="6">
          <cell r="B6" t="str">
            <v>SDFS-60M-3</v>
          </cell>
          <cell r="C6" t="str">
            <v>SBI DEBT FUND SERIES-60 MONTHS-3</v>
          </cell>
        </row>
        <row r="7">
          <cell r="B7" t="str">
            <v>SDFS 16M-1</v>
          </cell>
          <cell r="C7" t="str">
            <v>SBI DEBT FUND SERIES-16 MONTHS-1</v>
          </cell>
        </row>
        <row r="8">
          <cell r="B8" t="str">
            <v>SDFS 366D - 51</v>
          </cell>
          <cell r="C8" t="str">
            <v>SBI DEBT FUND SERIES-366 DAYS-51</v>
          </cell>
        </row>
        <row r="9">
          <cell r="B9" t="str">
            <v>SDFS-366D-52</v>
          </cell>
          <cell r="C9" t="str">
            <v>SBI DEBT FUND SERIES-366 DAYS-52</v>
          </cell>
        </row>
        <row r="10">
          <cell r="B10" t="str">
            <v>SDFS-336D-53</v>
          </cell>
          <cell r="C10" t="str">
            <v>SBI DEBT FUND SERIES-366 DAYS-53</v>
          </cell>
        </row>
        <row r="11">
          <cell r="B11" t="str">
            <v>SDFS-366-D-54</v>
          </cell>
          <cell r="C11" t="str">
            <v>SBI DEBT FUND SERIES-366 DAYS-54</v>
          </cell>
        </row>
        <row r="12">
          <cell r="B12" t="str">
            <v>SDFS 16M-2</v>
          </cell>
          <cell r="C12" t="str">
            <v>SBI DEBT FUND SERIES-16 MONTHS-2</v>
          </cell>
        </row>
        <row r="13">
          <cell r="B13" t="str">
            <v>SFIDS-90D-1</v>
          </cell>
          <cell r="C13" t="str">
            <v>SBI FIXED INTERVAL DEBT SERIES-90 DAYS-1</v>
          </cell>
        </row>
        <row r="14">
          <cell r="B14" t="str">
            <v>SDFS A - 1</v>
          </cell>
          <cell r="C14" t="str">
            <v>SBI DEBT FUND SERIES-A-1</v>
          </cell>
        </row>
        <row r="15">
          <cell r="B15" t="str">
            <v>SDFS A - 2</v>
          </cell>
          <cell r="C15" t="str">
            <v>SBI DEBT FUND SERIES-A-2</v>
          </cell>
        </row>
        <row r="16">
          <cell r="B16" t="str">
            <v>SDFS-A-3</v>
          </cell>
          <cell r="C16" t="str">
            <v>SBI DEBT FUND SERIES-A-3</v>
          </cell>
        </row>
        <row r="17">
          <cell r="B17" t="str">
            <v>SDFS-A-4</v>
          </cell>
          <cell r="C17" t="str">
            <v>SBI DEBT FUND SERIES-A-4</v>
          </cell>
        </row>
        <row r="18">
          <cell r="B18" t="str">
            <v>SDFS-A-5</v>
          </cell>
          <cell r="C18" t="str">
            <v>SBI DEBT FUND SERIES-A-5</v>
          </cell>
        </row>
        <row r="19">
          <cell r="B19" t="str">
            <v>SDFS-A-6</v>
          </cell>
          <cell r="C19" t="str">
            <v>SBI DEBT FUND SERIES-A-6</v>
          </cell>
        </row>
        <row r="20">
          <cell r="B20" t="str">
            <v>SDFS-A-9</v>
          </cell>
          <cell r="C20" t="str">
            <v>SBI DEBT FUND SERIES-A-9</v>
          </cell>
        </row>
        <row r="21">
          <cell r="B21" t="str">
            <v>SDFS-A-7</v>
          </cell>
          <cell r="C21" t="str">
            <v>SBI DEBT FUND SERIES-A-7</v>
          </cell>
        </row>
        <row r="22">
          <cell r="B22" t="str">
            <v>SDFS-A-10</v>
          </cell>
          <cell r="C22" t="str">
            <v>SBI DEBT FUND SERIES-A-10</v>
          </cell>
        </row>
        <row r="23">
          <cell r="B23" t="str">
            <v>SDFS-A-11</v>
          </cell>
          <cell r="C23" t="str">
            <v>SBI DEBT FUND SERIES-A-11</v>
          </cell>
        </row>
        <row r="24">
          <cell r="B24" t="str">
            <v>SDFS-A-13</v>
          </cell>
          <cell r="C24" t="str">
            <v>SBI DEBT FUND SERIES-A-13</v>
          </cell>
        </row>
        <row r="25">
          <cell r="B25" t="str">
            <v>SDFS-A-14</v>
          </cell>
          <cell r="C25" t="str">
            <v>SBI DEBT FUND SERIES-A-14</v>
          </cell>
        </row>
        <row r="26">
          <cell r="B26" t="str">
            <v>SDFS-A-15</v>
          </cell>
          <cell r="C26" t="str">
            <v>SBI DEBT FUND SERIES-A-15</v>
          </cell>
        </row>
        <row r="27">
          <cell r="B27" t="str">
            <v>SDFS-A-16</v>
          </cell>
          <cell r="C27" t="str">
            <v>SBI DEBT FUND SERIES-A-16</v>
          </cell>
        </row>
        <row r="28">
          <cell r="B28" t="str">
            <v>SDFS-A-17</v>
          </cell>
          <cell r="C28" t="str">
            <v>SBI DEBT FUND SERIES-A-17</v>
          </cell>
        </row>
        <row r="29">
          <cell r="B29" t="str">
            <v>SDFS-A-18</v>
          </cell>
          <cell r="C29" t="str">
            <v>SBI DEBT FUND SERIES-A-18</v>
          </cell>
        </row>
        <row r="30">
          <cell r="B30" t="str">
            <v>SDFS-A-19</v>
          </cell>
          <cell r="C30" t="str">
            <v>SBI DEBT FUND SERIES-A-19</v>
          </cell>
        </row>
        <row r="31">
          <cell r="B31" t="str">
            <v>SDFS-A-20</v>
          </cell>
          <cell r="C31" t="str">
            <v>SBI DEBT FUND SERIES-A-20</v>
          </cell>
        </row>
        <row r="32">
          <cell r="B32" t="str">
            <v>SDFA-A-21</v>
          </cell>
          <cell r="C32" t="str">
            <v>SBI DEBT FUND SERIES-A-21</v>
          </cell>
        </row>
        <row r="33">
          <cell r="B33" t="str">
            <v>SDFS-A-22</v>
          </cell>
          <cell r="C33" t="str">
            <v>SBI DEBT FUND SERIES-A-22</v>
          </cell>
        </row>
        <row r="34">
          <cell r="B34" t="str">
            <v>SDFS-A-24</v>
          </cell>
          <cell r="C34" t="str">
            <v>SBI DEBT FUND SERIES-A-24</v>
          </cell>
        </row>
        <row r="35">
          <cell r="B35" t="str">
            <v>SDFS-A-23</v>
          </cell>
          <cell r="C35" t="str">
            <v>SBI DEBT FUND SERIES-A-23</v>
          </cell>
        </row>
        <row r="36">
          <cell r="B36" t="str">
            <v>SDFS-A-25</v>
          </cell>
          <cell r="C36" t="str">
            <v>SBI DEBT FUND SERIES-A-25</v>
          </cell>
        </row>
        <row r="37">
          <cell r="B37" t="str">
            <v>SDFS-A-26</v>
          </cell>
          <cell r="C37" t="str">
            <v>SBI DEBT FUND SERIES-A-26</v>
          </cell>
        </row>
        <row r="38">
          <cell r="B38" t="str">
            <v>SDFS-A-27</v>
          </cell>
          <cell r="C38" t="str">
            <v>SBI DEBT FUND SERIES-A-27</v>
          </cell>
        </row>
        <row r="39">
          <cell r="B39" t="str">
            <v>SDFS-A-28-367-D</v>
          </cell>
          <cell r="C39" t="str">
            <v>SBI DEBT FUND SERIES-A-28</v>
          </cell>
        </row>
        <row r="40">
          <cell r="B40" t="str">
            <v>SDFS-A-31-367-D</v>
          </cell>
          <cell r="C40" t="str">
            <v>SBI DEBT FUND SERIES-A-31</v>
          </cell>
        </row>
        <row r="41">
          <cell r="B41" t="str">
            <v>SDFS-A-32-367-D</v>
          </cell>
          <cell r="C41" t="str">
            <v>SBI DEBT FUND SERIES-A-32</v>
          </cell>
        </row>
        <row r="42">
          <cell r="B42" t="str">
            <v>SDFS-A-34-367-D</v>
          </cell>
          <cell r="C42" t="str">
            <v>SBI DEBT FUND SERIES-A-34</v>
          </cell>
        </row>
        <row r="43">
          <cell r="B43" t="str">
            <v>SDFS-A-33-36-M</v>
          </cell>
          <cell r="C43" t="str">
            <v>SBI DEBT FUND SERIES-A-33</v>
          </cell>
        </row>
        <row r="44">
          <cell r="B44" t="str">
            <v>SDFS-A-35-369-D</v>
          </cell>
          <cell r="C44" t="str">
            <v>SBI DEBT FUND SERIES-A-35</v>
          </cell>
        </row>
        <row r="45">
          <cell r="B45" t="str">
            <v>SDFS A -36-36-M</v>
          </cell>
          <cell r="C45" t="str">
            <v>SBI DEBT FUND SERIES-A-36</v>
          </cell>
        </row>
        <row r="46">
          <cell r="B46" t="str">
            <v>SDFS-A-38</v>
          </cell>
          <cell r="C46" t="str">
            <v>SBI DEBT FUND SERIES-A-38</v>
          </cell>
        </row>
        <row r="47">
          <cell r="B47" t="str">
            <v>SDFS-A-39</v>
          </cell>
          <cell r="C47" t="str">
            <v>SBI DEBT FUND SERIES-A-39</v>
          </cell>
        </row>
        <row r="48">
          <cell r="B48" t="str">
            <v>SDFS-A-40</v>
          </cell>
          <cell r="C48" t="str">
            <v>SBI DEBT FUND SERIES-A-40</v>
          </cell>
        </row>
        <row r="49">
          <cell r="B49" t="str">
            <v>SDFS-A-42</v>
          </cell>
          <cell r="C49" t="str">
            <v>SBI DEBT FUND SERIES-A-42</v>
          </cell>
        </row>
        <row r="50">
          <cell r="B50" t="str">
            <v>SDFS-A-43</v>
          </cell>
          <cell r="C50" t="str">
            <v>SBI DEBT FUND SERIES-A-43</v>
          </cell>
        </row>
        <row r="51">
          <cell r="B51" t="str">
            <v>SDFS-A-44</v>
          </cell>
          <cell r="C51" t="str">
            <v>SBI DEBT FUND SERIES-A-44</v>
          </cell>
        </row>
        <row r="52">
          <cell r="B52" t="str">
            <v>SDFS-B-1</v>
          </cell>
          <cell r="C52" t="str">
            <v>SBI DEBT FUND SERIES-B-1</v>
          </cell>
        </row>
        <row r="53">
          <cell r="B53" t="str">
            <v>SDFS-B-2</v>
          </cell>
          <cell r="C53" t="str">
            <v>SBI DEBT FUND SERIES-B-2</v>
          </cell>
        </row>
        <row r="54">
          <cell r="B54" t="str">
            <v>SDFS B-3(1111)D</v>
          </cell>
          <cell r="C54" t="str">
            <v>SBI DEBT FUND SERIES-B-3</v>
          </cell>
        </row>
        <row r="55">
          <cell r="B55" t="str">
            <v>SDFS B-4(1111D)</v>
          </cell>
          <cell r="C55" t="str">
            <v>SBI DEBT FUND SERIES-B-4</v>
          </cell>
        </row>
        <row r="56">
          <cell r="B56" t="str">
            <v>SDFS B-6(1111D)</v>
          </cell>
          <cell r="C56" t="str">
            <v>SBI DEBT FUND SERIES-B-6</v>
          </cell>
        </row>
        <row r="57">
          <cell r="B57" t="str">
            <v>SDFS B-7(38M)</v>
          </cell>
          <cell r="C57" t="str">
            <v>SBI DEBT FUND SERIES B-7</v>
          </cell>
        </row>
        <row r="58">
          <cell r="B58" t="str">
            <v>SDFS-B-8</v>
          </cell>
          <cell r="C58" t="str">
            <v>SBI DEBT FUND SERIES B - 8</v>
          </cell>
        </row>
        <row r="59">
          <cell r="B59" t="str">
            <v>SDFS-B-9</v>
          </cell>
          <cell r="C59" t="str">
            <v>SBI DEBT FUND SERIES B - 9</v>
          </cell>
        </row>
        <row r="60">
          <cell r="B60" t="str">
            <v>SDFS-B-16</v>
          </cell>
          <cell r="C60" t="str">
            <v>SBI DEBT FUND SERIES B - 16</v>
          </cell>
        </row>
        <row r="61">
          <cell r="B61" t="str">
            <v>SDFS-B-17</v>
          </cell>
          <cell r="C61" t="str">
            <v>SBI DEBT FUND SERIES B - 17</v>
          </cell>
        </row>
        <row r="62">
          <cell r="B62" t="str">
            <v>SDFS-B-18</v>
          </cell>
          <cell r="C62" t="str">
            <v>SBI DEBT FUND SERIES B - 18</v>
          </cell>
        </row>
        <row r="63">
          <cell r="B63" t="str">
            <v>SDFS B-19</v>
          </cell>
          <cell r="C63" t="str">
            <v>SBI DEBT FUND SERIES B- 19</v>
          </cell>
        </row>
        <row r="64">
          <cell r="B64" t="str">
            <v>SDFS-B-20</v>
          </cell>
          <cell r="C64" t="str">
            <v>SBI DEBT FUND SERIES B- 20</v>
          </cell>
        </row>
        <row r="65">
          <cell r="B65" t="str">
            <v>SDFS-B-22</v>
          </cell>
          <cell r="C65" t="str">
            <v>SBI DEBT FUND SERIES B- 22</v>
          </cell>
        </row>
        <row r="66">
          <cell r="B66" t="str">
            <v>SDFS-B-23</v>
          </cell>
          <cell r="C66" t="str">
            <v>SBI DEBT FUND SERIES B- 23</v>
          </cell>
        </row>
        <row r="67">
          <cell r="B67" t="str">
            <v>SDFS-B-25</v>
          </cell>
          <cell r="C67" t="str">
            <v>SBI DEBT FUND SERIES B-25</v>
          </cell>
        </row>
        <row r="68">
          <cell r="B68" t="str">
            <v>SDFS-B-26</v>
          </cell>
          <cell r="C68" t="str">
            <v>SBI DEBT FUND SERIES B-26</v>
          </cell>
        </row>
        <row r="69">
          <cell r="B69" t="str">
            <v>SDFS-B-27</v>
          </cell>
          <cell r="C69" t="str">
            <v>SBI DEBT FUND SERIES B-27</v>
          </cell>
        </row>
        <row r="70">
          <cell r="B70" t="str">
            <v>SDFS-B-28</v>
          </cell>
          <cell r="C70" t="str">
            <v>SBI DEBT FUND SERIES B-28</v>
          </cell>
        </row>
        <row r="71">
          <cell r="B71" t="str">
            <v>SDFS-B-29</v>
          </cell>
          <cell r="C71" t="str">
            <v>SBI DEBT FUND SERIES B-29</v>
          </cell>
        </row>
        <row r="72">
          <cell r="B72" t="str">
            <v>SDFS-B-31</v>
          </cell>
          <cell r="C72" t="str">
            <v>SBI DEBT FUND SERIES B-31</v>
          </cell>
        </row>
        <row r="73">
          <cell r="B73" t="str">
            <v>SDFS-B-33</v>
          </cell>
          <cell r="C73" t="str">
            <v>SBI DEBT FUND SERIES B - 33</v>
          </cell>
        </row>
        <row r="74">
          <cell r="B74" t="str">
            <v>SDFS-B-34</v>
          </cell>
          <cell r="C74" t="str">
            <v>SBI DEBT FUND SERIES B - 34</v>
          </cell>
        </row>
        <row r="75">
          <cell r="B75" t="str">
            <v>SDFS-B-35</v>
          </cell>
          <cell r="C75" t="str">
            <v>SBI DEBT FUND SERIES B - 35</v>
          </cell>
        </row>
        <row r="76">
          <cell r="B76" t="str">
            <v>SDFS-B-36</v>
          </cell>
          <cell r="C76" t="str">
            <v>SBI DEBT FUND SERIES B - 36</v>
          </cell>
        </row>
        <row r="77">
          <cell r="B77" t="str">
            <v>SDFS-B-41</v>
          </cell>
          <cell r="C77" t="str">
            <v>SBI DEBT FUND SERIES B-41</v>
          </cell>
        </row>
        <row r="78">
          <cell r="B78" t="str">
            <v>SDFS-B-42</v>
          </cell>
          <cell r="C78" t="str">
            <v>SBI DEBT FUND SERIES B-42</v>
          </cell>
        </row>
        <row r="79">
          <cell r="B79" t="str">
            <v>SDFS-B-43</v>
          </cell>
          <cell r="C79" t="str">
            <v>SBI DEBT FUND SERIES B-43</v>
          </cell>
        </row>
        <row r="80">
          <cell r="B80" t="str">
            <v>SDFS-B-44</v>
          </cell>
          <cell r="C80" t="str">
            <v>SBI DEBT FUND SERIES B-44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8"/>
  <sheetViews>
    <sheetView tabSelected="1" workbookViewId="0"/>
  </sheetViews>
  <sheetFormatPr defaultRowHeight="15" x14ac:dyDescent="0.25"/>
  <cols>
    <col min="1" max="1" width="5.28515625" bestFit="1" customWidth="1"/>
    <col min="2" max="2" width="15.85546875" bestFit="1" customWidth="1"/>
    <col min="3" max="3" width="39.5703125" bestFit="1" customWidth="1"/>
  </cols>
  <sheetData>
    <row r="2" spans="1:3" ht="18.75" x14ac:dyDescent="0.3">
      <c r="A2" s="55"/>
      <c r="B2" s="56" t="s">
        <v>739</v>
      </c>
    </row>
    <row r="3" spans="1:3" x14ac:dyDescent="0.25">
      <c r="A3" s="55"/>
    </row>
    <row r="4" spans="1:3" ht="16.5" x14ac:dyDescent="0.35">
      <c r="A4" s="57" t="s">
        <v>740</v>
      </c>
      <c r="B4" s="57" t="s">
        <v>741</v>
      </c>
      <c r="C4" s="57" t="s">
        <v>742</v>
      </c>
    </row>
    <row r="5" spans="1:3" x14ac:dyDescent="0.25">
      <c r="A5" s="58">
        <v>1</v>
      </c>
      <c r="B5" s="59" t="s">
        <v>0</v>
      </c>
      <c r="C5" s="58" t="str">
        <f>+VLOOKUP(B5,[1]Index!$B$1:$C$65536,2,0)</f>
        <v>SBI DEBT FUND SERIES-60 MONTHS-2</v>
      </c>
    </row>
    <row r="6" spans="1:3" x14ac:dyDescent="0.25">
      <c r="A6" s="58">
        <v>2</v>
      </c>
      <c r="B6" s="59" t="s">
        <v>1</v>
      </c>
      <c r="C6" s="58" t="str">
        <f>+VLOOKUP(B6,[1]Index!$B$1:$C$65536,2,0)</f>
        <v>SBI DEBT FUND SERIES-60 MONTHS-3</v>
      </c>
    </row>
    <row r="7" spans="1:3" x14ac:dyDescent="0.25">
      <c r="A7" s="58">
        <v>3</v>
      </c>
      <c r="B7" s="59" t="s">
        <v>2</v>
      </c>
      <c r="C7" s="58" t="str">
        <f>+VLOOKUP(B7,[1]Index!$B$1:$C$65536,2,0)</f>
        <v>SBI DEBT FUND SERIES-366 DAYS-52</v>
      </c>
    </row>
    <row r="8" spans="1:3" x14ac:dyDescent="0.25">
      <c r="A8" s="58">
        <v>4</v>
      </c>
      <c r="B8" s="59" t="s">
        <v>3</v>
      </c>
      <c r="C8" s="58" t="str">
        <f>+VLOOKUP(B8,[1]Index!$B$1:$C$65536,2,0)</f>
        <v>SBI DEBT FUND SERIES-366 DAYS-53</v>
      </c>
    </row>
    <row r="9" spans="1:3" x14ac:dyDescent="0.25">
      <c r="A9" s="58">
        <v>5</v>
      </c>
      <c r="B9" s="59" t="s">
        <v>4</v>
      </c>
      <c r="C9" s="58" t="str">
        <f>+VLOOKUP(B9,[1]Index!$B$1:$C$65536,2,0)</f>
        <v>SBI DEBT FUND SERIES-366 DAYS-54</v>
      </c>
    </row>
    <row r="10" spans="1:3" x14ac:dyDescent="0.25">
      <c r="A10" s="58">
        <v>6</v>
      </c>
      <c r="B10" s="59" t="s">
        <v>5</v>
      </c>
      <c r="C10" s="58" t="str">
        <f>+VLOOKUP(B10,[1]Index!$B$1:$C$65536,2,0)</f>
        <v>SBI DEBT FUND SERIES-16 MONTHS-2</v>
      </c>
    </row>
    <row r="11" spans="1:3" x14ac:dyDescent="0.25">
      <c r="A11" s="58">
        <v>7</v>
      </c>
      <c r="B11" s="59" t="s">
        <v>6</v>
      </c>
      <c r="C11" s="58" t="str">
        <f>+VLOOKUP(B11,[1]Index!$B$1:$C$65536,2,0)</f>
        <v>SBI FIXED INTERVAL DEBT SERIES-90 DAYS-1</v>
      </c>
    </row>
    <row r="12" spans="1:3" x14ac:dyDescent="0.25">
      <c r="A12" s="58">
        <v>8</v>
      </c>
      <c r="B12" s="59" t="s">
        <v>7</v>
      </c>
      <c r="C12" s="58" t="str">
        <f>+VLOOKUP(B12,[1]Index!$B$1:$C$65536,2,0)</f>
        <v>SBI DEBT FUND SERIES-A-1</v>
      </c>
    </row>
    <row r="13" spans="1:3" x14ac:dyDescent="0.25">
      <c r="A13" s="58">
        <v>9</v>
      </c>
      <c r="B13" s="59" t="s">
        <v>8</v>
      </c>
      <c r="C13" s="58" t="str">
        <f>+VLOOKUP(B13,[1]Index!$B$1:$C$65536,2,0)</f>
        <v>SBI DEBT FUND SERIES-A-2</v>
      </c>
    </row>
    <row r="14" spans="1:3" x14ac:dyDescent="0.25">
      <c r="A14" s="58">
        <v>10</v>
      </c>
      <c r="B14" s="59" t="s">
        <v>9</v>
      </c>
      <c r="C14" s="58" t="str">
        <f>+VLOOKUP(B14,[1]Index!$B$1:$C$65536,2,0)</f>
        <v>SBI DEBT FUND SERIES-A-3</v>
      </c>
    </row>
    <row r="15" spans="1:3" x14ac:dyDescent="0.25">
      <c r="A15" s="58">
        <v>11</v>
      </c>
      <c r="B15" s="59" t="s">
        <v>10</v>
      </c>
      <c r="C15" s="58" t="str">
        <f>+VLOOKUP(B15,[1]Index!$B$1:$C$65536,2,0)</f>
        <v>SBI DEBT FUND SERIES-A-4</v>
      </c>
    </row>
    <row r="16" spans="1:3" x14ac:dyDescent="0.25">
      <c r="A16" s="58">
        <v>12</v>
      </c>
      <c r="B16" s="59" t="s">
        <v>11</v>
      </c>
      <c r="C16" s="58" t="str">
        <f>+VLOOKUP(B16,[1]Index!$B$1:$C$65536,2,0)</f>
        <v>SBI DEBT FUND SERIES-A-5</v>
      </c>
    </row>
    <row r="17" spans="1:3" x14ac:dyDescent="0.25">
      <c r="A17" s="58">
        <v>13</v>
      </c>
      <c r="B17" s="59" t="s">
        <v>12</v>
      </c>
      <c r="C17" s="58" t="str">
        <f>+VLOOKUP(B17,[1]Index!$B$1:$C$65536,2,0)</f>
        <v>SBI DEBT FUND SERIES-A-6</v>
      </c>
    </row>
    <row r="18" spans="1:3" x14ac:dyDescent="0.25">
      <c r="A18" s="58">
        <v>14</v>
      </c>
      <c r="B18" s="59" t="s">
        <v>13</v>
      </c>
      <c r="C18" s="58" t="str">
        <f>+VLOOKUP(B18,[1]Index!$B$1:$C$65536,2,0)</f>
        <v>SBI DEBT FUND SERIES-A-9</v>
      </c>
    </row>
    <row r="19" spans="1:3" x14ac:dyDescent="0.25">
      <c r="A19" s="58">
        <v>15</v>
      </c>
      <c r="B19" s="59" t="s">
        <v>14</v>
      </c>
      <c r="C19" s="58" t="str">
        <f>+VLOOKUP(B19,[1]Index!$B$1:$C$65536,2,0)</f>
        <v>SBI DEBT FUND SERIES-A-7</v>
      </c>
    </row>
    <row r="20" spans="1:3" x14ac:dyDescent="0.25">
      <c r="A20" s="58">
        <v>16</v>
      </c>
      <c r="B20" s="59" t="s">
        <v>15</v>
      </c>
      <c r="C20" s="58" t="str">
        <f>+VLOOKUP(B20,[1]Index!$B$1:$C$65536,2,0)</f>
        <v>SBI DEBT FUND SERIES-A-10</v>
      </c>
    </row>
    <row r="21" spans="1:3" x14ac:dyDescent="0.25">
      <c r="A21" s="58">
        <v>17</v>
      </c>
      <c r="B21" s="59" t="s">
        <v>16</v>
      </c>
      <c r="C21" s="58" t="str">
        <f>+VLOOKUP(B21,[1]Index!$B$1:$C$65536,2,0)</f>
        <v>SBI DEBT FUND SERIES-A-11</v>
      </c>
    </row>
    <row r="22" spans="1:3" x14ac:dyDescent="0.25">
      <c r="A22" s="58">
        <v>18</v>
      </c>
      <c r="B22" s="59" t="s">
        <v>17</v>
      </c>
      <c r="C22" s="58" t="str">
        <f>+VLOOKUP(B22,[1]Index!$B$1:$C$65536,2,0)</f>
        <v>SBI DEBT FUND SERIES-A-13</v>
      </c>
    </row>
    <row r="23" spans="1:3" x14ac:dyDescent="0.25">
      <c r="A23" s="58">
        <v>19</v>
      </c>
      <c r="B23" s="59" t="s">
        <v>18</v>
      </c>
      <c r="C23" s="58" t="str">
        <f>+VLOOKUP(B23,[1]Index!$B$1:$C$65536,2,0)</f>
        <v>SBI DEBT FUND SERIES-A-14</v>
      </c>
    </row>
    <row r="24" spans="1:3" x14ac:dyDescent="0.25">
      <c r="A24" s="58">
        <v>20</v>
      </c>
      <c r="B24" s="59" t="s">
        <v>19</v>
      </c>
      <c r="C24" s="58" t="str">
        <f>+VLOOKUP(B24,[1]Index!$B$1:$C$65536,2,0)</f>
        <v>SBI DEBT FUND SERIES-A-15</v>
      </c>
    </row>
    <row r="25" spans="1:3" x14ac:dyDescent="0.25">
      <c r="A25" s="58">
        <v>21</v>
      </c>
      <c r="B25" s="59" t="s">
        <v>20</v>
      </c>
      <c r="C25" s="58" t="str">
        <f>+VLOOKUP(B25,[1]Index!$B$1:$C$65536,2,0)</f>
        <v>SBI DEBT FUND SERIES-A-16</v>
      </c>
    </row>
    <row r="26" spans="1:3" x14ac:dyDescent="0.25">
      <c r="A26" s="58">
        <v>22</v>
      </c>
      <c r="B26" s="59" t="s">
        <v>21</v>
      </c>
      <c r="C26" s="58" t="str">
        <f>+VLOOKUP(B26,[1]Index!$B$1:$C$65536,2,0)</f>
        <v>SBI DEBT FUND SERIES-A-17</v>
      </c>
    </row>
    <row r="27" spans="1:3" x14ac:dyDescent="0.25">
      <c r="A27" s="58">
        <v>23</v>
      </c>
      <c r="B27" s="59" t="s">
        <v>22</v>
      </c>
      <c r="C27" s="58" t="str">
        <f>+VLOOKUP(B27,[1]Index!$B$1:$C$65536,2,0)</f>
        <v>SBI DEBT FUND SERIES-A-18</v>
      </c>
    </row>
    <row r="28" spans="1:3" x14ac:dyDescent="0.25">
      <c r="A28" s="58">
        <v>24</v>
      </c>
      <c r="B28" s="59" t="s">
        <v>23</v>
      </c>
      <c r="C28" s="58" t="str">
        <f>+VLOOKUP(B28,[1]Index!$B$1:$C$65536,2,0)</f>
        <v>SBI DEBT FUND SERIES-A-19</v>
      </c>
    </row>
    <row r="29" spans="1:3" x14ac:dyDescent="0.25">
      <c r="A29" s="58">
        <v>25</v>
      </c>
      <c r="B29" s="59" t="s">
        <v>24</v>
      </c>
      <c r="C29" s="58" t="str">
        <f>+VLOOKUP(B29,[1]Index!$B$1:$C$65536,2,0)</f>
        <v>SBI DEBT FUND SERIES-A-20</v>
      </c>
    </row>
    <row r="30" spans="1:3" x14ac:dyDescent="0.25">
      <c r="A30" s="58">
        <v>26</v>
      </c>
      <c r="B30" s="59" t="s">
        <v>25</v>
      </c>
      <c r="C30" s="58" t="str">
        <f>+VLOOKUP(B30,[1]Index!$B$1:$C$65536,2,0)</f>
        <v>SBI DEBT FUND SERIES-A-21</v>
      </c>
    </row>
    <row r="31" spans="1:3" x14ac:dyDescent="0.25">
      <c r="A31" s="58">
        <v>27</v>
      </c>
      <c r="B31" s="59" t="s">
        <v>26</v>
      </c>
      <c r="C31" s="58" t="str">
        <f>+VLOOKUP(B31,[1]Index!$B$1:$C$65536,2,0)</f>
        <v>SBI DEBT FUND SERIES-A-22</v>
      </c>
    </row>
    <row r="32" spans="1:3" x14ac:dyDescent="0.25">
      <c r="A32" s="58">
        <v>28</v>
      </c>
      <c r="B32" s="59" t="s">
        <v>27</v>
      </c>
      <c r="C32" s="58" t="str">
        <f>+VLOOKUP(B32,[1]Index!$B$1:$C$65536,2,0)</f>
        <v>SBI DEBT FUND SERIES-A-24</v>
      </c>
    </row>
    <row r="33" spans="1:3" x14ac:dyDescent="0.25">
      <c r="A33" s="58">
        <v>29</v>
      </c>
      <c r="B33" s="59" t="s">
        <v>28</v>
      </c>
      <c r="C33" s="58" t="str">
        <f>+VLOOKUP(B33,[1]Index!$B$1:$C$65536,2,0)</f>
        <v>SBI DEBT FUND SERIES-A-23</v>
      </c>
    </row>
    <row r="34" spans="1:3" x14ac:dyDescent="0.25">
      <c r="A34" s="58">
        <v>30</v>
      </c>
      <c r="B34" s="59" t="s">
        <v>29</v>
      </c>
      <c r="C34" s="58" t="str">
        <f>+VLOOKUP(B34,[1]Index!$B$1:$C$65536,2,0)</f>
        <v>SBI DEBT FUND SERIES-A-25</v>
      </c>
    </row>
    <row r="35" spans="1:3" x14ac:dyDescent="0.25">
      <c r="A35" s="58">
        <v>31</v>
      </c>
      <c r="B35" s="59" t="s">
        <v>30</v>
      </c>
      <c r="C35" s="58" t="str">
        <f>+VLOOKUP(B35,[1]Index!$B$1:$C$65536,2,0)</f>
        <v>SBI DEBT FUND SERIES-A-26</v>
      </c>
    </row>
    <row r="36" spans="1:3" x14ac:dyDescent="0.25">
      <c r="A36" s="58">
        <v>32</v>
      </c>
      <c r="B36" s="59" t="s">
        <v>31</v>
      </c>
      <c r="C36" s="58" t="str">
        <f>+VLOOKUP(B36,[1]Index!$B$1:$C$65536,2,0)</f>
        <v>SBI DEBT FUND SERIES-A-27</v>
      </c>
    </row>
    <row r="37" spans="1:3" x14ac:dyDescent="0.25">
      <c r="A37" s="58">
        <v>33</v>
      </c>
      <c r="B37" s="59" t="s">
        <v>32</v>
      </c>
      <c r="C37" s="58" t="str">
        <f>+VLOOKUP(B37,[1]Index!$B$1:$C$65536,2,0)</f>
        <v>SBI DEBT FUND SERIES-A-28</v>
      </c>
    </row>
    <row r="38" spans="1:3" x14ac:dyDescent="0.25">
      <c r="A38" s="58">
        <v>34</v>
      </c>
      <c r="B38" s="59" t="s">
        <v>33</v>
      </c>
      <c r="C38" s="58" t="str">
        <f>+VLOOKUP(B38,[1]Index!$B$1:$C$65536,2,0)</f>
        <v>SBI DEBT FUND SERIES-A-31</v>
      </c>
    </row>
    <row r="39" spans="1:3" x14ac:dyDescent="0.25">
      <c r="A39" s="58">
        <v>35</v>
      </c>
      <c r="B39" s="59" t="s">
        <v>34</v>
      </c>
      <c r="C39" s="58" t="str">
        <f>+VLOOKUP(B39,[1]Index!$B$1:$C$65536,2,0)</f>
        <v>SBI DEBT FUND SERIES-A-32</v>
      </c>
    </row>
    <row r="40" spans="1:3" x14ac:dyDescent="0.25">
      <c r="A40" s="58">
        <v>36</v>
      </c>
      <c r="B40" s="59" t="s">
        <v>35</v>
      </c>
      <c r="C40" s="58" t="str">
        <f>+VLOOKUP(B40,[1]Index!$B$1:$C$65536,2,0)</f>
        <v>SBI DEBT FUND SERIES-A-34</v>
      </c>
    </row>
    <row r="41" spans="1:3" x14ac:dyDescent="0.25">
      <c r="A41" s="58">
        <v>37</v>
      </c>
      <c r="B41" s="59" t="s">
        <v>36</v>
      </c>
      <c r="C41" s="58" t="str">
        <f>+VLOOKUP(B41,[1]Index!$B$1:$C$65536,2,0)</f>
        <v>SBI DEBT FUND SERIES-A-33</v>
      </c>
    </row>
    <row r="42" spans="1:3" x14ac:dyDescent="0.25">
      <c r="A42" s="58">
        <v>38</v>
      </c>
      <c r="B42" s="59" t="s">
        <v>37</v>
      </c>
      <c r="C42" s="58" t="str">
        <f>+VLOOKUP(B42,[1]Index!$B$1:$C$65536,2,0)</f>
        <v>SBI DEBT FUND SERIES-A-35</v>
      </c>
    </row>
    <row r="43" spans="1:3" x14ac:dyDescent="0.25">
      <c r="A43" s="58">
        <v>39</v>
      </c>
      <c r="B43" s="59" t="s">
        <v>38</v>
      </c>
      <c r="C43" s="58" t="str">
        <f>+VLOOKUP(B43,[1]Index!$B$1:$C$65536,2,0)</f>
        <v>SBI DEBT FUND SERIES-A-36</v>
      </c>
    </row>
    <row r="44" spans="1:3" x14ac:dyDescent="0.25">
      <c r="A44" s="58">
        <v>40</v>
      </c>
      <c r="B44" s="59" t="s">
        <v>39</v>
      </c>
      <c r="C44" s="58" t="str">
        <f>+VLOOKUP(B44,[1]Index!$B$1:$C$65536,2,0)</f>
        <v>SBI DEBT FUND SERIES-A-38</v>
      </c>
    </row>
    <row r="45" spans="1:3" x14ac:dyDescent="0.25">
      <c r="A45" s="58">
        <v>41</v>
      </c>
      <c r="B45" s="59" t="s">
        <v>40</v>
      </c>
      <c r="C45" s="58" t="str">
        <f>+VLOOKUP(B45,[1]Index!$B$1:$C$65536,2,0)</f>
        <v>SBI DEBT FUND SERIES-A-39</v>
      </c>
    </row>
    <row r="46" spans="1:3" x14ac:dyDescent="0.25">
      <c r="A46" s="58">
        <v>42</v>
      </c>
      <c r="B46" s="59" t="s">
        <v>41</v>
      </c>
      <c r="C46" s="58" t="str">
        <f>+VLOOKUP(B46,[1]Index!$B$1:$C$65536,2,0)</f>
        <v>SBI DEBT FUND SERIES-A-40</v>
      </c>
    </row>
    <row r="47" spans="1:3" x14ac:dyDescent="0.25">
      <c r="A47" s="58">
        <v>43</v>
      </c>
      <c r="B47" s="59" t="s">
        <v>42</v>
      </c>
      <c r="C47" s="58" t="str">
        <f>+VLOOKUP(B47,[1]Index!$B$1:$C$65536,2,0)</f>
        <v>SBI DEBT FUND SERIES-A-42</v>
      </c>
    </row>
    <row r="48" spans="1:3" x14ac:dyDescent="0.25">
      <c r="A48" s="58">
        <v>44</v>
      </c>
      <c r="B48" s="59" t="s">
        <v>43</v>
      </c>
      <c r="C48" s="58" t="str">
        <f>+VLOOKUP(B48,[1]Index!$B$1:$C$65536,2,0)</f>
        <v>SBI DEBT FUND SERIES-A-43</v>
      </c>
    </row>
    <row r="49" spans="1:3" x14ac:dyDescent="0.25">
      <c r="A49" s="58">
        <v>45</v>
      </c>
      <c r="B49" s="59" t="s">
        <v>44</v>
      </c>
      <c r="C49" s="58" t="str">
        <f>+VLOOKUP(B49,[1]Index!$B$1:$C$65536,2,0)</f>
        <v>SBI DEBT FUND SERIES-A-44</v>
      </c>
    </row>
    <row r="50" spans="1:3" x14ac:dyDescent="0.25">
      <c r="A50" s="58">
        <v>46</v>
      </c>
      <c r="B50" s="59" t="s">
        <v>45</v>
      </c>
      <c r="C50" s="58" t="str">
        <f>+VLOOKUP(B50,[1]Index!$B$1:$C$65536,2,0)</f>
        <v>SBI DEBT FUND SERIES-B-1</v>
      </c>
    </row>
    <row r="51" spans="1:3" x14ac:dyDescent="0.25">
      <c r="A51" s="58">
        <v>47</v>
      </c>
      <c r="B51" s="59" t="s">
        <v>46</v>
      </c>
      <c r="C51" s="58" t="str">
        <f>+VLOOKUP(B51,[1]Index!$B$1:$C$65536,2,0)</f>
        <v>SBI DEBT FUND SERIES-B-2</v>
      </c>
    </row>
    <row r="52" spans="1:3" x14ac:dyDescent="0.25">
      <c r="A52" s="58">
        <v>48</v>
      </c>
      <c r="B52" s="59" t="s">
        <v>47</v>
      </c>
      <c r="C52" s="58" t="str">
        <f>+VLOOKUP(B52,[1]Index!$B$1:$C$65536,2,0)</f>
        <v>SBI DEBT FUND SERIES-B-3</v>
      </c>
    </row>
    <row r="53" spans="1:3" x14ac:dyDescent="0.25">
      <c r="A53" s="58">
        <v>49</v>
      </c>
      <c r="B53" s="59" t="s">
        <v>48</v>
      </c>
      <c r="C53" s="58" t="str">
        <f>+VLOOKUP(B53,[1]Index!$B$1:$C$65536,2,0)</f>
        <v>SBI DEBT FUND SERIES-B-4</v>
      </c>
    </row>
    <row r="54" spans="1:3" x14ac:dyDescent="0.25">
      <c r="A54" s="58">
        <v>50</v>
      </c>
      <c r="B54" s="59" t="s">
        <v>49</v>
      </c>
      <c r="C54" s="58" t="str">
        <f>+VLOOKUP(B54,[1]Index!$B$1:$C$65536,2,0)</f>
        <v>SBI DEBT FUND SERIES-B-6</v>
      </c>
    </row>
    <row r="55" spans="1:3" x14ac:dyDescent="0.25">
      <c r="A55" s="58">
        <v>51</v>
      </c>
      <c r="B55" s="59" t="s">
        <v>50</v>
      </c>
      <c r="C55" s="58" t="str">
        <f>+VLOOKUP(B55,[1]Index!$B$1:$C$65536,2,0)</f>
        <v>SBI DEBT FUND SERIES B-7</v>
      </c>
    </row>
    <row r="56" spans="1:3" x14ac:dyDescent="0.25">
      <c r="A56" s="58">
        <v>52</v>
      </c>
      <c r="B56" s="59" t="s">
        <v>51</v>
      </c>
      <c r="C56" s="58" t="str">
        <f>+VLOOKUP(B56,[1]Index!$B$1:$C$65536,2,0)</f>
        <v>SBI DEBT FUND SERIES B - 8</v>
      </c>
    </row>
    <row r="57" spans="1:3" x14ac:dyDescent="0.25">
      <c r="A57" s="58">
        <v>53</v>
      </c>
      <c r="B57" s="59" t="s">
        <v>52</v>
      </c>
      <c r="C57" s="58" t="str">
        <f>+VLOOKUP(B57,[1]Index!$B$1:$C$65536,2,0)</f>
        <v>SBI DEBT FUND SERIES B - 9</v>
      </c>
    </row>
    <row r="58" spans="1:3" x14ac:dyDescent="0.25">
      <c r="A58" s="58">
        <v>54</v>
      </c>
      <c r="B58" s="59" t="s">
        <v>53</v>
      </c>
      <c r="C58" s="58" t="str">
        <f>+VLOOKUP(B58,[1]Index!$B$1:$C$65536,2,0)</f>
        <v>SBI DEBT FUND SERIES B - 16</v>
      </c>
    </row>
    <row r="59" spans="1:3" x14ac:dyDescent="0.25">
      <c r="A59" s="58">
        <v>55</v>
      </c>
      <c r="B59" s="59" t="s">
        <v>54</v>
      </c>
      <c r="C59" s="58" t="str">
        <f>+VLOOKUP(B59,[1]Index!$B$1:$C$65536,2,0)</f>
        <v>SBI DEBT FUND SERIES B - 17</v>
      </c>
    </row>
    <row r="60" spans="1:3" x14ac:dyDescent="0.25">
      <c r="A60" s="58">
        <v>56</v>
      </c>
      <c r="B60" s="59" t="s">
        <v>55</v>
      </c>
      <c r="C60" s="58" t="str">
        <f>+VLOOKUP(B60,[1]Index!$B$1:$C$65536,2,0)</f>
        <v>SBI DEBT FUND SERIES B - 18</v>
      </c>
    </row>
    <row r="61" spans="1:3" x14ac:dyDescent="0.25">
      <c r="A61" s="58">
        <v>57</v>
      </c>
      <c r="B61" s="59" t="s">
        <v>56</v>
      </c>
      <c r="C61" s="58" t="str">
        <f>+VLOOKUP(B61,[1]Index!$B$1:$C$65536,2,0)</f>
        <v>SBI DEBT FUND SERIES B- 19</v>
      </c>
    </row>
    <row r="62" spans="1:3" x14ac:dyDescent="0.25">
      <c r="A62" s="58">
        <v>58</v>
      </c>
      <c r="B62" s="59" t="s">
        <v>57</v>
      </c>
      <c r="C62" s="58" t="str">
        <f>+VLOOKUP(B62,[1]Index!$B$1:$C$65536,2,0)</f>
        <v>SBI DEBT FUND SERIES B- 20</v>
      </c>
    </row>
    <row r="63" spans="1:3" x14ac:dyDescent="0.25">
      <c r="A63" s="58">
        <v>59</v>
      </c>
      <c r="B63" s="59" t="s">
        <v>58</v>
      </c>
      <c r="C63" s="58" t="str">
        <f>+VLOOKUP(B63,[1]Index!$B$1:$C$65536,2,0)</f>
        <v>SBI DEBT FUND SERIES B- 22</v>
      </c>
    </row>
    <row r="64" spans="1:3" x14ac:dyDescent="0.25">
      <c r="A64" s="58">
        <v>60</v>
      </c>
      <c r="B64" s="59" t="s">
        <v>59</v>
      </c>
      <c r="C64" s="58" t="str">
        <f>+VLOOKUP(B64,[1]Index!$B$1:$C$65536,2,0)</f>
        <v>SBI DEBT FUND SERIES B- 23</v>
      </c>
    </row>
    <row r="65" spans="1:3" x14ac:dyDescent="0.25">
      <c r="A65" s="58">
        <v>61</v>
      </c>
      <c r="B65" s="59" t="s">
        <v>60</v>
      </c>
      <c r="C65" s="58" t="str">
        <f>+VLOOKUP(B65,[1]Index!$B$1:$C$65536,2,0)</f>
        <v>SBI DEBT FUND SERIES B-25</v>
      </c>
    </row>
    <row r="66" spans="1:3" x14ac:dyDescent="0.25">
      <c r="A66" s="58">
        <v>62</v>
      </c>
      <c r="B66" s="59" t="s">
        <v>61</v>
      </c>
      <c r="C66" s="58" t="str">
        <f>+VLOOKUP(B66,[1]Index!$B$1:$C$65536,2,0)</f>
        <v>SBI DEBT FUND SERIES B-26</v>
      </c>
    </row>
    <row r="67" spans="1:3" x14ac:dyDescent="0.25">
      <c r="A67" s="58">
        <v>63</v>
      </c>
      <c r="B67" s="59" t="s">
        <v>62</v>
      </c>
      <c r="C67" s="58" t="str">
        <f>+VLOOKUP(B67,[1]Index!$B$1:$C$65536,2,0)</f>
        <v>SBI DEBT FUND SERIES B-27</v>
      </c>
    </row>
    <row r="68" spans="1:3" x14ac:dyDescent="0.25">
      <c r="A68" s="58">
        <v>64</v>
      </c>
      <c r="B68" s="59" t="s">
        <v>63</v>
      </c>
      <c r="C68" s="58" t="str">
        <f>+VLOOKUP(B68,[1]Index!$B$1:$C$65536,2,0)</f>
        <v>SBI DEBT FUND SERIES B-28</v>
      </c>
    </row>
    <row r="69" spans="1:3" x14ac:dyDescent="0.25">
      <c r="A69" s="58">
        <v>65</v>
      </c>
      <c r="B69" s="59" t="s">
        <v>64</v>
      </c>
      <c r="C69" s="58" t="str">
        <f>+VLOOKUP(B69,[1]Index!$B$1:$C$65536,2,0)</f>
        <v>SBI DEBT FUND SERIES B-29</v>
      </c>
    </row>
    <row r="70" spans="1:3" x14ac:dyDescent="0.25">
      <c r="A70" s="58">
        <v>66</v>
      </c>
      <c r="B70" s="59" t="s">
        <v>65</v>
      </c>
      <c r="C70" s="58" t="str">
        <f>+VLOOKUP(B70,[1]Index!$B$1:$C$65536,2,0)</f>
        <v>SBI DEBT FUND SERIES B-31</v>
      </c>
    </row>
    <row r="71" spans="1:3" x14ac:dyDescent="0.25">
      <c r="A71" s="58">
        <v>67</v>
      </c>
      <c r="B71" s="59" t="s">
        <v>66</v>
      </c>
      <c r="C71" s="58" t="str">
        <f>+VLOOKUP(B71,[1]Index!$B$1:$C$65536,2,0)</f>
        <v>SBI DEBT FUND SERIES B - 33</v>
      </c>
    </row>
    <row r="72" spans="1:3" x14ac:dyDescent="0.25">
      <c r="A72" s="58">
        <v>68</v>
      </c>
      <c r="B72" s="59" t="s">
        <v>67</v>
      </c>
      <c r="C72" s="58" t="str">
        <f>+VLOOKUP(B72,[1]Index!$B$1:$C$65536,2,0)</f>
        <v>SBI DEBT FUND SERIES B - 34</v>
      </c>
    </row>
    <row r="73" spans="1:3" x14ac:dyDescent="0.25">
      <c r="A73" s="58">
        <v>69</v>
      </c>
      <c r="B73" s="59" t="s">
        <v>68</v>
      </c>
      <c r="C73" s="58" t="str">
        <f>+VLOOKUP(B73,[1]Index!$B$1:$C$65536,2,0)</f>
        <v>SBI DEBT FUND SERIES B - 35</v>
      </c>
    </row>
    <row r="74" spans="1:3" x14ac:dyDescent="0.25">
      <c r="A74" s="58">
        <v>70</v>
      </c>
      <c r="B74" s="59" t="s">
        <v>69</v>
      </c>
      <c r="C74" s="58" t="str">
        <f>+VLOOKUP(B74,[1]Index!$B$1:$C$65536,2,0)</f>
        <v>SBI DEBT FUND SERIES B - 36</v>
      </c>
    </row>
    <row r="75" spans="1:3" x14ac:dyDescent="0.25">
      <c r="A75" s="58">
        <v>71</v>
      </c>
      <c r="B75" s="59" t="s">
        <v>70</v>
      </c>
      <c r="C75" s="58" t="str">
        <f>+VLOOKUP(B75,[1]Index!$B$1:$C$65536,2,0)</f>
        <v>SBI DEBT FUND SERIES B-41</v>
      </c>
    </row>
    <row r="76" spans="1:3" x14ac:dyDescent="0.25">
      <c r="A76" s="58">
        <v>72</v>
      </c>
      <c r="B76" s="59" t="s">
        <v>71</v>
      </c>
      <c r="C76" s="58" t="str">
        <f>+VLOOKUP(B76,[1]Index!$B$1:$C$65536,2,0)</f>
        <v>SBI DEBT FUND SERIES B-42</v>
      </c>
    </row>
    <row r="77" spans="1:3" x14ac:dyDescent="0.25">
      <c r="A77" s="58">
        <v>73</v>
      </c>
      <c r="B77" s="59" t="s">
        <v>72</v>
      </c>
      <c r="C77" s="58" t="str">
        <f>+VLOOKUP(B77,[1]Index!$B$1:$C$65536,2,0)</f>
        <v>SBI DEBT FUND SERIES B-43</v>
      </c>
    </row>
    <row r="78" spans="1:3" x14ac:dyDescent="0.25">
      <c r="A78" s="58">
        <v>74</v>
      </c>
      <c r="B78" s="59" t="s">
        <v>73</v>
      </c>
      <c r="C78" s="58" t="str">
        <f>+VLOOKUP(B78,[1]Index!$B$1:$C$65536,2,0)</f>
        <v>SBI DEBT FUND SERIES B-44</v>
      </c>
    </row>
  </sheetData>
  <sheetCalcPr fullCalcOnLoad="1"/>
  <hyperlinks>
    <hyperlink ref="B5" location="'SDFS-60M-2'!A1" display="'SDFS-60M-2'!A1"/>
    <hyperlink ref="B6" location="'SDFS-60M-3'!A1" display="'SDFS-60M-3'!A1"/>
    <hyperlink ref="B7" location="'SDFS-366D-52'!A1" display="'SDFS-366D-52'!A1"/>
    <hyperlink ref="B8" location="'SDFS-336D-53'!A1" display="'SDFS-336D-53'!A1"/>
    <hyperlink ref="B9" location="'SDFS-366-D-54'!A1" display="'SDFS-366-D-54'!A1"/>
    <hyperlink ref="B10" location="'SDFS 16M-2'!A1" display="'SDFS 16M-2'!A1"/>
    <hyperlink ref="B11" location="'SFIDS-90D-1'!A1" display="'SFIDS-90D-1'!A1"/>
    <hyperlink ref="B12" location="'SDFS A - 1'!A1" display="'SDFS A - 1'!A1"/>
    <hyperlink ref="B13" location="'SDFS A - 2'!A1" display="'SDFS A - 2'!A1"/>
    <hyperlink ref="B14" location="'SDFS-A-3'!A1" display="'SDFS-A-3'!A1"/>
    <hyperlink ref="B15" location="'SDFS-A-4'!A1" display="'SDFS-A-4'!A1"/>
    <hyperlink ref="B16" location="'SDFS-A-5'!A1" display="'SDFS-A-5'!A1"/>
    <hyperlink ref="B17" location="'SDFS-A-6'!A1" display="'SDFS-A-6'!A1"/>
    <hyperlink ref="B18" location="'SDFS-A-9'!A1" display="'SDFS-A-9'!A1"/>
    <hyperlink ref="B19" location="'SDFS-A-7'!A1" display="'SDFS-A-7'!A1"/>
    <hyperlink ref="B20" location="'SDFS-A-10'!A1" display="'SDFS-A-10'!A1"/>
    <hyperlink ref="B21" location="'SDFS-A-11'!A1" display="'SDFS-A-11'!A1"/>
    <hyperlink ref="B22" location="'SDFS-A-13'!A1" display="'SDFS-A-13'!A1"/>
    <hyperlink ref="B23" location="'SDFS-A-14'!A1" display="'SDFS-A-14'!A1"/>
    <hyperlink ref="B24" location="'SDFS-A-15'!A1" display="'SDFS-A-15'!A1"/>
    <hyperlink ref="B25" location="'SDFS-A-16'!A1" display="'SDFS-A-16'!A1"/>
    <hyperlink ref="B26" location="'SDFS-A-17'!A1" display="'SDFS-A-17'!A1"/>
    <hyperlink ref="B27" location="'SDFS-A-18'!A1" display="'SDFS-A-18'!A1"/>
    <hyperlink ref="B28" location="'SDFS-A-19'!A1" display="'SDFS-A-19'!A1"/>
    <hyperlink ref="B29" location="'SDFS-A-20'!A1" display="'SDFS-A-20'!A1"/>
    <hyperlink ref="B30" location="'SDFA-A-21'!A1" display="'SDFA-A-21'!A1"/>
    <hyperlink ref="B31" location="'SDFS-A-22'!A1" display="'SDFS-A-22'!A1"/>
    <hyperlink ref="B32" location="'SDFS-A-24'!A1" display="'SDFS-A-24'!A1"/>
    <hyperlink ref="B33" location="'SDFS-A-23'!A1" display="'SDFS-A-23'!A1"/>
    <hyperlink ref="B34" location="'SDFS-A-25'!A1" display="'SDFS-A-25'!A1"/>
    <hyperlink ref="B35" location="'SDFS-A-26'!A1" display="'SDFS-A-26'!A1"/>
    <hyperlink ref="B36" location="'SDFS-A-27'!A1" display="'SDFS-A-27'!A1"/>
    <hyperlink ref="B37" location="'SDFS-A-28-367-D'!A1" display="'SDFS-A-28-367-D'!A1"/>
    <hyperlink ref="B38" location="'SDFS-A-31-367-D'!A1" display="'SDFS-A-31-367-D'!A1"/>
    <hyperlink ref="B39" location="'SDFS-A-32-367-D'!A1" display="'SDFS-A-32-367-D'!A1"/>
    <hyperlink ref="B40" location="'SDFS-A-34-367-D'!A1" display="'SDFS-A-34-367-D'!A1"/>
    <hyperlink ref="B41" location="'SDFS-A-33-36-M'!A1" display="'SDFS-A-33-36-M'!A1"/>
    <hyperlink ref="B42" location="'SDFS-A-35-369-D'!A1" display="'SDFS-A-35-369-D'!A1"/>
    <hyperlink ref="B43" location="'SDFS A -36-36-M'!A1" display="'SDFS A -36-36-M'!A1"/>
    <hyperlink ref="B44" location="'SDFS-A-38'!A1" display="'SDFS-A-38'!A1"/>
    <hyperlink ref="B45" location="'SDFS-A-39'!A1" display="'SDFS-A-39'!A1"/>
    <hyperlink ref="B46" location="'SDFS-A-40'!A1" display="'SDFS-A-40'!A1"/>
    <hyperlink ref="B47" location="'SDFS-A-42'!A1" display="'SDFS-A-42'!A1"/>
    <hyperlink ref="B48" location="'SDFS-A-43'!A1" display="'SDFS-A-43'!A1"/>
    <hyperlink ref="B49" location="'SDFS-A-44'!A1" display="'SDFS-A-44'!A1"/>
    <hyperlink ref="B50" location="'SDFS-B-1'!A1" display="'SDFS-B-1'!A1"/>
    <hyperlink ref="B51" location="'SDFS-B-2'!A1" display="'SDFS-B-2'!A1"/>
    <hyperlink ref="B52" location="'SDFS B-3(1111)D'!A1" display="'SDFS B-3(1111)D'!A1"/>
    <hyperlink ref="B53" location="'SDFS B-4(1111D)'!A1" display="'SDFS B-4(1111D)'!A1"/>
    <hyperlink ref="B54" location="'SDFS B-6(1111D)'!A1" display="'SDFS B-6(1111D)'!A1"/>
    <hyperlink ref="B55" location="'SDFS B-7(38M)'!A1" display="'SDFS B-7(38M)'!A1"/>
    <hyperlink ref="B56" location="'SDFS-B-8'!A1" display="'SDFS-B-8'!A1"/>
    <hyperlink ref="B57" location="'SDFS-B-9'!A1" display="'SDFS-B-9'!A1"/>
    <hyperlink ref="B58" location="'SDFS-B-16'!A1" display="'SDFS-B-16'!A1"/>
    <hyperlink ref="B59" location="'SDFS-B-17'!A1" display="'SDFS-B-17'!A1"/>
    <hyperlink ref="B60" location="'SDFS-B-18'!A1" display="'SDFS-B-18'!A1"/>
    <hyperlink ref="B61" location="'SDFS B-19'!A1" display="'SDFS B-19'!A1"/>
    <hyperlink ref="B62" location="'SDFS-B-20'!A1" display="'SDFS-B-20'!A1"/>
    <hyperlink ref="B63" location="'SDFS-B-22'!A1" display="'SDFS-B-22'!A1"/>
    <hyperlink ref="B64" location="'SDFS-B-23'!A1" display="'SDFS-B-23'!A1"/>
    <hyperlink ref="B65" location="'SDFS-B-25'!A1" display="'SDFS-B-25'!A1"/>
    <hyperlink ref="B66" location="'SDFS-B-26'!A1" display="'SDFS-B-26'!A1"/>
    <hyperlink ref="B67" location="'SDFS-B-27'!A1" display="'SDFS-B-27'!A1"/>
    <hyperlink ref="B68" location="'SDFS-B-28'!A1" display="'SDFS-B-28'!A1"/>
    <hyperlink ref="B69" location="'SDFS-B-29'!A1" display="'SDFS-B-29'!A1"/>
    <hyperlink ref="B70" location="'SDFS-B-31'!A1" display="'SDFS-B-31'!A1"/>
    <hyperlink ref="B71" location="'SDFS-B-33'!A1" display="'SDFS-B-33'!A1"/>
    <hyperlink ref="B72" location="'SDFS-B-34'!A1" display="'SDFS-B-34'!A1"/>
    <hyperlink ref="B73" location="'SDFS-B-35'!A1" display="'SDFS-B-35'!A1"/>
    <hyperlink ref="B74" location="'SDFS-B-36'!A1" display="'SDFS-B-36'!A1"/>
    <hyperlink ref="B75" location="'SDFS-B-41'!A1" display="'SDFS-B-41'!A1"/>
    <hyperlink ref="B76" location="'SDFS-B-42'!A1" display="'SDFS-B-42'!A1"/>
    <hyperlink ref="B77" location="'SDFS-B-43'!A1" display="'SDFS-B-43'!A1"/>
    <hyperlink ref="B78" location="'SDFS-B-44'!A1" display="'SDFS-B-44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6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224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225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226</v>
      </c>
      <c r="B25" s="14" t="s">
        <v>227</v>
      </c>
      <c r="C25" s="36">
        <v>410</v>
      </c>
      <c r="D25" s="31">
        <v>4108.18</v>
      </c>
      <c r="E25" s="28" t="s">
        <v>120</v>
      </c>
      <c r="F25" s="29" t="s">
        <v>101</v>
      </c>
      <c r="G25" s="30" t="s">
        <v>102</v>
      </c>
      <c r="H25" s="31">
        <f t="shared" ref="H25:H32" si="0">ROUND(IFERROR($D25/$D$78*100,0),2)</f>
        <v>12.95</v>
      </c>
      <c r="I25" s="14"/>
      <c r="J25" s="14"/>
    </row>
    <row r="26" spans="1:10" ht="15.95" customHeight="1" x14ac:dyDescent="0.35">
      <c r="A26" s="40" t="s">
        <v>228</v>
      </c>
      <c r="B26" s="14" t="s">
        <v>229</v>
      </c>
      <c r="C26" s="36">
        <v>160</v>
      </c>
      <c r="D26" s="31">
        <v>4008.24</v>
      </c>
      <c r="E26" s="28" t="s">
        <v>100</v>
      </c>
      <c r="F26" s="29" t="s">
        <v>101</v>
      </c>
      <c r="G26" s="30" t="s">
        <v>102</v>
      </c>
      <c r="H26" s="31">
        <f t="shared" si="0"/>
        <v>12.63</v>
      </c>
      <c r="I26" s="14"/>
      <c r="J26" s="14"/>
    </row>
    <row r="27" spans="1:10" ht="15.95" customHeight="1" x14ac:dyDescent="0.35">
      <c r="A27" s="40" t="s">
        <v>106</v>
      </c>
      <c r="B27" s="14" t="s">
        <v>230</v>
      </c>
      <c r="C27" s="36">
        <v>250</v>
      </c>
      <c r="D27" s="31">
        <v>2502.5300000000002</v>
      </c>
      <c r="E27" s="28" t="s">
        <v>120</v>
      </c>
      <c r="F27" s="29" t="s">
        <v>101</v>
      </c>
      <c r="G27" s="30" t="s">
        <v>102</v>
      </c>
      <c r="H27" s="31">
        <f t="shared" si="0"/>
        <v>7.89</v>
      </c>
      <c r="I27" s="14"/>
      <c r="J27" s="14"/>
    </row>
    <row r="28" spans="1:10" ht="15.95" customHeight="1" x14ac:dyDescent="0.35">
      <c r="A28" s="40" t="s">
        <v>162</v>
      </c>
      <c r="B28" s="14" t="s">
        <v>231</v>
      </c>
      <c r="C28" s="36">
        <v>150</v>
      </c>
      <c r="D28" s="31">
        <v>1505.28</v>
      </c>
      <c r="E28" s="28" t="s">
        <v>120</v>
      </c>
      <c r="F28" s="29" t="s">
        <v>101</v>
      </c>
      <c r="G28" s="30" t="s">
        <v>102</v>
      </c>
      <c r="H28" s="31">
        <f t="shared" si="0"/>
        <v>4.74</v>
      </c>
      <c r="I28" s="14"/>
      <c r="J28" s="14"/>
    </row>
    <row r="29" spans="1:10" ht="15.95" customHeight="1" x14ac:dyDescent="0.35">
      <c r="A29" s="40" t="s">
        <v>106</v>
      </c>
      <c r="B29" s="14" t="s">
        <v>220</v>
      </c>
      <c r="C29" s="36">
        <v>150</v>
      </c>
      <c r="D29" s="31">
        <v>1502.7</v>
      </c>
      <c r="E29" s="28" t="s">
        <v>120</v>
      </c>
      <c r="F29" s="29" t="s">
        <v>101</v>
      </c>
      <c r="G29" s="30" t="s">
        <v>102</v>
      </c>
      <c r="H29" s="31">
        <f t="shared" si="0"/>
        <v>4.74</v>
      </c>
      <c r="I29" s="14"/>
      <c r="J29" s="14"/>
    </row>
    <row r="30" spans="1:10" ht="15.95" customHeight="1" x14ac:dyDescent="0.35">
      <c r="A30" s="40" t="s">
        <v>98</v>
      </c>
      <c r="B30" s="14" t="s">
        <v>232</v>
      </c>
      <c r="C30" s="36">
        <v>120</v>
      </c>
      <c r="D30" s="31">
        <v>1202.17</v>
      </c>
      <c r="E30" s="28" t="s">
        <v>216</v>
      </c>
      <c r="F30" s="29" t="s">
        <v>101</v>
      </c>
      <c r="G30" s="30" t="s">
        <v>102</v>
      </c>
      <c r="H30" s="31">
        <f t="shared" si="0"/>
        <v>3.79</v>
      </c>
      <c r="I30" s="14"/>
      <c r="J30" s="14"/>
    </row>
    <row r="31" spans="1:10" ht="15.95" customHeight="1" x14ac:dyDescent="0.35">
      <c r="A31" s="40" t="s">
        <v>112</v>
      </c>
      <c r="B31" s="14" t="s">
        <v>221</v>
      </c>
      <c r="C31" s="36">
        <v>118</v>
      </c>
      <c r="D31" s="31">
        <v>1184.22</v>
      </c>
      <c r="E31" s="28" t="s">
        <v>120</v>
      </c>
      <c r="F31" s="29" t="s">
        <v>101</v>
      </c>
      <c r="G31" s="30" t="s">
        <v>102</v>
      </c>
      <c r="H31" s="31">
        <f t="shared" si="0"/>
        <v>3.73</v>
      </c>
      <c r="I31" s="14"/>
      <c r="J31" s="14"/>
    </row>
    <row r="32" spans="1:10" ht="15.95" customHeight="1" x14ac:dyDescent="0.35">
      <c r="A32" s="40" t="s">
        <v>112</v>
      </c>
      <c r="B32" s="14" t="s">
        <v>233</v>
      </c>
      <c r="C32" s="36">
        <v>50</v>
      </c>
      <c r="D32" s="31">
        <v>500.44</v>
      </c>
      <c r="E32" s="28" t="s">
        <v>164</v>
      </c>
      <c r="F32" s="29" t="s">
        <v>101</v>
      </c>
      <c r="G32" s="30" t="s">
        <v>102</v>
      </c>
      <c r="H32" s="31">
        <f t="shared" si="0"/>
        <v>1.58</v>
      </c>
      <c r="I32" s="14"/>
      <c r="J32" s="14"/>
    </row>
    <row r="33" spans="1:10" ht="15.95" customHeight="1" x14ac:dyDescent="0.35">
      <c r="A33" s="33" t="s">
        <v>92</v>
      </c>
      <c r="B33" s="34"/>
      <c r="C33" s="32"/>
      <c r="D33" s="35">
        <f>SUM(D24:D32)</f>
        <v>16513.760000000002</v>
      </c>
      <c r="E33" s="28"/>
      <c r="F33" s="29"/>
      <c r="G33" s="30"/>
      <c r="H33" s="35">
        <f>SUM(H24:H32)</f>
        <v>52.05</v>
      </c>
      <c r="I33" s="14"/>
      <c r="J33" s="14"/>
    </row>
    <row r="34" spans="1:10" ht="15.95" customHeight="1" x14ac:dyDescent="0.35">
      <c r="A34" s="25" t="s">
        <v>126</v>
      </c>
      <c r="B34" s="9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37" t="s">
        <v>127</v>
      </c>
      <c r="B36" s="38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25" t="s">
        <v>128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129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25" t="s">
        <v>130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33"/>
      <c r="B46" s="34"/>
      <c r="C46" s="32"/>
      <c r="D46" s="39"/>
      <c r="E46" s="28"/>
      <c r="F46" s="29"/>
      <c r="G46" s="30"/>
      <c r="H46" s="39"/>
      <c r="I46" s="14"/>
      <c r="J46" s="14"/>
    </row>
    <row r="47" spans="1:10" ht="15.95" customHeight="1" x14ac:dyDescent="0.35">
      <c r="A47" s="25" t="s">
        <v>131</v>
      </c>
      <c r="B47" s="9"/>
      <c r="C47" s="36"/>
      <c r="D47" s="31"/>
      <c r="E47" s="28"/>
      <c r="F47" s="29"/>
      <c r="G47" s="30"/>
      <c r="H47" s="31"/>
      <c r="I47" s="14"/>
      <c r="J47" s="14"/>
    </row>
    <row r="48" spans="1:10" ht="15.95" customHeight="1" x14ac:dyDescent="0.35">
      <c r="A48" s="25" t="s">
        <v>132</v>
      </c>
      <c r="B48" s="9"/>
      <c r="C48" s="36"/>
      <c r="D48" s="31">
        <v>63.1</v>
      </c>
      <c r="E48" s="28"/>
      <c r="F48" s="29"/>
      <c r="G48" s="30"/>
      <c r="H48" s="31">
        <f>ROUND(IFERROR($D48/$D$78*100,0),2)</f>
        <v>0.2</v>
      </c>
      <c r="I48" s="41"/>
      <c r="J48" s="14"/>
    </row>
    <row r="49" spans="1:10" ht="15.95" customHeight="1" x14ac:dyDescent="0.35">
      <c r="A49" s="25" t="s">
        <v>133</v>
      </c>
      <c r="B49" s="9"/>
      <c r="C49" s="36"/>
      <c r="D49" s="31" t="s">
        <v>91</v>
      </c>
      <c r="E49" s="28"/>
      <c r="F49" s="29"/>
      <c r="G49" s="30"/>
      <c r="H49" s="31"/>
      <c r="I49" s="41"/>
      <c r="J49" s="14"/>
    </row>
    <row r="50" spans="1:10" ht="15.95" hidden="1" customHeight="1" x14ac:dyDescent="0.35">
      <c r="A50" s="33" t="s">
        <v>134</v>
      </c>
      <c r="B50" s="34"/>
      <c r="C50" s="32"/>
      <c r="D50" s="35">
        <f>SUM(D49:D49)</f>
        <v>0</v>
      </c>
      <c r="E50" s="28"/>
      <c r="F50" s="29"/>
      <c r="G50" s="30"/>
      <c r="H50" s="35">
        <f>SUM(H49:H49)</f>
        <v>0</v>
      </c>
      <c r="I50" s="14"/>
      <c r="J50" s="14"/>
    </row>
    <row r="51" spans="1:10" ht="15.95" customHeight="1" x14ac:dyDescent="0.35">
      <c r="A51" s="25" t="s">
        <v>135</v>
      </c>
      <c r="B51" s="9"/>
      <c r="C51" s="42"/>
      <c r="D51" s="31"/>
      <c r="E51" s="28"/>
      <c r="F51" s="29"/>
      <c r="G51" s="30"/>
      <c r="H51" s="31"/>
      <c r="I51" s="41"/>
      <c r="J51" s="14"/>
    </row>
    <row r="52" spans="1:10" ht="15.95" customHeight="1" x14ac:dyDescent="0.35">
      <c r="A52" s="40" t="s">
        <v>207</v>
      </c>
      <c r="B52" s="14" t="s">
        <v>208</v>
      </c>
      <c r="C52" s="42">
        <v>2900</v>
      </c>
      <c r="D52" s="31">
        <v>2882.57</v>
      </c>
      <c r="E52" s="28" t="s">
        <v>186</v>
      </c>
      <c r="F52" s="29" t="s">
        <v>101</v>
      </c>
      <c r="G52" s="30" t="s">
        <v>111</v>
      </c>
      <c r="H52" s="31">
        <f t="shared" ref="H52:H58" si="1">ROUND(IFERROR($D52/$D$78*100,0),2)</f>
        <v>9.09</v>
      </c>
      <c r="I52" s="41"/>
      <c r="J52" s="14"/>
    </row>
    <row r="53" spans="1:10" ht="15.95" customHeight="1" x14ac:dyDescent="0.35">
      <c r="A53" s="40" t="s">
        <v>179</v>
      </c>
      <c r="B53" s="14" t="s">
        <v>180</v>
      </c>
      <c r="C53" s="42">
        <v>2500</v>
      </c>
      <c r="D53" s="31">
        <v>2484.4899999999998</v>
      </c>
      <c r="E53" s="28" t="s">
        <v>181</v>
      </c>
      <c r="F53" s="29" t="s">
        <v>101</v>
      </c>
      <c r="G53" s="30" t="s">
        <v>111</v>
      </c>
      <c r="H53" s="31">
        <f t="shared" si="1"/>
        <v>7.83</v>
      </c>
      <c r="I53" s="41"/>
      <c r="J53" s="14"/>
    </row>
    <row r="54" spans="1:10" ht="15.95" customHeight="1" x14ac:dyDescent="0.35">
      <c r="A54" s="40" t="s">
        <v>182</v>
      </c>
      <c r="B54" s="14" t="s">
        <v>183</v>
      </c>
      <c r="C54" s="42">
        <v>2500</v>
      </c>
      <c r="D54" s="31">
        <v>2480.0700000000002</v>
      </c>
      <c r="E54" s="28" t="s">
        <v>181</v>
      </c>
      <c r="F54" s="29" t="s">
        <v>101</v>
      </c>
      <c r="G54" s="30" t="s">
        <v>111</v>
      </c>
      <c r="H54" s="31">
        <f t="shared" si="1"/>
        <v>7.82</v>
      </c>
      <c r="I54" s="41"/>
      <c r="J54" s="14"/>
    </row>
    <row r="55" spans="1:10" ht="15.95" customHeight="1" x14ac:dyDescent="0.35">
      <c r="A55" s="40" t="s">
        <v>222</v>
      </c>
      <c r="B55" s="14" t="s">
        <v>223</v>
      </c>
      <c r="C55" s="42">
        <v>2000</v>
      </c>
      <c r="D55" s="31">
        <v>1986.12</v>
      </c>
      <c r="E55" s="28" t="s">
        <v>186</v>
      </c>
      <c r="F55" s="29" t="s">
        <v>101</v>
      </c>
      <c r="G55" s="30" t="s">
        <v>111</v>
      </c>
      <c r="H55" s="31">
        <f t="shared" si="1"/>
        <v>6.26</v>
      </c>
      <c r="I55" s="41"/>
      <c r="J55" s="14"/>
    </row>
    <row r="56" spans="1:10" ht="15.95" customHeight="1" x14ac:dyDescent="0.35">
      <c r="A56" s="40" t="s">
        <v>198</v>
      </c>
      <c r="B56" s="14" t="s">
        <v>234</v>
      </c>
      <c r="C56" s="42">
        <v>2000</v>
      </c>
      <c r="D56" s="31">
        <v>1980.32</v>
      </c>
      <c r="E56" s="28" t="s">
        <v>181</v>
      </c>
      <c r="F56" s="29" t="s">
        <v>101</v>
      </c>
      <c r="G56" s="30" t="s">
        <v>111</v>
      </c>
      <c r="H56" s="31">
        <f t="shared" si="1"/>
        <v>6.24</v>
      </c>
      <c r="I56" s="41"/>
      <c r="J56" s="14"/>
    </row>
    <row r="57" spans="1:10" ht="15.95" customHeight="1" x14ac:dyDescent="0.35">
      <c r="A57" s="40" t="s">
        <v>184</v>
      </c>
      <c r="B57" s="14" t="s">
        <v>185</v>
      </c>
      <c r="C57" s="42">
        <v>1000</v>
      </c>
      <c r="D57" s="31">
        <v>990.49</v>
      </c>
      <c r="E57" s="28" t="s">
        <v>186</v>
      </c>
      <c r="F57" s="29" t="s">
        <v>101</v>
      </c>
      <c r="G57" s="30" t="s">
        <v>111</v>
      </c>
      <c r="H57" s="31">
        <f t="shared" si="1"/>
        <v>3.12</v>
      </c>
      <c r="I57" s="41"/>
      <c r="J57" s="14"/>
    </row>
    <row r="58" spans="1:10" ht="15.95" customHeight="1" x14ac:dyDescent="0.35">
      <c r="A58" s="40" t="s">
        <v>207</v>
      </c>
      <c r="B58" s="14" t="s">
        <v>235</v>
      </c>
      <c r="C58" s="42">
        <v>200</v>
      </c>
      <c r="D58" s="31">
        <v>199.03</v>
      </c>
      <c r="E58" s="28" t="s">
        <v>186</v>
      </c>
      <c r="F58" s="29" t="s">
        <v>101</v>
      </c>
      <c r="G58" s="30" t="s">
        <v>111</v>
      </c>
      <c r="H58" s="31">
        <f t="shared" si="1"/>
        <v>0.63</v>
      </c>
      <c r="I58" s="41"/>
      <c r="J58" s="14"/>
    </row>
    <row r="59" spans="1:10" ht="15.95" customHeight="1" x14ac:dyDescent="0.35">
      <c r="A59" s="33" t="s">
        <v>134</v>
      </c>
      <c r="B59" s="34"/>
      <c r="C59" s="32"/>
      <c r="D59" s="35">
        <f>SUM(D51:D58)</f>
        <v>13003.09</v>
      </c>
      <c r="E59" s="28"/>
      <c r="F59" s="29"/>
      <c r="G59" s="30"/>
      <c r="H59" s="35">
        <f>SUM(H51:H58)</f>
        <v>40.99</v>
      </c>
      <c r="I59" s="14"/>
      <c r="J59" s="14"/>
    </row>
    <row r="60" spans="1:10" ht="15.95" customHeight="1" x14ac:dyDescent="0.35">
      <c r="A60" s="25" t="s">
        <v>136</v>
      </c>
      <c r="B60" s="9"/>
      <c r="C60" s="36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25" t="s">
        <v>137</v>
      </c>
      <c r="B62" s="9"/>
      <c r="C62" s="36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7" t="s">
        <v>138</v>
      </c>
      <c r="B64" s="38"/>
      <c r="C64" s="32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134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7" t="s">
        <v>139</v>
      </c>
      <c r="B66" s="38"/>
      <c r="C66" s="32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134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3" t="s">
        <v>140</v>
      </c>
      <c r="B68" s="38"/>
      <c r="C68" s="36"/>
      <c r="D68" s="35">
        <f>SUM(D67,D65,D63,D61,D59,D50,D48)</f>
        <v>13066.19</v>
      </c>
      <c r="E68" s="28"/>
      <c r="F68" s="29"/>
      <c r="G68" s="30"/>
      <c r="H68" s="35">
        <f>SUM(H67,H65,H63,H61,H59,H50,H48)</f>
        <v>41.190000000000005</v>
      </c>
      <c r="I68" s="14"/>
      <c r="J68" s="14"/>
    </row>
    <row r="69" spans="1:10" ht="15.95" customHeight="1" x14ac:dyDescent="0.35">
      <c r="A69" s="25" t="s">
        <v>141</v>
      </c>
      <c r="B69" s="9"/>
      <c r="C69" s="36"/>
      <c r="D69" s="31" t="s">
        <v>91</v>
      </c>
      <c r="E69" s="28"/>
      <c r="F69" s="29"/>
      <c r="G69" s="30"/>
      <c r="H69" s="31"/>
      <c r="I69" s="14"/>
      <c r="J69" s="14"/>
    </row>
    <row r="70" spans="1:10" ht="15.95" hidden="1" customHeight="1" x14ac:dyDescent="0.35">
      <c r="A70" s="33" t="s">
        <v>92</v>
      </c>
      <c r="B70" s="34"/>
      <c r="C70" s="32"/>
      <c r="D70" s="35">
        <f>SUM(D69:D69)</f>
        <v>0</v>
      </c>
      <c r="E70" s="28"/>
      <c r="F70" s="29"/>
      <c r="G70" s="30"/>
      <c r="H70" s="35">
        <f>SUM(H69:H69)</f>
        <v>0</v>
      </c>
      <c r="I70" s="14"/>
      <c r="J70" s="14"/>
    </row>
    <row r="71" spans="1:10" ht="15.95" customHeight="1" x14ac:dyDescent="0.35">
      <c r="A71" s="25" t="s">
        <v>142</v>
      </c>
      <c r="B71" s="9"/>
      <c r="C71" s="36"/>
      <c r="D71" s="31" t="s">
        <v>91</v>
      </c>
      <c r="E71" s="28"/>
      <c r="F71" s="29"/>
      <c r="G71" s="30"/>
      <c r="H71" s="31"/>
      <c r="I71" s="14"/>
      <c r="J71" s="14"/>
    </row>
    <row r="72" spans="1:10" ht="15.95" hidden="1" customHeight="1" x14ac:dyDescent="0.35">
      <c r="A72" s="33" t="s">
        <v>92</v>
      </c>
      <c r="B72" s="34"/>
      <c r="C72" s="32"/>
      <c r="D72" s="35">
        <f>SUM(D71:D71)</f>
        <v>0</v>
      </c>
      <c r="E72" s="28"/>
      <c r="F72" s="29"/>
      <c r="G72" s="30"/>
      <c r="H72" s="35">
        <f>SUM(H71:H71)</f>
        <v>0</v>
      </c>
      <c r="I72" s="14"/>
      <c r="J72" s="14"/>
    </row>
    <row r="73" spans="1:10" ht="15.95" customHeight="1" x14ac:dyDescent="0.35">
      <c r="A73" s="37" t="s">
        <v>143</v>
      </c>
      <c r="B73" s="38"/>
      <c r="C73" s="32"/>
      <c r="D73" s="39"/>
      <c r="E73" s="28"/>
      <c r="F73" s="29"/>
      <c r="G73" s="30"/>
      <c r="H73" s="31"/>
      <c r="I73" s="14"/>
      <c r="J73" s="14"/>
    </row>
    <row r="74" spans="1:10" ht="15.95" customHeight="1" x14ac:dyDescent="0.35">
      <c r="A74" s="37" t="s">
        <v>144</v>
      </c>
      <c r="B74" s="38"/>
      <c r="C74" s="32"/>
      <c r="D74" s="31" t="s">
        <v>91</v>
      </c>
      <c r="E74" s="28"/>
      <c r="F74" s="29"/>
      <c r="G74" s="30"/>
      <c r="H74" s="31"/>
      <c r="I74" s="14"/>
      <c r="J74" s="14"/>
    </row>
    <row r="75" spans="1:10" ht="15.95" customHeight="1" x14ac:dyDescent="0.35">
      <c r="A75" s="25" t="s">
        <v>145</v>
      </c>
      <c r="B75" s="9"/>
      <c r="C75" s="36"/>
      <c r="D75" s="31">
        <v>0.11</v>
      </c>
      <c r="E75" s="28"/>
      <c r="F75" s="29"/>
      <c r="G75" s="30"/>
      <c r="H75" s="43">
        <f>ROUND(IFERROR($D75/$D$78*100,0),2)</f>
        <v>0</v>
      </c>
      <c r="I75" s="41"/>
      <c r="J75" s="14"/>
    </row>
    <row r="76" spans="1:10" ht="15.95" customHeight="1" x14ac:dyDescent="0.35">
      <c r="A76" s="25" t="s">
        <v>146</v>
      </c>
      <c r="B76" s="9"/>
      <c r="C76" s="36"/>
      <c r="D76" s="44">
        <v>2147.3900000000031</v>
      </c>
      <c r="E76" s="28"/>
      <c r="F76" s="29"/>
      <c r="G76" s="30"/>
      <c r="H76" s="31">
        <f>ROUND(IFERROR($D76/$D$78*100,0),2)-0.01</f>
        <v>6.76</v>
      </c>
      <c r="I76" s="41"/>
      <c r="J76" s="14"/>
    </row>
    <row r="77" spans="1:10" ht="15.95" customHeight="1" x14ac:dyDescent="0.35">
      <c r="A77" s="33" t="s">
        <v>92</v>
      </c>
      <c r="B77" s="34"/>
      <c r="C77" s="36"/>
      <c r="D77" s="35">
        <f>SUM(D74:D76)</f>
        <v>2147.5000000000032</v>
      </c>
      <c r="E77" s="28"/>
      <c r="F77" s="29"/>
      <c r="G77" s="30"/>
      <c r="H77" s="35">
        <f>SUM(H74:H76)</f>
        <v>6.76</v>
      </c>
      <c r="I77" s="11"/>
      <c r="J77" s="14"/>
    </row>
    <row r="78" spans="1:10" ht="15.95" customHeight="1" thickBot="1" x14ac:dyDescent="0.4">
      <c r="A78" s="45" t="s">
        <v>147</v>
      </c>
      <c r="B78" s="46"/>
      <c r="C78" s="47"/>
      <c r="D78" s="48">
        <f>SUMIF(A:A,"*Total",D:D)</f>
        <v>31727.450000000008</v>
      </c>
      <c r="E78" s="49"/>
      <c r="F78" s="50"/>
      <c r="G78" s="51"/>
      <c r="H78" s="48">
        <f>SUMIF(A:A,"*Total",H:H)</f>
        <v>100.00000000000001</v>
      </c>
      <c r="I78" s="11"/>
      <c r="J78" s="14"/>
    </row>
    <row r="79" spans="1:10" ht="15.95" customHeight="1" thickTop="1" x14ac:dyDescent="0.35">
      <c r="A79" s="52" t="s">
        <v>148</v>
      </c>
      <c r="B79" s="14"/>
      <c r="C79" s="14"/>
      <c r="D79" s="11"/>
      <c r="E79" s="14"/>
      <c r="F79" s="14"/>
      <c r="G79" s="14"/>
      <c r="H79" s="6"/>
    </row>
    <row r="80" spans="1:10" ht="15.95" customHeight="1" x14ac:dyDescent="0.35">
      <c r="A80" s="14" t="s">
        <v>149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150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151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53" t="s">
        <v>152</v>
      </c>
      <c r="B83" s="53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153</v>
      </c>
      <c r="B84" s="14"/>
      <c r="C84" s="14"/>
      <c r="D84" s="6"/>
      <c r="E84" s="14"/>
      <c r="F84" s="14"/>
      <c r="G84" s="14"/>
      <c r="H84" s="6"/>
    </row>
    <row r="85" spans="1:8" ht="15.95" customHeight="1" x14ac:dyDescent="0.35">
      <c r="A85" s="14" t="s">
        <v>154</v>
      </c>
      <c r="B85" s="14"/>
      <c r="C85" s="14"/>
      <c r="D85" s="6"/>
      <c r="E85" s="14"/>
      <c r="F85" s="14"/>
      <c r="G85" s="14"/>
      <c r="H85" s="6"/>
    </row>
    <row r="86" spans="1:8" ht="15.95" customHeight="1" x14ac:dyDescent="0.35">
      <c r="A86" s="14" t="s">
        <v>155</v>
      </c>
      <c r="B86" s="14"/>
      <c r="C86" s="14"/>
      <c r="D86" s="6"/>
      <c r="E86" s="14"/>
      <c r="F86" s="14"/>
      <c r="G86" s="14"/>
      <c r="H86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236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237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238</v>
      </c>
      <c r="B25" s="14" t="s">
        <v>239</v>
      </c>
      <c r="C25" s="36">
        <v>40</v>
      </c>
      <c r="D25" s="31">
        <v>468.89</v>
      </c>
      <c r="E25" s="28" t="s">
        <v>240</v>
      </c>
      <c r="F25" s="29" t="s">
        <v>101</v>
      </c>
      <c r="G25" s="30" t="s">
        <v>102</v>
      </c>
      <c r="H25" s="31">
        <f t="shared" ref="H25:H30" si="0">ROUND(IFERROR($D25/$D$70*100,0),2)</f>
        <v>14.48</v>
      </c>
      <c r="I25" s="14"/>
      <c r="J25" s="14"/>
    </row>
    <row r="26" spans="1:10" ht="15.95" customHeight="1" x14ac:dyDescent="0.35">
      <c r="A26" s="40" t="s">
        <v>190</v>
      </c>
      <c r="B26" s="14" t="s">
        <v>241</v>
      </c>
      <c r="C26" s="36">
        <v>40</v>
      </c>
      <c r="D26" s="31">
        <v>467.73</v>
      </c>
      <c r="E26" s="28" t="s">
        <v>216</v>
      </c>
      <c r="F26" s="29" t="s">
        <v>101</v>
      </c>
      <c r="G26" s="30" t="s">
        <v>102</v>
      </c>
      <c r="H26" s="31">
        <f t="shared" si="0"/>
        <v>14.44</v>
      </c>
      <c r="I26" s="14"/>
      <c r="J26" s="14"/>
    </row>
    <row r="27" spans="1:10" ht="15.95" customHeight="1" x14ac:dyDescent="0.35">
      <c r="A27" s="40" t="s">
        <v>112</v>
      </c>
      <c r="B27" s="14" t="s">
        <v>221</v>
      </c>
      <c r="C27" s="36">
        <v>40</v>
      </c>
      <c r="D27" s="31">
        <v>401.43</v>
      </c>
      <c r="E27" s="28" t="s">
        <v>120</v>
      </c>
      <c r="F27" s="29" t="s">
        <v>101</v>
      </c>
      <c r="G27" s="30" t="s">
        <v>102</v>
      </c>
      <c r="H27" s="31">
        <f t="shared" si="0"/>
        <v>12.39</v>
      </c>
      <c r="I27" s="14"/>
      <c r="J27" s="14"/>
    </row>
    <row r="28" spans="1:10" ht="15.95" customHeight="1" x14ac:dyDescent="0.35">
      <c r="A28" s="40" t="s">
        <v>106</v>
      </c>
      <c r="B28" s="14" t="s">
        <v>220</v>
      </c>
      <c r="C28" s="36">
        <v>40</v>
      </c>
      <c r="D28" s="31">
        <v>400.72</v>
      </c>
      <c r="E28" s="28" t="s">
        <v>120</v>
      </c>
      <c r="F28" s="29" t="s">
        <v>101</v>
      </c>
      <c r="G28" s="30" t="s">
        <v>102</v>
      </c>
      <c r="H28" s="31">
        <f t="shared" si="0"/>
        <v>12.37</v>
      </c>
      <c r="I28" s="14"/>
      <c r="J28" s="14"/>
    </row>
    <row r="29" spans="1:10" ht="15.95" customHeight="1" x14ac:dyDescent="0.35">
      <c r="A29" s="40" t="s">
        <v>242</v>
      </c>
      <c r="B29" s="14" t="s">
        <v>243</v>
      </c>
      <c r="C29" s="36">
        <v>8</v>
      </c>
      <c r="D29" s="31">
        <v>200.43</v>
      </c>
      <c r="E29" s="28" t="s">
        <v>100</v>
      </c>
      <c r="F29" s="29" t="s">
        <v>101</v>
      </c>
      <c r="G29" s="30" t="s">
        <v>102</v>
      </c>
      <c r="H29" s="31">
        <f t="shared" si="0"/>
        <v>6.19</v>
      </c>
      <c r="I29" s="14"/>
      <c r="J29" s="14"/>
    </row>
    <row r="30" spans="1:10" ht="15.95" customHeight="1" x14ac:dyDescent="0.35">
      <c r="A30" s="40" t="s">
        <v>244</v>
      </c>
      <c r="B30" s="14" t="s">
        <v>245</v>
      </c>
      <c r="C30" s="36">
        <v>20</v>
      </c>
      <c r="D30" s="31">
        <v>200.37</v>
      </c>
      <c r="E30" s="28" t="s">
        <v>108</v>
      </c>
      <c r="F30" s="29" t="s">
        <v>101</v>
      </c>
      <c r="G30" s="30" t="s">
        <v>102</v>
      </c>
      <c r="H30" s="31">
        <f t="shared" si="0"/>
        <v>6.19</v>
      </c>
      <c r="I30" s="14"/>
      <c r="J30" s="14"/>
    </row>
    <row r="31" spans="1:10" ht="15.95" customHeight="1" x14ac:dyDescent="0.35">
      <c r="A31" s="33" t="s">
        <v>92</v>
      </c>
      <c r="B31" s="34"/>
      <c r="C31" s="32"/>
      <c r="D31" s="35">
        <f>SUM(D24:D30)</f>
        <v>2139.5700000000002</v>
      </c>
      <c r="E31" s="28"/>
      <c r="F31" s="29"/>
      <c r="G31" s="30"/>
      <c r="H31" s="35">
        <f>SUM(H24:H30)</f>
        <v>66.06</v>
      </c>
      <c r="I31" s="14"/>
      <c r="J31" s="14"/>
    </row>
    <row r="32" spans="1:10" ht="15.95" customHeight="1" x14ac:dyDescent="0.35">
      <c r="A32" s="25" t="s">
        <v>126</v>
      </c>
      <c r="B32" s="9"/>
      <c r="C32" s="36"/>
      <c r="D32" s="31"/>
      <c r="E32" s="28"/>
      <c r="F32" s="29"/>
      <c r="G32" s="30"/>
      <c r="H32" s="31"/>
      <c r="I32" s="14"/>
      <c r="J32" s="14"/>
    </row>
    <row r="33" spans="1:10" ht="15.95" customHeight="1" x14ac:dyDescent="0.35">
      <c r="A33" s="40" t="s">
        <v>246</v>
      </c>
      <c r="B33" s="14" t="s">
        <v>247</v>
      </c>
      <c r="C33" s="36">
        <v>10</v>
      </c>
      <c r="D33" s="31">
        <v>113.51</v>
      </c>
      <c r="E33" s="28" t="s">
        <v>108</v>
      </c>
      <c r="F33" s="29" t="s">
        <v>101</v>
      </c>
      <c r="G33" s="30" t="s">
        <v>248</v>
      </c>
      <c r="H33" s="31">
        <f>ROUND(IFERROR($D33/$D$70*100,0),2)</f>
        <v>3.5</v>
      </c>
      <c r="I33" s="14"/>
      <c r="J33" s="14"/>
    </row>
    <row r="34" spans="1:10" ht="15.95" customHeight="1" x14ac:dyDescent="0.35">
      <c r="A34" s="33" t="s">
        <v>92</v>
      </c>
      <c r="B34" s="34"/>
      <c r="C34" s="32"/>
      <c r="D34" s="35">
        <f>SUM(D32:D33)</f>
        <v>113.51</v>
      </c>
      <c r="E34" s="28"/>
      <c r="F34" s="29"/>
      <c r="G34" s="30"/>
      <c r="H34" s="35">
        <f>SUM(H32:H33)</f>
        <v>3.5</v>
      </c>
      <c r="I34" s="14"/>
      <c r="J34" s="14"/>
    </row>
    <row r="35" spans="1:10" ht="15.95" customHeight="1" x14ac:dyDescent="0.35">
      <c r="A35" s="37" t="s">
        <v>127</v>
      </c>
      <c r="B35" s="38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33"/>
      <c r="B37" s="34"/>
      <c r="C37" s="32"/>
      <c r="D37" s="39"/>
      <c r="E37" s="28"/>
      <c r="F37" s="29"/>
      <c r="G37" s="30"/>
      <c r="H37" s="39"/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25" t="s">
        <v>128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25" t="s">
        <v>129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130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33"/>
      <c r="B45" s="34"/>
      <c r="C45" s="32"/>
      <c r="D45" s="39"/>
      <c r="E45" s="28"/>
      <c r="F45" s="29"/>
      <c r="G45" s="30"/>
      <c r="H45" s="39"/>
      <c r="I45" s="14"/>
      <c r="J45" s="14"/>
    </row>
    <row r="46" spans="1:10" ht="15.95" customHeight="1" x14ac:dyDescent="0.35">
      <c r="A46" s="25" t="s">
        <v>131</v>
      </c>
      <c r="B46" s="9"/>
      <c r="C46" s="36"/>
      <c r="D46" s="31"/>
      <c r="E46" s="28"/>
      <c r="F46" s="29"/>
      <c r="G46" s="30"/>
      <c r="H46" s="31"/>
      <c r="I46" s="14"/>
      <c r="J46" s="14"/>
    </row>
    <row r="47" spans="1:10" ht="15.95" customHeight="1" x14ac:dyDescent="0.35">
      <c r="A47" s="25" t="s">
        <v>132</v>
      </c>
      <c r="B47" s="9"/>
      <c r="C47" s="36"/>
      <c r="D47" s="31">
        <v>844.77</v>
      </c>
      <c r="E47" s="28"/>
      <c r="F47" s="29"/>
      <c r="G47" s="30"/>
      <c r="H47" s="31">
        <f>ROUND(IFERROR($D47/$D$70*100,0),2)</f>
        <v>26.08</v>
      </c>
      <c r="I47" s="41"/>
      <c r="J47" s="14"/>
    </row>
    <row r="48" spans="1:10" ht="15.95" customHeight="1" x14ac:dyDescent="0.35">
      <c r="A48" s="25" t="s">
        <v>133</v>
      </c>
      <c r="B48" s="9"/>
      <c r="C48" s="36"/>
      <c r="D48" s="31" t="s">
        <v>91</v>
      </c>
      <c r="E48" s="28"/>
      <c r="F48" s="29"/>
      <c r="G48" s="30"/>
      <c r="H48" s="31"/>
      <c r="I48" s="41"/>
      <c r="J48" s="14"/>
    </row>
    <row r="49" spans="1:10" ht="15.95" hidden="1" customHeight="1" x14ac:dyDescent="0.35">
      <c r="A49" s="33" t="s">
        <v>134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25" t="s">
        <v>135</v>
      </c>
      <c r="B50" s="9"/>
      <c r="C50" s="42"/>
      <c r="D50" s="31" t="s">
        <v>91</v>
      </c>
      <c r="E50" s="28"/>
      <c r="F50" s="29"/>
      <c r="G50" s="30"/>
      <c r="H50" s="31"/>
      <c r="I50" s="41"/>
      <c r="J50" s="14"/>
    </row>
    <row r="51" spans="1:10" ht="15.95" hidden="1" customHeight="1" x14ac:dyDescent="0.35">
      <c r="A51" s="33" t="s">
        <v>134</v>
      </c>
      <c r="B51" s="34"/>
      <c r="C51" s="32"/>
      <c r="D51" s="35">
        <f>SUM(D50:D50)</f>
        <v>0</v>
      </c>
      <c r="E51" s="28"/>
      <c r="F51" s="29"/>
      <c r="G51" s="30"/>
      <c r="H51" s="35">
        <f>SUM(H50:H50)</f>
        <v>0</v>
      </c>
      <c r="I51" s="14"/>
      <c r="J51" s="14"/>
    </row>
    <row r="52" spans="1:10" ht="15.95" customHeight="1" x14ac:dyDescent="0.35">
      <c r="A52" s="25" t="s">
        <v>136</v>
      </c>
      <c r="B52" s="9"/>
      <c r="C52" s="36"/>
      <c r="D52" s="31" t="s">
        <v>91</v>
      </c>
      <c r="E52" s="28"/>
      <c r="F52" s="29"/>
      <c r="G52" s="30"/>
      <c r="H52" s="31"/>
      <c r="I52" s="14"/>
      <c r="J52" s="14"/>
    </row>
    <row r="53" spans="1:10" ht="15.95" hidden="1" customHeight="1" x14ac:dyDescent="0.35">
      <c r="A53" s="33" t="s">
        <v>134</v>
      </c>
      <c r="B53" s="34"/>
      <c r="C53" s="32"/>
      <c r="D53" s="35">
        <f>SUM(D52:D52)</f>
        <v>0</v>
      </c>
      <c r="E53" s="28"/>
      <c r="F53" s="29"/>
      <c r="G53" s="30"/>
      <c r="H53" s="35">
        <f>SUM(H52:H52)</f>
        <v>0</v>
      </c>
      <c r="I53" s="14"/>
      <c r="J53" s="14"/>
    </row>
    <row r="54" spans="1:10" ht="15.95" customHeight="1" x14ac:dyDescent="0.35">
      <c r="A54" s="25" t="s">
        <v>137</v>
      </c>
      <c r="B54" s="9"/>
      <c r="C54" s="36"/>
      <c r="D54" s="31" t="s">
        <v>91</v>
      </c>
      <c r="E54" s="28"/>
      <c r="F54" s="29"/>
      <c r="G54" s="30"/>
      <c r="H54" s="31"/>
      <c r="I54" s="14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37" t="s">
        <v>138</v>
      </c>
      <c r="B56" s="38"/>
      <c r="C56" s="32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37" t="s">
        <v>139</v>
      </c>
      <c r="B58" s="38"/>
      <c r="C58" s="32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3" t="s">
        <v>140</v>
      </c>
      <c r="B60" s="38"/>
      <c r="C60" s="36"/>
      <c r="D60" s="35">
        <f>SUM(D59,D57,D55,D53,D51,D49,D47)</f>
        <v>844.77</v>
      </c>
      <c r="E60" s="28"/>
      <c r="F60" s="29"/>
      <c r="G60" s="30"/>
      <c r="H60" s="35">
        <f>SUM(H59,H57,H55,H53,H51,H49,H47)</f>
        <v>26.08</v>
      </c>
      <c r="I60" s="14"/>
      <c r="J60" s="14"/>
    </row>
    <row r="61" spans="1:10" ht="15.95" customHeight="1" x14ac:dyDescent="0.35">
      <c r="A61" s="25" t="s">
        <v>141</v>
      </c>
      <c r="B61" s="9"/>
      <c r="C61" s="36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92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25" t="s">
        <v>142</v>
      </c>
      <c r="B63" s="9"/>
      <c r="C63" s="36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92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7" t="s">
        <v>143</v>
      </c>
      <c r="B65" s="38"/>
      <c r="C65" s="32"/>
      <c r="D65" s="39"/>
      <c r="E65" s="28"/>
      <c r="F65" s="29"/>
      <c r="G65" s="30"/>
      <c r="H65" s="31"/>
      <c r="I65" s="14"/>
      <c r="J65" s="14"/>
    </row>
    <row r="66" spans="1:10" ht="15.95" customHeight="1" x14ac:dyDescent="0.35">
      <c r="A66" s="37" t="s">
        <v>144</v>
      </c>
      <c r="B66" s="38"/>
      <c r="C66" s="32"/>
      <c r="D66" s="31" t="s">
        <v>91</v>
      </c>
      <c r="E66" s="28"/>
      <c r="F66" s="29"/>
      <c r="G66" s="30"/>
      <c r="H66" s="31"/>
      <c r="I66" s="14"/>
      <c r="J66" s="14"/>
    </row>
    <row r="67" spans="1:10" ht="15.95" customHeight="1" x14ac:dyDescent="0.35">
      <c r="A67" s="25" t="s">
        <v>145</v>
      </c>
      <c r="B67" s="9"/>
      <c r="C67" s="36"/>
      <c r="D67" s="31">
        <v>0.11</v>
      </c>
      <c r="E67" s="28"/>
      <c r="F67" s="29"/>
      <c r="G67" s="30"/>
      <c r="H67" s="43">
        <f>ROUND(IFERROR($D67/$D$70*100,0),2)</f>
        <v>0</v>
      </c>
      <c r="I67" s="41"/>
      <c r="J67" s="14"/>
    </row>
    <row r="68" spans="1:10" ht="15.95" customHeight="1" x14ac:dyDescent="0.35">
      <c r="A68" s="25" t="s">
        <v>146</v>
      </c>
      <c r="B68" s="9"/>
      <c r="C68" s="36"/>
      <c r="D68" s="44">
        <v>140.96000000000004</v>
      </c>
      <c r="E68" s="28"/>
      <c r="F68" s="29"/>
      <c r="G68" s="30"/>
      <c r="H68" s="31">
        <f>ROUND(IFERROR($D68/$D$70*100,0),2)+0.01</f>
        <v>4.3599999999999994</v>
      </c>
      <c r="I68" s="41"/>
      <c r="J68" s="14"/>
    </row>
    <row r="69" spans="1:10" ht="15.95" customHeight="1" x14ac:dyDescent="0.35">
      <c r="A69" s="33" t="s">
        <v>92</v>
      </c>
      <c r="B69" s="34"/>
      <c r="C69" s="36"/>
      <c r="D69" s="35">
        <f>SUM(D66:D68)</f>
        <v>141.07000000000005</v>
      </c>
      <c r="E69" s="28"/>
      <c r="F69" s="29"/>
      <c r="G69" s="30"/>
      <c r="H69" s="35">
        <f>SUM(H66:H68)</f>
        <v>4.3599999999999994</v>
      </c>
      <c r="I69" s="11"/>
      <c r="J69" s="14"/>
    </row>
    <row r="70" spans="1:10" ht="15.95" customHeight="1" thickBot="1" x14ac:dyDescent="0.4">
      <c r="A70" s="45" t="s">
        <v>147</v>
      </c>
      <c r="B70" s="46"/>
      <c r="C70" s="47"/>
      <c r="D70" s="48">
        <f>SUMIF(A:A,"*Total",D:D)</f>
        <v>3238.9200000000005</v>
      </c>
      <c r="E70" s="49"/>
      <c r="F70" s="50"/>
      <c r="G70" s="51"/>
      <c r="H70" s="48">
        <f>SUMIF(A:A,"*Total",H:H)</f>
        <v>100</v>
      </c>
      <c r="I70" s="11"/>
      <c r="J70" s="14"/>
    </row>
    <row r="71" spans="1:10" ht="15.95" customHeight="1" thickTop="1" x14ac:dyDescent="0.35">
      <c r="A71" s="52" t="s">
        <v>148</v>
      </c>
      <c r="B71" s="14"/>
      <c r="C71" s="14"/>
      <c r="D71" s="11"/>
      <c r="E71" s="14"/>
      <c r="F71" s="14"/>
      <c r="G71" s="14"/>
      <c r="H71" s="6"/>
    </row>
    <row r="72" spans="1:10" ht="15.95" customHeight="1" x14ac:dyDescent="0.35">
      <c r="A72" s="14" t="s">
        <v>149</v>
      </c>
      <c r="B72" s="14"/>
      <c r="C72" s="14"/>
      <c r="D72" s="6"/>
      <c r="E72" s="14"/>
      <c r="F72" s="14"/>
      <c r="G72" s="14"/>
      <c r="H72" s="6"/>
    </row>
    <row r="73" spans="1:10" ht="15.95" customHeight="1" x14ac:dyDescent="0.35">
      <c r="A73" s="14" t="s">
        <v>150</v>
      </c>
      <c r="B73" s="14"/>
      <c r="C73" s="14"/>
      <c r="D73" s="6"/>
      <c r="E73" s="14"/>
      <c r="F73" s="14"/>
      <c r="G73" s="14"/>
      <c r="H73" s="6"/>
    </row>
    <row r="74" spans="1:10" ht="15.95" customHeight="1" x14ac:dyDescent="0.35">
      <c r="A74" s="14" t="s">
        <v>151</v>
      </c>
      <c r="B74" s="14"/>
      <c r="C74" s="14"/>
      <c r="D74" s="6"/>
      <c r="E74" s="14"/>
      <c r="F74" s="14"/>
      <c r="G74" s="14"/>
      <c r="H74" s="6"/>
    </row>
    <row r="75" spans="1:10" ht="15.95" customHeight="1" x14ac:dyDescent="0.35">
      <c r="A75" s="53" t="s">
        <v>152</v>
      </c>
      <c r="B75" s="53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153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154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155</v>
      </c>
      <c r="B78" s="14"/>
      <c r="C78" s="14"/>
      <c r="D78" s="6"/>
      <c r="E78" s="14"/>
      <c r="F78" s="14"/>
      <c r="G78" s="14"/>
      <c r="H78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249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250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122</v>
      </c>
      <c r="B25" s="14" t="s">
        <v>251</v>
      </c>
      <c r="C25" s="36">
        <v>70</v>
      </c>
      <c r="D25" s="31">
        <v>1111.6099999999999</v>
      </c>
      <c r="E25" s="28" t="s">
        <v>120</v>
      </c>
      <c r="F25" s="29" t="s">
        <v>101</v>
      </c>
      <c r="G25" s="30" t="s">
        <v>102</v>
      </c>
      <c r="H25" s="31">
        <f>ROUND(IFERROR($D25/$D$74*100,0),2)</f>
        <v>9.9499999999999993</v>
      </c>
      <c r="I25" s="14"/>
      <c r="J25" s="14"/>
    </row>
    <row r="26" spans="1:10" ht="15.95" customHeight="1" x14ac:dyDescent="0.35">
      <c r="A26" s="40" t="s">
        <v>112</v>
      </c>
      <c r="B26" s="14" t="s">
        <v>252</v>
      </c>
      <c r="C26" s="36">
        <v>100</v>
      </c>
      <c r="D26" s="31">
        <v>1001.22</v>
      </c>
      <c r="E26" s="28" t="s">
        <v>114</v>
      </c>
      <c r="F26" s="29" t="s">
        <v>101</v>
      </c>
      <c r="G26" s="30" t="s">
        <v>102</v>
      </c>
      <c r="H26" s="31">
        <f>ROUND(IFERROR($D26/$D$74*100,0),2)</f>
        <v>8.9600000000000009</v>
      </c>
      <c r="I26" s="14"/>
      <c r="J26" s="14"/>
    </row>
    <row r="27" spans="1:10" ht="15.95" customHeight="1" x14ac:dyDescent="0.35">
      <c r="A27" s="40" t="s">
        <v>106</v>
      </c>
      <c r="B27" s="14" t="s">
        <v>230</v>
      </c>
      <c r="C27" s="36">
        <v>100</v>
      </c>
      <c r="D27" s="31">
        <v>1001.01</v>
      </c>
      <c r="E27" s="28" t="s">
        <v>120</v>
      </c>
      <c r="F27" s="29" t="s">
        <v>101</v>
      </c>
      <c r="G27" s="30" t="s">
        <v>102</v>
      </c>
      <c r="H27" s="31">
        <f>ROUND(IFERROR($D27/$D$74*100,0),2)</f>
        <v>8.9600000000000009</v>
      </c>
      <c r="I27" s="14"/>
      <c r="J27" s="14"/>
    </row>
    <row r="28" spans="1:10" ht="15.95" customHeight="1" x14ac:dyDescent="0.35">
      <c r="A28" s="33" t="s">
        <v>92</v>
      </c>
      <c r="B28" s="34"/>
      <c r="C28" s="32"/>
      <c r="D28" s="35">
        <f>SUM(D24:D27)</f>
        <v>3113.84</v>
      </c>
      <c r="E28" s="28"/>
      <c r="F28" s="29"/>
      <c r="G28" s="30"/>
      <c r="H28" s="35">
        <f>SUM(H24:H27)</f>
        <v>27.87</v>
      </c>
      <c r="I28" s="14"/>
      <c r="J28" s="14"/>
    </row>
    <row r="29" spans="1:10" ht="15.95" customHeight="1" x14ac:dyDescent="0.35">
      <c r="A29" s="25" t="s">
        <v>126</v>
      </c>
      <c r="B29" s="9"/>
      <c r="C29" s="36"/>
      <c r="D29" s="31" t="s">
        <v>91</v>
      </c>
      <c r="E29" s="28"/>
      <c r="F29" s="29"/>
      <c r="G29" s="30"/>
      <c r="H29" s="31"/>
      <c r="I29" s="14"/>
      <c r="J29" s="14"/>
    </row>
    <row r="30" spans="1:10" ht="15.95" hidden="1" customHeight="1" x14ac:dyDescent="0.35">
      <c r="A30" s="33" t="s">
        <v>92</v>
      </c>
      <c r="B30" s="34"/>
      <c r="C30" s="32"/>
      <c r="D30" s="35">
        <f>SUM(D29:D29)</f>
        <v>0</v>
      </c>
      <c r="E30" s="28"/>
      <c r="F30" s="29"/>
      <c r="G30" s="30"/>
      <c r="H30" s="35">
        <f>SUM(H29:H29)</f>
        <v>0</v>
      </c>
      <c r="I30" s="14"/>
      <c r="J30" s="14"/>
    </row>
    <row r="31" spans="1:10" ht="15.95" customHeight="1" x14ac:dyDescent="0.35">
      <c r="A31" s="37" t="s">
        <v>127</v>
      </c>
      <c r="B31" s="38"/>
      <c r="C31" s="36"/>
      <c r="D31" s="31" t="s">
        <v>91</v>
      </c>
      <c r="E31" s="28"/>
      <c r="F31" s="29"/>
      <c r="G31" s="30"/>
      <c r="H31" s="31"/>
      <c r="I31" s="14"/>
      <c r="J31" s="14"/>
    </row>
    <row r="32" spans="1:10" ht="15.95" hidden="1" customHeight="1" x14ac:dyDescent="0.35">
      <c r="A32" s="33" t="s">
        <v>92</v>
      </c>
      <c r="B32" s="34"/>
      <c r="C32" s="32"/>
      <c r="D32" s="35">
        <f>SUM(D31:D31)</f>
        <v>0</v>
      </c>
      <c r="E32" s="28"/>
      <c r="F32" s="29"/>
      <c r="G32" s="30"/>
      <c r="H32" s="35">
        <f>SUM(H31:H31)</f>
        <v>0</v>
      </c>
      <c r="I32" s="14"/>
      <c r="J32" s="14"/>
    </row>
    <row r="33" spans="1:10" ht="15.95" customHeight="1" x14ac:dyDescent="0.35">
      <c r="A33" s="33"/>
      <c r="B33" s="34"/>
      <c r="C33" s="32"/>
      <c r="D33" s="39"/>
      <c r="E33" s="28"/>
      <c r="F33" s="29"/>
      <c r="G33" s="30"/>
      <c r="H33" s="39"/>
      <c r="I33" s="14"/>
      <c r="J33" s="14"/>
    </row>
    <row r="34" spans="1:10" ht="15.95" customHeight="1" x14ac:dyDescent="0.35">
      <c r="A34" s="33"/>
      <c r="B34" s="34"/>
      <c r="C34" s="32"/>
      <c r="D34" s="39"/>
      <c r="E34" s="28"/>
      <c r="F34" s="29"/>
      <c r="G34" s="30"/>
      <c r="H34" s="39"/>
      <c r="I34" s="14"/>
      <c r="J34" s="14"/>
    </row>
    <row r="35" spans="1:10" ht="15.95" customHeight="1" x14ac:dyDescent="0.35">
      <c r="A35" s="25" t="s">
        <v>128</v>
      </c>
      <c r="B35" s="9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25" t="s">
        <v>129</v>
      </c>
      <c r="B37" s="9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25" t="s">
        <v>130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33"/>
      <c r="B41" s="34"/>
      <c r="C41" s="32"/>
      <c r="D41" s="39"/>
      <c r="E41" s="28"/>
      <c r="F41" s="29"/>
      <c r="G41" s="30"/>
      <c r="H41" s="39"/>
      <c r="I41" s="14"/>
      <c r="J41" s="14"/>
    </row>
    <row r="42" spans="1:10" ht="15.95" customHeight="1" x14ac:dyDescent="0.35">
      <c r="A42" s="25" t="s">
        <v>131</v>
      </c>
      <c r="B42" s="9"/>
      <c r="C42" s="36"/>
      <c r="D42" s="31"/>
      <c r="E42" s="28"/>
      <c r="F42" s="29"/>
      <c r="G42" s="30"/>
      <c r="H42" s="31"/>
      <c r="I42" s="14"/>
      <c r="J42" s="14"/>
    </row>
    <row r="43" spans="1:10" ht="15.95" customHeight="1" x14ac:dyDescent="0.35">
      <c r="A43" s="25" t="s">
        <v>132</v>
      </c>
      <c r="B43" s="9"/>
      <c r="C43" s="36"/>
      <c r="D43" s="31">
        <v>570.12</v>
      </c>
      <c r="E43" s="28"/>
      <c r="F43" s="29"/>
      <c r="G43" s="30"/>
      <c r="H43" s="31">
        <f>ROUND(IFERROR($D43/$D$74*100,0),2)</f>
        <v>5.0999999999999996</v>
      </c>
      <c r="I43" s="41"/>
      <c r="J43" s="14"/>
    </row>
    <row r="44" spans="1:10" ht="15.95" customHeight="1" x14ac:dyDescent="0.35">
      <c r="A44" s="25" t="s">
        <v>133</v>
      </c>
      <c r="B44" s="9"/>
      <c r="C44" s="36"/>
      <c r="D44" s="31"/>
      <c r="E44" s="28"/>
      <c r="F44" s="29"/>
      <c r="G44" s="30"/>
      <c r="H44" s="31"/>
      <c r="I44" s="41"/>
      <c r="J44" s="14"/>
    </row>
    <row r="45" spans="1:10" ht="15.95" customHeight="1" x14ac:dyDescent="0.35">
      <c r="A45" s="40" t="s">
        <v>253</v>
      </c>
      <c r="B45" s="14" t="s">
        <v>254</v>
      </c>
      <c r="C45" s="36">
        <v>80</v>
      </c>
      <c r="D45" s="31">
        <v>396.4</v>
      </c>
      <c r="E45" s="28" t="s">
        <v>202</v>
      </c>
      <c r="F45" s="29" t="s">
        <v>101</v>
      </c>
      <c r="G45" s="30" t="s">
        <v>102</v>
      </c>
      <c r="H45" s="31">
        <f>ROUND(IFERROR($D45/$D$74*100,0),2)</f>
        <v>3.55</v>
      </c>
      <c r="I45" s="41"/>
      <c r="J45" s="14"/>
    </row>
    <row r="46" spans="1:10" ht="15.95" customHeight="1" x14ac:dyDescent="0.35">
      <c r="A46" s="33" t="s">
        <v>134</v>
      </c>
      <c r="B46" s="34"/>
      <c r="C46" s="32"/>
      <c r="D46" s="35">
        <f>SUM(D44:D45)</f>
        <v>396.4</v>
      </c>
      <c r="E46" s="28"/>
      <c r="F46" s="29"/>
      <c r="G46" s="30"/>
      <c r="H46" s="35">
        <f>SUM(H44:H45)</f>
        <v>3.55</v>
      </c>
      <c r="I46" s="14"/>
      <c r="J46" s="14"/>
    </row>
    <row r="47" spans="1:10" ht="15.95" customHeight="1" x14ac:dyDescent="0.35">
      <c r="A47" s="25" t="s">
        <v>135</v>
      </c>
      <c r="B47" s="9"/>
      <c r="C47" s="42"/>
      <c r="D47" s="31"/>
      <c r="E47" s="28"/>
      <c r="F47" s="29"/>
      <c r="G47" s="30"/>
      <c r="H47" s="31"/>
      <c r="I47" s="41"/>
      <c r="J47" s="14"/>
    </row>
    <row r="48" spans="1:10" ht="15.95" customHeight="1" x14ac:dyDescent="0.35">
      <c r="A48" s="40" t="s">
        <v>198</v>
      </c>
      <c r="B48" s="14" t="s">
        <v>255</v>
      </c>
      <c r="C48" s="42">
        <v>1000</v>
      </c>
      <c r="D48" s="31">
        <v>995.08</v>
      </c>
      <c r="E48" s="28" t="s">
        <v>181</v>
      </c>
      <c r="F48" s="29" t="s">
        <v>101</v>
      </c>
      <c r="G48" s="30" t="s">
        <v>111</v>
      </c>
      <c r="H48" s="31">
        <f t="shared" ref="H48:H54" si="0">ROUND(IFERROR($D48/$D$74*100,0),2)</f>
        <v>8.91</v>
      </c>
      <c r="I48" s="41"/>
      <c r="J48" s="14"/>
    </row>
    <row r="49" spans="1:10" ht="15.95" customHeight="1" x14ac:dyDescent="0.35">
      <c r="A49" s="40" t="s">
        <v>200</v>
      </c>
      <c r="B49" s="14" t="s">
        <v>201</v>
      </c>
      <c r="C49" s="42">
        <v>1000</v>
      </c>
      <c r="D49" s="31">
        <v>994.92</v>
      </c>
      <c r="E49" s="28" t="s">
        <v>202</v>
      </c>
      <c r="F49" s="29" t="s">
        <v>101</v>
      </c>
      <c r="G49" s="30" t="s">
        <v>111</v>
      </c>
      <c r="H49" s="31">
        <f t="shared" si="0"/>
        <v>8.9</v>
      </c>
      <c r="I49" s="41"/>
      <c r="J49" s="14"/>
    </row>
    <row r="50" spans="1:10" ht="15.95" customHeight="1" x14ac:dyDescent="0.35">
      <c r="A50" s="40" t="s">
        <v>207</v>
      </c>
      <c r="B50" s="14" t="s">
        <v>256</v>
      </c>
      <c r="C50" s="42">
        <v>1000</v>
      </c>
      <c r="D50" s="31">
        <v>993.82</v>
      </c>
      <c r="E50" s="28" t="s">
        <v>186</v>
      </c>
      <c r="F50" s="29" t="s">
        <v>101</v>
      </c>
      <c r="G50" s="30" t="s">
        <v>111</v>
      </c>
      <c r="H50" s="31">
        <f t="shared" si="0"/>
        <v>8.89</v>
      </c>
      <c r="I50" s="41"/>
      <c r="J50" s="14"/>
    </row>
    <row r="51" spans="1:10" ht="15.95" customHeight="1" x14ac:dyDescent="0.35">
      <c r="A51" s="40" t="s">
        <v>182</v>
      </c>
      <c r="B51" s="14" t="s">
        <v>257</v>
      </c>
      <c r="C51" s="42">
        <v>1000</v>
      </c>
      <c r="D51" s="31">
        <v>993.78</v>
      </c>
      <c r="E51" s="28" t="s">
        <v>181</v>
      </c>
      <c r="F51" s="29" t="s">
        <v>101</v>
      </c>
      <c r="G51" s="30" t="s">
        <v>111</v>
      </c>
      <c r="H51" s="31">
        <f t="shared" si="0"/>
        <v>8.89</v>
      </c>
      <c r="I51" s="41"/>
      <c r="J51" s="14"/>
    </row>
    <row r="52" spans="1:10" ht="15.95" customHeight="1" x14ac:dyDescent="0.35">
      <c r="A52" s="40" t="s">
        <v>179</v>
      </c>
      <c r="B52" s="14" t="s">
        <v>258</v>
      </c>
      <c r="C52" s="42">
        <v>1000</v>
      </c>
      <c r="D52" s="31">
        <v>992.53</v>
      </c>
      <c r="E52" s="28" t="s">
        <v>181</v>
      </c>
      <c r="F52" s="29" t="s">
        <v>101</v>
      </c>
      <c r="G52" s="30" t="s">
        <v>111</v>
      </c>
      <c r="H52" s="31">
        <f t="shared" si="0"/>
        <v>8.8800000000000008</v>
      </c>
      <c r="I52" s="41"/>
      <c r="J52" s="14"/>
    </row>
    <row r="53" spans="1:10" ht="15.95" customHeight="1" x14ac:dyDescent="0.35">
      <c r="A53" s="40" t="s">
        <v>124</v>
      </c>
      <c r="B53" s="14" t="s">
        <v>187</v>
      </c>
      <c r="C53" s="42">
        <v>1000</v>
      </c>
      <c r="D53" s="31">
        <v>991.84</v>
      </c>
      <c r="E53" s="28" t="s">
        <v>186</v>
      </c>
      <c r="F53" s="29" t="s">
        <v>101</v>
      </c>
      <c r="G53" s="30" t="s">
        <v>111</v>
      </c>
      <c r="H53" s="31">
        <f t="shared" si="0"/>
        <v>8.8800000000000008</v>
      </c>
      <c r="I53" s="41"/>
      <c r="J53" s="14"/>
    </row>
    <row r="54" spans="1:10" ht="15.95" customHeight="1" x14ac:dyDescent="0.35">
      <c r="A54" s="40" t="s">
        <v>184</v>
      </c>
      <c r="B54" s="14" t="s">
        <v>185</v>
      </c>
      <c r="C54" s="42">
        <v>1000</v>
      </c>
      <c r="D54" s="31">
        <v>990.49</v>
      </c>
      <c r="E54" s="28" t="s">
        <v>186</v>
      </c>
      <c r="F54" s="29" t="s">
        <v>101</v>
      </c>
      <c r="G54" s="30" t="s">
        <v>111</v>
      </c>
      <c r="H54" s="31">
        <f t="shared" si="0"/>
        <v>8.86</v>
      </c>
      <c r="I54" s="41"/>
      <c r="J54" s="14"/>
    </row>
    <row r="55" spans="1:10" ht="15.95" customHeight="1" x14ac:dyDescent="0.35">
      <c r="A55" s="33" t="s">
        <v>134</v>
      </c>
      <c r="B55" s="34"/>
      <c r="C55" s="32"/>
      <c r="D55" s="35">
        <f>SUM(D47:D54)</f>
        <v>6952.46</v>
      </c>
      <c r="E55" s="28"/>
      <c r="F55" s="29"/>
      <c r="G55" s="30"/>
      <c r="H55" s="35">
        <f>SUM(H47:H54)</f>
        <v>62.210000000000008</v>
      </c>
      <c r="I55" s="14"/>
      <c r="J55" s="14"/>
    </row>
    <row r="56" spans="1:10" ht="15.95" customHeight="1" x14ac:dyDescent="0.35">
      <c r="A56" s="25" t="s">
        <v>136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137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138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139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3" t="s">
        <v>140</v>
      </c>
      <c r="B64" s="38"/>
      <c r="C64" s="36"/>
      <c r="D64" s="35">
        <f>SUM(D63,D61,D59,D57,D55,D46,D43)</f>
        <v>7918.98</v>
      </c>
      <c r="E64" s="28"/>
      <c r="F64" s="29"/>
      <c r="G64" s="30"/>
      <c r="H64" s="35">
        <f>SUM(H63,H61,H59,H57,H55,H46,H43)</f>
        <v>70.86</v>
      </c>
      <c r="I64" s="14"/>
      <c r="J64" s="14"/>
    </row>
    <row r="65" spans="1:10" ht="15.95" customHeight="1" x14ac:dyDescent="0.35">
      <c r="A65" s="25" t="s">
        <v>141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25" t="s">
        <v>142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37" t="s">
        <v>143</v>
      </c>
      <c r="B69" s="38"/>
      <c r="C69" s="32"/>
      <c r="D69" s="39"/>
      <c r="E69" s="28"/>
      <c r="F69" s="29"/>
      <c r="G69" s="30"/>
      <c r="H69" s="31"/>
      <c r="I69" s="14"/>
      <c r="J69" s="14"/>
    </row>
    <row r="70" spans="1:10" ht="15.95" customHeight="1" x14ac:dyDescent="0.35">
      <c r="A70" s="37" t="s">
        <v>144</v>
      </c>
      <c r="B70" s="38"/>
      <c r="C70" s="32"/>
      <c r="D70" s="31" t="s">
        <v>91</v>
      </c>
      <c r="E70" s="28"/>
      <c r="F70" s="29"/>
      <c r="G70" s="30"/>
      <c r="H70" s="31"/>
      <c r="I70" s="14"/>
      <c r="J70" s="14"/>
    </row>
    <row r="71" spans="1:10" ht="15.95" customHeight="1" x14ac:dyDescent="0.35">
      <c r="A71" s="25" t="s">
        <v>145</v>
      </c>
      <c r="B71" s="9"/>
      <c r="C71" s="36"/>
      <c r="D71" s="31">
        <v>0.1</v>
      </c>
      <c r="E71" s="28"/>
      <c r="F71" s="29"/>
      <c r="G71" s="30"/>
      <c r="H71" s="43">
        <f>ROUND(IFERROR($D71/$D$74*100,0),2)</f>
        <v>0</v>
      </c>
      <c r="I71" s="41"/>
      <c r="J71" s="14"/>
    </row>
    <row r="72" spans="1:10" ht="15.95" customHeight="1" x14ac:dyDescent="0.35">
      <c r="A72" s="25" t="s">
        <v>146</v>
      </c>
      <c r="B72" s="9"/>
      <c r="C72" s="36"/>
      <c r="D72" s="44">
        <v>141.31999999999971</v>
      </c>
      <c r="E72" s="28"/>
      <c r="F72" s="29"/>
      <c r="G72" s="30"/>
      <c r="H72" s="31">
        <f>ROUND(IFERROR($D72/$D$74*100,0),2)+0.01</f>
        <v>1.27</v>
      </c>
      <c r="I72" s="41"/>
      <c r="J72" s="14"/>
    </row>
    <row r="73" spans="1:10" ht="15.95" customHeight="1" x14ac:dyDescent="0.35">
      <c r="A73" s="33" t="s">
        <v>92</v>
      </c>
      <c r="B73" s="34"/>
      <c r="C73" s="36"/>
      <c r="D73" s="35">
        <f>SUM(D70:D72)</f>
        <v>141.4199999999997</v>
      </c>
      <c r="E73" s="28"/>
      <c r="F73" s="29"/>
      <c r="G73" s="30"/>
      <c r="H73" s="35">
        <f>SUM(H70:H72)</f>
        <v>1.27</v>
      </c>
      <c r="I73" s="11"/>
      <c r="J73" s="14"/>
    </row>
    <row r="74" spans="1:10" ht="15.95" customHeight="1" thickBot="1" x14ac:dyDescent="0.4">
      <c r="A74" s="45" t="s">
        <v>147</v>
      </c>
      <c r="B74" s="46"/>
      <c r="C74" s="47"/>
      <c r="D74" s="48">
        <f>SUMIF(A:A,"*Total",D:D)</f>
        <v>11174.24</v>
      </c>
      <c r="E74" s="49"/>
      <c r="F74" s="50"/>
      <c r="G74" s="51"/>
      <c r="H74" s="48">
        <f>SUMIF(A:A,"*Total",H:H)</f>
        <v>100</v>
      </c>
      <c r="I74" s="11"/>
      <c r="J74" s="14"/>
    </row>
    <row r="75" spans="1:10" ht="15.95" customHeight="1" thickTop="1" x14ac:dyDescent="0.35">
      <c r="A75" s="52" t="s">
        <v>148</v>
      </c>
      <c r="B75" s="14"/>
      <c r="C75" s="14"/>
      <c r="D75" s="11"/>
      <c r="E75" s="14"/>
      <c r="F75" s="14"/>
      <c r="G75" s="14"/>
      <c r="H75" s="6"/>
    </row>
    <row r="76" spans="1:10" ht="15.95" customHeight="1" x14ac:dyDescent="0.35">
      <c r="A76" s="14" t="s">
        <v>149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150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151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53" t="s">
        <v>152</v>
      </c>
      <c r="B79" s="53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153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154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155</v>
      </c>
      <c r="B82" s="14"/>
      <c r="C82" s="14"/>
      <c r="D82" s="6"/>
      <c r="E82" s="14"/>
      <c r="F82" s="14"/>
      <c r="G82" s="14"/>
      <c r="H82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5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259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260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238</v>
      </c>
      <c r="B25" s="14" t="s">
        <v>239</v>
      </c>
      <c r="C25" s="36">
        <v>200</v>
      </c>
      <c r="D25" s="31">
        <v>2344.46</v>
      </c>
      <c r="E25" s="28" t="s">
        <v>240</v>
      </c>
      <c r="F25" s="29" t="s">
        <v>101</v>
      </c>
      <c r="G25" s="30" t="s">
        <v>102</v>
      </c>
      <c r="H25" s="31">
        <f t="shared" ref="H25:H33" si="0">ROUND(IFERROR($D25/$D$77*100,0),2)</f>
        <v>14.83</v>
      </c>
      <c r="I25" s="14"/>
      <c r="J25" s="14"/>
    </row>
    <row r="26" spans="1:10" ht="15.95" customHeight="1" x14ac:dyDescent="0.35">
      <c r="A26" s="40" t="s">
        <v>190</v>
      </c>
      <c r="B26" s="14" t="s">
        <v>241</v>
      </c>
      <c r="C26" s="36">
        <v>200</v>
      </c>
      <c r="D26" s="31">
        <v>2338.67</v>
      </c>
      <c r="E26" s="28" t="s">
        <v>216</v>
      </c>
      <c r="F26" s="29" t="s">
        <v>101</v>
      </c>
      <c r="G26" s="30" t="s">
        <v>102</v>
      </c>
      <c r="H26" s="31">
        <f t="shared" si="0"/>
        <v>14.79</v>
      </c>
      <c r="I26" s="14"/>
      <c r="J26" s="14"/>
    </row>
    <row r="27" spans="1:10" ht="15.95" customHeight="1" x14ac:dyDescent="0.35">
      <c r="A27" s="40" t="s">
        <v>244</v>
      </c>
      <c r="B27" s="14" t="s">
        <v>245</v>
      </c>
      <c r="C27" s="36">
        <v>200</v>
      </c>
      <c r="D27" s="31">
        <v>2003.65</v>
      </c>
      <c r="E27" s="28" t="s">
        <v>108</v>
      </c>
      <c r="F27" s="29" t="s">
        <v>101</v>
      </c>
      <c r="G27" s="30" t="s">
        <v>102</v>
      </c>
      <c r="H27" s="31">
        <f t="shared" si="0"/>
        <v>12.67</v>
      </c>
      <c r="I27" s="14"/>
      <c r="J27" s="14"/>
    </row>
    <row r="28" spans="1:10" ht="15.95" customHeight="1" x14ac:dyDescent="0.35">
      <c r="A28" s="40" t="s">
        <v>112</v>
      </c>
      <c r="B28" s="14" t="s">
        <v>219</v>
      </c>
      <c r="C28" s="36">
        <v>100</v>
      </c>
      <c r="D28" s="31">
        <v>1002.77</v>
      </c>
      <c r="E28" s="28" t="s">
        <v>114</v>
      </c>
      <c r="F28" s="29" t="s">
        <v>101</v>
      </c>
      <c r="G28" s="30" t="s">
        <v>102</v>
      </c>
      <c r="H28" s="31">
        <f t="shared" si="0"/>
        <v>6.34</v>
      </c>
      <c r="I28" s="14"/>
      <c r="J28" s="14"/>
    </row>
    <row r="29" spans="1:10" ht="15.95" customHeight="1" x14ac:dyDescent="0.35">
      <c r="A29" s="40" t="s">
        <v>162</v>
      </c>
      <c r="B29" s="14" t="s">
        <v>218</v>
      </c>
      <c r="C29" s="36">
        <v>100</v>
      </c>
      <c r="D29" s="31">
        <v>1001.21</v>
      </c>
      <c r="E29" s="28" t="s">
        <v>120</v>
      </c>
      <c r="F29" s="29" t="s">
        <v>101</v>
      </c>
      <c r="G29" s="30" t="s">
        <v>102</v>
      </c>
      <c r="H29" s="31">
        <f t="shared" si="0"/>
        <v>6.33</v>
      </c>
      <c r="I29" s="14"/>
      <c r="J29" s="14"/>
    </row>
    <row r="30" spans="1:10" ht="15.95" customHeight="1" x14ac:dyDescent="0.35">
      <c r="A30" s="40" t="s">
        <v>112</v>
      </c>
      <c r="B30" s="14" t="s">
        <v>221</v>
      </c>
      <c r="C30" s="36">
        <v>90</v>
      </c>
      <c r="D30" s="31">
        <v>903.22</v>
      </c>
      <c r="E30" s="28" t="s">
        <v>120</v>
      </c>
      <c r="F30" s="29" t="s">
        <v>101</v>
      </c>
      <c r="G30" s="30" t="s">
        <v>102</v>
      </c>
      <c r="H30" s="31">
        <f t="shared" si="0"/>
        <v>5.71</v>
      </c>
      <c r="I30" s="14"/>
      <c r="J30" s="14"/>
    </row>
    <row r="31" spans="1:10" ht="15.95" customHeight="1" x14ac:dyDescent="0.35">
      <c r="A31" s="40" t="s">
        <v>106</v>
      </c>
      <c r="B31" s="14" t="s">
        <v>261</v>
      </c>
      <c r="C31" s="36">
        <v>50</v>
      </c>
      <c r="D31" s="31">
        <v>502.23</v>
      </c>
      <c r="E31" s="28" t="s">
        <v>108</v>
      </c>
      <c r="F31" s="29" t="s">
        <v>101</v>
      </c>
      <c r="G31" s="30" t="s">
        <v>102</v>
      </c>
      <c r="H31" s="31">
        <f t="shared" si="0"/>
        <v>3.18</v>
      </c>
      <c r="I31" s="14"/>
      <c r="J31" s="14"/>
    </row>
    <row r="32" spans="1:10" ht="15.95" customHeight="1" x14ac:dyDescent="0.35">
      <c r="A32" s="40" t="s">
        <v>242</v>
      </c>
      <c r="B32" s="14" t="s">
        <v>243</v>
      </c>
      <c r="C32" s="36">
        <v>12</v>
      </c>
      <c r="D32" s="31">
        <v>300.64999999999998</v>
      </c>
      <c r="E32" s="28" t="s">
        <v>100</v>
      </c>
      <c r="F32" s="29" t="s">
        <v>101</v>
      </c>
      <c r="G32" s="30" t="s">
        <v>102</v>
      </c>
      <c r="H32" s="31">
        <f t="shared" si="0"/>
        <v>1.9</v>
      </c>
      <c r="I32" s="14"/>
      <c r="J32" s="14"/>
    </row>
    <row r="33" spans="1:10" ht="15.95" customHeight="1" x14ac:dyDescent="0.35">
      <c r="A33" s="40" t="s">
        <v>106</v>
      </c>
      <c r="B33" s="14" t="s">
        <v>220</v>
      </c>
      <c r="C33" s="36">
        <v>20</v>
      </c>
      <c r="D33" s="31">
        <v>200.36</v>
      </c>
      <c r="E33" s="28" t="s">
        <v>120</v>
      </c>
      <c r="F33" s="29" t="s">
        <v>101</v>
      </c>
      <c r="G33" s="30" t="s">
        <v>102</v>
      </c>
      <c r="H33" s="31">
        <f t="shared" si="0"/>
        <v>1.27</v>
      </c>
      <c r="I33" s="14"/>
      <c r="J33" s="14"/>
    </row>
    <row r="34" spans="1:10" ht="15.95" customHeight="1" x14ac:dyDescent="0.35">
      <c r="A34" s="33" t="s">
        <v>92</v>
      </c>
      <c r="B34" s="34"/>
      <c r="C34" s="32"/>
      <c r="D34" s="35">
        <f>SUM(D24:D33)</f>
        <v>10597.220000000001</v>
      </c>
      <c r="E34" s="28"/>
      <c r="F34" s="29"/>
      <c r="G34" s="30"/>
      <c r="H34" s="35">
        <f>SUM(H24:H33)</f>
        <v>67.02</v>
      </c>
      <c r="I34" s="14"/>
      <c r="J34" s="14"/>
    </row>
    <row r="35" spans="1:10" ht="15.95" customHeight="1" x14ac:dyDescent="0.35">
      <c r="A35" s="25" t="s">
        <v>126</v>
      </c>
      <c r="B35" s="9"/>
      <c r="C35" s="36"/>
      <c r="D35" s="31"/>
      <c r="E35" s="28"/>
      <c r="F35" s="29"/>
      <c r="G35" s="30"/>
      <c r="H35" s="31"/>
      <c r="I35" s="14"/>
      <c r="J35" s="14"/>
    </row>
    <row r="36" spans="1:10" ht="15.95" customHeight="1" x14ac:dyDescent="0.35">
      <c r="A36" s="40" t="s">
        <v>246</v>
      </c>
      <c r="B36" s="14" t="s">
        <v>247</v>
      </c>
      <c r="C36" s="36">
        <v>100</v>
      </c>
      <c r="D36" s="31">
        <v>1135.0899999999999</v>
      </c>
      <c r="E36" s="28" t="s">
        <v>108</v>
      </c>
      <c r="F36" s="29" t="s">
        <v>101</v>
      </c>
      <c r="G36" s="30" t="s">
        <v>248</v>
      </c>
      <c r="H36" s="31">
        <f>ROUND(IFERROR($D36/$D$77*100,0),2)</f>
        <v>7.18</v>
      </c>
      <c r="I36" s="14"/>
      <c r="J36" s="14"/>
    </row>
    <row r="37" spans="1:10" ht="15.95" customHeight="1" x14ac:dyDescent="0.35">
      <c r="A37" s="33" t="s">
        <v>92</v>
      </c>
      <c r="B37" s="34"/>
      <c r="C37" s="32"/>
      <c r="D37" s="35">
        <f>SUM(D35:D36)</f>
        <v>1135.0899999999999</v>
      </c>
      <c r="E37" s="28"/>
      <c r="F37" s="29"/>
      <c r="G37" s="30"/>
      <c r="H37" s="35">
        <f>SUM(H35:H36)</f>
        <v>7.18</v>
      </c>
      <c r="I37" s="14"/>
      <c r="J37" s="14"/>
    </row>
    <row r="38" spans="1:10" ht="15.95" customHeight="1" x14ac:dyDescent="0.35">
      <c r="A38" s="37" t="s">
        <v>127</v>
      </c>
      <c r="B38" s="38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33"/>
      <c r="B40" s="34"/>
      <c r="C40" s="32"/>
      <c r="D40" s="39"/>
      <c r="E40" s="28"/>
      <c r="F40" s="29"/>
      <c r="G40" s="30"/>
      <c r="H40" s="39"/>
      <c r="I40" s="14"/>
      <c r="J40" s="14"/>
    </row>
    <row r="41" spans="1:10" ht="15.95" customHeight="1" x14ac:dyDescent="0.35">
      <c r="A41" s="33"/>
      <c r="B41" s="34"/>
      <c r="C41" s="32"/>
      <c r="D41" s="39"/>
      <c r="E41" s="28"/>
      <c r="F41" s="29"/>
      <c r="G41" s="30"/>
      <c r="H41" s="39"/>
      <c r="I41" s="14"/>
      <c r="J41" s="14"/>
    </row>
    <row r="42" spans="1:10" ht="15.95" customHeight="1" x14ac:dyDescent="0.35">
      <c r="A42" s="25" t="s">
        <v>128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25" t="s">
        <v>129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25" t="s">
        <v>130</v>
      </c>
      <c r="B46" s="9"/>
      <c r="C46" s="36"/>
      <c r="D46" s="31" t="s">
        <v>91</v>
      </c>
      <c r="E46" s="28"/>
      <c r="F46" s="29"/>
      <c r="G46" s="30"/>
      <c r="H46" s="31"/>
      <c r="I46" s="14"/>
      <c r="J46" s="14"/>
    </row>
    <row r="47" spans="1:10" ht="15.95" hidden="1" customHeight="1" x14ac:dyDescent="0.35">
      <c r="A47" s="33" t="s">
        <v>92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33"/>
      <c r="B48" s="34"/>
      <c r="C48" s="32"/>
      <c r="D48" s="39"/>
      <c r="E48" s="28"/>
      <c r="F48" s="29"/>
      <c r="G48" s="30"/>
      <c r="H48" s="39"/>
      <c r="I48" s="14"/>
      <c r="J48" s="14"/>
    </row>
    <row r="49" spans="1:10" ht="15.95" customHeight="1" x14ac:dyDescent="0.35">
      <c r="A49" s="25" t="s">
        <v>131</v>
      </c>
      <c r="B49" s="9"/>
      <c r="C49" s="36"/>
      <c r="D49" s="31"/>
      <c r="E49" s="28"/>
      <c r="F49" s="29"/>
      <c r="G49" s="30"/>
      <c r="H49" s="31"/>
      <c r="I49" s="14"/>
      <c r="J49" s="14"/>
    </row>
    <row r="50" spans="1:10" ht="15.95" customHeight="1" x14ac:dyDescent="0.35">
      <c r="A50" s="25" t="s">
        <v>132</v>
      </c>
      <c r="B50" s="9"/>
      <c r="C50" s="36"/>
      <c r="D50" s="31">
        <v>74.92</v>
      </c>
      <c r="E50" s="28"/>
      <c r="F50" s="29"/>
      <c r="G50" s="30"/>
      <c r="H50" s="31">
        <f>ROUND(IFERROR($D50/$D$77*100,0),2)</f>
        <v>0.47</v>
      </c>
      <c r="I50" s="41"/>
      <c r="J50" s="14"/>
    </row>
    <row r="51" spans="1:10" ht="15.95" customHeight="1" x14ac:dyDescent="0.35">
      <c r="A51" s="25" t="s">
        <v>133</v>
      </c>
      <c r="B51" s="9"/>
      <c r="C51" s="36"/>
      <c r="D51" s="31" t="s">
        <v>91</v>
      </c>
      <c r="E51" s="28"/>
      <c r="F51" s="29"/>
      <c r="G51" s="30"/>
      <c r="H51" s="31"/>
      <c r="I51" s="41"/>
      <c r="J51" s="14"/>
    </row>
    <row r="52" spans="1:10" ht="15.95" hidden="1" customHeight="1" x14ac:dyDescent="0.35">
      <c r="A52" s="33" t="s">
        <v>134</v>
      </c>
      <c r="B52" s="34"/>
      <c r="C52" s="32"/>
      <c r="D52" s="35">
        <f>SUM(D51:D51)</f>
        <v>0</v>
      </c>
      <c r="E52" s="28"/>
      <c r="F52" s="29"/>
      <c r="G52" s="30"/>
      <c r="H52" s="35">
        <f>SUM(H51:H51)</f>
        <v>0</v>
      </c>
      <c r="I52" s="14"/>
      <c r="J52" s="14"/>
    </row>
    <row r="53" spans="1:10" ht="15.95" customHeight="1" x14ac:dyDescent="0.35">
      <c r="A53" s="25" t="s">
        <v>135</v>
      </c>
      <c r="B53" s="9"/>
      <c r="C53" s="42"/>
      <c r="D53" s="31"/>
      <c r="E53" s="28"/>
      <c r="F53" s="29"/>
      <c r="G53" s="30"/>
      <c r="H53" s="31"/>
      <c r="I53" s="41"/>
      <c r="J53" s="14"/>
    </row>
    <row r="54" spans="1:10" ht="15.95" customHeight="1" x14ac:dyDescent="0.35">
      <c r="A54" s="40" t="s">
        <v>207</v>
      </c>
      <c r="B54" s="14" t="s">
        <v>208</v>
      </c>
      <c r="C54" s="42">
        <v>1400</v>
      </c>
      <c r="D54" s="31">
        <v>1391.59</v>
      </c>
      <c r="E54" s="28" t="s">
        <v>186</v>
      </c>
      <c r="F54" s="29" t="s">
        <v>101</v>
      </c>
      <c r="G54" s="30" t="s">
        <v>111</v>
      </c>
      <c r="H54" s="31">
        <f>ROUND(IFERROR($D54/$D$77*100,0),2)</f>
        <v>8.8000000000000007</v>
      </c>
      <c r="I54" s="41"/>
      <c r="J54" s="14"/>
    </row>
    <row r="55" spans="1:10" ht="15.95" customHeight="1" x14ac:dyDescent="0.35">
      <c r="A55" s="40" t="s">
        <v>182</v>
      </c>
      <c r="B55" s="14" t="s">
        <v>183</v>
      </c>
      <c r="C55" s="42">
        <v>1400</v>
      </c>
      <c r="D55" s="31">
        <v>1388.84</v>
      </c>
      <c r="E55" s="28" t="s">
        <v>181</v>
      </c>
      <c r="F55" s="29" t="s">
        <v>101</v>
      </c>
      <c r="G55" s="30" t="s">
        <v>111</v>
      </c>
      <c r="H55" s="31">
        <f>ROUND(IFERROR($D55/$D$77*100,0),2)</f>
        <v>8.7799999999999994</v>
      </c>
      <c r="I55" s="41"/>
      <c r="J55" s="14"/>
    </row>
    <row r="56" spans="1:10" ht="15.95" customHeight="1" x14ac:dyDescent="0.35">
      <c r="A56" s="40" t="s">
        <v>184</v>
      </c>
      <c r="B56" s="14" t="s">
        <v>185</v>
      </c>
      <c r="C56" s="42">
        <v>500</v>
      </c>
      <c r="D56" s="31">
        <v>495.24</v>
      </c>
      <c r="E56" s="28" t="s">
        <v>186</v>
      </c>
      <c r="F56" s="29" t="s">
        <v>101</v>
      </c>
      <c r="G56" s="30" t="s">
        <v>111</v>
      </c>
      <c r="H56" s="31">
        <f>ROUND(IFERROR($D56/$D$77*100,0),2)</f>
        <v>3.13</v>
      </c>
      <c r="I56" s="41"/>
      <c r="J56" s="14"/>
    </row>
    <row r="57" spans="1:10" ht="15.95" customHeight="1" x14ac:dyDescent="0.35">
      <c r="A57" s="40" t="s">
        <v>207</v>
      </c>
      <c r="B57" s="14" t="s">
        <v>235</v>
      </c>
      <c r="C57" s="42">
        <v>100</v>
      </c>
      <c r="D57" s="31">
        <v>99.52</v>
      </c>
      <c r="E57" s="28" t="s">
        <v>186</v>
      </c>
      <c r="F57" s="29" t="s">
        <v>101</v>
      </c>
      <c r="G57" s="30" t="s">
        <v>111</v>
      </c>
      <c r="H57" s="31">
        <f>ROUND(IFERROR($D57/$D$77*100,0),2)</f>
        <v>0.63</v>
      </c>
      <c r="I57" s="41"/>
      <c r="J57" s="14"/>
    </row>
    <row r="58" spans="1:10" ht="15.95" customHeight="1" x14ac:dyDescent="0.35">
      <c r="A58" s="33" t="s">
        <v>134</v>
      </c>
      <c r="B58" s="34"/>
      <c r="C58" s="32"/>
      <c r="D58" s="35">
        <f>SUM(D53:D57)</f>
        <v>3375.19</v>
      </c>
      <c r="E58" s="28"/>
      <c r="F58" s="29"/>
      <c r="G58" s="30"/>
      <c r="H58" s="35">
        <f>SUM(H53:H57)</f>
        <v>21.339999999999996</v>
      </c>
      <c r="I58" s="14"/>
      <c r="J58" s="14"/>
    </row>
    <row r="59" spans="1:10" ht="15.95" customHeight="1" x14ac:dyDescent="0.35">
      <c r="A59" s="25" t="s">
        <v>136</v>
      </c>
      <c r="B59" s="9"/>
      <c r="C59" s="36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25" t="s">
        <v>137</v>
      </c>
      <c r="B61" s="9"/>
      <c r="C61" s="36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7" t="s">
        <v>138</v>
      </c>
      <c r="B63" s="38"/>
      <c r="C63" s="32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134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7" t="s">
        <v>139</v>
      </c>
      <c r="B65" s="38"/>
      <c r="C65" s="32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134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3" t="s">
        <v>140</v>
      </c>
      <c r="B67" s="38"/>
      <c r="C67" s="36"/>
      <c r="D67" s="35">
        <f>SUM(D66,D64,D62,D60,D58,D52,D50)</f>
        <v>3450.11</v>
      </c>
      <c r="E67" s="28"/>
      <c r="F67" s="29"/>
      <c r="G67" s="30"/>
      <c r="H67" s="35">
        <f>SUM(H66,H64,H62,H60,H58,H52,H50)</f>
        <v>21.809999999999995</v>
      </c>
      <c r="I67" s="14"/>
      <c r="J67" s="14"/>
    </row>
    <row r="68" spans="1:10" ht="15.95" customHeight="1" x14ac:dyDescent="0.35">
      <c r="A68" s="25" t="s">
        <v>141</v>
      </c>
      <c r="B68" s="9"/>
      <c r="C68" s="36"/>
      <c r="D68" s="31" t="s">
        <v>91</v>
      </c>
      <c r="E68" s="28"/>
      <c r="F68" s="29"/>
      <c r="G68" s="30"/>
      <c r="H68" s="31"/>
      <c r="I68" s="14"/>
      <c r="J68" s="14"/>
    </row>
    <row r="69" spans="1:10" ht="15.95" hidden="1" customHeight="1" x14ac:dyDescent="0.35">
      <c r="A69" s="33" t="s">
        <v>92</v>
      </c>
      <c r="B69" s="34"/>
      <c r="C69" s="32"/>
      <c r="D69" s="35">
        <f>SUM(D68:D68)</f>
        <v>0</v>
      </c>
      <c r="E69" s="28"/>
      <c r="F69" s="29"/>
      <c r="G69" s="30"/>
      <c r="H69" s="35">
        <f>SUM(H68:H68)</f>
        <v>0</v>
      </c>
      <c r="I69" s="14"/>
      <c r="J69" s="14"/>
    </row>
    <row r="70" spans="1:10" ht="15.95" customHeight="1" x14ac:dyDescent="0.35">
      <c r="A70" s="25" t="s">
        <v>142</v>
      </c>
      <c r="B70" s="9"/>
      <c r="C70" s="36"/>
      <c r="D70" s="31" t="s">
        <v>91</v>
      </c>
      <c r="E70" s="28"/>
      <c r="F70" s="29"/>
      <c r="G70" s="30"/>
      <c r="H70" s="31"/>
      <c r="I70" s="14"/>
      <c r="J70" s="14"/>
    </row>
    <row r="71" spans="1:10" ht="15.95" hidden="1" customHeight="1" x14ac:dyDescent="0.35">
      <c r="A71" s="33" t="s">
        <v>92</v>
      </c>
      <c r="B71" s="34"/>
      <c r="C71" s="32"/>
      <c r="D71" s="35">
        <f>SUM(D70:D70)</f>
        <v>0</v>
      </c>
      <c r="E71" s="28"/>
      <c r="F71" s="29"/>
      <c r="G71" s="30"/>
      <c r="H71" s="35">
        <f>SUM(H70:H70)</f>
        <v>0</v>
      </c>
      <c r="I71" s="14"/>
      <c r="J71" s="14"/>
    </row>
    <row r="72" spans="1:10" ht="15.95" customHeight="1" x14ac:dyDescent="0.35">
      <c r="A72" s="37" t="s">
        <v>143</v>
      </c>
      <c r="B72" s="38"/>
      <c r="C72" s="32"/>
      <c r="D72" s="39"/>
      <c r="E72" s="28"/>
      <c r="F72" s="29"/>
      <c r="G72" s="30"/>
      <c r="H72" s="31"/>
      <c r="I72" s="14"/>
      <c r="J72" s="14"/>
    </row>
    <row r="73" spans="1:10" ht="15.95" customHeight="1" x14ac:dyDescent="0.35">
      <c r="A73" s="37" t="s">
        <v>144</v>
      </c>
      <c r="B73" s="38"/>
      <c r="C73" s="32"/>
      <c r="D73" s="31" t="s">
        <v>91</v>
      </c>
      <c r="E73" s="28"/>
      <c r="F73" s="29"/>
      <c r="G73" s="30"/>
      <c r="H73" s="31"/>
      <c r="I73" s="14"/>
      <c r="J73" s="14"/>
    </row>
    <row r="74" spans="1:10" ht="15.95" customHeight="1" x14ac:dyDescent="0.35">
      <c r="A74" s="25" t="s">
        <v>145</v>
      </c>
      <c r="B74" s="9"/>
      <c r="C74" s="36"/>
      <c r="D74" s="31">
        <v>0.1</v>
      </c>
      <c r="E74" s="28"/>
      <c r="F74" s="29"/>
      <c r="G74" s="30"/>
      <c r="H74" s="43">
        <f>ROUND(IFERROR($D74/$D$77*100,0),2)</f>
        <v>0</v>
      </c>
      <c r="I74" s="41"/>
      <c r="J74" s="14"/>
    </row>
    <row r="75" spans="1:10" ht="15.95" customHeight="1" x14ac:dyDescent="0.35">
      <c r="A75" s="25" t="s">
        <v>146</v>
      </c>
      <c r="B75" s="9"/>
      <c r="C75" s="36"/>
      <c r="D75" s="44">
        <v>630.64999999999964</v>
      </c>
      <c r="E75" s="28"/>
      <c r="F75" s="29"/>
      <c r="G75" s="30"/>
      <c r="H75" s="31">
        <f>ROUND(IFERROR($D75/$D$77*100,0),2)</f>
        <v>3.99</v>
      </c>
      <c r="I75" s="41"/>
      <c r="J75" s="14"/>
    </row>
    <row r="76" spans="1:10" ht="15.95" customHeight="1" x14ac:dyDescent="0.35">
      <c r="A76" s="33" t="s">
        <v>92</v>
      </c>
      <c r="B76" s="34"/>
      <c r="C76" s="36"/>
      <c r="D76" s="35">
        <f>SUM(D73:D75)</f>
        <v>630.74999999999966</v>
      </c>
      <c r="E76" s="28"/>
      <c r="F76" s="29"/>
      <c r="G76" s="30"/>
      <c r="H76" s="35">
        <f>SUM(H73:H75)</f>
        <v>3.99</v>
      </c>
      <c r="I76" s="11"/>
      <c r="J76" s="14"/>
    </row>
    <row r="77" spans="1:10" ht="15.95" customHeight="1" thickBot="1" x14ac:dyDescent="0.4">
      <c r="A77" s="45" t="s">
        <v>147</v>
      </c>
      <c r="B77" s="46"/>
      <c r="C77" s="47"/>
      <c r="D77" s="48">
        <f>SUMIF(A:A,"*Total",D:D)</f>
        <v>15813.170000000002</v>
      </c>
      <c r="E77" s="49"/>
      <c r="F77" s="50"/>
      <c r="G77" s="51"/>
      <c r="H77" s="48">
        <f>SUMIF(A:A,"*Total",H:H)</f>
        <v>99.999999999999986</v>
      </c>
      <c r="I77" s="11"/>
      <c r="J77" s="14"/>
    </row>
    <row r="78" spans="1:10" ht="15.95" customHeight="1" thickTop="1" x14ac:dyDescent="0.35">
      <c r="A78" s="52" t="s">
        <v>148</v>
      </c>
      <c r="B78" s="14"/>
      <c r="C78" s="14"/>
      <c r="D78" s="11"/>
      <c r="E78" s="14"/>
      <c r="F78" s="14"/>
      <c r="G78" s="14"/>
      <c r="H78" s="6"/>
    </row>
    <row r="79" spans="1:10" ht="15.95" customHeight="1" x14ac:dyDescent="0.35">
      <c r="A79" s="14" t="s">
        <v>149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150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151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53" t="s">
        <v>152</v>
      </c>
      <c r="B82" s="53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153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154</v>
      </c>
      <c r="B84" s="14"/>
      <c r="C84" s="14"/>
      <c r="D84" s="6"/>
      <c r="E84" s="14"/>
      <c r="F84" s="14"/>
      <c r="G84" s="14"/>
      <c r="H84" s="6"/>
    </row>
    <row r="85" spans="1:8" ht="15.95" customHeight="1" x14ac:dyDescent="0.35">
      <c r="A85" s="14" t="s">
        <v>155</v>
      </c>
      <c r="B85" s="14"/>
      <c r="C85" s="14"/>
      <c r="D85" s="6"/>
      <c r="E85" s="14"/>
      <c r="F85" s="14"/>
      <c r="G85" s="14"/>
      <c r="H85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4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262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263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122</v>
      </c>
      <c r="B25" s="14" t="s">
        <v>251</v>
      </c>
      <c r="C25" s="36">
        <v>80</v>
      </c>
      <c r="D25" s="31">
        <v>1270.4100000000001</v>
      </c>
      <c r="E25" s="28" t="s">
        <v>120</v>
      </c>
      <c r="F25" s="29" t="s">
        <v>101</v>
      </c>
      <c r="G25" s="30" t="s">
        <v>102</v>
      </c>
      <c r="H25" s="31">
        <f>ROUND(IFERROR($D25/$D$76*100,0),2)</f>
        <v>9.73</v>
      </c>
      <c r="I25" s="14"/>
      <c r="J25" s="14"/>
    </row>
    <row r="26" spans="1:10" ht="15.95" customHeight="1" x14ac:dyDescent="0.35">
      <c r="A26" s="40" t="s">
        <v>194</v>
      </c>
      <c r="B26" s="14" t="s">
        <v>264</v>
      </c>
      <c r="C26" s="36">
        <v>100</v>
      </c>
      <c r="D26" s="31">
        <v>1179.1400000000001</v>
      </c>
      <c r="E26" s="28" t="s">
        <v>105</v>
      </c>
      <c r="F26" s="29" t="s">
        <v>101</v>
      </c>
      <c r="G26" s="30" t="s">
        <v>102</v>
      </c>
      <c r="H26" s="31">
        <f>ROUND(IFERROR($D26/$D$76*100,0),2)</f>
        <v>9.0399999999999991</v>
      </c>
      <c r="I26" s="14"/>
      <c r="J26" s="14"/>
    </row>
    <row r="27" spans="1:10" ht="15.95" customHeight="1" x14ac:dyDescent="0.35">
      <c r="A27" s="40" t="s">
        <v>198</v>
      </c>
      <c r="B27" s="14" t="s">
        <v>265</v>
      </c>
      <c r="C27" s="36">
        <v>100</v>
      </c>
      <c r="D27" s="31">
        <v>1001.35</v>
      </c>
      <c r="E27" s="28" t="s">
        <v>164</v>
      </c>
      <c r="F27" s="29" t="s">
        <v>101</v>
      </c>
      <c r="G27" s="30" t="s">
        <v>111</v>
      </c>
      <c r="H27" s="31">
        <f>ROUND(IFERROR($D27/$D$76*100,0),2)</f>
        <v>7.67</v>
      </c>
      <c r="I27" s="14"/>
      <c r="J27" s="14"/>
    </row>
    <row r="28" spans="1:10" ht="15.95" customHeight="1" x14ac:dyDescent="0.35">
      <c r="A28" s="40" t="s">
        <v>112</v>
      </c>
      <c r="B28" s="14" t="s">
        <v>252</v>
      </c>
      <c r="C28" s="36">
        <v>100</v>
      </c>
      <c r="D28" s="31">
        <v>1001.22</v>
      </c>
      <c r="E28" s="28" t="s">
        <v>114</v>
      </c>
      <c r="F28" s="29" t="s">
        <v>101</v>
      </c>
      <c r="G28" s="30" t="s">
        <v>102</v>
      </c>
      <c r="H28" s="31">
        <f>ROUND(IFERROR($D28/$D$76*100,0),2)</f>
        <v>7.67</v>
      </c>
      <c r="I28" s="14"/>
      <c r="J28" s="14"/>
    </row>
    <row r="29" spans="1:10" ht="15.95" customHeight="1" x14ac:dyDescent="0.35">
      <c r="A29" s="33" t="s">
        <v>92</v>
      </c>
      <c r="B29" s="34"/>
      <c r="C29" s="32"/>
      <c r="D29" s="35">
        <f>SUM(D24:D28)</f>
        <v>4452.12</v>
      </c>
      <c r="E29" s="28"/>
      <c r="F29" s="29"/>
      <c r="G29" s="30"/>
      <c r="H29" s="35">
        <f>SUM(H24:H28)</f>
        <v>34.11</v>
      </c>
      <c r="I29" s="14"/>
      <c r="J29" s="14"/>
    </row>
    <row r="30" spans="1:10" ht="15.95" customHeight="1" x14ac:dyDescent="0.35">
      <c r="A30" s="25" t="s">
        <v>126</v>
      </c>
      <c r="B30" s="9"/>
      <c r="C30" s="36"/>
      <c r="D30" s="31" t="s">
        <v>91</v>
      </c>
      <c r="E30" s="28"/>
      <c r="F30" s="29"/>
      <c r="G30" s="30"/>
      <c r="H30" s="31"/>
      <c r="I30" s="14"/>
      <c r="J30" s="14"/>
    </row>
    <row r="31" spans="1:10" ht="15.95" hidden="1" customHeight="1" x14ac:dyDescent="0.35">
      <c r="A31" s="33" t="s">
        <v>92</v>
      </c>
      <c r="B31" s="34"/>
      <c r="C31" s="32"/>
      <c r="D31" s="35">
        <f>SUM(D30:D30)</f>
        <v>0</v>
      </c>
      <c r="E31" s="28"/>
      <c r="F31" s="29"/>
      <c r="G31" s="30"/>
      <c r="H31" s="35">
        <f>SUM(H30:H30)</f>
        <v>0</v>
      </c>
      <c r="I31" s="14"/>
      <c r="J31" s="14"/>
    </row>
    <row r="32" spans="1:10" ht="15.95" customHeight="1" x14ac:dyDescent="0.35">
      <c r="A32" s="37" t="s">
        <v>127</v>
      </c>
      <c r="B32" s="38"/>
      <c r="C32" s="36"/>
      <c r="D32" s="31" t="s">
        <v>91</v>
      </c>
      <c r="E32" s="28"/>
      <c r="F32" s="29"/>
      <c r="G32" s="30"/>
      <c r="H32" s="31"/>
      <c r="I32" s="14"/>
      <c r="J32" s="14"/>
    </row>
    <row r="33" spans="1:10" ht="15.95" hidden="1" customHeight="1" x14ac:dyDescent="0.35">
      <c r="A33" s="33" t="s">
        <v>92</v>
      </c>
      <c r="B33" s="34"/>
      <c r="C33" s="32"/>
      <c r="D33" s="35">
        <f>SUM(D32:D32)</f>
        <v>0</v>
      </c>
      <c r="E33" s="28"/>
      <c r="F33" s="29"/>
      <c r="G33" s="30"/>
      <c r="H33" s="35">
        <f>SUM(H32:H32)</f>
        <v>0</v>
      </c>
      <c r="I33" s="14"/>
      <c r="J33" s="14"/>
    </row>
    <row r="34" spans="1:10" ht="15.95" customHeight="1" x14ac:dyDescent="0.35">
      <c r="A34" s="33"/>
      <c r="B34" s="34"/>
      <c r="C34" s="32"/>
      <c r="D34" s="39"/>
      <c r="E34" s="28"/>
      <c r="F34" s="29"/>
      <c r="G34" s="30"/>
      <c r="H34" s="39"/>
      <c r="I34" s="14"/>
      <c r="J34" s="14"/>
    </row>
    <row r="35" spans="1:10" ht="15.95" customHeight="1" x14ac:dyDescent="0.35">
      <c r="A35" s="33"/>
      <c r="B35" s="34"/>
      <c r="C35" s="32"/>
      <c r="D35" s="39"/>
      <c r="E35" s="28"/>
      <c r="F35" s="29"/>
      <c r="G35" s="30"/>
      <c r="H35" s="39"/>
      <c r="I35" s="14"/>
      <c r="J35" s="14"/>
    </row>
    <row r="36" spans="1:10" ht="15.95" customHeight="1" x14ac:dyDescent="0.35">
      <c r="A36" s="25" t="s">
        <v>128</v>
      </c>
      <c r="B36" s="9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25" t="s">
        <v>129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25" t="s">
        <v>130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33"/>
      <c r="B42" s="34"/>
      <c r="C42" s="32"/>
      <c r="D42" s="39"/>
      <c r="E42" s="28"/>
      <c r="F42" s="29"/>
      <c r="G42" s="30"/>
      <c r="H42" s="39"/>
      <c r="I42" s="14"/>
      <c r="J42" s="14"/>
    </row>
    <row r="43" spans="1:10" ht="15.95" customHeight="1" x14ac:dyDescent="0.35">
      <c r="A43" s="25" t="s">
        <v>131</v>
      </c>
      <c r="B43" s="9"/>
      <c r="C43" s="36"/>
      <c r="D43" s="31"/>
      <c r="E43" s="28"/>
      <c r="F43" s="29"/>
      <c r="G43" s="30"/>
      <c r="H43" s="31"/>
      <c r="I43" s="14"/>
      <c r="J43" s="14"/>
    </row>
    <row r="44" spans="1:10" ht="15.95" customHeight="1" x14ac:dyDescent="0.35">
      <c r="A44" s="25" t="s">
        <v>132</v>
      </c>
      <c r="B44" s="9"/>
      <c r="C44" s="36"/>
      <c r="D44" s="31">
        <v>18.5</v>
      </c>
      <c r="E44" s="28"/>
      <c r="F44" s="29"/>
      <c r="G44" s="30"/>
      <c r="H44" s="31">
        <f>ROUND(IFERROR($D44/$D$76*100,0),2)</f>
        <v>0.14000000000000001</v>
      </c>
      <c r="I44" s="41"/>
      <c r="J44" s="14"/>
    </row>
    <row r="45" spans="1:10" ht="15.95" customHeight="1" x14ac:dyDescent="0.35">
      <c r="A45" s="25" t="s">
        <v>133</v>
      </c>
      <c r="B45" s="9"/>
      <c r="C45" s="36"/>
      <c r="D45" s="31"/>
      <c r="E45" s="28"/>
      <c r="F45" s="29"/>
      <c r="G45" s="30"/>
      <c r="H45" s="31"/>
      <c r="I45" s="41"/>
      <c r="J45" s="14"/>
    </row>
    <row r="46" spans="1:10" ht="15.95" customHeight="1" x14ac:dyDescent="0.35">
      <c r="A46" s="40" t="s">
        <v>253</v>
      </c>
      <c r="B46" s="14" t="s">
        <v>254</v>
      </c>
      <c r="C46" s="36">
        <v>200</v>
      </c>
      <c r="D46" s="31">
        <v>991.01</v>
      </c>
      <c r="E46" s="28" t="s">
        <v>202</v>
      </c>
      <c r="F46" s="29" t="s">
        <v>101</v>
      </c>
      <c r="G46" s="30" t="s">
        <v>102</v>
      </c>
      <c r="H46" s="31">
        <f>ROUND(IFERROR($D46/$D$76*100,0),2)</f>
        <v>7.59</v>
      </c>
      <c r="I46" s="41"/>
      <c r="J46" s="14"/>
    </row>
    <row r="47" spans="1:10" ht="15.95" customHeight="1" x14ac:dyDescent="0.35">
      <c r="A47" s="33" t="s">
        <v>134</v>
      </c>
      <c r="B47" s="34"/>
      <c r="C47" s="32"/>
      <c r="D47" s="35">
        <f>SUM(D45:D46)</f>
        <v>991.01</v>
      </c>
      <c r="E47" s="28"/>
      <c r="F47" s="29"/>
      <c r="G47" s="30"/>
      <c r="H47" s="35">
        <f>SUM(H45:H46)</f>
        <v>7.59</v>
      </c>
      <c r="I47" s="14"/>
      <c r="J47" s="14"/>
    </row>
    <row r="48" spans="1:10" ht="15.95" customHeight="1" x14ac:dyDescent="0.35">
      <c r="A48" s="25" t="s">
        <v>135</v>
      </c>
      <c r="B48" s="9"/>
      <c r="C48" s="42"/>
      <c r="D48" s="31"/>
      <c r="E48" s="28"/>
      <c r="F48" s="29"/>
      <c r="G48" s="30"/>
      <c r="H48" s="31"/>
      <c r="I48" s="41"/>
      <c r="J48" s="14"/>
    </row>
    <row r="49" spans="1:10" ht="15.95" customHeight="1" x14ac:dyDescent="0.35">
      <c r="A49" s="40" t="s">
        <v>124</v>
      </c>
      <c r="B49" s="14" t="s">
        <v>187</v>
      </c>
      <c r="C49" s="42">
        <v>1300</v>
      </c>
      <c r="D49" s="31">
        <v>1289.4000000000001</v>
      </c>
      <c r="E49" s="28" t="s">
        <v>186</v>
      </c>
      <c r="F49" s="29" t="s">
        <v>101</v>
      </c>
      <c r="G49" s="30" t="s">
        <v>111</v>
      </c>
      <c r="H49" s="31">
        <f t="shared" ref="H49:H56" si="0">ROUND(IFERROR($D49/$D$76*100,0),2)</f>
        <v>9.8800000000000008</v>
      </c>
      <c r="I49" s="41"/>
      <c r="J49" s="14"/>
    </row>
    <row r="50" spans="1:10" ht="15.95" customHeight="1" x14ac:dyDescent="0.35">
      <c r="A50" s="40" t="s">
        <v>200</v>
      </c>
      <c r="B50" s="14" t="s">
        <v>266</v>
      </c>
      <c r="C50" s="42">
        <v>1000</v>
      </c>
      <c r="D50" s="31">
        <v>995.26</v>
      </c>
      <c r="E50" s="28" t="s">
        <v>202</v>
      </c>
      <c r="F50" s="29" t="s">
        <v>101</v>
      </c>
      <c r="G50" s="30" t="s">
        <v>111</v>
      </c>
      <c r="H50" s="31">
        <f t="shared" si="0"/>
        <v>7.63</v>
      </c>
      <c r="I50" s="41"/>
      <c r="J50" s="14"/>
    </row>
    <row r="51" spans="1:10" ht="15.95" customHeight="1" x14ac:dyDescent="0.35">
      <c r="A51" s="40" t="s">
        <v>207</v>
      </c>
      <c r="B51" s="14" t="s">
        <v>235</v>
      </c>
      <c r="C51" s="42">
        <v>1000</v>
      </c>
      <c r="D51" s="31">
        <v>995.17</v>
      </c>
      <c r="E51" s="28" t="s">
        <v>186</v>
      </c>
      <c r="F51" s="29" t="s">
        <v>101</v>
      </c>
      <c r="G51" s="30" t="s">
        <v>111</v>
      </c>
      <c r="H51" s="31">
        <f t="shared" si="0"/>
        <v>7.63</v>
      </c>
      <c r="I51" s="41"/>
      <c r="J51" s="14"/>
    </row>
    <row r="52" spans="1:10" ht="15.95" customHeight="1" x14ac:dyDescent="0.35">
      <c r="A52" s="40" t="s">
        <v>222</v>
      </c>
      <c r="B52" s="14" t="s">
        <v>223</v>
      </c>
      <c r="C52" s="42">
        <v>1000</v>
      </c>
      <c r="D52" s="31">
        <v>993.06</v>
      </c>
      <c r="E52" s="28" t="s">
        <v>186</v>
      </c>
      <c r="F52" s="29" t="s">
        <v>101</v>
      </c>
      <c r="G52" s="30" t="s">
        <v>111</v>
      </c>
      <c r="H52" s="31">
        <f t="shared" si="0"/>
        <v>7.61</v>
      </c>
      <c r="I52" s="41"/>
      <c r="J52" s="14"/>
    </row>
    <row r="53" spans="1:10" ht="15.95" customHeight="1" x14ac:dyDescent="0.35">
      <c r="A53" s="40" t="s">
        <v>182</v>
      </c>
      <c r="B53" s="14" t="s">
        <v>267</v>
      </c>
      <c r="C53" s="42">
        <v>1000</v>
      </c>
      <c r="D53" s="31">
        <v>993.03</v>
      </c>
      <c r="E53" s="28" t="s">
        <v>181</v>
      </c>
      <c r="F53" s="29" t="s">
        <v>101</v>
      </c>
      <c r="G53" s="30" t="s">
        <v>111</v>
      </c>
      <c r="H53" s="31">
        <f t="shared" si="0"/>
        <v>7.61</v>
      </c>
      <c r="I53" s="41"/>
      <c r="J53" s="14"/>
    </row>
    <row r="54" spans="1:10" ht="15.95" customHeight="1" x14ac:dyDescent="0.35">
      <c r="A54" s="40" t="s">
        <v>268</v>
      </c>
      <c r="B54" s="14" t="s">
        <v>269</v>
      </c>
      <c r="C54" s="42">
        <v>1000</v>
      </c>
      <c r="D54" s="31">
        <v>992.01</v>
      </c>
      <c r="E54" s="28" t="s">
        <v>181</v>
      </c>
      <c r="F54" s="29" t="s">
        <v>101</v>
      </c>
      <c r="G54" s="30" t="s">
        <v>111</v>
      </c>
      <c r="H54" s="31">
        <f t="shared" si="0"/>
        <v>7.6</v>
      </c>
      <c r="I54" s="41"/>
      <c r="J54" s="14"/>
    </row>
    <row r="55" spans="1:10" ht="15.95" customHeight="1" x14ac:dyDescent="0.35">
      <c r="A55" s="40" t="s">
        <v>184</v>
      </c>
      <c r="B55" s="14" t="s">
        <v>270</v>
      </c>
      <c r="C55" s="42">
        <v>1000</v>
      </c>
      <c r="D55" s="31">
        <v>990.32</v>
      </c>
      <c r="E55" s="28" t="s">
        <v>186</v>
      </c>
      <c r="F55" s="29" t="s">
        <v>101</v>
      </c>
      <c r="G55" s="30" t="s">
        <v>111</v>
      </c>
      <c r="H55" s="31">
        <f t="shared" si="0"/>
        <v>7.59</v>
      </c>
      <c r="I55" s="41"/>
      <c r="J55" s="14"/>
    </row>
    <row r="56" spans="1:10" ht="15.95" customHeight="1" x14ac:dyDescent="0.35">
      <c r="A56" s="40" t="s">
        <v>179</v>
      </c>
      <c r="B56" s="14" t="s">
        <v>180</v>
      </c>
      <c r="C56" s="42">
        <v>200</v>
      </c>
      <c r="D56" s="31">
        <v>198.76</v>
      </c>
      <c r="E56" s="28" t="s">
        <v>181</v>
      </c>
      <c r="F56" s="29" t="s">
        <v>101</v>
      </c>
      <c r="G56" s="30" t="s">
        <v>111</v>
      </c>
      <c r="H56" s="31">
        <f t="shared" si="0"/>
        <v>1.52</v>
      </c>
      <c r="I56" s="41"/>
      <c r="J56" s="14"/>
    </row>
    <row r="57" spans="1:10" ht="15.95" customHeight="1" x14ac:dyDescent="0.35">
      <c r="A57" s="33" t="s">
        <v>134</v>
      </c>
      <c r="B57" s="34"/>
      <c r="C57" s="32"/>
      <c r="D57" s="35">
        <f>SUM(D48:D56)</f>
        <v>7447.0099999999993</v>
      </c>
      <c r="E57" s="28"/>
      <c r="F57" s="29"/>
      <c r="G57" s="30"/>
      <c r="H57" s="35">
        <f>SUM(H48:H56)</f>
        <v>57.07</v>
      </c>
      <c r="I57" s="14"/>
      <c r="J57" s="14"/>
    </row>
    <row r="58" spans="1:10" ht="15.95" customHeight="1" x14ac:dyDescent="0.35">
      <c r="A58" s="25" t="s">
        <v>136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25" t="s">
        <v>137</v>
      </c>
      <c r="B60" s="9"/>
      <c r="C60" s="36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138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7" t="s">
        <v>139</v>
      </c>
      <c r="B64" s="38"/>
      <c r="C64" s="32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134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3" t="s">
        <v>140</v>
      </c>
      <c r="B66" s="38"/>
      <c r="C66" s="36"/>
      <c r="D66" s="35">
        <f>SUM(D65,D63,D61,D59,D57,D47,D44)</f>
        <v>8456.5199999999986</v>
      </c>
      <c r="E66" s="28"/>
      <c r="F66" s="29"/>
      <c r="G66" s="30"/>
      <c r="H66" s="35">
        <f>SUM(H65,H63,H61,H59,H57,H47,H44)</f>
        <v>64.8</v>
      </c>
      <c r="I66" s="14"/>
      <c r="J66" s="14"/>
    </row>
    <row r="67" spans="1:10" ht="15.95" customHeight="1" x14ac:dyDescent="0.35">
      <c r="A67" s="25" t="s">
        <v>141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25" t="s">
        <v>142</v>
      </c>
      <c r="B69" s="9"/>
      <c r="C69" s="36"/>
      <c r="D69" s="31" t="s">
        <v>91</v>
      </c>
      <c r="E69" s="28"/>
      <c r="F69" s="29"/>
      <c r="G69" s="30"/>
      <c r="H69" s="31"/>
      <c r="I69" s="14"/>
      <c r="J69" s="14"/>
    </row>
    <row r="70" spans="1:10" ht="15.95" hidden="1" customHeight="1" x14ac:dyDescent="0.35">
      <c r="A70" s="33" t="s">
        <v>92</v>
      </c>
      <c r="B70" s="34"/>
      <c r="C70" s="32"/>
      <c r="D70" s="35">
        <f>SUM(D69:D69)</f>
        <v>0</v>
      </c>
      <c r="E70" s="28"/>
      <c r="F70" s="29"/>
      <c r="G70" s="30"/>
      <c r="H70" s="35">
        <f>SUM(H69:H69)</f>
        <v>0</v>
      </c>
      <c r="I70" s="14"/>
      <c r="J70" s="14"/>
    </row>
    <row r="71" spans="1:10" ht="15.95" customHeight="1" x14ac:dyDescent="0.35">
      <c r="A71" s="37" t="s">
        <v>143</v>
      </c>
      <c r="B71" s="38"/>
      <c r="C71" s="32"/>
      <c r="D71" s="39"/>
      <c r="E71" s="28"/>
      <c r="F71" s="29"/>
      <c r="G71" s="30"/>
      <c r="H71" s="31"/>
      <c r="I71" s="14"/>
      <c r="J71" s="14"/>
    </row>
    <row r="72" spans="1:10" ht="15.95" customHeight="1" x14ac:dyDescent="0.35">
      <c r="A72" s="37" t="s">
        <v>144</v>
      </c>
      <c r="B72" s="38"/>
      <c r="C72" s="32"/>
      <c r="D72" s="31" t="s">
        <v>91</v>
      </c>
      <c r="E72" s="28"/>
      <c r="F72" s="29"/>
      <c r="G72" s="30"/>
      <c r="H72" s="31"/>
      <c r="I72" s="14"/>
      <c r="J72" s="14"/>
    </row>
    <row r="73" spans="1:10" ht="15.95" customHeight="1" x14ac:dyDescent="0.35">
      <c r="A73" s="25" t="s">
        <v>145</v>
      </c>
      <c r="B73" s="9"/>
      <c r="C73" s="36"/>
      <c r="D73" s="31">
        <v>0.1</v>
      </c>
      <c r="E73" s="28"/>
      <c r="F73" s="29"/>
      <c r="G73" s="30"/>
      <c r="H73" s="43">
        <f>ROUND(IFERROR($D73/$D$76*100,0),2)</f>
        <v>0</v>
      </c>
      <c r="I73" s="41"/>
      <c r="J73" s="14"/>
    </row>
    <row r="74" spans="1:10" ht="15.95" customHeight="1" x14ac:dyDescent="0.35">
      <c r="A74" s="25" t="s">
        <v>146</v>
      </c>
      <c r="B74" s="9"/>
      <c r="C74" s="36"/>
      <c r="D74" s="44">
        <v>141.80999999999949</v>
      </c>
      <c r="E74" s="28"/>
      <c r="F74" s="29"/>
      <c r="G74" s="30"/>
      <c r="H74" s="31">
        <f>ROUND(IFERROR($D74/$D$76*100,0),2)</f>
        <v>1.0900000000000001</v>
      </c>
      <c r="I74" s="41"/>
      <c r="J74" s="14"/>
    </row>
    <row r="75" spans="1:10" ht="15.95" customHeight="1" x14ac:dyDescent="0.35">
      <c r="A75" s="33" t="s">
        <v>92</v>
      </c>
      <c r="B75" s="34"/>
      <c r="C75" s="36"/>
      <c r="D75" s="35">
        <f>SUM(D72:D74)</f>
        <v>141.90999999999948</v>
      </c>
      <c r="E75" s="28"/>
      <c r="F75" s="29"/>
      <c r="G75" s="30"/>
      <c r="H75" s="35">
        <f>SUM(H72:H74)</f>
        <v>1.0900000000000001</v>
      </c>
      <c r="I75" s="11"/>
      <c r="J75" s="14"/>
    </row>
    <row r="76" spans="1:10" ht="15.95" customHeight="1" thickBot="1" x14ac:dyDescent="0.4">
      <c r="A76" s="45" t="s">
        <v>147</v>
      </c>
      <c r="B76" s="46"/>
      <c r="C76" s="47"/>
      <c r="D76" s="48">
        <f>SUMIF(A:A,"*Total",D:D)</f>
        <v>13050.55</v>
      </c>
      <c r="E76" s="49"/>
      <c r="F76" s="50"/>
      <c r="G76" s="51"/>
      <c r="H76" s="48">
        <f>SUMIF(A:A,"*Total",H:H)</f>
        <v>100</v>
      </c>
      <c r="I76" s="11"/>
      <c r="J76" s="14"/>
    </row>
    <row r="77" spans="1:10" ht="15.95" customHeight="1" thickTop="1" x14ac:dyDescent="0.35">
      <c r="A77" s="52" t="s">
        <v>148</v>
      </c>
      <c r="B77" s="14"/>
      <c r="C77" s="14"/>
      <c r="D77" s="11"/>
      <c r="E77" s="14"/>
      <c r="F77" s="14"/>
      <c r="G77" s="14"/>
      <c r="H77" s="6"/>
    </row>
    <row r="78" spans="1:10" ht="15.95" customHeight="1" x14ac:dyDescent="0.35">
      <c r="A78" s="14" t="s">
        <v>149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150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151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53" t="s">
        <v>152</v>
      </c>
      <c r="B81" s="53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153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154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155</v>
      </c>
      <c r="B84" s="14"/>
      <c r="C84" s="14"/>
      <c r="D84" s="6"/>
      <c r="E84" s="14"/>
      <c r="F84" s="14"/>
      <c r="G84" s="14"/>
      <c r="H84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271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272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190</v>
      </c>
      <c r="B25" s="14" t="s">
        <v>191</v>
      </c>
      <c r="C25" s="36">
        <v>40</v>
      </c>
      <c r="D25" s="31">
        <v>475.25</v>
      </c>
      <c r="E25" s="28" t="s">
        <v>120</v>
      </c>
      <c r="F25" s="29" t="s">
        <v>101</v>
      </c>
      <c r="G25" s="30" t="s">
        <v>102</v>
      </c>
      <c r="H25" s="31">
        <f t="shared" ref="H25:H32" si="0">ROUND(IFERROR($D25/$D$73*100,0),2)</f>
        <v>12.46</v>
      </c>
      <c r="I25" s="14"/>
      <c r="J25" s="14"/>
    </row>
    <row r="26" spans="1:10" ht="15.95" customHeight="1" x14ac:dyDescent="0.35">
      <c r="A26" s="40" t="s">
        <v>124</v>
      </c>
      <c r="B26" s="14" t="s">
        <v>197</v>
      </c>
      <c r="C26" s="36">
        <v>40</v>
      </c>
      <c r="D26" s="31">
        <v>408.31</v>
      </c>
      <c r="E26" s="28" t="s">
        <v>120</v>
      </c>
      <c r="F26" s="29" t="s">
        <v>101</v>
      </c>
      <c r="G26" s="30" t="s">
        <v>111</v>
      </c>
      <c r="H26" s="31">
        <f t="shared" si="0"/>
        <v>10.7</v>
      </c>
      <c r="I26" s="14"/>
      <c r="J26" s="14"/>
    </row>
    <row r="27" spans="1:10" ht="15.95" customHeight="1" x14ac:dyDescent="0.35">
      <c r="A27" s="40" t="s">
        <v>112</v>
      </c>
      <c r="B27" s="14" t="s">
        <v>192</v>
      </c>
      <c r="C27" s="36">
        <v>40</v>
      </c>
      <c r="D27" s="31">
        <v>407.5</v>
      </c>
      <c r="E27" s="28" t="s">
        <v>108</v>
      </c>
      <c r="F27" s="29" t="s">
        <v>101</v>
      </c>
      <c r="G27" s="30" t="s">
        <v>102</v>
      </c>
      <c r="H27" s="31">
        <f t="shared" si="0"/>
        <v>10.68</v>
      </c>
      <c r="I27" s="14"/>
      <c r="J27" s="14"/>
    </row>
    <row r="28" spans="1:10" ht="15.95" customHeight="1" x14ac:dyDescent="0.35">
      <c r="A28" s="40" t="s">
        <v>109</v>
      </c>
      <c r="B28" s="14" t="s">
        <v>193</v>
      </c>
      <c r="C28" s="36">
        <v>40</v>
      </c>
      <c r="D28" s="31">
        <v>407.32</v>
      </c>
      <c r="E28" s="28" t="s">
        <v>120</v>
      </c>
      <c r="F28" s="29" t="s">
        <v>101</v>
      </c>
      <c r="G28" s="30" t="s">
        <v>111</v>
      </c>
      <c r="H28" s="31">
        <f t="shared" si="0"/>
        <v>10.68</v>
      </c>
      <c r="I28" s="14"/>
      <c r="J28" s="14"/>
    </row>
    <row r="29" spans="1:10" ht="15.95" customHeight="1" x14ac:dyDescent="0.35">
      <c r="A29" s="40" t="s">
        <v>198</v>
      </c>
      <c r="B29" s="14" t="s">
        <v>199</v>
      </c>
      <c r="C29" s="36">
        <v>40</v>
      </c>
      <c r="D29" s="31">
        <v>406.75</v>
      </c>
      <c r="E29" s="28" t="s">
        <v>164</v>
      </c>
      <c r="F29" s="29" t="s">
        <v>101</v>
      </c>
      <c r="G29" s="30" t="s">
        <v>111</v>
      </c>
      <c r="H29" s="31">
        <f t="shared" si="0"/>
        <v>10.66</v>
      </c>
      <c r="I29" s="14"/>
      <c r="J29" s="14"/>
    </row>
    <row r="30" spans="1:10" ht="15.95" customHeight="1" x14ac:dyDescent="0.35">
      <c r="A30" s="40" t="s">
        <v>194</v>
      </c>
      <c r="B30" s="14" t="s">
        <v>195</v>
      </c>
      <c r="C30" s="36">
        <v>40</v>
      </c>
      <c r="D30" s="31">
        <v>404.75</v>
      </c>
      <c r="E30" s="28" t="s">
        <v>105</v>
      </c>
      <c r="F30" s="29" t="s">
        <v>101</v>
      </c>
      <c r="G30" s="30" t="s">
        <v>102</v>
      </c>
      <c r="H30" s="31">
        <f t="shared" si="0"/>
        <v>10.61</v>
      </c>
      <c r="I30" s="14"/>
      <c r="J30" s="14"/>
    </row>
    <row r="31" spans="1:10" ht="15.95" customHeight="1" x14ac:dyDescent="0.35">
      <c r="A31" s="40" t="s">
        <v>162</v>
      </c>
      <c r="B31" s="14" t="s">
        <v>196</v>
      </c>
      <c r="C31" s="36">
        <v>30</v>
      </c>
      <c r="D31" s="31">
        <v>354.45</v>
      </c>
      <c r="E31" s="28" t="s">
        <v>120</v>
      </c>
      <c r="F31" s="29" t="s">
        <v>101</v>
      </c>
      <c r="G31" s="30" t="s">
        <v>102</v>
      </c>
      <c r="H31" s="31">
        <f t="shared" si="0"/>
        <v>9.2899999999999991</v>
      </c>
      <c r="I31" s="14"/>
      <c r="J31" s="14"/>
    </row>
    <row r="32" spans="1:10" ht="15.95" customHeight="1" x14ac:dyDescent="0.35">
      <c r="A32" s="40" t="s">
        <v>109</v>
      </c>
      <c r="B32" s="14" t="s">
        <v>110</v>
      </c>
      <c r="C32" s="36">
        <v>10</v>
      </c>
      <c r="D32" s="31">
        <v>101.29</v>
      </c>
      <c r="E32" s="28" t="s">
        <v>108</v>
      </c>
      <c r="F32" s="29" t="s">
        <v>101</v>
      </c>
      <c r="G32" s="30" t="s">
        <v>111</v>
      </c>
      <c r="H32" s="31">
        <f t="shared" si="0"/>
        <v>2.65</v>
      </c>
      <c r="I32" s="14"/>
      <c r="J32" s="14"/>
    </row>
    <row r="33" spans="1:10" ht="15.95" customHeight="1" x14ac:dyDescent="0.35">
      <c r="A33" s="33" t="s">
        <v>92</v>
      </c>
      <c r="B33" s="34"/>
      <c r="C33" s="32"/>
      <c r="D33" s="35">
        <f>SUM(D24:D32)</f>
        <v>2965.62</v>
      </c>
      <c r="E33" s="28"/>
      <c r="F33" s="29"/>
      <c r="G33" s="30"/>
      <c r="H33" s="35">
        <f>SUM(H24:H32)</f>
        <v>77.730000000000018</v>
      </c>
      <c r="I33" s="14"/>
      <c r="J33" s="14"/>
    </row>
    <row r="34" spans="1:10" ht="15.95" customHeight="1" x14ac:dyDescent="0.35">
      <c r="A34" s="25" t="s">
        <v>126</v>
      </c>
      <c r="B34" s="9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37" t="s">
        <v>127</v>
      </c>
      <c r="B36" s="38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25" t="s">
        <v>128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129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25" t="s">
        <v>130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33"/>
      <c r="B46" s="34"/>
      <c r="C46" s="32"/>
      <c r="D46" s="39"/>
      <c r="E46" s="28"/>
      <c r="F46" s="29"/>
      <c r="G46" s="30"/>
      <c r="H46" s="39"/>
      <c r="I46" s="14"/>
      <c r="J46" s="14"/>
    </row>
    <row r="47" spans="1:10" ht="15.95" customHeight="1" x14ac:dyDescent="0.35">
      <c r="A47" s="25" t="s">
        <v>131</v>
      </c>
      <c r="B47" s="9"/>
      <c r="C47" s="36"/>
      <c r="D47" s="31"/>
      <c r="E47" s="28"/>
      <c r="F47" s="29"/>
      <c r="G47" s="30"/>
      <c r="H47" s="31"/>
      <c r="I47" s="14"/>
      <c r="J47" s="14"/>
    </row>
    <row r="48" spans="1:10" ht="15.95" customHeight="1" x14ac:dyDescent="0.35">
      <c r="A48" s="25" t="s">
        <v>132</v>
      </c>
      <c r="B48" s="9"/>
      <c r="C48" s="36"/>
      <c r="D48" s="31">
        <v>122.94</v>
      </c>
      <c r="E48" s="28"/>
      <c r="F48" s="29"/>
      <c r="G48" s="30"/>
      <c r="H48" s="31">
        <f>ROUND(IFERROR($D48/$D$73*100,0),2)</f>
        <v>3.22</v>
      </c>
      <c r="I48" s="41"/>
      <c r="J48" s="14"/>
    </row>
    <row r="49" spans="1:10" ht="15.95" customHeight="1" x14ac:dyDescent="0.35">
      <c r="A49" s="25" t="s">
        <v>133</v>
      </c>
      <c r="B49" s="9"/>
      <c r="C49" s="36"/>
      <c r="D49" s="31" t="s">
        <v>91</v>
      </c>
      <c r="E49" s="28"/>
      <c r="F49" s="29"/>
      <c r="G49" s="30"/>
      <c r="H49" s="31"/>
      <c r="I49" s="41"/>
      <c r="J49" s="14"/>
    </row>
    <row r="50" spans="1:10" ht="15.95" hidden="1" customHeight="1" x14ac:dyDescent="0.35">
      <c r="A50" s="33" t="s">
        <v>134</v>
      </c>
      <c r="B50" s="34"/>
      <c r="C50" s="32"/>
      <c r="D50" s="35">
        <f>SUM(D49:D49)</f>
        <v>0</v>
      </c>
      <c r="E50" s="28"/>
      <c r="F50" s="29"/>
      <c r="G50" s="30"/>
      <c r="H50" s="35">
        <f>SUM(H49:H49)</f>
        <v>0</v>
      </c>
      <c r="I50" s="14"/>
      <c r="J50" s="14"/>
    </row>
    <row r="51" spans="1:10" ht="15.95" customHeight="1" x14ac:dyDescent="0.35">
      <c r="A51" s="25" t="s">
        <v>135</v>
      </c>
      <c r="B51" s="9"/>
      <c r="C51" s="42"/>
      <c r="D51" s="31"/>
      <c r="E51" s="28"/>
      <c r="F51" s="29"/>
      <c r="G51" s="30"/>
      <c r="H51" s="31"/>
      <c r="I51" s="41"/>
      <c r="J51" s="14"/>
    </row>
    <row r="52" spans="1:10" ht="15.95" customHeight="1" x14ac:dyDescent="0.35">
      <c r="A52" s="40" t="s">
        <v>200</v>
      </c>
      <c r="B52" s="14" t="s">
        <v>201</v>
      </c>
      <c r="C52" s="42">
        <v>300</v>
      </c>
      <c r="D52" s="31">
        <v>298.48</v>
      </c>
      <c r="E52" s="28" t="s">
        <v>202</v>
      </c>
      <c r="F52" s="29" t="s">
        <v>101</v>
      </c>
      <c r="G52" s="30" t="s">
        <v>111</v>
      </c>
      <c r="H52" s="31">
        <f>ROUND(IFERROR($D52/$D$73*100,0),2)</f>
        <v>7.82</v>
      </c>
      <c r="I52" s="41"/>
      <c r="J52" s="14"/>
    </row>
    <row r="53" spans="1:10" ht="15.95" customHeight="1" x14ac:dyDescent="0.35">
      <c r="A53" s="40" t="s">
        <v>182</v>
      </c>
      <c r="B53" s="14" t="s">
        <v>267</v>
      </c>
      <c r="C53" s="42">
        <v>300</v>
      </c>
      <c r="D53" s="31">
        <v>297.91000000000003</v>
      </c>
      <c r="E53" s="28" t="s">
        <v>181</v>
      </c>
      <c r="F53" s="29" t="s">
        <v>101</v>
      </c>
      <c r="G53" s="30" t="s">
        <v>111</v>
      </c>
      <c r="H53" s="31">
        <f>ROUND(IFERROR($D53/$D$73*100,0),2)</f>
        <v>7.81</v>
      </c>
      <c r="I53" s="41"/>
      <c r="J53" s="14"/>
    </row>
    <row r="54" spans="1:10" ht="15.95" customHeight="1" x14ac:dyDescent="0.35">
      <c r="A54" s="33" t="s">
        <v>134</v>
      </c>
      <c r="B54" s="34"/>
      <c r="C54" s="32"/>
      <c r="D54" s="35">
        <f>SUM(D51:D53)</f>
        <v>596.3900000000001</v>
      </c>
      <c r="E54" s="28"/>
      <c r="F54" s="29"/>
      <c r="G54" s="30"/>
      <c r="H54" s="35">
        <f>SUM(H51:H53)</f>
        <v>15.629999999999999</v>
      </c>
      <c r="I54" s="14"/>
      <c r="J54" s="14"/>
    </row>
    <row r="55" spans="1:10" ht="15.95" customHeight="1" x14ac:dyDescent="0.35">
      <c r="A55" s="25" t="s">
        <v>136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137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138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139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3" t="s">
        <v>140</v>
      </c>
      <c r="B63" s="38"/>
      <c r="C63" s="36"/>
      <c r="D63" s="35">
        <f>SUM(D62,D60,D58,D56,D54,D50,D48)</f>
        <v>719.33000000000015</v>
      </c>
      <c r="E63" s="28"/>
      <c r="F63" s="29"/>
      <c r="G63" s="30"/>
      <c r="H63" s="35">
        <f>SUM(H62,H60,H58,H56,H54,H50,H48)</f>
        <v>18.849999999999998</v>
      </c>
      <c r="I63" s="14"/>
      <c r="J63" s="14"/>
    </row>
    <row r="64" spans="1:10" ht="15.95" customHeight="1" x14ac:dyDescent="0.35">
      <c r="A64" s="25" t="s">
        <v>141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25" t="s">
        <v>142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7" t="s">
        <v>143</v>
      </c>
      <c r="B68" s="38"/>
      <c r="C68" s="32"/>
      <c r="D68" s="39"/>
      <c r="E68" s="28"/>
      <c r="F68" s="29"/>
      <c r="G68" s="30"/>
      <c r="H68" s="31"/>
      <c r="I68" s="14"/>
      <c r="J68" s="14"/>
    </row>
    <row r="69" spans="1:10" ht="15.95" customHeight="1" x14ac:dyDescent="0.35">
      <c r="A69" s="37" t="s">
        <v>144</v>
      </c>
      <c r="B69" s="38"/>
      <c r="C69" s="32"/>
      <c r="D69" s="31" t="s">
        <v>91</v>
      </c>
      <c r="E69" s="28"/>
      <c r="F69" s="29"/>
      <c r="G69" s="30"/>
      <c r="H69" s="31"/>
      <c r="I69" s="14"/>
      <c r="J69" s="14"/>
    </row>
    <row r="70" spans="1:10" ht="15.95" customHeight="1" x14ac:dyDescent="0.35">
      <c r="A70" s="25" t="s">
        <v>145</v>
      </c>
      <c r="B70" s="9"/>
      <c r="C70" s="36"/>
      <c r="D70" s="31">
        <v>0.11</v>
      </c>
      <c r="E70" s="28"/>
      <c r="F70" s="29"/>
      <c r="G70" s="30"/>
      <c r="H70" s="43">
        <f>ROUND(IFERROR($D70/$D$73*100,0),2)</f>
        <v>0</v>
      </c>
      <c r="I70" s="41"/>
      <c r="J70" s="14"/>
    </row>
    <row r="71" spans="1:10" ht="15.95" customHeight="1" x14ac:dyDescent="0.35">
      <c r="A71" s="25" t="s">
        <v>146</v>
      </c>
      <c r="B71" s="9"/>
      <c r="C71" s="36"/>
      <c r="D71" s="44">
        <v>130.1899999999996</v>
      </c>
      <c r="E71" s="28"/>
      <c r="F71" s="29"/>
      <c r="G71" s="30"/>
      <c r="H71" s="31">
        <f>ROUND(IFERROR($D71/$D$73*100,0),2)+0.01</f>
        <v>3.42</v>
      </c>
      <c r="I71" s="41"/>
      <c r="J71" s="14"/>
    </row>
    <row r="72" spans="1:10" ht="15.95" customHeight="1" x14ac:dyDescent="0.35">
      <c r="A72" s="33" t="s">
        <v>92</v>
      </c>
      <c r="B72" s="34"/>
      <c r="C72" s="36"/>
      <c r="D72" s="35">
        <f>SUM(D69:D71)</f>
        <v>130.29999999999961</v>
      </c>
      <c r="E72" s="28"/>
      <c r="F72" s="29"/>
      <c r="G72" s="30"/>
      <c r="H72" s="35">
        <f>SUM(H69:H71)</f>
        <v>3.42</v>
      </c>
      <c r="I72" s="11"/>
      <c r="J72" s="14"/>
    </row>
    <row r="73" spans="1:10" ht="15.95" customHeight="1" thickBot="1" x14ac:dyDescent="0.4">
      <c r="A73" s="45" t="s">
        <v>147</v>
      </c>
      <c r="B73" s="46"/>
      <c r="C73" s="47"/>
      <c r="D73" s="48">
        <f>SUMIF(A:A,"*Total",D:D)</f>
        <v>3815.2499999999995</v>
      </c>
      <c r="E73" s="49"/>
      <c r="F73" s="50"/>
      <c r="G73" s="51"/>
      <c r="H73" s="48">
        <f>SUMIF(A:A,"*Total",H:H)</f>
        <v>100.00000000000001</v>
      </c>
      <c r="I73" s="11"/>
      <c r="J73" s="14"/>
    </row>
    <row r="74" spans="1:10" ht="15.95" customHeight="1" thickTop="1" x14ac:dyDescent="0.35">
      <c r="A74" s="52" t="s">
        <v>148</v>
      </c>
      <c r="B74" s="14"/>
      <c r="C74" s="14"/>
      <c r="D74" s="11"/>
      <c r="E74" s="14"/>
      <c r="F74" s="14"/>
      <c r="G74" s="14"/>
      <c r="H74" s="6"/>
    </row>
    <row r="75" spans="1:10" ht="15.95" customHeight="1" x14ac:dyDescent="0.35">
      <c r="A75" s="14" t="s">
        <v>149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150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151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53" t="s">
        <v>152</v>
      </c>
      <c r="B78" s="53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153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154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155</v>
      </c>
      <c r="B81" s="14"/>
      <c r="C81" s="14"/>
      <c r="D81" s="6"/>
      <c r="E81" s="14"/>
      <c r="F81" s="14"/>
      <c r="G81" s="14"/>
      <c r="H81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273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274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98</v>
      </c>
      <c r="B25" s="14" t="s">
        <v>275</v>
      </c>
      <c r="C25" s="36">
        <v>50</v>
      </c>
      <c r="D25" s="31">
        <v>662.29</v>
      </c>
      <c r="E25" s="28" t="s">
        <v>100</v>
      </c>
      <c r="F25" s="29" t="s">
        <v>101</v>
      </c>
      <c r="G25" s="30" t="s">
        <v>102</v>
      </c>
      <c r="H25" s="31">
        <f t="shared" ref="H25:H31" si="0">ROUND(IFERROR($D25/$D$70*100,0),2)</f>
        <v>15.88</v>
      </c>
      <c r="I25" s="14"/>
      <c r="J25" s="14"/>
    </row>
    <row r="26" spans="1:10" ht="15.95" customHeight="1" x14ac:dyDescent="0.35">
      <c r="A26" s="40" t="s">
        <v>112</v>
      </c>
      <c r="B26" s="14" t="s">
        <v>219</v>
      </c>
      <c r="C26" s="36">
        <v>50</v>
      </c>
      <c r="D26" s="31">
        <v>501.39</v>
      </c>
      <c r="E26" s="28" t="s">
        <v>114</v>
      </c>
      <c r="F26" s="29" t="s">
        <v>101</v>
      </c>
      <c r="G26" s="30" t="s">
        <v>102</v>
      </c>
      <c r="H26" s="31">
        <f t="shared" si="0"/>
        <v>12.02</v>
      </c>
      <c r="I26" s="14"/>
      <c r="J26" s="14"/>
    </row>
    <row r="27" spans="1:10" ht="15.95" customHeight="1" x14ac:dyDescent="0.35">
      <c r="A27" s="40" t="s">
        <v>106</v>
      </c>
      <c r="B27" s="14" t="s">
        <v>230</v>
      </c>
      <c r="C27" s="36">
        <v>50</v>
      </c>
      <c r="D27" s="31">
        <v>500.51</v>
      </c>
      <c r="E27" s="28" t="s">
        <v>120</v>
      </c>
      <c r="F27" s="29" t="s">
        <v>101</v>
      </c>
      <c r="G27" s="30" t="s">
        <v>102</v>
      </c>
      <c r="H27" s="31">
        <f t="shared" si="0"/>
        <v>12</v>
      </c>
      <c r="I27" s="14"/>
      <c r="J27" s="14"/>
    </row>
    <row r="28" spans="1:10" ht="15.95" customHeight="1" x14ac:dyDescent="0.35">
      <c r="A28" s="40" t="s">
        <v>124</v>
      </c>
      <c r="B28" s="14" t="s">
        <v>276</v>
      </c>
      <c r="C28" s="36">
        <v>50</v>
      </c>
      <c r="D28" s="31">
        <v>500.17</v>
      </c>
      <c r="E28" s="28" t="s">
        <v>108</v>
      </c>
      <c r="F28" s="29" t="s">
        <v>101</v>
      </c>
      <c r="G28" s="30" t="s">
        <v>111</v>
      </c>
      <c r="H28" s="31">
        <f t="shared" si="0"/>
        <v>12</v>
      </c>
      <c r="I28" s="14"/>
      <c r="J28" s="14"/>
    </row>
    <row r="29" spans="1:10" ht="15.95" customHeight="1" x14ac:dyDescent="0.35">
      <c r="A29" s="40" t="s">
        <v>226</v>
      </c>
      <c r="B29" s="14" t="s">
        <v>277</v>
      </c>
      <c r="C29" s="36">
        <v>45</v>
      </c>
      <c r="D29" s="31">
        <v>451.52</v>
      </c>
      <c r="E29" s="28" t="s">
        <v>120</v>
      </c>
      <c r="F29" s="29" t="s">
        <v>101</v>
      </c>
      <c r="G29" s="30" t="s">
        <v>102</v>
      </c>
      <c r="H29" s="31">
        <f t="shared" si="0"/>
        <v>10.83</v>
      </c>
      <c r="I29" s="14"/>
      <c r="J29" s="14"/>
    </row>
    <row r="30" spans="1:10" ht="15.95" customHeight="1" x14ac:dyDescent="0.35">
      <c r="A30" s="40" t="s">
        <v>118</v>
      </c>
      <c r="B30" s="14" t="s">
        <v>278</v>
      </c>
      <c r="C30" s="36">
        <v>32</v>
      </c>
      <c r="D30" s="31">
        <v>400.5</v>
      </c>
      <c r="E30" s="28" t="s">
        <v>108</v>
      </c>
      <c r="F30" s="29" t="s">
        <v>101</v>
      </c>
      <c r="G30" s="30" t="s">
        <v>121</v>
      </c>
      <c r="H30" s="31">
        <f t="shared" si="0"/>
        <v>9.61</v>
      </c>
      <c r="I30" s="14"/>
      <c r="J30" s="14"/>
    </row>
    <row r="31" spans="1:10" ht="15.95" customHeight="1" x14ac:dyDescent="0.35">
      <c r="A31" s="40" t="s">
        <v>190</v>
      </c>
      <c r="B31" s="14" t="s">
        <v>279</v>
      </c>
      <c r="C31" s="36">
        <v>30</v>
      </c>
      <c r="D31" s="31">
        <v>300.82</v>
      </c>
      <c r="E31" s="28" t="s">
        <v>120</v>
      </c>
      <c r="F31" s="29" t="s">
        <v>101</v>
      </c>
      <c r="G31" s="30" t="s">
        <v>102</v>
      </c>
      <c r="H31" s="31">
        <f t="shared" si="0"/>
        <v>7.21</v>
      </c>
      <c r="I31" s="14"/>
      <c r="J31" s="14"/>
    </row>
    <row r="32" spans="1:10" ht="15.95" customHeight="1" x14ac:dyDescent="0.35">
      <c r="A32" s="33" t="s">
        <v>92</v>
      </c>
      <c r="B32" s="34"/>
      <c r="C32" s="32"/>
      <c r="D32" s="35">
        <f>SUM(D24:D31)</f>
        <v>3317.2</v>
      </c>
      <c r="E32" s="28"/>
      <c r="F32" s="29"/>
      <c r="G32" s="30"/>
      <c r="H32" s="35">
        <f>SUM(H24:H31)</f>
        <v>79.55</v>
      </c>
      <c r="I32" s="14"/>
      <c r="J32" s="14"/>
    </row>
    <row r="33" spans="1:10" ht="15.95" customHeight="1" x14ac:dyDescent="0.35">
      <c r="A33" s="25" t="s">
        <v>126</v>
      </c>
      <c r="B33" s="9"/>
      <c r="C33" s="36"/>
      <c r="D33" s="31" t="s">
        <v>91</v>
      </c>
      <c r="E33" s="28"/>
      <c r="F33" s="29"/>
      <c r="G33" s="30"/>
      <c r="H33" s="31"/>
      <c r="I33" s="14"/>
      <c r="J33" s="14"/>
    </row>
    <row r="34" spans="1:10" ht="15.95" hidden="1" customHeight="1" x14ac:dyDescent="0.35">
      <c r="A34" s="33" t="s">
        <v>92</v>
      </c>
      <c r="B34" s="34"/>
      <c r="C34" s="32"/>
      <c r="D34" s="35">
        <f>SUM(D33:D33)</f>
        <v>0</v>
      </c>
      <c r="E34" s="28"/>
      <c r="F34" s="29"/>
      <c r="G34" s="30"/>
      <c r="H34" s="35">
        <f>SUM(H33:H33)</f>
        <v>0</v>
      </c>
      <c r="I34" s="14"/>
      <c r="J34" s="14"/>
    </row>
    <row r="35" spans="1:10" ht="15.95" customHeight="1" x14ac:dyDescent="0.35">
      <c r="A35" s="37" t="s">
        <v>127</v>
      </c>
      <c r="B35" s="38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33"/>
      <c r="B37" s="34"/>
      <c r="C37" s="32"/>
      <c r="D37" s="39"/>
      <c r="E37" s="28"/>
      <c r="F37" s="29"/>
      <c r="G37" s="30"/>
      <c r="H37" s="39"/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25" t="s">
        <v>128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25" t="s">
        <v>129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130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33"/>
      <c r="B45" s="34"/>
      <c r="C45" s="32"/>
      <c r="D45" s="39"/>
      <c r="E45" s="28"/>
      <c r="F45" s="29"/>
      <c r="G45" s="30"/>
      <c r="H45" s="39"/>
      <c r="I45" s="14"/>
      <c r="J45" s="14"/>
    </row>
    <row r="46" spans="1:10" ht="15.95" customHeight="1" x14ac:dyDescent="0.35">
      <c r="A46" s="25" t="s">
        <v>131</v>
      </c>
      <c r="B46" s="9"/>
      <c r="C46" s="36"/>
      <c r="D46" s="31"/>
      <c r="E46" s="28"/>
      <c r="F46" s="29"/>
      <c r="G46" s="30"/>
      <c r="H46" s="31"/>
      <c r="I46" s="14"/>
      <c r="J46" s="14"/>
    </row>
    <row r="47" spans="1:10" ht="15.95" customHeight="1" x14ac:dyDescent="0.35">
      <c r="A47" s="25" t="s">
        <v>132</v>
      </c>
      <c r="B47" s="9"/>
      <c r="C47" s="36"/>
      <c r="D47" s="31">
        <v>521.69000000000005</v>
      </c>
      <c r="E47" s="28"/>
      <c r="F47" s="29"/>
      <c r="G47" s="30"/>
      <c r="H47" s="31">
        <f>ROUND(IFERROR($D47/$D$70*100,0),2)</f>
        <v>12.51</v>
      </c>
      <c r="I47" s="41"/>
      <c r="J47" s="14"/>
    </row>
    <row r="48" spans="1:10" ht="15.95" customHeight="1" x14ac:dyDescent="0.35">
      <c r="A48" s="25" t="s">
        <v>133</v>
      </c>
      <c r="B48" s="9"/>
      <c r="C48" s="36"/>
      <c r="D48" s="31" t="s">
        <v>91</v>
      </c>
      <c r="E48" s="28"/>
      <c r="F48" s="29"/>
      <c r="G48" s="30"/>
      <c r="H48" s="31"/>
      <c r="I48" s="41"/>
      <c r="J48" s="14"/>
    </row>
    <row r="49" spans="1:10" ht="15.95" hidden="1" customHeight="1" x14ac:dyDescent="0.35">
      <c r="A49" s="33" t="s">
        <v>134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25" t="s">
        <v>135</v>
      </c>
      <c r="B50" s="9"/>
      <c r="C50" s="42"/>
      <c r="D50" s="31" t="s">
        <v>91</v>
      </c>
      <c r="E50" s="28"/>
      <c r="F50" s="29"/>
      <c r="G50" s="30"/>
      <c r="H50" s="31"/>
      <c r="I50" s="41"/>
      <c r="J50" s="14"/>
    </row>
    <row r="51" spans="1:10" ht="15.95" hidden="1" customHeight="1" x14ac:dyDescent="0.35">
      <c r="A51" s="33" t="s">
        <v>134</v>
      </c>
      <c r="B51" s="34"/>
      <c r="C51" s="32"/>
      <c r="D51" s="35">
        <f>SUM(D50:D50)</f>
        <v>0</v>
      </c>
      <c r="E51" s="28"/>
      <c r="F51" s="29"/>
      <c r="G51" s="30"/>
      <c r="H51" s="35">
        <f>SUM(H50:H50)</f>
        <v>0</v>
      </c>
      <c r="I51" s="14"/>
      <c r="J51" s="14"/>
    </row>
    <row r="52" spans="1:10" ht="15.95" customHeight="1" x14ac:dyDescent="0.35">
      <c r="A52" s="25" t="s">
        <v>136</v>
      </c>
      <c r="B52" s="9"/>
      <c r="C52" s="36"/>
      <c r="D52" s="31" t="s">
        <v>91</v>
      </c>
      <c r="E52" s="28"/>
      <c r="F52" s="29"/>
      <c r="G52" s="30"/>
      <c r="H52" s="31"/>
      <c r="I52" s="14"/>
      <c r="J52" s="14"/>
    </row>
    <row r="53" spans="1:10" ht="15.95" hidden="1" customHeight="1" x14ac:dyDescent="0.35">
      <c r="A53" s="33" t="s">
        <v>134</v>
      </c>
      <c r="B53" s="34"/>
      <c r="C53" s="32"/>
      <c r="D53" s="35">
        <f>SUM(D52:D52)</f>
        <v>0</v>
      </c>
      <c r="E53" s="28"/>
      <c r="F53" s="29"/>
      <c r="G53" s="30"/>
      <c r="H53" s="35">
        <f>SUM(H52:H52)</f>
        <v>0</v>
      </c>
      <c r="I53" s="14"/>
      <c r="J53" s="14"/>
    </row>
    <row r="54" spans="1:10" ht="15.95" customHeight="1" x14ac:dyDescent="0.35">
      <c r="A54" s="25" t="s">
        <v>137</v>
      </c>
      <c r="B54" s="9"/>
      <c r="C54" s="36"/>
      <c r="D54" s="31" t="s">
        <v>91</v>
      </c>
      <c r="E54" s="28"/>
      <c r="F54" s="29"/>
      <c r="G54" s="30"/>
      <c r="H54" s="31"/>
      <c r="I54" s="14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37" t="s">
        <v>138</v>
      </c>
      <c r="B56" s="38"/>
      <c r="C56" s="32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37" t="s">
        <v>139</v>
      </c>
      <c r="B58" s="38"/>
      <c r="C58" s="32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3" t="s">
        <v>140</v>
      </c>
      <c r="B60" s="38"/>
      <c r="C60" s="36"/>
      <c r="D60" s="35">
        <f>SUM(D59,D57,D55,D53,D51,D49,D47)</f>
        <v>521.69000000000005</v>
      </c>
      <c r="E60" s="28"/>
      <c r="F60" s="29"/>
      <c r="G60" s="30"/>
      <c r="H60" s="35">
        <f>SUM(H59,H57,H55,H53,H51,H49,H47)</f>
        <v>12.51</v>
      </c>
      <c r="I60" s="14"/>
      <c r="J60" s="14"/>
    </row>
    <row r="61" spans="1:10" ht="15.95" customHeight="1" x14ac:dyDescent="0.35">
      <c r="A61" s="25" t="s">
        <v>141</v>
      </c>
      <c r="B61" s="9"/>
      <c r="C61" s="36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92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25" t="s">
        <v>142</v>
      </c>
      <c r="B63" s="9"/>
      <c r="C63" s="36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92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7" t="s">
        <v>143</v>
      </c>
      <c r="B65" s="38"/>
      <c r="C65" s="32"/>
      <c r="D65" s="39"/>
      <c r="E65" s="28"/>
      <c r="F65" s="29"/>
      <c r="G65" s="30"/>
      <c r="H65" s="31"/>
      <c r="I65" s="14"/>
      <c r="J65" s="14"/>
    </row>
    <row r="66" spans="1:10" ht="15.95" customHeight="1" x14ac:dyDescent="0.35">
      <c r="A66" s="37" t="s">
        <v>144</v>
      </c>
      <c r="B66" s="38"/>
      <c r="C66" s="32"/>
      <c r="D66" s="31" t="s">
        <v>91</v>
      </c>
      <c r="E66" s="28"/>
      <c r="F66" s="29"/>
      <c r="G66" s="30"/>
      <c r="H66" s="31"/>
      <c r="I66" s="14"/>
      <c r="J66" s="14"/>
    </row>
    <row r="67" spans="1:10" ht="15.95" customHeight="1" x14ac:dyDescent="0.35">
      <c r="A67" s="25" t="s">
        <v>145</v>
      </c>
      <c r="B67" s="9"/>
      <c r="C67" s="36"/>
      <c r="D67" s="31">
        <v>0.1</v>
      </c>
      <c r="E67" s="28"/>
      <c r="F67" s="29"/>
      <c r="G67" s="30"/>
      <c r="H67" s="43">
        <f>ROUND(IFERROR($D67/$D$70*100,0),2)</f>
        <v>0</v>
      </c>
      <c r="I67" s="41"/>
      <c r="J67" s="14"/>
    </row>
    <row r="68" spans="1:10" ht="15.95" customHeight="1" x14ac:dyDescent="0.35">
      <c r="A68" s="25" t="s">
        <v>146</v>
      </c>
      <c r="B68" s="9"/>
      <c r="C68" s="36"/>
      <c r="D68" s="44">
        <v>330.69999999999982</v>
      </c>
      <c r="E68" s="28"/>
      <c r="F68" s="29"/>
      <c r="G68" s="30"/>
      <c r="H68" s="31">
        <f>ROUND(IFERROR($D68/$D$70*100,0),2)+0.01</f>
        <v>7.9399999999999995</v>
      </c>
      <c r="I68" s="41"/>
      <c r="J68" s="14"/>
    </row>
    <row r="69" spans="1:10" ht="15.95" customHeight="1" x14ac:dyDescent="0.35">
      <c r="A69" s="33" t="s">
        <v>92</v>
      </c>
      <c r="B69" s="34"/>
      <c r="C69" s="36"/>
      <c r="D69" s="35">
        <f>SUM(D66:D68)</f>
        <v>330.79999999999984</v>
      </c>
      <c r="E69" s="28"/>
      <c r="F69" s="29"/>
      <c r="G69" s="30"/>
      <c r="H69" s="35">
        <f>SUM(H66:H68)</f>
        <v>7.9399999999999995</v>
      </c>
      <c r="I69" s="11"/>
      <c r="J69" s="14"/>
    </row>
    <row r="70" spans="1:10" ht="15.95" customHeight="1" thickBot="1" x14ac:dyDescent="0.4">
      <c r="A70" s="45" t="s">
        <v>147</v>
      </c>
      <c r="B70" s="46"/>
      <c r="C70" s="47"/>
      <c r="D70" s="48">
        <f>SUMIF(A:A,"*Total",D:D)</f>
        <v>4169.6899999999996</v>
      </c>
      <c r="E70" s="49"/>
      <c r="F70" s="50"/>
      <c r="G70" s="51"/>
      <c r="H70" s="48">
        <f>SUMIF(A:A,"*Total",H:H)</f>
        <v>100</v>
      </c>
      <c r="I70" s="11"/>
      <c r="J70" s="14"/>
    </row>
    <row r="71" spans="1:10" ht="15.95" customHeight="1" thickTop="1" x14ac:dyDescent="0.35">
      <c r="A71" s="52" t="s">
        <v>148</v>
      </c>
      <c r="B71" s="14"/>
      <c r="C71" s="14"/>
      <c r="D71" s="11"/>
      <c r="E71" s="14"/>
      <c r="F71" s="14"/>
      <c r="G71" s="14"/>
      <c r="H71" s="6"/>
    </row>
    <row r="72" spans="1:10" ht="15.95" customHeight="1" x14ac:dyDescent="0.35">
      <c r="A72" s="14" t="s">
        <v>149</v>
      </c>
      <c r="B72" s="14"/>
      <c r="C72" s="14"/>
      <c r="D72" s="6"/>
      <c r="E72" s="14"/>
      <c r="F72" s="14"/>
      <c r="G72" s="14"/>
      <c r="H72" s="6"/>
    </row>
    <row r="73" spans="1:10" ht="15.95" customHeight="1" x14ac:dyDescent="0.35">
      <c r="A73" s="14" t="s">
        <v>150</v>
      </c>
      <c r="B73" s="14"/>
      <c r="C73" s="14"/>
      <c r="D73" s="6"/>
      <c r="E73" s="14"/>
      <c r="F73" s="14"/>
      <c r="G73" s="14"/>
      <c r="H73" s="6"/>
    </row>
    <row r="74" spans="1:10" ht="15.95" customHeight="1" x14ac:dyDescent="0.35">
      <c r="A74" s="14" t="s">
        <v>151</v>
      </c>
      <c r="B74" s="14"/>
      <c r="C74" s="14"/>
      <c r="D74" s="6"/>
      <c r="E74" s="14"/>
      <c r="F74" s="14"/>
      <c r="G74" s="14"/>
      <c r="H74" s="6"/>
    </row>
    <row r="75" spans="1:10" ht="15.95" customHeight="1" x14ac:dyDescent="0.35">
      <c r="A75" s="53" t="s">
        <v>152</v>
      </c>
      <c r="B75" s="53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153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154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155</v>
      </c>
      <c r="B78" s="14"/>
      <c r="C78" s="14"/>
      <c r="D78" s="6"/>
      <c r="E78" s="14"/>
      <c r="F78" s="14"/>
      <c r="G78" s="14"/>
      <c r="H78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5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280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281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214</v>
      </c>
      <c r="B25" s="14" t="s">
        <v>282</v>
      </c>
      <c r="C25" s="36">
        <v>750</v>
      </c>
      <c r="D25" s="31">
        <v>8734.14</v>
      </c>
      <c r="E25" s="28" t="s">
        <v>178</v>
      </c>
      <c r="F25" s="29" t="s">
        <v>101</v>
      </c>
      <c r="G25" s="30" t="s">
        <v>102</v>
      </c>
      <c r="H25" s="31">
        <f t="shared" ref="H25:H32" si="0">ROUND(IFERROR($D25/$D$77*100,0),2)</f>
        <v>14.64</v>
      </c>
      <c r="I25" s="14"/>
      <c r="J25" s="14"/>
    </row>
    <row r="26" spans="1:10" ht="15.95" customHeight="1" x14ac:dyDescent="0.35">
      <c r="A26" s="40" t="s">
        <v>106</v>
      </c>
      <c r="B26" s="14" t="s">
        <v>220</v>
      </c>
      <c r="C26" s="36">
        <v>770</v>
      </c>
      <c r="D26" s="31">
        <v>7713.88</v>
      </c>
      <c r="E26" s="28" t="s">
        <v>120</v>
      </c>
      <c r="F26" s="29" t="s">
        <v>101</v>
      </c>
      <c r="G26" s="30" t="s">
        <v>102</v>
      </c>
      <c r="H26" s="31">
        <f t="shared" si="0"/>
        <v>12.93</v>
      </c>
      <c r="I26" s="14"/>
      <c r="J26" s="14"/>
    </row>
    <row r="27" spans="1:10" ht="15.95" customHeight="1" x14ac:dyDescent="0.35">
      <c r="A27" s="40" t="s">
        <v>194</v>
      </c>
      <c r="B27" s="14" t="s">
        <v>283</v>
      </c>
      <c r="C27" s="36">
        <v>510</v>
      </c>
      <c r="D27" s="31">
        <v>5108.45</v>
      </c>
      <c r="E27" s="28" t="s">
        <v>105</v>
      </c>
      <c r="F27" s="29" t="s">
        <v>101</v>
      </c>
      <c r="G27" s="30" t="s">
        <v>102</v>
      </c>
      <c r="H27" s="31">
        <f t="shared" si="0"/>
        <v>8.56</v>
      </c>
      <c r="I27" s="14"/>
      <c r="J27" s="14"/>
    </row>
    <row r="28" spans="1:10" ht="15.95" customHeight="1" x14ac:dyDescent="0.35">
      <c r="A28" s="40" t="s">
        <v>112</v>
      </c>
      <c r="B28" s="14" t="s">
        <v>219</v>
      </c>
      <c r="C28" s="36">
        <v>500</v>
      </c>
      <c r="D28" s="31">
        <v>5013.8599999999997</v>
      </c>
      <c r="E28" s="28" t="s">
        <v>114</v>
      </c>
      <c r="F28" s="29" t="s">
        <v>101</v>
      </c>
      <c r="G28" s="30" t="s">
        <v>102</v>
      </c>
      <c r="H28" s="31">
        <f t="shared" si="0"/>
        <v>8.4</v>
      </c>
      <c r="I28" s="14"/>
      <c r="J28" s="14"/>
    </row>
    <row r="29" spans="1:10" ht="15.95" customHeight="1" x14ac:dyDescent="0.35">
      <c r="A29" s="40" t="s">
        <v>162</v>
      </c>
      <c r="B29" s="14" t="s">
        <v>218</v>
      </c>
      <c r="C29" s="36">
        <v>500</v>
      </c>
      <c r="D29" s="31">
        <v>5006.05</v>
      </c>
      <c r="E29" s="28" t="s">
        <v>120</v>
      </c>
      <c r="F29" s="29" t="s">
        <v>101</v>
      </c>
      <c r="G29" s="30" t="s">
        <v>102</v>
      </c>
      <c r="H29" s="31">
        <f t="shared" si="0"/>
        <v>8.39</v>
      </c>
      <c r="I29" s="14"/>
      <c r="J29" s="14"/>
    </row>
    <row r="30" spans="1:10" ht="15.95" customHeight="1" x14ac:dyDescent="0.35">
      <c r="A30" s="40" t="s">
        <v>226</v>
      </c>
      <c r="B30" s="14" t="s">
        <v>284</v>
      </c>
      <c r="C30" s="36">
        <v>294</v>
      </c>
      <c r="D30" s="31">
        <v>2903.94</v>
      </c>
      <c r="E30" s="28" t="s">
        <v>120</v>
      </c>
      <c r="F30" s="29" t="s">
        <v>101</v>
      </c>
      <c r="G30" s="30" t="s">
        <v>102</v>
      </c>
      <c r="H30" s="31">
        <f t="shared" si="0"/>
        <v>4.87</v>
      </c>
      <c r="I30" s="14"/>
      <c r="J30" s="14"/>
    </row>
    <row r="31" spans="1:10" ht="15.95" customHeight="1" x14ac:dyDescent="0.35">
      <c r="A31" s="40" t="s">
        <v>112</v>
      </c>
      <c r="B31" s="14" t="s">
        <v>221</v>
      </c>
      <c r="C31" s="36">
        <v>250</v>
      </c>
      <c r="D31" s="31">
        <v>2508.94</v>
      </c>
      <c r="E31" s="28" t="s">
        <v>120</v>
      </c>
      <c r="F31" s="29" t="s">
        <v>101</v>
      </c>
      <c r="G31" s="30" t="s">
        <v>102</v>
      </c>
      <c r="H31" s="31">
        <f t="shared" si="0"/>
        <v>4.2</v>
      </c>
      <c r="I31" s="14"/>
      <c r="J31" s="14"/>
    </row>
    <row r="32" spans="1:10" ht="15.95" customHeight="1" x14ac:dyDescent="0.35">
      <c r="A32" s="40" t="s">
        <v>162</v>
      </c>
      <c r="B32" s="14" t="s">
        <v>285</v>
      </c>
      <c r="C32" s="36">
        <v>40</v>
      </c>
      <c r="D32" s="31">
        <v>400.66</v>
      </c>
      <c r="E32" s="28" t="s">
        <v>120</v>
      </c>
      <c r="F32" s="29" t="s">
        <v>101</v>
      </c>
      <c r="G32" s="30" t="s">
        <v>102</v>
      </c>
      <c r="H32" s="31">
        <f t="shared" si="0"/>
        <v>0.67</v>
      </c>
      <c r="I32" s="14"/>
      <c r="J32" s="14"/>
    </row>
    <row r="33" spans="1:10" ht="15.95" customHeight="1" x14ac:dyDescent="0.35">
      <c r="A33" s="33" t="s">
        <v>92</v>
      </c>
      <c r="B33" s="34"/>
      <c r="C33" s="32"/>
      <c r="D33" s="35">
        <f>SUM(D24:D32)</f>
        <v>37389.920000000006</v>
      </c>
      <c r="E33" s="28"/>
      <c r="F33" s="29"/>
      <c r="G33" s="30"/>
      <c r="H33" s="35">
        <f>SUM(H24:H32)</f>
        <v>62.660000000000004</v>
      </c>
      <c r="I33" s="14"/>
      <c r="J33" s="14"/>
    </row>
    <row r="34" spans="1:10" ht="15.95" customHeight="1" x14ac:dyDescent="0.35">
      <c r="A34" s="25" t="s">
        <v>126</v>
      </c>
      <c r="B34" s="9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37" t="s">
        <v>127</v>
      </c>
      <c r="B36" s="38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25" t="s">
        <v>128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129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25" t="s">
        <v>130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33"/>
      <c r="B46" s="34"/>
      <c r="C46" s="32"/>
      <c r="D46" s="39"/>
      <c r="E46" s="28"/>
      <c r="F46" s="29"/>
      <c r="G46" s="30"/>
      <c r="H46" s="39"/>
      <c r="I46" s="14"/>
      <c r="J46" s="14"/>
    </row>
    <row r="47" spans="1:10" ht="15.95" customHeight="1" x14ac:dyDescent="0.35">
      <c r="A47" s="25" t="s">
        <v>131</v>
      </c>
      <c r="B47" s="9"/>
      <c r="C47" s="36"/>
      <c r="D47" s="31"/>
      <c r="E47" s="28"/>
      <c r="F47" s="29"/>
      <c r="G47" s="30"/>
      <c r="H47" s="31"/>
      <c r="I47" s="14"/>
      <c r="J47" s="14"/>
    </row>
    <row r="48" spans="1:10" ht="15.95" customHeight="1" x14ac:dyDescent="0.35">
      <c r="A48" s="25" t="s">
        <v>132</v>
      </c>
      <c r="B48" s="9"/>
      <c r="C48" s="36"/>
      <c r="D48" s="31">
        <v>48.57</v>
      </c>
      <c r="E48" s="28"/>
      <c r="F48" s="29"/>
      <c r="G48" s="30"/>
      <c r="H48" s="31">
        <f>ROUND(IFERROR($D48/$D$77*100,0),2)</f>
        <v>0.08</v>
      </c>
      <c r="I48" s="41"/>
      <c r="J48" s="14"/>
    </row>
    <row r="49" spans="1:10" ht="15.95" customHeight="1" x14ac:dyDescent="0.35">
      <c r="A49" s="25" t="s">
        <v>133</v>
      </c>
      <c r="B49" s="9"/>
      <c r="C49" s="36"/>
      <c r="D49" s="31" t="s">
        <v>91</v>
      </c>
      <c r="E49" s="28"/>
      <c r="F49" s="29"/>
      <c r="G49" s="30"/>
      <c r="H49" s="31"/>
      <c r="I49" s="41"/>
      <c r="J49" s="14"/>
    </row>
    <row r="50" spans="1:10" ht="15.95" hidden="1" customHeight="1" x14ac:dyDescent="0.35">
      <c r="A50" s="33" t="s">
        <v>134</v>
      </c>
      <c r="B50" s="34"/>
      <c r="C50" s="32"/>
      <c r="D50" s="35">
        <f>SUM(D49:D49)</f>
        <v>0</v>
      </c>
      <c r="E50" s="28"/>
      <c r="F50" s="29"/>
      <c r="G50" s="30"/>
      <c r="H50" s="35">
        <f>SUM(H49:H49)</f>
        <v>0</v>
      </c>
      <c r="I50" s="14"/>
      <c r="J50" s="14"/>
    </row>
    <row r="51" spans="1:10" ht="15.95" customHeight="1" x14ac:dyDescent="0.35">
      <c r="A51" s="25" t="s">
        <v>135</v>
      </c>
      <c r="B51" s="9"/>
      <c r="C51" s="42"/>
      <c r="D51" s="31"/>
      <c r="E51" s="28"/>
      <c r="F51" s="29"/>
      <c r="G51" s="30"/>
      <c r="H51" s="31"/>
      <c r="I51" s="41"/>
      <c r="J51" s="14"/>
    </row>
    <row r="52" spans="1:10" ht="15.95" customHeight="1" x14ac:dyDescent="0.35">
      <c r="A52" s="40" t="s">
        <v>207</v>
      </c>
      <c r="B52" s="14" t="s">
        <v>208</v>
      </c>
      <c r="C52" s="42">
        <v>5500</v>
      </c>
      <c r="D52" s="31">
        <v>5466.95</v>
      </c>
      <c r="E52" s="28" t="s">
        <v>186</v>
      </c>
      <c r="F52" s="29" t="s">
        <v>101</v>
      </c>
      <c r="G52" s="30" t="s">
        <v>111</v>
      </c>
      <c r="H52" s="31">
        <f t="shared" ref="H52:H57" si="1">ROUND(IFERROR($D52/$D$77*100,0),2)</f>
        <v>9.16</v>
      </c>
      <c r="I52" s="41"/>
      <c r="J52" s="14"/>
    </row>
    <row r="53" spans="1:10" ht="15.95" customHeight="1" x14ac:dyDescent="0.35">
      <c r="A53" s="40" t="s">
        <v>179</v>
      </c>
      <c r="B53" s="14" t="s">
        <v>180</v>
      </c>
      <c r="C53" s="42">
        <v>5200</v>
      </c>
      <c r="D53" s="31">
        <v>5167.75</v>
      </c>
      <c r="E53" s="28" t="s">
        <v>181</v>
      </c>
      <c r="F53" s="29" t="s">
        <v>101</v>
      </c>
      <c r="G53" s="30" t="s">
        <v>111</v>
      </c>
      <c r="H53" s="31">
        <f t="shared" si="1"/>
        <v>8.66</v>
      </c>
      <c r="I53" s="41"/>
      <c r="J53" s="14"/>
    </row>
    <row r="54" spans="1:10" ht="15.95" customHeight="1" x14ac:dyDescent="0.35">
      <c r="A54" s="40" t="s">
        <v>182</v>
      </c>
      <c r="B54" s="14" t="s">
        <v>183</v>
      </c>
      <c r="C54" s="42">
        <v>5000</v>
      </c>
      <c r="D54" s="31">
        <v>4960.1400000000003</v>
      </c>
      <c r="E54" s="28" t="s">
        <v>181</v>
      </c>
      <c r="F54" s="29" t="s">
        <v>101</v>
      </c>
      <c r="G54" s="30" t="s">
        <v>111</v>
      </c>
      <c r="H54" s="31">
        <f t="shared" si="1"/>
        <v>8.31</v>
      </c>
      <c r="I54" s="41"/>
      <c r="J54" s="14"/>
    </row>
    <row r="55" spans="1:10" ht="15.95" customHeight="1" x14ac:dyDescent="0.35">
      <c r="A55" s="40" t="s">
        <v>198</v>
      </c>
      <c r="B55" s="14" t="s">
        <v>234</v>
      </c>
      <c r="C55" s="42">
        <v>3000</v>
      </c>
      <c r="D55" s="31">
        <v>2970.49</v>
      </c>
      <c r="E55" s="28" t="s">
        <v>181</v>
      </c>
      <c r="F55" s="29" t="s">
        <v>101</v>
      </c>
      <c r="G55" s="30" t="s">
        <v>111</v>
      </c>
      <c r="H55" s="31">
        <f t="shared" si="1"/>
        <v>4.9800000000000004</v>
      </c>
      <c r="I55" s="41"/>
      <c r="J55" s="14"/>
    </row>
    <row r="56" spans="1:10" ht="15.95" customHeight="1" x14ac:dyDescent="0.35">
      <c r="A56" s="40" t="s">
        <v>184</v>
      </c>
      <c r="B56" s="14" t="s">
        <v>185</v>
      </c>
      <c r="C56" s="42">
        <v>200</v>
      </c>
      <c r="D56" s="31">
        <v>198.1</v>
      </c>
      <c r="E56" s="28" t="s">
        <v>186</v>
      </c>
      <c r="F56" s="29" t="s">
        <v>101</v>
      </c>
      <c r="G56" s="30" t="s">
        <v>111</v>
      </c>
      <c r="H56" s="31">
        <f t="shared" si="1"/>
        <v>0.33</v>
      </c>
      <c r="I56" s="41"/>
      <c r="J56" s="14"/>
    </row>
    <row r="57" spans="1:10" ht="15.95" customHeight="1" x14ac:dyDescent="0.35">
      <c r="A57" s="40" t="s">
        <v>207</v>
      </c>
      <c r="B57" s="14" t="s">
        <v>235</v>
      </c>
      <c r="C57" s="42">
        <v>100</v>
      </c>
      <c r="D57" s="31">
        <v>99.52</v>
      </c>
      <c r="E57" s="28" t="s">
        <v>186</v>
      </c>
      <c r="F57" s="29" t="s">
        <v>101</v>
      </c>
      <c r="G57" s="30" t="s">
        <v>111</v>
      </c>
      <c r="H57" s="31">
        <f t="shared" si="1"/>
        <v>0.17</v>
      </c>
      <c r="I57" s="41"/>
      <c r="J57" s="14"/>
    </row>
    <row r="58" spans="1:10" ht="15.95" customHeight="1" x14ac:dyDescent="0.35">
      <c r="A58" s="33" t="s">
        <v>134</v>
      </c>
      <c r="B58" s="34"/>
      <c r="C58" s="32"/>
      <c r="D58" s="35">
        <f>SUM(D51:D57)</f>
        <v>18862.95</v>
      </c>
      <c r="E58" s="28"/>
      <c r="F58" s="29"/>
      <c r="G58" s="30"/>
      <c r="H58" s="35">
        <f>SUM(H51:H57)</f>
        <v>31.610000000000003</v>
      </c>
      <c r="I58" s="14"/>
      <c r="J58" s="14"/>
    </row>
    <row r="59" spans="1:10" ht="15.95" customHeight="1" x14ac:dyDescent="0.35">
      <c r="A59" s="25" t="s">
        <v>136</v>
      </c>
      <c r="B59" s="9"/>
      <c r="C59" s="36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25" t="s">
        <v>137</v>
      </c>
      <c r="B61" s="9"/>
      <c r="C61" s="36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7" t="s">
        <v>138</v>
      </c>
      <c r="B63" s="38"/>
      <c r="C63" s="32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134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7" t="s">
        <v>139</v>
      </c>
      <c r="B65" s="38"/>
      <c r="C65" s="32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134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3" t="s">
        <v>140</v>
      </c>
      <c r="B67" s="38"/>
      <c r="C67" s="36"/>
      <c r="D67" s="35">
        <f>SUM(D66,D64,D62,D60,D58,D50,D48)</f>
        <v>18911.52</v>
      </c>
      <c r="E67" s="28"/>
      <c r="F67" s="29"/>
      <c r="G67" s="30"/>
      <c r="H67" s="35">
        <f>SUM(H66,H64,H62,H60,H58,H50,H48)</f>
        <v>31.69</v>
      </c>
      <c r="I67" s="14"/>
      <c r="J67" s="14"/>
    </row>
    <row r="68" spans="1:10" ht="15.95" customHeight="1" x14ac:dyDescent="0.35">
      <c r="A68" s="25" t="s">
        <v>141</v>
      </c>
      <c r="B68" s="9"/>
      <c r="C68" s="36"/>
      <c r="D68" s="31" t="s">
        <v>91</v>
      </c>
      <c r="E68" s="28"/>
      <c r="F68" s="29"/>
      <c r="G68" s="30"/>
      <c r="H68" s="31"/>
      <c r="I68" s="14"/>
      <c r="J68" s="14"/>
    </row>
    <row r="69" spans="1:10" ht="15.95" hidden="1" customHeight="1" x14ac:dyDescent="0.35">
      <c r="A69" s="33" t="s">
        <v>92</v>
      </c>
      <c r="B69" s="34"/>
      <c r="C69" s="32"/>
      <c r="D69" s="35">
        <f>SUM(D68:D68)</f>
        <v>0</v>
      </c>
      <c r="E69" s="28"/>
      <c r="F69" s="29"/>
      <c r="G69" s="30"/>
      <c r="H69" s="35">
        <f>SUM(H68:H68)</f>
        <v>0</v>
      </c>
      <c r="I69" s="14"/>
      <c r="J69" s="14"/>
    </row>
    <row r="70" spans="1:10" ht="15.95" customHeight="1" x14ac:dyDescent="0.35">
      <c r="A70" s="25" t="s">
        <v>142</v>
      </c>
      <c r="B70" s="9"/>
      <c r="C70" s="36"/>
      <c r="D70" s="31" t="s">
        <v>91</v>
      </c>
      <c r="E70" s="28"/>
      <c r="F70" s="29"/>
      <c r="G70" s="30"/>
      <c r="H70" s="31"/>
      <c r="I70" s="14"/>
      <c r="J70" s="14"/>
    </row>
    <row r="71" spans="1:10" ht="15.95" hidden="1" customHeight="1" x14ac:dyDescent="0.35">
      <c r="A71" s="33" t="s">
        <v>92</v>
      </c>
      <c r="B71" s="34"/>
      <c r="C71" s="32"/>
      <c r="D71" s="35">
        <f>SUM(D70:D70)</f>
        <v>0</v>
      </c>
      <c r="E71" s="28"/>
      <c r="F71" s="29"/>
      <c r="G71" s="30"/>
      <c r="H71" s="35">
        <f>SUM(H70:H70)</f>
        <v>0</v>
      </c>
      <c r="I71" s="14"/>
      <c r="J71" s="14"/>
    </row>
    <row r="72" spans="1:10" ht="15.95" customHeight="1" x14ac:dyDescent="0.35">
      <c r="A72" s="37" t="s">
        <v>143</v>
      </c>
      <c r="B72" s="38"/>
      <c r="C72" s="32"/>
      <c r="D72" s="39"/>
      <c r="E72" s="28"/>
      <c r="F72" s="29"/>
      <c r="G72" s="30"/>
      <c r="H72" s="31"/>
      <c r="I72" s="14"/>
      <c r="J72" s="14"/>
    </row>
    <row r="73" spans="1:10" ht="15.95" customHeight="1" x14ac:dyDescent="0.35">
      <c r="A73" s="37" t="s">
        <v>144</v>
      </c>
      <c r="B73" s="38"/>
      <c r="C73" s="32"/>
      <c r="D73" s="31" t="s">
        <v>91</v>
      </c>
      <c r="E73" s="28"/>
      <c r="F73" s="29"/>
      <c r="G73" s="30"/>
      <c r="H73" s="31"/>
      <c r="I73" s="14"/>
      <c r="J73" s="14"/>
    </row>
    <row r="74" spans="1:10" ht="15.95" customHeight="1" x14ac:dyDescent="0.35">
      <c r="A74" s="25" t="s">
        <v>145</v>
      </c>
      <c r="B74" s="9"/>
      <c r="C74" s="36"/>
      <c r="D74" s="31">
        <v>0.11</v>
      </c>
      <c r="E74" s="28"/>
      <c r="F74" s="29"/>
      <c r="G74" s="30"/>
      <c r="H74" s="43">
        <f>ROUND(IFERROR($D74/$D$77*100,0),2)</f>
        <v>0</v>
      </c>
      <c r="I74" s="41"/>
      <c r="J74" s="14"/>
    </row>
    <row r="75" spans="1:10" ht="15.95" customHeight="1" x14ac:dyDescent="0.35">
      <c r="A75" s="25" t="s">
        <v>146</v>
      </c>
      <c r="B75" s="9"/>
      <c r="C75" s="36"/>
      <c r="D75" s="44">
        <v>3372.760000000002</v>
      </c>
      <c r="E75" s="28"/>
      <c r="F75" s="29"/>
      <c r="G75" s="30"/>
      <c r="H75" s="31">
        <f>ROUND(IFERROR($D75/$D$77*100,0),2)</f>
        <v>5.65</v>
      </c>
      <c r="I75" s="41"/>
      <c r="J75" s="14"/>
    </row>
    <row r="76" spans="1:10" ht="15.95" customHeight="1" x14ac:dyDescent="0.35">
      <c r="A76" s="33" t="s">
        <v>92</v>
      </c>
      <c r="B76" s="34"/>
      <c r="C76" s="36"/>
      <c r="D76" s="35">
        <f>SUM(D73:D75)</f>
        <v>3372.8700000000022</v>
      </c>
      <c r="E76" s="28"/>
      <c r="F76" s="29"/>
      <c r="G76" s="30"/>
      <c r="H76" s="35">
        <f>SUM(H73:H75)</f>
        <v>5.65</v>
      </c>
      <c r="I76" s="11"/>
      <c r="J76" s="14"/>
    </row>
    <row r="77" spans="1:10" ht="15.95" customHeight="1" thickBot="1" x14ac:dyDescent="0.4">
      <c r="A77" s="45" t="s">
        <v>147</v>
      </c>
      <c r="B77" s="46"/>
      <c r="C77" s="47"/>
      <c r="D77" s="48">
        <f>SUMIF(A:A,"*Total",D:D)</f>
        <v>59674.310000000005</v>
      </c>
      <c r="E77" s="49"/>
      <c r="F77" s="50"/>
      <c r="G77" s="51"/>
      <c r="H77" s="48">
        <f>SUMIF(A:A,"*Total",H:H)</f>
        <v>100.00000000000001</v>
      </c>
      <c r="I77" s="11"/>
      <c r="J77" s="14"/>
    </row>
    <row r="78" spans="1:10" ht="15.95" customHeight="1" thickTop="1" x14ac:dyDescent="0.35">
      <c r="A78" s="52" t="s">
        <v>148</v>
      </c>
      <c r="B78" s="14"/>
      <c r="C78" s="14"/>
      <c r="D78" s="11"/>
      <c r="E78" s="14"/>
      <c r="F78" s="14"/>
      <c r="G78" s="14"/>
      <c r="H78" s="6"/>
    </row>
    <row r="79" spans="1:10" ht="15.95" customHeight="1" x14ac:dyDescent="0.35">
      <c r="A79" s="14" t="s">
        <v>149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150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151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53" t="s">
        <v>152</v>
      </c>
      <c r="B82" s="53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153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154</v>
      </c>
      <c r="B84" s="14"/>
      <c r="C84" s="14"/>
      <c r="D84" s="6"/>
      <c r="E84" s="14"/>
      <c r="F84" s="14"/>
      <c r="G84" s="14"/>
      <c r="H84" s="6"/>
    </row>
    <row r="85" spans="1:8" ht="15.95" customHeight="1" x14ac:dyDescent="0.35">
      <c r="A85" s="14" t="s">
        <v>155</v>
      </c>
      <c r="B85" s="14"/>
      <c r="C85" s="14"/>
      <c r="D85" s="6"/>
      <c r="E85" s="14"/>
      <c r="F85" s="14"/>
      <c r="G85" s="14"/>
      <c r="H85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286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287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190</v>
      </c>
      <c r="B25" s="14" t="s">
        <v>241</v>
      </c>
      <c r="C25" s="36">
        <v>200</v>
      </c>
      <c r="D25" s="31">
        <v>2338.67</v>
      </c>
      <c r="E25" s="28" t="s">
        <v>216</v>
      </c>
      <c r="F25" s="29" t="s">
        <v>101</v>
      </c>
      <c r="G25" s="30" t="s">
        <v>102</v>
      </c>
      <c r="H25" s="31">
        <f t="shared" ref="H25:H30" si="0">ROUND(IFERROR($D25/$D$73*100,0),2)</f>
        <v>14.33</v>
      </c>
      <c r="I25" s="14"/>
      <c r="J25" s="14"/>
    </row>
    <row r="26" spans="1:10" ht="15.95" customHeight="1" x14ac:dyDescent="0.35">
      <c r="A26" s="40" t="s">
        <v>112</v>
      </c>
      <c r="B26" s="14" t="s">
        <v>221</v>
      </c>
      <c r="C26" s="36">
        <v>200</v>
      </c>
      <c r="D26" s="31">
        <v>2007.15</v>
      </c>
      <c r="E26" s="28" t="s">
        <v>120</v>
      </c>
      <c r="F26" s="29" t="s">
        <v>101</v>
      </c>
      <c r="G26" s="30" t="s">
        <v>102</v>
      </c>
      <c r="H26" s="31">
        <f t="shared" si="0"/>
        <v>12.3</v>
      </c>
      <c r="I26" s="14"/>
      <c r="J26" s="14"/>
    </row>
    <row r="27" spans="1:10" ht="15.95" customHeight="1" x14ac:dyDescent="0.35">
      <c r="A27" s="40" t="s">
        <v>242</v>
      </c>
      <c r="B27" s="14" t="s">
        <v>243</v>
      </c>
      <c r="C27" s="36">
        <v>80</v>
      </c>
      <c r="D27" s="31">
        <v>2004.32</v>
      </c>
      <c r="E27" s="28" t="s">
        <v>100</v>
      </c>
      <c r="F27" s="29" t="s">
        <v>101</v>
      </c>
      <c r="G27" s="30" t="s">
        <v>102</v>
      </c>
      <c r="H27" s="31">
        <f t="shared" si="0"/>
        <v>12.28</v>
      </c>
      <c r="I27" s="14"/>
      <c r="J27" s="14"/>
    </row>
    <row r="28" spans="1:10" ht="15.95" customHeight="1" x14ac:dyDescent="0.35">
      <c r="A28" s="40" t="s">
        <v>244</v>
      </c>
      <c r="B28" s="14" t="s">
        <v>245</v>
      </c>
      <c r="C28" s="36">
        <v>200</v>
      </c>
      <c r="D28" s="31">
        <v>2003.65</v>
      </c>
      <c r="E28" s="28" t="s">
        <v>108</v>
      </c>
      <c r="F28" s="29" t="s">
        <v>101</v>
      </c>
      <c r="G28" s="30" t="s">
        <v>102</v>
      </c>
      <c r="H28" s="31">
        <f t="shared" si="0"/>
        <v>12.28</v>
      </c>
      <c r="I28" s="14"/>
      <c r="J28" s="14"/>
    </row>
    <row r="29" spans="1:10" ht="15.95" customHeight="1" x14ac:dyDescent="0.35">
      <c r="A29" s="40" t="s">
        <v>288</v>
      </c>
      <c r="B29" s="14" t="s">
        <v>289</v>
      </c>
      <c r="C29" s="36">
        <v>140</v>
      </c>
      <c r="D29" s="31">
        <v>1402.57</v>
      </c>
      <c r="E29" s="28" t="s">
        <v>120</v>
      </c>
      <c r="F29" s="29" t="s">
        <v>101</v>
      </c>
      <c r="G29" s="30" t="s">
        <v>102</v>
      </c>
      <c r="H29" s="31">
        <f t="shared" si="0"/>
        <v>8.59</v>
      </c>
      <c r="I29" s="14"/>
      <c r="J29" s="14"/>
    </row>
    <row r="30" spans="1:10" ht="15.95" customHeight="1" x14ac:dyDescent="0.35">
      <c r="A30" s="40" t="s">
        <v>106</v>
      </c>
      <c r="B30" s="14" t="s">
        <v>290</v>
      </c>
      <c r="C30" s="36">
        <v>100</v>
      </c>
      <c r="D30" s="31">
        <v>1000.32</v>
      </c>
      <c r="E30" s="28" t="s">
        <v>108</v>
      </c>
      <c r="F30" s="29" t="s">
        <v>101</v>
      </c>
      <c r="G30" s="30" t="s">
        <v>102</v>
      </c>
      <c r="H30" s="31">
        <f t="shared" si="0"/>
        <v>6.13</v>
      </c>
      <c r="I30" s="14"/>
      <c r="J30" s="14"/>
    </row>
    <row r="31" spans="1:10" ht="15.95" customHeight="1" x14ac:dyDescent="0.35">
      <c r="A31" s="33" t="s">
        <v>92</v>
      </c>
      <c r="B31" s="34"/>
      <c r="C31" s="32"/>
      <c r="D31" s="35">
        <f>SUM(D24:D30)</f>
        <v>10756.679999999998</v>
      </c>
      <c r="E31" s="28"/>
      <c r="F31" s="29"/>
      <c r="G31" s="30"/>
      <c r="H31" s="35">
        <f>SUM(H24:H30)</f>
        <v>65.91</v>
      </c>
      <c r="I31" s="14"/>
      <c r="J31" s="14"/>
    </row>
    <row r="32" spans="1:10" ht="15.95" customHeight="1" x14ac:dyDescent="0.35">
      <c r="A32" s="25" t="s">
        <v>126</v>
      </c>
      <c r="B32" s="9"/>
      <c r="C32" s="36"/>
      <c r="D32" s="31"/>
      <c r="E32" s="28"/>
      <c r="F32" s="29"/>
      <c r="G32" s="30"/>
      <c r="H32" s="31"/>
      <c r="I32" s="14"/>
      <c r="J32" s="14"/>
    </row>
    <row r="33" spans="1:10" ht="15.95" customHeight="1" x14ac:dyDescent="0.35">
      <c r="A33" s="40" t="s">
        <v>246</v>
      </c>
      <c r="B33" s="14" t="s">
        <v>247</v>
      </c>
      <c r="C33" s="36">
        <v>190</v>
      </c>
      <c r="D33" s="31">
        <v>2156.6799999999998</v>
      </c>
      <c r="E33" s="28" t="s">
        <v>108</v>
      </c>
      <c r="F33" s="29" t="s">
        <v>101</v>
      </c>
      <c r="G33" s="30" t="s">
        <v>248</v>
      </c>
      <c r="H33" s="31">
        <f>ROUND(IFERROR($D33/$D$73*100,0),2)</f>
        <v>13.22</v>
      </c>
      <c r="I33" s="14"/>
      <c r="J33" s="14"/>
    </row>
    <row r="34" spans="1:10" ht="15.95" customHeight="1" x14ac:dyDescent="0.35">
      <c r="A34" s="33" t="s">
        <v>92</v>
      </c>
      <c r="B34" s="34"/>
      <c r="C34" s="32"/>
      <c r="D34" s="35">
        <f>SUM(D32:D33)</f>
        <v>2156.6799999999998</v>
      </c>
      <c r="E34" s="28"/>
      <c r="F34" s="29"/>
      <c r="G34" s="30"/>
      <c r="H34" s="35">
        <f>SUM(H32:H33)</f>
        <v>13.22</v>
      </c>
      <c r="I34" s="14"/>
      <c r="J34" s="14"/>
    </row>
    <row r="35" spans="1:10" ht="15.95" customHeight="1" x14ac:dyDescent="0.35">
      <c r="A35" s="37" t="s">
        <v>127</v>
      </c>
      <c r="B35" s="38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33"/>
      <c r="B37" s="34"/>
      <c r="C37" s="32"/>
      <c r="D37" s="39"/>
      <c r="E37" s="28"/>
      <c r="F37" s="29"/>
      <c r="G37" s="30"/>
      <c r="H37" s="39"/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25" t="s">
        <v>128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25" t="s">
        <v>129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130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33"/>
      <c r="B45" s="34"/>
      <c r="C45" s="32"/>
      <c r="D45" s="39"/>
      <c r="E45" s="28"/>
      <c r="F45" s="29"/>
      <c r="G45" s="30"/>
      <c r="H45" s="39"/>
      <c r="I45" s="14"/>
      <c r="J45" s="14"/>
    </row>
    <row r="46" spans="1:10" ht="15.95" customHeight="1" x14ac:dyDescent="0.35">
      <c r="A46" s="25" t="s">
        <v>131</v>
      </c>
      <c r="B46" s="9"/>
      <c r="C46" s="36"/>
      <c r="D46" s="31"/>
      <c r="E46" s="28"/>
      <c r="F46" s="29"/>
      <c r="G46" s="30"/>
      <c r="H46" s="31"/>
      <c r="I46" s="14"/>
      <c r="J46" s="14"/>
    </row>
    <row r="47" spans="1:10" ht="15.95" customHeight="1" x14ac:dyDescent="0.35">
      <c r="A47" s="25" t="s">
        <v>132</v>
      </c>
      <c r="B47" s="9"/>
      <c r="C47" s="36"/>
      <c r="D47" s="31">
        <v>65.62</v>
      </c>
      <c r="E47" s="28"/>
      <c r="F47" s="29"/>
      <c r="G47" s="30"/>
      <c r="H47" s="31">
        <f>ROUND(IFERROR($D47/$D$73*100,0),2)</f>
        <v>0.4</v>
      </c>
      <c r="I47" s="41"/>
      <c r="J47" s="14"/>
    </row>
    <row r="48" spans="1:10" ht="15.95" customHeight="1" x14ac:dyDescent="0.35">
      <c r="A48" s="25" t="s">
        <v>133</v>
      </c>
      <c r="B48" s="9"/>
      <c r="C48" s="36"/>
      <c r="D48" s="31" t="s">
        <v>91</v>
      </c>
      <c r="E48" s="28"/>
      <c r="F48" s="29"/>
      <c r="G48" s="30"/>
      <c r="H48" s="31"/>
      <c r="I48" s="41"/>
      <c r="J48" s="14"/>
    </row>
    <row r="49" spans="1:10" ht="15.95" hidden="1" customHeight="1" x14ac:dyDescent="0.35">
      <c r="A49" s="33" t="s">
        <v>134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25" t="s">
        <v>135</v>
      </c>
      <c r="B50" s="9"/>
      <c r="C50" s="42"/>
      <c r="D50" s="31"/>
      <c r="E50" s="28"/>
      <c r="F50" s="29"/>
      <c r="G50" s="30"/>
      <c r="H50" s="31"/>
      <c r="I50" s="41"/>
      <c r="J50" s="14"/>
    </row>
    <row r="51" spans="1:10" ht="15.95" customHeight="1" x14ac:dyDescent="0.35">
      <c r="A51" s="40" t="s">
        <v>207</v>
      </c>
      <c r="B51" s="14" t="s">
        <v>208</v>
      </c>
      <c r="C51" s="42">
        <v>1500</v>
      </c>
      <c r="D51" s="31">
        <v>1490.99</v>
      </c>
      <c r="E51" s="28" t="s">
        <v>186</v>
      </c>
      <c r="F51" s="29" t="s">
        <v>101</v>
      </c>
      <c r="G51" s="30" t="s">
        <v>111</v>
      </c>
      <c r="H51" s="31">
        <f>ROUND(IFERROR($D51/$D$73*100,0),2)</f>
        <v>9.14</v>
      </c>
      <c r="I51" s="41"/>
      <c r="J51" s="14"/>
    </row>
    <row r="52" spans="1:10" ht="15.95" customHeight="1" x14ac:dyDescent="0.35">
      <c r="A52" s="40" t="s">
        <v>182</v>
      </c>
      <c r="B52" s="14" t="s">
        <v>183</v>
      </c>
      <c r="C52" s="42">
        <v>400</v>
      </c>
      <c r="D52" s="31">
        <v>396.81</v>
      </c>
      <c r="E52" s="28" t="s">
        <v>181</v>
      </c>
      <c r="F52" s="29" t="s">
        <v>101</v>
      </c>
      <c r="G52" s="30" t="s">
        <v>111</v>
      </c>
      <c r="H52" s="31">
        <f>ROUND(IFERROR($D52/$D$73*100,0),2)</f>
        <v>2.4300000000000002</v>
      </c>
      <c r="I52" s="41"/>
      <c r="J52" s="14"/>
    </row>
    <row r="53" spans="1:10" ht="15.95" customHeight="1" x14ac:dyDescent="0.35">
      <c r="A53" s="40" t="s">
        <v>184</v>
      </c>
      <c r="B53" s="14" t="s">
        <v>185</v>
      </c>
      <c r="C53" s="42">
        <v>400</v>
      </c>
      <c r="D53" s="31">
        <v>396.19</v>
      </c>
      <c r="E53" s="28" t="s">
        <v>186</v>
      </c>
      <c r="F53" s="29" t="s">
        <v>101</v>
      </c>
      <c r="G53" s="30" t="s">
        <v>111</v>
      </c>
      <c r="H53" s="31">
        <f>ROUND(IFERROR($D53/$D$73*100,0),2)</f>
        <v>2.4300000000000002</v>
      </c>
      <c r="I53" s="41"/>
      <c r="J53" s="14"/>
    </row>
    <row r="54" spans="1:10" ht="15.95" customHeight="1" x14ac:dyDescent="0.35">
      <c r="A54" s="33" t="s">
        <v>134</v>
      </c>
      <c r="B54" s="34"/>
      <c r="C54" s="32"/>
      <c r="D54" s="35">
        <f>SUM(D50:D53)</f>
        <v>2283.9899999999998</v>
      </c>
      <c r="E54" s="28"/>
      <c r="F54" s="29"/>
      <c r="G54" s="30"/>
      <c r="H54" s="35">
        <f>SUM(H50:H53)</f>
        <v>14</v>
      </c>
      <c r="I54" s="14"/>
      <c r="J54" s="14"/>
    </row>
    <row r="55" spans="1:10" ht="15.95" customHeight="1" x14ac:dyDescent="0.35">
      <c r="A55" s="25" t="s">
        <v>136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137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138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139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3" t="s">
        <v>140</v>
      </c>
      <c r="B63" s="38"/>
      <c r="C63" s="36"/>
      <c r="D63" s="35">
        <f>SUM(D62,D60,D58,D56,D54,D49,D47)</f>
        <v>2349.6099999999997</v>
      </c>
      <c r="E63" s="28"/>
      <c r="F63" s="29"/>
      <c r="G63" s="30"/>
      <c r="H63" s="35">
        <f>SUM(H62,H60,H58,H56,H54,H49,H47)</f>
        <v>14.4</v>
      </c>
      <c r="I63" s="14"/>
      <c r="J63" s="14"/>
    </row>
    <row r="64" spans="1:10" ht="15.95" customHeight="1" x14ac:dyDescent="0.35">
      <c r="A64" s="25" t="s">
        <v>141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25" t="s">
        <v>142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7" t="s">
        <v>143</v>
      </c>
      <c r="B68" s="38"/>
      <c r="C68" s="32"/>
      <c r="D68" s="39"/>
      <c r="E68" s="28"/>
      <c r="F68" s="29"/>
      <c r="G68" s="30"/>
      <c r="H68" s="31"/>
      <c r="I68" s="14"/>
      <c r="J68" s="14"/>
    </row>
    <row r="69" spans="1:10" ht="15.95" customHeight="1" x14ac:dyDescent="0.35">
      <c r="A69" s="37" t="s">
        <v>144</v>
      </c>
      <c r="B69" s="38"/>
      <c r="C69" s="32"/>
      <c r="D69" s="31" t="s">
        <v>91</v>
      </c>
      <c r="E69" s="28"/>
      <c r="F69" s="29"/>
      <c r="G69" s="30"/>
      <c r="H69" s="31"/>
      <c r="I69" s="14"/>
      <c r="J69" s="14"/>
    </row>
    <row r="70" spans="1:10" ht="15.95" customHeight="1" x14ac:dyDescent="0.35">
      <c r="A70" s="25" t="s">
        <v>145</v>
      </c>
      <c r="B70" s="9"/>
      <c r="C70" s="36"/>
      <c r="D70" s="31">
        <v>0.11</v>
      </c>
      <c r="E70" s="28"/>
      <c r="F70" s="29"/>
      <c r="G70" s="30"/>
      <c r="H70" s="43">
        <f>ROUND(IFERROR($D70/$D$73*100,0),2)</f>
        <v>0</v>
      </c>
      <c r="I70" s="41"/>
      <c r="J70" s="14"/>
    </row>
    <row r="71" spans="1:10" ht="15.95" customHeight="1" x14ac:dyDescent="0.35">
      <c r="A71" s="25" t="s">
        <v>146</v>
      </c>
      <c r="B71" s="9"/>
      <c r="C71" s="36"/>
      <c r="D71" s="44">
        <v>1055.739999999998</v>
      </c>
      <c r="E71" s="28"/>
      <c r="F71" s="29"/>
      <c r="G71" s="30"/>
      <c r="H71" s="31">
        <f>ROUND(IFERROR($D71/$D$73*100,0),2)</f>
        <v>6.47</v>
      </c>
      <c r="I71" s="41"/>
      <c r="J71" s="14"/>
    </row>
    <row r="72" spans="1:10" ht="15.95" customHeight="1" x14ac:dyDescent="0.35">
      <c r="A72" s="33" t="s">
        <v>92</v>
      </c>
      <c r="B72" s="34"/>
      <c r="C72" s="36"/>
      <c r="D72" s="35">
        <f>SUM(D69:D71)</f>
        <v>1055.8499999999979</v>
      </c>
      <c r="E72" s="28"/>
      <c r="F72" s="29"/>
      <c r="G72" s="30"/>
      <c r="H72" s="35">
        <f>SUM(H69:H71)</f>
        <v>6.47</v>
      </c>
      <c r="I72" s="11"/>
      <c r="J72" s="14"/>
    </row>
    <row r="73" spans="1:10" ht="15.95" customHeight="1" thickBot="1" x14ac:dyDescent="0.4">
      <c r="A73" s="45" t="s">
        <v>147</v>
      </c>
      <c r="B73" s="46"/>
      <c r="C73" s="47"/>
      <c r="D73" s="48">
        <f>SUMIF(A:A,"*Total",D:D)</f>
        <v>16318.819999999996</v>
      </c>
      <c r="E73" s="49"/>
      <c r="F73" s="50"/>
      <c r="G73" s="51"/>
      <c r="H73" s="48">
        <f>SUMIF(A:A,"*Total",H:H)</f>
        <v>100</v>
      </c>
      <c r="I73" s="11"/>
      <c r="J73" s="14"/>
    </row>
    <row r="74" spans="1:10" ht="15.95" customHeight="1" thickTop="1" x14ac:dyDescent="0.35">
      <c r="A74" s="52" t="s">
        <v>148</v>
      </c>
      <c r="B74" s="14"/>
      <c r="C74" s="14"/>
      <c r="D74" s="11"/>
      <c r="E74" s="14"/>
      <c r="F74" s="14"/>
      <c r="G74" s="14"/>
      <c r="H74" s="6"/>
    </row>
    <row r="75" spans="1:10" ht="15.95" customHeight="1" x14ac:dyDescent="0.35">
      <c r="A75" s="14" t="s">
        <v>149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150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151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53" t="s">
        <v>152</v>
      </c>
      <c r="B78" s="53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153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154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155</v>
      </c>
      <c r="B81" s="14"/>
      <c r="C81" s="14"/>
      <c r="D81" s="6"/>
      <c r="E81" s="14"/>
      <c r="F81" s="14"/>
      <c r="G81" s="14"/>
      <c r="H81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291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292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170</v>
      </c>
      <c r="B25" s="14" t="s">
        <v>293</v>
      </c>
      <c r="C25" s="36">
        <v>30</v>
      </c>
      <c r="D25" s="31">
        <v>354.33</v>
      </c>
      <c r="E25" s="28" t="s">
        <v>100</v>
      </c>
      <c r="F25" s="29" t="s">
        <v>101</v>
      </c>
      <c r="G25" s="30" t="s">
        <v>102</v>
      </c>
      <c r="H25" s="31">
        <f>ROUND(IFERROR($D25/$D$72*100,0),2)</f>
        <v>12.91</v>
      </c>
      <c r="I25" s="14"/>
      <c r="J25" s="14"/>
    </row>
    <row r="26" spans="1:10" ht="15.95" customHeight="1" x14ac:dyDescent="0.35">
      <c r="A26" s="40" t="s">
        <v>159</v>
      </c>
      <c r="B26" s="14" t="s">
        <v>294</v>
      </c>
      <c r="C26" s="36">
        <v>30</v>
      </c>
      <c r="D26" s="31">
        <v>353.8</v>
      </c>
      <c r="E26" s="28" t="s">
        <v>178</v>
      </c>
      <c r="F26" s="29" t="s">
        <v>101</v>
      </c>
      <c r="G26" s="30" t="s">
        <v>102</v>
      </c>
      <c r="H26" s="31">
        <f>ROUND(IFERROR($D26/$D$72*100,0),2)</f>
        <v>12.89</v>
      </c>
      <c r="I26" s="14"/>
      <c r="J26" s="14"/>
    </row>
    <row r="27" spans="1:10" ht="15.95" customHeight="1" x14ac:dyDescent="0.35">
      <c r="A27" s="40" t="s">
        <v>295</v>
      </c>
      <c r="B27" s="14" t="s">
        <v>296</v>
      </c>
      <c r="C27" s="36">
        <v>30</v>
      </c>
      <c r="D27" s="31">
        <v>300.51</v>
      </c>
      <c r="E27" s="28" t="s">
        <v>297</v>
      </c>
      <c r="F27" s="29" t="s">
        <v>101</v>
      </c>
      <c r="G27" s="30" t="s">
        <v>121</v>
      </c>
      <c r="H27" s="31">
        <f>ROUND(IFERROR($D27/$D$72*100,0),2)</f>
        <v>10.95</v>
      </c>
      <c r="I27" s="14"/>
      <c r="J27" s="14"/>
    </row>
    <row r="28" spans="1:10" ht="15.95" customHeight="1" x14ac:dyDescent="0.35">
      <c r="A28" s="40" t="s">
        <v>106</v>
      </c>
      <c r="B28" s="14" t="s">
        <v>220</v>
      </c>
      <c r="C28" s="36">
        <v>20</v>
      </c>
      <c r="D28" s="31">
        <v>200.36</v>
      </c>
      <c r="E28" s="28" t="s">
        <v>120</v>
      </c>
      <c r="F28" s="29" t="s">
        <v>101</v>
      </c>
      <c r="G28" s="30" t="s">
        <v>102</v>
      </c>
      <c r="H28" s="31">
        <f>ROUND(IFERROR($D28/$D$72*100,0),2)</f>
        <v>7.3</v>
      </c>
      <c r="I28" s="14"/>
      <c r="J28" s="14"/>
    </row>
    <row r="29" spans="1:10" ht="15.95" customHeight="1" x14ac:dyDescent="0.35">
      <c r="A29" s="40" t="s">
        <v>190</v>
      </c>
      <c r="B29" s="14" t="s">
        <v>279</v>
      </c>
      <c r="C29" s="36">
        <v>8</v>
      </c>
      <c r="D29" s="31">
        <v>80.22</v>
      </c>
      <c r="E29" s="28" t="s">
        <v>120</v>
      </c>
      <c r="F29" s="29" t="s">
        <v>101</v>
      </c>
      <c r="G29" s="30" t="s">
        <v>102</v>
      </c>
      <c r="H29" s="31">
        <f>ROUND(IFERROR($D29/$D$72*100,0),2)</f>
        <v>2.92</v>
      </c>
      <c r="I29" s="14"/>
      <c r="J29" s="14"/>
    </row>
    <row r="30" spans="1:10" ht="15.95" customHeight="1" x14ac:dyDescent="0.35">
      <c r="A30" s="33" t="s">
        <v>92</v>
      </c>
      <c r="B30" s="34"/>
      <c r="C30" s="32"/>
      <c r="D30" s="35">
        <f>SUM(D24:D29)</f>
        <v>1289.22</v>
      </c>
      <c r="E30" s="28"/>
      <c r="F30" s="29"/>
      <c r="G30" s="30"/>
      <c r="H30" s="35">
        <f>SUM(H24:H29)</f>
        <v>46.97</v>
      </c>
      <c r="I30" s="14"/>
      <c r="J30" s="14"/>
    </row>
    <row r="31" spans="1:10" ht="15.95" customHeight="1" x14ac:dyDescent="0.35">
      <c r="A31" s="25" t="s">
        <v>126</v>
      </c>
      <c r="B31" s="9"/>
      <c r="C31" s="36"/>
      <c r="D31" s="31"/>
      <c r="E31" s="28"/>
      <c r="F31" s="29"/>
      <c r="G31" s="30"/>
      <c r="H31" s="31"/>
      <c r="I31" s="14"/>
      <c r="J31" s="14"/>
    </row>
    <row r="32" spans="1:10" ht="15.95" customHeight="1" x14ac:dyDescent="0.35">
      <c r="A32" s="40" t="s">
        <v>246</v>
      </c>
      <c r="B32" s="14" t="s">
        <v>247</v>
      </c>
      <c r="C32" s="36">
        <v>13</v>
      </c>
      <c r="D32" s="31">
        <v>147.56</v>
      </c>
      <c r="E32" s="28" t="s">
        <v>108</v>
      </c>
      <c r="F32" s="29" t="s">
        <v>101</v>
      </c>
      <c r="G32" s="30" t="s">
        <v>248</v>
      </c>
      <c r="H32" s="31">
        <f>ROUND(IFERROR($D32/$D$72*100,0),2)</f>
        <v>5.37</v>
      </c>
      <c r="I32" s="14"/>
      <c r="J32" s="14"/>
    </row>
    <row r="33" spans="1:10" ht="15.95" customHeight="1" x14ac:dyDescent="0.35">
      <c r="A33" s="33" t="s">
        <v>92</v>
      </c>
      <c r="B33" s="34"/>
      <c r="C33" s="32"/>
      <c r="D33" s="35">
        <f>SUM(D31:D32)</f>
        <v>147.56</v>
      </c>
      <c r="E33" s="28"/>
      <c r="F33" s="29"/>
      <c r="G33" s="30"/>
      <c r="H33" s="35">
        <f>SUM(H31:H32)</f>
        <v>5.37</v>
      </c>
      <c r="I33" s="14"/>
      <c r="J33" s="14"/>
    </row>
    <row r="34" spans="1:10" ht="15.95" customHeight="1" x14ac:dyDescent="0.35">
      <c r="A34" s="37" t="s">
        <v>127</v>
      </c>
      <c r="B34" s="38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33"/>
      <c r="B36" s="34"/>
      <c r="C36" s="32"/>
      <c r="D36" s="39"/>
      <c r="E36" s="28"/>
      <c r="F36" s="29"/>
      <c r="G36" s="30"/>
      <c r="H36" s="39"/>
      <c r="I36" s="14"/>
      <c r="J36" s="14"/>
    </row>
    <row r="37" spans="1:10" ht="15.95" customHeight="1" x14ac:dyDescent="0.35">
      <c r="A37" s="33"/>
      <c r="B37" s="34"/>
      <c r="C37" s="32"/>
      <c r="D37" s="39"/>
      <c r="E37" s="28"/>
      <c r="F37" s="29"/>
      <c r="G37" s="30"/>
      <c r="H37" s="39"/>
      <c r="I37" s="14"/>
      <c r="J37" s="14"/>
    </row>
    <row r="38" spans="1:10" ht="15.95" customHeight="1" x14ac:dyDescent="0.35">
      <c r="A38" s="25" t="s">
        <v>128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25" t="s">
        <v>129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130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33"/>
      <c r="B44" s="34"/>
      <c r="C44" s="32"/>
      <c r="D44" s="39"/>
      <c r="E44" s="28"/>
      <c r="F44" s="29"/>
      <c r="G44" s="30"/>
      <c r="H44" s="39"/>
      <c r="I44" s="14"/>
      <c r="J44" s="14"/>
    </row>
    <row r="45" spans="1:10" ht="15.95" customHeight="1" x14ac:dyDescent="0.35">
      <c r="A45" s="25" t="s">
        <v>131</v>
      </c>
      <c r="B45" s="9"/>
      <c r="C45" s="36"/>
      <c r="D45" s="31"/>
      <c r="E45" s="28"/>
      <c r="F45" s="29"/>
      <c r="G45" s="30"/>
      <c r="H45" s="31"/>
      <c r="I45" s="14"/>
      <c r="J45" s="14"/>
    </row>
    <row r="46" spans="1:10" ht="15.95" customHeight="1" x14ac:dyDescent="0.35">
      <c r="A46" s="25" t="s">
        <v>132</v>
      </c>
      <c r="B46" s="9"/>
      <c r="C46" s="36"/>
      <c r="D46" s="31">
        <v>552.19000000000005</v>
      </c>
      <c r="E46" s="28"/>
      <c r="F46" s="29"/>
      <c r="G46" s="30"/>
      <c r="H46" s="31">
        <f>ROUND(IFERROR($D46/$D$72*100,0),2)</f>
        <v>20.11</v>
      </c>
      <c r="I46" s="41"/>
      <c r="J46" s="14"/>
    </row>
    <row r="47" spans="1:10" ht="15.95" customHeight="1" x14ac:dyDescent="0.35">
      <c r="A47" s="25" t="s">
        <v>133</v>
      </c>
      <c r="B47" s="9"/>
      <c r="C47" s="36"/>
      <c r="D47" s="31" t="s">
        <v>91</v>
      </c>
      <c r="E47" s="28"/>
      <c r="F47" s="29"/>
      <c r="G47" s="30"/>
      <c r="H47" s="31"/>
      <c r="I47" s="41"/>
      <c r="J47" s="14"/>
    </row>
    <row r="48" spans="1:10" ht="15.95" hidden="1" customHeight="1" x14ac:dyDescent="0.35">
      <c r="A48" s="33" t="s">
        <v>134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25" t="s">
        <v>135</v>
      </c>
      <c r="B49" s="9"/>
      <c r="C49" s="42"/>
      <c r="D49" s="31"/>
      <c r="E49" s="28"/>
      <c r="F49" s="29"/>
      <c r="G49" s="30"/>
      <c r="H49" s="31"/>
      <c r="I49" s="41"/>
      <c r="J49" s="14"/>
    </row>
    <row r="50" spans="1:10" ht="15.95" customHeight="1" x14ac:dyDescent="0.35">
      <c r="A50" s="40" t="s">
        <v>207</v>
      </c>
      <c r="B50" s="14" t="s">
        <v>235</v>
      </c>
      <c r="C50" s="42">
        <v>250</v>
      </c>
      <c r="D50" s="31">
        <v>248.79</v>
      </c>
      <c r="E50" s="28" t="s">
        <v>186</v>
      </c>
      <c r="F50" s="29" t="s">
        <v>101</v>
      </c>
      <c r="G50" s="30" t="s">
        <v>111</v>
      </c>
      <c r="H50" s="31">
        <f>ROUND(IFERROR($D50/$D$72*100,0),2)</f>
        <v>9.06</v>
      </c>
      <c r="I50" s="41"/>
      <c r="J50" s="14"/>
    </row>
    <row r="51" spans="1:10" ht="15.95" customHeight="1" x14ac:dyDescent="0.35">
      <c r="A51" s="40" t="s">
        <v>182</v>
      </c>
      <c r="B51" s="14" t="s">
        <v>183</v>
      </c>
      <c r="C51" s="42">
        <v>250</v>
      </c>
      <c r="D51" s="31">
        <v>248.01</v>
      </c>
      <c r="E51" s="28" t="s">
        <v>181</v>
      </c>
      <c r="F51" s="29" t="s">
        <v>101</v>
      </c>
      <c r="G51" s="30" t="s">
        <v>111</v>
      </c>
      <c r="H51" s="31">
        <f>ROUND(IFERROR($D51/$D$72*100,0),2)</f>
        <v>9.0299999999999994</v>
      </c>
      <c r="I51" s="41"/>
      <c r="J51" s="14"/>
    </row>
    <row r="52" spans="1:10" ht="15.95" customHeight="1" x14ac:dyDescent="0.35">
      <c r="A52" s="40" t="s">
        <v>184</v>
      </c>
      <c r="B52" s="14" t="s">
        <v>185</v>
      </c>
      <c r="C52" s="42">
        <v>200</v>
      </c>
      <c r="D52" s="31">
        <v>198.1</v>
      </c>
      <c r="E52" s="28" t="s">
        <v>186</v>
      </c>
      <c r="F52" s="29" t="s">
        <v>101</v>
      </c>
      <c r="G52" s="30" t="s">
        <v>111</v>
      </c>
      <c r="H52" s="31">
        <f>ROUND(IFERROR($D52/$D$72*100,0),2)</f>
        <v>7.22</v>
      </c>
      <c r="I52" s="41"/>
      <c r="J52" s="14"/>
    </row>
    <row r="53" spans="1:10" ht="15.95" customHeight="1" x14ac:dyDescent="0.35">
      <c r="A53" s="33" t="s">
        <v>134</v>
      </c>
      <c r="B53" s="34"/>
      <c r="C53" s="32"/>
      <c r="D53" s="35">
        <f>SUM(D49:D52)</f>
        <v>694.9</v>
      </c>
      <c r="E53" s="28"/>
      <c r="F53" s="29"/>
      <c r="G53" s="30"/>
      <c r="H53" s="35">
        <f>SUM(H49:H52)</f>
        <v>25.31</v>
      </c>
      <c r="I53" s="14"/>
      <c r="J53" s="14"/>
    </row>
    <row r="54" spans="1:10" ht="15.95" customHeight="1" x14ac:dyDescent="0.35">
      <c r="A54" s="25" t="s">
        <v>136</v>
      </c>
      <c r="B54" s="9"/>
      <c r="C54" s="36"/>
      <c r="D54" s="31" t="s">
        <v>91</v>
      </c>
      <c r="E54" s="28"/>
      <c r="F54" s="29"/>
      <c r="G54" s="30"/>
      <c r="H54" s="31"/>
      <c r="I54" s="14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137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37" t="s">
        <v>138</v>
      </c>
      <c r="B58" s="38"/>
      <c r="C58" s="32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139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3" t="s">
        <v>140</v>
      </c>
      <c r="B62" s="38"/>
      <c r="C62" s="36"/>
      <c r="D62" s="35">
        <f>SUM(D61,D59,D57,D55,D53,D48,D46)</f>
        <v>1247.0900000000001</v>
      </c>
      <c r="E62" s="28"/>
      <c r="F62" s="29"/>
      <c r="G62" s="30"/>
      <c r="H62" s="35">
        <f>SUM(H61,H59,H57,H55,H53,H48,H46)</f>
        <v>45.42</v>
      </c>
      <c r="I62" s="14"/>
      <c r="J62" s="14"/>
    </row>
    <row r="63" spans="1:10" ht="15.95" customHeight="1" x14ac:dyDescent="0.35">
      <c r="A63" s="25" t="s">
        <v>141</v>
      </c>
      <c r="B63" s="9"/>
      <c r="C63" s="36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92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25" t="s">
        <v>142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7" t="s">
        <v>143</v>
      </c>
      <c r="B67" s="38"/>
      <c r="C67" s="32"/>
      <c r="D67" s="39"/>
      <c r="E67" s="28"/>
      <c r="F67" s="29"/>
      <c r="G67" s="30"/>
      <c r="H67" s="31"/>
      <c r="I67" s="14"/>
      <c r="J67" s="14"/>
    </row>
    <row r="68" spans="1:10" ht="15.95" customHeight="1" x14ac:dyDescent="0.35">
      <c r="A68" s="37" t="s">
        <v>144</v>
      </c>
      <c r="B68" s="38"/>
      <c r="C68" s="32"/>
      <c r="D68" s="31" t="s">
        <v>91</v>
      </c>
      <c r="E68" s="28"/>
      <c r="F68" s="29"/>
      <c r="G68" s="30"/>
      <c r="H68" s="31"/>
      <c r="I68" s="14"/>
      <c r="J68" s="14"/>
    </row>
    <row r="69" spans="1:10" ht="15.95" customHeight="1" x14ac:dyDescent="0.35">
      <c r="A69" s="25" t="s">
        <v>145</v>
      </c>
      <c r="B69" s="9"/>
      <c r="C69" s="36"/>
      <c r="D69" s="31">
        <v>0.1</v>
      </c>
      <c r="E69" s="28"/>
      <c r="F69" s="29"/>
      <c r="G69" s="30"/>
      <c r="H69" s="43">
        <f>ROUND(IFERROR($D69/$D$72*100,0),2)</f>
        <v>0</v>
      </c>
      <c r="I69" s="41"/>
      <c r="J69" s="14"/>
    </row>
    <row r="70" spans="1:10" ht="15.95" customHeight="1" x14ac:dyDescent="0.35">
      <c r="A70" s="25" t="s">
        <v>146</v>
      </c>
      <c r="B70" s="9"/>
      <c r="C70" s="36"/>
      <c r="D70" s="44">
        <v>61.590000000000146</v>
      </c>
      <c r="E70" s="28"/>
      <c r="F70" s="29"/>
      <c r="G70" s="30"/>
      <c r="H70" s="31">
        <f>ROUND(IFERROR($D70/$D$72*100,0),2)</f>
        <v>2.2400000000000002</v>
      </c>
      <c r="I70" s="41"/>
      <c r="J70" s="14"/>
    </row>
    <row r="71" spans="1:10" ht="15.95" customHeight="1" x14ac:dyDescent="0.35">
      <c r="A71" s="33" t="s">
        <v>92</v>
      </c>
      <c r="B71" s="34"/>
      <c r="C71" s="36"/>
      <c r="D71" s="35">
        <f>SUM(D68:D70)</f>
        <v>61.690000000000147</v>
      </c>
      <c r="E71" s="28"/>
      <c r="F71" s="29"/>
      <c r="G71" s="30"/>
      <c r="H71" s="35">
        <f>SUM(H68:H70)</f>
        <v>2.2400000000000002</v>
      </c>
      <c r="I71" s="11"/>
      <c r="J71" s="14"/>
    </row>
    <row r="72" spans="1:10" ht="15.95" customHeight="1" thickBot="1" x14ac:dyDescent="0.4">
      <c r="A72" s="45" t="s">
        <v>147</v>
      </c>
      <c r="B72" s="46"/>
      <c r="C72" s="47"/>
      <c r="D72" s="48">
        <f>SUMIF(A:A,"*Total",D:D)</f>
        <v>2745.56</v>
      </c>
      <c r="E72" s="49"/>
      <c r="F72" s="50"/>
      <c r="G72" s="51"/>
      <c r="H72" s="48">
        <f>SUMIF(A:A,"*Total",H:H)</f>
        <v>99.999999999999986</v>
      </c>
      <c r="I72" s="11"/>
      <c r="J72" s="14"/>
    </row>
    <row r="73" spans="1:10" ht="15.95" customHeight="1" thickTop="1" x14ac:dyDescent="0.35">
      <c r="A73" s="52" t="s">
        <v>148</v>
      </c>
      <c r="B73" s="14"/>
      <c r="C73" s="14"/>
      <c r="D73" s="11"/>
      <c r="E73" s="14"/>
      <c r="F73" s="14"/>
      <c r="G73" s="14"/>
      <c r="H73" s="6"/>
    </row>
    <row r="74" spans="1:10" ht="15.95" customHeight="1" x14ac:dyDescent="0.35">
      <c r="A74" s="14" t="s">
        <v>149</v>
      </c>
      <c r="B74" s="14"/>
      <c r="C74" s="14"/>
      <c r="D74" s="6"/>
      <c r="E74" s="14"/>
      <c r="F74" s="14"/>
      <c r="G74" s="14"/>
      <c r="H74" s="6"/>
    </row>
    <row r="75" spans="1:10" ht="15.95" customHeight="1" x14ac:dyDescent="0.35">
      <c r="A75" s="14" t="s">
        <v>150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151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53" t="s">
        <v>152</v>
      </c>
      <c r="B77" s="53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153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154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155</v>
      </c>
      <c r="B80" s="14"/>
      <c r="C80" s="14"/>
      <c r="D80" s="6"/>
      <c r="E80" s="14"/>
      <c r="F80" s="14"/>
      <c r="G80" s="14"/>
      <c r="H80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75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78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98</v>
      </c>
      <c r="B25" s="14" t="s">
        <v>99</v>
      </c>
      <c r="C25" s="36">
        <v>70</v>
      </c>
      <c r="D25" s="31">
        <v>710.75</v>
      </c>
      <c r="E25" s="28" t="s">
        <v>100</v>
      </c>
      <c r="F25" s="29" t="s">
        <v>101</v>
      </c>
      <c r="G25" s="30" t="s">
        <v>102</v>
      </c>
      <c r="H25" s="31">
        <f t="shared" ref="H25:H33" si="0">ROUND(IFERROR($D25/$D$72*100,0),2)</f>
        <v>10.27</v>
      </c>
      <c r="I25" s="14"/>
      <c r="J25" s="14"/>
    </row>
    <row r="26" spans="1:10" ht="15.95" customHeight="1" x14ac:dyDescent="0.35">
      <c r="A26" s="40" t="s">
        <v>103</v>
      </c>
      <c r="B26" s="14" t="s">
        <v>104</v>
      </c>
      <c r="C26" s="36">
        <v>70</v>
      </c>
      <c r="D26" s="31">
        <v>710.65</v>
      </c>
      <c r="E26" s="28" t="s">
        <v>105</v>
      </c>
      <c r="F26" s="29" t="s">
        <v>101</v>
      </c>
      <c r="G26" s="30" t="s">
        <v>102</v>
      </c>
      <c r="H26" s="31">
        <f t="shared" si="0"/>
        <v>10.27</v>
      </c>
      <c r="I26" s="14"/>
      <c r="J26" s="14"/>
    </row>
    <row r="27" spans="1:10" ht="15.95" customHeight="1" x14ac:dyDescent="0.35">
      <c r="A27" s="40" t="s">
        <v>106</v>
      </c>
      <c r="B27" s="14" t="s">
        <v>107</v>
      </c>
      <c r="C27" s="36">
        <v>70</v>
      </c>
      <c r="D27" s="31">
        <v>709.6</v>
      </c>
      <c r="E27" s="28" t="s">
        <v>108</v>
      </c>
      <c r="F27" s="29" t="s">
        <v>101</v>
      </c>
      <c r="G27" s="30" t="s">
        <v>102</v>
      </c>
      <c r="H27" s="31">
        <f t="shared" si="0"/>
        <v>10.26</v>
      </c>
      <c r="I27" s="14"/>
      <c r="J27" s="14"/>
    </row>
    <row r="28" spans="1:10" ht="15.95" customHeight="1" x14ac:dyDescent="0.35">
      <c r="A28" s="40" t="s">
        <v>109</v>
      </c>
      <c r="B28" s="14" t="s">
        <v>110</v>
      </c>
      <c r="C28" s="36">
        <v>70</v>
      </c>
      <c r="D28" s="31">
        <v>709.02</v>
      </c>
      <c r="E28" s="28" t="s">
        <v>108</v>
      </c>
      <c r="F28" s="29" t="s">
        <v>101</v>
      </c>
      <c r="G28" s="30" t="s">
        <v>111</v>
      </c>
      <c r="H28" s="31">
        <f t="shared" si="0"/>
        <v>10.25</v>
      </c>
      <c r="I28" s="14"/>
      <c r="J28" s="14"/>
    </row>
    <row r="29" spans="1:10" ht="15.95" customHeight="1" x14ac:dyDescent="0.35">
      <c r="A29" s="40" t="s">
        <v>112</v>
      </c>
      <c r="B29" s="14" t="s">
        <v>113</v>
      </c>
      <c r="C29" s="36">
        <v>70</v>
      </c>
      <c r="D29" s="31">
        <v>707.63</v>
      </c>
      <c r="E29" s="28" t="s">
        <v>114</v>
      </c>
      <c r="F29" s="29" t="s">
        <v>101</v>
      </c>
      <c r="G29" s="30" t="s">
        <v>102</v>
      </c>
      <c r="H29" s="31">
        <f t="shared" si="0"/>
        <v>10.23</v>
      </c>
      <c r="I29" s="14"/>
      <c r="J29" s="14"/>
    </row>
    <row r="30" spans="1:10" ht="15.95" customHeight="1" x14ac:dyDescent="0.35">
      <c r="A30" s="40" t="s">
        <v>115</v>
      </c>
      <c r="B30" s="14" t="s">
        <v>116</v>
      </c>
      <c r="C30" s="36">
        <v>50</v>
      </c>
      <c r="D30" s="31">
        <v>507.4</v>
      </c>
      <c r="E30" s="28" t="s">
        <v>105</v>
      </c>
      <c r="F30" s="29" t="s">
        <v>101</v>
      </c>
      <c r="G30" s="30" t="s">
        <v>117</v>
      </c>
      <c r="H30" s="31">
        <f t="shared" si="0"/>
        <v>7.33</v>
      </c>
      <c r="I30" s="14"/>
      <c r="J30" s="14"/>
    </row>
    <row r="31" spans="1:10" ht="15.95" customHeight="1" x14ac:dyDescent="0.35">
      <c r="A31" s="40" t="s">
        <v>118</v>
      </c>
      <c r="B31" s="14" t="s">
        <v>119</v>
      </c>
      <c r="C31" s="36">
        <v>40</v>
      </c>
      <c r="D31" s="31">
        <v>507.07</v>
      </c>
      <c r="E31" s="28" t="s">
        <v>120</v>
      </c>
      <c r="F31" s="29" t="s">
        <v>101</v>
      </c>
      <c r="G31" s="30" t="s">
        <v>121</v>
      </c>
      <c r="H31" s="31">
        <f t="shared" si="0"/>
        <v>7.33</v>
      </c>
      <c r="I31" s="14"/>
      <c r="J31" s="14"/>
    </row>
    <row r="32" spans="1:10" ht="15.95" customHeight="1" x14ac:dyDescent="0.35">
      <c r="A32" s="40" t="s">
        <v>122</v>
      </c>
      <c r="B32" s="14" t="s">
        <v>123</v>
      </c>
      <c r="C32" s="36">
        <v>50</v>
      </c>
      <c r="D32" s="31">
        <v>505.49</v>
      </c>
      <c r="E32" s="28" t="s">
        <v>108</v>
      </c>
      <c r="F32" s="29" t="s">
        <v>101</v>
      </c>
      <c r="G32" s="30" t="s">
        <v>102</v>
      </c>
      <c r="H32" s="31">
        <f t="shared" si="0"/>
        <v>7.31</v>
      </c>
      <c r="I32" s="14"/>
      <c r="J32" s="14"/>
    </row>
    <row r="33" spans="1:10" ht="15.95" customHeight="1" x14ac:dyDescent="0.35">
      <c r="A33" s="40" t="s">
        <v>124</v>
      </c>
      <c r="B33" s="14" t="s">
        <v>125</v>
      </c>
      <c r="C33" s="36">
        <v>50</v>
      </c>
      <c r="D33" s="31">
        <v>504.12</v>
      </c>
      <c r="E33" s="28" t="s">
        <v>120</v>
      </c>
      <c r="F33" s="29" t="s">
        <v>101</v>
      </c>
      <c r="G33" s="30" t="s">
        <v>111</v>
      </c>
      <c r="H33" s="31">
        <f t="shared" si="0"/>
        <v>7.29</v>
      </c>
      <c r="I33" s="14"/>
      <c r="J33" s="14"/>
    </row>
    <row r="34" spans="1:10" ht="15.95" customHeight="1" x14ac:dyDescent="0.35">
      <c r="A34" s="33" t="s">
        <v>92</v>
      </c>
      <c r="B34" s="34"/>
      <c r="C34" s="32"/>
      <c r="D34" s="35">
        <f>SUM(D24:D33)</f>
        <v>5571.73</v>
      </c>
      <c r="E34" s="28"/>
      <c r="F34" s="29"/>
      <c r="G34" s="30"/>
      <c r="H34" s="35">
        <f>SUM(H24:H33)</f>
        <v>80.540000000000006</v>
      </c>
      <c r="I34" s="14"/>
      <c r="J34" s="14"/>
    </row>
    <row r="35" spans="1:10" ht="15.95" customHeight="1" x14ac:dyDescent="0.35">
      <c r="A35" s="25" t="s">
        <v>126</v>
      </c>
      <c r="B35" s="9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37" t="s">
        <v>127</v>
      </c>
      <c r="B37" s="38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33"/>
      <c r="B40" s="34"/>
      <c r="C40" s="32"/>
      <c r="D40" s="39"/>
      <c r="E40" s="28"/>
      <c r="F40" s="29"/>
      <c r="G40" s="30"/>
      <c r="H40" s="39"/>
      <c r="I40" s="14"/>
      <c r="J40" s="14"/>
    </row>
    <row r="41" spans="1:10" ht="15.95" customHeight="1" x14ac:dyDescent="0.35">
      <c r="A41" s="25" t="s">
        <v>128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129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25" t="s">
        <v>130</v>
      </c>
      <c r="B45" s="9"/>
      <c r="C45" s="36"/>
      <c r="D45" s="31" t="s">
        <v>91</v>
      </c>
      <c r="E45" s="28"/>
      <c r="F45" s="29"/>
      <c r="G45" s="30"/>
      <c r="H45" s="31"/>
      <c r="I45" s="14"/>
      <c r="J45" s="14"/>
    </row>
    <row r="46" spans="1:10" ht="15.95" hidden="1" customHeight="1" x14ac:dyDescent="0.35">
      <c r="A46" s="33" t="s">
        <v>92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33"/>
      <c r="B47" s="34"/>
      <c r="C47" s="32"/>
      <c r="D47" s="39"/>
      <c r="E47" s="28"/>
      <c r="F47" s="29"/>
      <c r="G47" s="30"/>
      <c r="H47" s="39"/>
      <c r="I47" s="14"/>
      <c r="J47" s="14"/>
    </row>
    <row r="48" spans="1:10" ht="15.95" customHeight="1" x14ac:dyDescent="0.35">
      <c r="A48" s="25" t="s">
        <v>131</v>
      </c>
      <c r="B48" s="9"/>
      <c r="C48" s="36"/>
      <c r="D48" s="31"/>
      <c r="E48" s="28"/>
      <c r="F48" s="29"/>
      <c r="G48" s="30"/>
      <c r="H48" s="31"/>
      <c r="I48" s="14"/>
      <c r="J48" s="14"/>
    </row>
    <row r="49" spans="1:10" ht="15.95" customHeight="1" x14ac:dyDescent="0.35">
      <c r="A49" s="25" t="s">
        <v>132</v>
      </c>
      <c r="B49" s="9"/>
      <c r="C49" s="36"/>
      <c r="D49" s="31">
        <v>1201.98</v>
      </c>
      <c r="E49" s="28"/>
      <c r="F49" s="29"/>
      <c r="G49" s="30"/>
      <c r="H49" s="31">
        <f>ROUND(IFERROR($D49/$D$72*100,0),2)</f>
        <v>17.37</v>
      </c>
      <c r="I49" s="41"/>
      <c r="J49" s="14"/>
    </row>
    <row r="50" spans="1:10" ht="15.95" customHeight="1" x14ac:dyDescent="0.35">
      <c r="A50" s="25" t="s">
        <v>133</v>
      </c>
      <c r="B50" s="9"/>
      <c r="C50" s="36"/>
      <c r="D50" s="31" t="s">
        <v>91</v>
      </c>
      <c r="E50" s="28"/>
      <c r="F50" s="29"/>
      <c r="G50" s="30"/>
      <c r="H50" s="31"/>
      <c r="I50" s="41"/>
      <c r="J50" s="14"/>
    </row>
    <row r="51" spans="1:10" ht="15.95" hidden="1" customHeight="1" x14ac:dyDescent="0.35">
      <c r="A51" s="33" t="s">
        <v>134</v>
      </c>
      <c r="B51" s="34"/>
      <c r="C51" s="32"/>
      <c r="D51" s="35">
        <f>SUM(D50:D50)</f>
        <v>0</v>
      </c>
      <c r="E51" s="28"/>
      <c r="F51" s="29"/>
      <c r="G51" s="30"/>
      <c r="H51" s="35">
        <f>SUM(H50:H50)</f>
        <v>0</v>
      </c>
      <c r="I51" s="14"/>
      <c r="J51" s="14"/>
    </row>
    <row r="52" spans="1:10" ht="15.95" customHeight="1" x14ac:dyDescent="0.35">
      <c r="A52" s="25" t="s">
        <v>135</v>
      </c>
      <c r="B52" s="9"/>
      <c r="C52" s="42"/>
      <c r="D52" s="31" t="s">
        <v>91</v>
      </c>
      <c r="E52" s="28"/>
      <c r="F52" s="29"/>
      <c r="G52" s="30"/>
      <c r="H52" s="31"/>
      <c r="I52" s="41"/>
      <c r="J52" s="14"/>
    </row>
    <row r="53" spans="1:10" ht="15.95" hidden="1" customHeight="1" x14ac:dyDescent="0.35">
      <c r="A53" s="33" t="s">
        <v>134</v>
      </c>
      <c r="B53" s="34"/>
      <c r="C53" s="32"/>
      <c r="D53" s="35">
        <f>SUM(D52:D52)</f>
        <v>0</v>
      </c>
      <c r="E53" s="28"/>
      <c r="F53" s="29"/>
      <c r="G53" s="30"/>
      <c r="H53" s="35">
        <f>SUM(H52:H52)</f>
        <v>0</v>
      </c>
      <c r="I53" s="14"/>
      <c r="J53" s="14"/>
    </row>
    <row r="54" spans="1:10" ht="15.95" customHeight="1" x14ac:dyDescent="0.35">
      <c r="A54" s="25" t="s">
        <v>136</v>
      </c>
      <c r="B54" s="9"/>
      <c r="C54" s="36"/>
      <c r="D54" s="31" t="s">
        <v>91</v>
      </c>
      <c r="E54" s="28"/>
      <c r="F54" s="29"/>
      <c r="G54" s="30"/>
      <c r="H54" s="31"/>
      <c r="I54" s="14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137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37" t="s">
        <v>138</v>
      </c>
      <c r="B58" s="38"/>
      <c r="C58" s="32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139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3" t="s">
        <v>140</v>
      </c>
      <c r="B62" s="38"/>
      <c r="C62" s="36"/>
      <c r="D62" s="35">
        <f>SUM(D61,D59,D57,D55,D53,D51,D49)</f>
        <v>1201.98</v>
      </c>
      <c r="E62" s="28"/>
      <c r="F62" s="29"/>
      <c r="G62" s="30"/>
      <c r="H62" s="35">
        <f>SUM(H61,H59,H57,H55,H53,H51,H49)</f>
        <v>17.37</v>
      </c>
      <c r="I62" s="14"/>
      <c r="J62" s="14"/>
    </row>
    <row r="63" spans="1:10" ht="15.95" customHeight="1" x14ac:dyDescent="0.35">
      <c r="A63" s="25" t="s">
        <v>141</v>
      </c>
      <c r="B63" s="9"/>
      <c r="C63" s="36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92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25" t="s">
        <v>142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7" t="s">
        <v>143</v>
      </c>
      <c r="B67" s="38"/>
      <c r="C67" s="32"/>
      <c r="D67" s="39"/>
      <c r="E67" s="28"/>
      <c r="F67" s="29"/>
      <c r="G67" s="30"/>
      <c r="H67" s="31"/>
      <c r="I67" s="14"/>
      <c r="J67" s="14"/>
    </row>
    <row r="68" spans="1:10" ht="15.95" customHeight="1" x14ac:dyDescent="0.35">
      <c r="A68" s="37" t="s">
        <v>144</v>
      </c>
      <c r="B68" s="38"/>
      <c r="C68" s="32"/>
      <c r="D68" s="31" t="s">
        <v>91</v>
      </c>
      <c r="E68" s="28"/>
      <c r="F68" s="29"/>
      <c r="G68" s="30"/>
      <c r="H68" s="31"/>
      <c r="I68" s="14"/>
      <c r="J68" s="14"/>
    </row>
    <row r="69" spans="1:10" ht="15.95" customHeight="1" x14ac:dyDescent="0.35">
      <c r="A69" s="25" t="s">
        <v>145</v>
      </c>
      <c r="B69" s="9"/>
      <c r="C69" s="36"/>
      <c r="D69" s="31">
        <v>0.1</v>
      </c>
      <c r="E69" s="28"/>
      <c r="F69" s="29"/>
      <c r="G69" s="30"/>
      <c r="H69" s="43">
        <f>ROUND(IFERROR($D69/$D$72*100,0),2)</f>
        <v>0</v>
      </c>
      <c r="I69" s="41"/>
      <c r="J69" s="14"/>
    </row>
    <row r="70" spans="1:10" ht="15.95" customHeight="1" x14ac:dyDescent="0.35">
      <c r="A70" s="25" t="s">
        <v>146</v>
      </c>
      <c r="B70" s="9"/>
      <c r="C70" s="36"/>
      <c r="D70" s="44">
        <v>144.06999999999971</v>
      </c>
      <c r="E70" s="28"/>
      <c r="F70" s="29"/>
      <c r="G70" s="30"/>
      <c r="H70" s="31">
        <f>ROUND(IFERROR($D70/$D$72*100,0),2)+0.01</f>
        <v>2.09</v>
      </c>
      <c r="I70" s="41"/>
      <c r="J70" s="14"/>
    </row>
    <row r="71" spans="1:10" ht="15.95" customHeight="1" x14ac:dyDescent="0.35">
      <c r="A71" s="33" t="s">
        <v>92</v>
      </c>
      <c r="B71" s="34"/>
      <c r="C71" s="36"/>
      <c r="D71" s="35">
        <f>SUM(D68:D70)</f>
        <v>144.1699999999997</v>
      </c>
      <c r="E71" s="28"/>
      <c r="F71" s="29"/>
      <c r="G71" s="30"/>
      <c r="H71" s="35">
        <f>SUM(H68:H70)</f>
        <v>2.09</v>
      </c>
      <c r="I71" s="11"/>
      <c r="J71" s="14"/>
    </row>
    <row r="72" spans="1:10" ht="15.95" customHeight="1" thickBot="1" x14ac:dyDescent="0.4">
      <c r="A72" s="45" t="s">
        <v>147</v>
      </c>
      <c r="B72" s="46"/>
      <c r="C72" s="47"/>
      <c r="D72" s="48">
        <f>SUMIF(A:A,"*Total",D:D)</f>
        <v>6917.8799999999992</v>
      </c>
      <c r="E72" s="49"/>
      <c r="F72" s="50"/>
      <c r="G72" s="51"/>
      <c r="H72" s="48">
        <f>SUMIF(A:A,"*Total",H:H)</f>
        <v>100.00000000000001</v>
      </c>
      <c r="I72" s="11"/>
      <c r="J72" s="14"/>
    </row>
    <row r="73" spans="1:10" ht="15.95" customHeight="1" thickTop="1" x14ac:dyDescent="0.35">
      <c r="A73" s="52" t="s">
        <v>148</v>
      </c>
      <c r="B73" s="14"/>
      <c r="C73" s="14"/>
      <c r="D73" s="11"/>
      <c r="E73" s="14"/>
      <c r="F73" s="14"/>
      <c r="G73" s="14"/>
      <c r="H73" s="6"/>
    </row>
    <row r="74" spans="1:10" ht="15.95" customHeight="1" x14ac:dyDescent="0.35">
      <c r="A74" s="14" t="s">
        <v>149</v>
      </c>
      <c r="B74" s="14"/>
      <c r="C74" s="14"/>
      <c r="D74" s="6"/>
      <c r="E74" s="14"/>
      <c r="F74" s="14"/>
      <c r="G74" s="14"/>
      <c r="H74" s="6"/>
    </row>
    <row r="75" spans="1:10" ht="15.95" customHeight="1" x14ac:dyDescent="0.35">
      <c r="A75" s="14" t="s">
        <v>150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151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53" t="s">
        <v>152</v>
      </c>
      <c r="B77" s="53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153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154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155</v>
      </c>
      <c r="B80" s="14"/>
      <c r="C80" s="14"/>
      <c r="D80" s="6"/>
      <c r="E80" s="14"/>
      <c r="F80" s="14"/>
      <c r="G80" s="14"/>
      <c r="H80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298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299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238</v>
      </c>
      <c r="B25" s="14" t="s">
        <v>239</v>
      </c>
      <c r="C25" s="36">
        <v>260</v>
      </c>
      <c r="D25" s="31">
        <v>3047.8</v>
      </c>
      <c r="E25" s="28" t="s">
        <v>240</v>
      </c>
      <c r="F25" s="29" t="s">
        <v>101</v>
      </c>
      <c r="G25" s="30" t="s">
        <v>102</v>
      </c>
      <c r="H25" s="31">
        <f t="shared" ref="H25:H30" si="0">ROUND(IFERROR($D25/$D$74*100,0),2)</f>
        <v>13.96</v>
      </c>
      <c r="I25" s="14"/>
      <c r="J25" s="14"/>
    </row>
    <row r="26" spans="1:10" ht="15.95" customHeight="1" x14ac:dyDescent="0.35">
      <c r="A26" s="40" t="s">
        <v>190</v>
      </c>
      <c r="B26" s="14" t="s">
        <v>241</v>
      </c>
      <c r="C26" s="36">
        <v>260</v>
      </c>
      <c r="D26" s="31">
        <v>3040.27</v>
      </c>
      <c r="E26" s="28" t="s">
        <v>216</v>
      </c>
      <c r="F26" s="29" t="s">
        <v>101</v>
      </c>
      <c r="G26" s="30" t="s">
        <v>102</v>
      </c>
      <c r="H26" s="31">
        <f t="shared" si="0"/>
        <v>13.92</v>
      </c>
      <c r="I26" s="14"/>
      <c r="J26" s="14"/>
    </row>
    <row r="27" spans="1:10" ht="15.95" customHeight="1" x14ac:dyDescent="0.35">
      <c r="A27" s="40" t="s">
        <v>244</v>
      </c>
      <c r="B27" s="14" t="s">
        <v>245</v>
      </c>
      <c r="C27" s="36">
        <v>280</v>
      </c>
      <c r="D27" s="31">
        <v>2805.11</v>
      </c>
      <c r="E27" s="28" t="s">
        <v>108</v>
      </c>
      <c r="F27" s="29" t="s">
        <v>101</v>
      </c>
      <c r="G27" s="30" t="s">
        <v>102</v>
      </c>
      <c r="H27" s="31">
        <f t="shared" si="0"/>
        <v>12.85</v>
      </c>
      <c r="I27" s="14"/>
      <c r="J27" s="14"/>
    </row>
    <row r="28" spans="1:10" ht="15.95" customHeight="1" x14ac:dyDescent="0.35">
      <c r="A28" s="40" t="s">
        <v>112</v>
      </c>
      <c r="B28" s="14" t="s">
        <v>219</v>
      </c>
      <c r="C28" s="36">
        <v>250</v>
      </c>
      <c r="D28" s="31">
        <v>2506.9299999999998</v>
      </c>
      <c r="E28" s="28" t="s">
        <v>114</v>
      </c>
      <c r="F28" s="29" t="s">
        <v>101</v>
      </c>
      <c r="G28" s="30" t="s">
        <v>102</v>
      </c>
      <c r="H28" s="31">
        <f t="shared" si="0"/>
        <v>11.48</v>
      </c>
      <c r="I28" s="14"/>
      <c r="J28" s="14"/>
    </row>
    <row r="29" spans="1:10" ht="15.95" customHeight="1" x14ac:dyDescent="0.35">
      <c r="A29" s="40" t="s">
        <v>162</v>
      </c>
      <c r="B29" s="14" t="s">
        <v>218</v>
      </c>
      <c r="C29" s="36">
        <v>200</v>
      </c>
      <c r="D29" s="31">
        <v>2002.42</v>
      </c>
      <c r="E29" s="28" t="s">
        <v>120</v>
      </c>
      <c r="F29" s="29" t="s">
        <v>101</v>
      </c>
      <c r="G29" s="30" t="s">
        <v>102</v>
      </c>
      <c r="H29" s="31">
        <f t="shared" si="0"/>
        <v>9.17</v>
      </c>
      <c r="I29" s="14"/>
      <c r="J29" s="14"/>
    </row>
    <row r="30" spans="1:10" ht="15.95" customHeight="1" x14ac:dyDescent="0.35">
      <c r="A30" s="40" t="s">
        <v>112</v>
      </c>
      <c r="B30" s="14" t="s">
        <v>221</v>
      </c>
      <c r="C30" s="36">
        <v>15</v>
      </c>
      <c r="D30" s="31">
        <v>150.54</v>
      </c>
      <c r="E30" s="28" t="s">
        <v>120</v>
      </c>
      <c r="F30" s="29" t="s">
        <v>101</v>
      </c>
      <c r="G30" s="30" t="s">
        <v>102</v>
      </c>
      <c r="H30" s="31">
        <f t="shared" si="0"/>
        <v>0.69</v>
      </c>
      <c r="I30" s="14"/>
      <c r="J30" s="14"/>
    </row>
    <row r="31" spans="1:10" ht="15.95" customHeight="1" x14ac:dyDescent="0.35">
      <c r="A31" s="33" t="s">
        <v>92</v>
      </c>
      <c r="B31" s="34"/>
      <c r="C31" s="32"/>
      <c r="D31" s="35">
        <f>SUM(D24:D30)</f>
        <v>13553.070000000002</v>
      </c>
      <c r="E31" s="28"/>
      <c r="F31" s="29"/>
      <c r="G31" s="30"/>
      <c r="H31" s="35">
        <f>SUM(H24:H30)</f>
        <v>62.070000000000007</v>
      </c>
      <c r="I31" s="14"/>
      <c r="J31" s="14"/>
    </row>
    <row r="32" spans="1:10" ht="15.95" customHeight="1" x14ac:dyDescent="0.35">
      <c r="A32" s="25" t="s">
        <v>126</v>
      </c>
      <c r="B32" s="9"/>
      <c r="C32" s="36"/>
      <c r="D32" s="31"/>
      <c r="E32" s="28"/>
      <c r="F32" s="29"/>
      <c r="G32" s="30"/>
      <c r="H32" s="31"/>
      <c r="I32" s="14"/>
      <c r="J32" s="14"/>
    </row>
    <row r="33" spans="1:10" ht="15.95" customHeight="1" x14ac:dyDescent="0.35">
      <c r="A33" s="40" t="s">
        <v>246</v>
      </c>
      <c r="B33" s="14" t="s">
        <v>247</v>
      </c>
      <c r="C33" s="36">
        <v>250</v>
      </c>
      <c r="D33" s="31">
        <v>2837.74</v>
      </c>
      <c r="E33" s="28" t="s">
        <v>108</v>
      </c>
      <c r="F33" s="29" t="s">
        <v>101</v>
      </c>
      <c r="G33" s="30" t="s">
        <v>248</v>
      </c>
      <c r="H33" s="31">
        <f>ROUND(IFERROR($D33/$D$74*100,0),2)</f>
        <v>12.99</v>
      </c>
      <c r="I33" s="14"/>
      <c r="J33" s="14"/>
    </row>
    <row r="34" spans="1:10" ht="15.95" customHeight="1" x14ac:dyDescent="0.35">
      <c r="A34" s="33" t="s">
        <v>92</v>
      </c>
      <c r="B34" s="34"/>
      <c r="C34" s="32"/>
      <c r="D34" s="35">
        <f>SUM(D32:D33)</f>
        <v>2837.74</v>
      </c>
      <c r="E34" s="28"/>
      <c r="F34" s="29"/>
      <c r="G34" s="30"/>
      <c r="H34" s="35">
        <f>SUM(H32:H33)</f>
        <v>12.99</v>
      </c>
      <c r="I34" s="14"/>
      <c r="J34" s="14"/>
    </row>
    <row r="35" spans="1:10" ht="15.95" customHeight="1" x14ac:dyDescent="0.35">
      <c r="A35" s="37" t="s">
        <v>127</v>
      </c>
      <c r="B35" s="38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33"/>
      <c r="B37" s="34"/>
      <c r="C37" s="32"/>
      <c r="D37" s="39"/>
      <c r="E37" s="28"/>
      <c r="F37" s="29"/>
      <c r="G37" s="30"/>
      <c r="H37" s="39"/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25" t="s">
        <v>128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25" t="s">
        <v>129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130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33"/>
      <c r="B45" s="34"/>
      <c r="C45" s="32"/>
      <c r="D45" s="39"/>
      <c r="E45" s="28"/>
      <c r="F45" s="29"/>
      <c r="G45" s="30"/>
      <c r="H45" s="39"/>
      <c r="I45" s="14"/>
      <c r="J45" s="14"/>
    </row>
    <row r="46" spans="1:10" ht="15.95" customHeight="1" x14ac:dyDescent="0.35">
      <c r="A46" s="25" t="s">
        <v>131</v>
      </c>
      <c r="B46" s="9"/>
      <c r="C46" s="36"/>
      <c r="D46" s="31"/>
      <c r="E46" s="28"/>
      <c r="F46" s="29"/>
      <c r="G46" s="30"/>
      <c r="H46" s="31"/>
      <c r="I46" s="14"/>
      <c r="J46" s="14"/>
    </row>
    <row r="47" spans="1:10" ht="15.95" customHeight="1" x14ac:dyDescent="0.35">
      <c r="A47" s="25" t="s">
        <v>132</v>
      </c>
      <c r="B47" s="9"/>
      <c r="C47" s="36"/>
      <c r="D47" s="31">
        <v>1</v>
      </c>
      <c r="E47" s="28"/>
      <c r="F47" s="29"/>
      <c r="G47" s="30"/>
      <c r="H47" s="43">
        <f>ROUND(IFERROR($D47/$D$74*100,0),2)</f>
        <v>0</v>
      </c>
      <c r="I47" s="41"/>
      <c r="J47" s="14"/>
    </row>
    <row r="48" spans="1:10" ht="15.95" customHeight="1" x14ac:dyDescent="0.35">
      <c r="A48" s="25" t="s">
        <v>133</v>
      </c>
      <c r="B48" s="9"/>
      <c r="C48" s="36"/>
      <c r="D48" s="31" t="s">
        <v>91</v>
      </c>
      <c r="E48" s="28"/>
      <c r="F48" s="29"/>
      <c r="G48" s="30"/>
      <c r="H48" s="31"/>
      <c r="I48" s="41"/>
      <c r="J48" s="14"/>
    </row>
    <row r="49" spans="1:10" ht="15.95" hidden="1" customHeight="1" x14ac:dyDescent="0.35">
      <c r="A49" s="33" t="s">
        <v>134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25" t="s">
        <v>135</v>
      </c>
      <c r="B50" s="9"/>
      <c r="C50" s="42"/>
      <c r="D50" s="31"/>
      <c r="E50" s="28"/>
      <c r="F50" s="29"/>
      <c r="G50" s="30"/>
      <c r="H50" s="31"/>
      <c r="I50" s="41"/>
      <c r="J50" s="14"/>
    </row>
    <row r="51" spans="1:10" ht="15.95" customHeight="1" x14ac:dyDescent="0.35">
      <c r="A51" s="40" t="s">
        <v>207</v>
      </c>
      <c r="B51" s="14" t="s">
        <v>208</v>
      </c>
      <c r="C51" s="42">
        <v>2000</v>
      </c>
      <c r="D51" s="31">
        <v>1987.98</v>
      </c>
      <c r="E51" s="28" t="s">
        <v>186</v>
      </c>
      <c r="F51" s="29" t="s">
        <v>101</v>
      </c>
      <c r="G51" s="30" t="s">
        <v>111</v>
      </c>
      <c r="H51" s="31">
        <f>ROUND(IFERROR($D51/$D$74*100,0),2)</f>
        <v>9.1</v>
      </c>
      <c r="I51" s="41"/>
      <c r="J51" s="14"/>
    </row>
    <row r="52" spans="1:10" ht="15.95" customHeight="1" x14ac:dyDescent="0.35">
      <c r="A52" s="40" t="s">
        <v>182</v>
      </c>
      <c r="B52" s="14" t="s">
        <v>183</v>
      </c>
      <c r="C52" s="42">
        <v>2000</v>
      </c>
      <c r="D52" s="31">
        <v>1984.06</v>
      </c>
      <c r="E52" s="28" t="s">
        <v>181</v>
      </c>
      <c r="F52" s="29" t="s">
        <v>101</v>
      </c>
      <c r="G52" s="30" t="s">
        <v>111</v>
      </c>
      <c r="H52" s="31">
        <f>ROUND(IFERROR($D52/$D$74*100,0),2)</f>
        <v>9.09</v>
      </c>
      <c r="I52" s="41"/>
      <c r="J52" s="14"/>
    </row>
    <row r="53" spans="1:10" ht="15.95" customHeight="1" x14ac:dyDescent="0.35">
      <c r="A53" s="40" t="s">
        <v>184</v>
      </c>
      <c r="B53" s="14" t="s">
        <v>185</v>
      </c>
      <c r="C53" s="42">
        <v>500</v>
      </c>
      <c r="D53" s="31">
        <v>495.24</v>
      </c>
      <c r="E53" s="28" t="s">
        <v>186</v>
      </c>
      <c r="F53" s="29" t="s">
        <v>101</v>
      </c>
      <c r="G53" s="30" t="s">
        <v>111</v>
      </c>
      <c r="H53" s="31">
        <f>ROUND(IFERROR($D53/$D$74*100,0),2)</f>
        <v>2.27</v>
      </c>
      <c r="I53" s="41"/>
      <c r="J53" s="14"/>
    </row>
    <row r="54" spans="1:10" ht="15.95" customHeight="1" x14ac:dyDescent="0.35">
      <c r="A54" s="40" t="s">
        <v>198</v>
      </c>
      <c r="B54" s="14" t="s">
        <v>255</v>
      </c>
      <c r="C54" s="42">
        <v>100</v>
      </c>
      <c r="D54" s="31">
        <v>99.51</v>
      </c>
      <c r="E54" s="28" t="s">
        <v>181</v>
      </c>
      <c r="F54" s="29" t="s">
        <v>101</v>
      </c>
      <c r="G54" s="30" t="s">
        <v>111</v>
      </c>
      <c r="H54" s="31">
        <f>ROUND(IFERROR($D54/$D$74*100,0),2)</f>
        <v>0.46</v>
      </c>
      <c r="I54" s="41"/>
      <c r="J54" s="14"/>
    </row>
    <row r="55" spans="1:10" ht="15.95" customHeight="1" x14ac:dyDescent="0.35">
      <c r="A55" s="33" t="s">
        <v>134</v>
      </c>
      <c r="B55" s="34"/>
      <c r="C55" s="32"/>
      <c r="D55" s="35">
        <f>SUM(D50:D54)</f>
        <v>4566.79</v>
      </c>
      <c r="E55" s="28"/>
      <c r="F55" s="29"/>
      <c r="G55" s="30"/>
      <c r="H55" s="35">
        <f>SUM(H50:H54)</f>
        <v>20.919999999999998</v>
      </c>
      <c r="I55" s="14"/>
      <c r="J55" s="14"/>
    </row>
    <row r="56" spans="1:10" ht="15.95" customHeight="1" x14ac:dyDescent="0.35">
      <c r="A56" s="25" t="s">
        <v>136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137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138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139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3" t="s">
        <v>140</v>
      </c>
      <c r="B64" s="38"/>
      <c r="C64" s="36"/>
      <c r="D64" s="35">
        <f>SUM(D63,D61,D59,D57,D55,D49,D47)</f>
        <v>4567.79</v>
      </c>
      <c r="E64" s="28"/>
      <c r="F64" s="29"/>
      <c r="G64" s="30"/>
      <c r="H64" s="35">
        <f>SUM(H63,H61,H59,H57,H55,H49,H47)</f>
        <v>20.919999999999998</v>
      </c>
      <c r="I64" s="14"/>
      <c r="J64" s="14"/>
    </row>
    <row r="65" spans="1:10" ht="15.95" customHeight="1" x14ac:dyDescent="0.35">
      <c r="A65" s="25" t="s">
        <v>141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25" t="s">
        <v>142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37" t="s">
        <v>143</v>
      </c>
      <c r="B69" s="38"/>
      <c r="C69" s="32"/>
      <c r="D69" s="39"/>
      <c r="E69" s="28"/>
      <c r="F69" s="29"/>
      <c r="G69" s="30"/>
      <c r="H69" s="31"/>
      <c r="I69" s="14"/>
      <c r="J69" s="14"/>
    </row>
    <row r="70" spans="1:10" ht="15.95" customHeight="1" x14ac:dyDescent="0.35">
      <c r="A70" s="37" t="s">
        <v>144</v>
      </c>
      <c r="B70" s="38"/>
      <c r="C70" s="32"/>
      <c r="D70" s="31" t="s">
        <v>91</v>
      </c>
      <c r="E70" s="28"/>
      <c r="F70" s="29"/>
      <c r="G70" s="30"/>
      <c r="H70" s="31"/>
      <c r="I70" s="14"/>
      <c r="J70" s="14"/>
    </row>
    <row r="71" spans="1:10" ht="15.95" customHeight="1" x14ac:dyDescent="0.35">
      <c r="A71" s="25" t="s">
        <v>145</v>
      </c>
      <c r="B71" s="9"/>
      <c r="C71" s="36"/>
      <c r="D71" s="31">
        <v>0.1</v>
      </c>
      <c r="E71" s="28"/>
      <c r="F71" s="29"/>
      <c r="G71" s="30"/>
      <c r="H71" s="43">
        <f>ROUND(IFERROR($D71/$D$74*100,0),2)</f>
        <v>0</v>
      </c>
      <c r="I71" s="41"/>
      <c r="J71" s="14"/>
    </row>
    <row r="72" spans="1:10" ht="15.95" customHeight="1" x14ac:dyDescent="0.35">
      <c r="A72" s="25" t="s">
        <v>146</v>
      </c>
      <c r="B72" s="9"/>
      <c r="C72" s="36"/>
      <c r="D72" s="44">
        <v>879.14000000000306</v>
      </c>
      <c r="E72" s="28"/>
      <c r="F72" s="29"/>
      <c r="G72" s="30"/>
      <c r="H72" s="31">
        <f>ROUND(IFERROR($D72/$D$74*100,0),2)-0.01</f>
        <v>4.0200000000000005</v>
      </c>
      <c r="I72" s="41"/>
      <c r="J72" s="14"/>
    </row>
    <row r="73" spans="1:10" ht="15.95" customHeight="1" x14ac:dyDescent="0.35">
      <c r="A73" s="33" t="s">
        <v>92</v>
      </c>
      <c r="B73" s="34"/>
      <c r="C73" s="36"/>
      <c r="D73" s="35">
        <f>SUM(D70:D72)</f>
        <v>879.24000000000308</v>
      </c>
      <c r="E73" s="28"/>
      <c r="F73" s="29"/>
      <c r="G73" s="30"/>
      <c r="H73" s="35">
        <f>SUM(H70:H72)</f>
        <v>4.0200000000000005</v>
      </c>
      <c r="I73" s="11"/>
      <c r="J73" s="14"/>
    </row>
    <row r="74" spans="1:10" ht="15.95" customHeight="1" thickBot="1" x14ac:dyDescent="0.4">
      <c r="A74" s="45" t="s">
        <v>147</v>
      </c>
      <c r="B74" s="46"/>
      <c r="C74" s="47"/>
      <c r="D74" s="48">
        <f>SUMIF(A:A,"*Total",D:D)</f>
        <v>21837.840000000004</v>
      </c>
      <c r="E74" s="49"/>
      <c r="F74" s="50"/>
      <c r="G74" s="51"/>
      <c r="H74" s="48">
        <f>SUMIF(A:A,"*Total",H:H)</f>
        <v>100</v>
      </c>
      <c r="I74" s="11"/>
      <c r="J74" s="14"/>
    </row>
    <row r="75" spans="1:10" ht="15.95" customHeight="1" thickTop="1" x14ac:dyDescent="0.35">
      <c r="A75" s="52" t="s">
        <v>148</v>
      </c>
      <c r="B75" s="14"/>
      <c r="C75" s="14"/>
      <c r="D75" s="11"/>
      <c r="E75" s="14"/>
      <c r="F75" s="14"/>
      <c r="G75" s="14"/>
      <c r="H75" s="6"/>
    </row>
    <row r="76" spans="1:10" ht="15.95" customHeight="1" x14ac:dyDescent="0.35">
      <c r="A76" s="14" t="s">
        <v>149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150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151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53" t="s">
        <v>152</v>
      </c>
      <c r="B79" s="53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153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154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155</v>
      </c>
      <c r="B82" s="14"/>
      <c r="C82" s="14"/>
      <c r="D82" s="6"/>
      <c r="E82" s="14"/>
      <c r="F82" s="14"/>
      <c r="G82" s="14"/>
      <c r="H82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300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301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122</v>
      </c>
      <c r="B25" s="14" t="s">
        <v>251</v>
      </c>
      <c r="C25" s="36">
        <v>70</v>
      </c>
      <c r="D25" s="31">
        <v>1111.6099999999999</v>
      </c>
      <c r="E25" s="28" t="s">
        <v>120</v>
      </c>
      <c r="F25" s="29" t="s">
        <v>101</v>
      </c>
      <c r="G25" s="30" t="s">
        <v>102</v>
      </c>
      <c r="H25" s="31">
        <f>ROUND(IFERROR($D25/$D$75*100,0),2)</f>
        <v>9.6300000000000008</v>
      </c>
      <c r="I25" s="14"/>
      <c r="J25" s="14"/>
    </row>
    <row r="26" spans="1:10" ht="15.95" customHeight="1" x14ac:dyDescent="0.35">
      <c r="A26" s="40" t="s">
        <v>194</v>
      </c>
      <c r="B26" s="14" t="s">
        <v>264</v>
      </c>
      <c r="C26" s="36">
        <v>90</v>
      </c>
      <c r="D26" s="31">
        <v>1061.22</v>
      </c>
      <c r="E26" s="28" t="s">
        <v>105</v>
      </c>
      <c r="F26" s="29" t="s">
        <v>101</v>
      </c>
      <c r="G26" s="30" t="s">
        <v>102</v>
      </c>
      <c r="H26" s="31">
        <f>ROUND(IFERROR($D26/$D$75*100,0),2)</f>
        <v>9.1999999999999993</v>
      </c>
      <c r="I26" s="14"/>
      <c r="J26" s="14"/>
    </row>
    <row r="27" spans="1:10" ht="15.95" customHeight="1" x14ac:dyDescent="0.35">
      <c r="A27" s="40" t="s">
        <v>198</v>
      </c>
      <c r="B27" s="14" t="s">
        <v>265</v>
      </c>
      <c r="C27" s="36">
        <v>100</v>
      </c>
      <c r="D27" s="31">
        <v>1001.35</v>
      </c>
      <c r="E27" s="28" t="s">
        <v>164</v>
      </c>
      <c r="F27" s="29" t="s">
        <v>101</v>
      </c>
      <c r="G27" s="30" t="s">
        <v>111</v>
      </c>
      <c r="H27" s="31">
        <f>ROUND(IFERROR($D27/$D$75*100,0),2)</f>
        <v>8.68</v>
      </c>
      <c r="I27" s="14"/>
      <c r="J27" s="14"/>
    </row>
    <row r="28" spans="1:10" ht="15.95" customHeight="1" x14ac:dyDescent="0.35">
      <c r="A28" s="40" t="s">
        <v>112</v>
      </c>
      <c r="B28" s="14" t="s">
        <v>252</v>
      </c>
      <c r="C28" s="36">
        <v>100</v>
      </c>
      <c r="D28" s="31">
        <v>1001.22</v>
      </c>
      <c r="E28" s="28" t="s">
        <v>114</v>
      </c>
      <c r="F28" s="29" t="s">
        <v>101</v>
      </c>
      <c r="G28" s="30" t="s">
        <v>102</v>
      </c>
      <c r="H28" s="31">
        <f>ROUND(IFERROR($D28/$D$75*100,0),2)</f>
        <v>8.68</v>
      </c>
      <c r="I28" s="14"/>
      <c r="J28" s="14"/>
    </row>
    <row r="29" spans="1:10" ht="15.95" customHeight="1" x14ac:dyDescent="0.35">
      <c r="A29" s="33" t="s">
        <v>92</v>
      </c>
      <c r="B29" s="34"/>
      <c r="C29" s="32"/>
      <c r="D29" s="35">
        <f>SUM(D24:D28)</f>
        <v>4175.3999999999996</v>
      </c>
      <c r="E29" s="28"/>
      <c r="F29" s="29"/>
      <c r="G29" s="30"/>
      <c r="H29" s="35">
        <f>SUM(H24:H28)</f>
        <v>36.19</v>
      </c>
      <c r="I29" s="14"/>
      <c r="J29" s="14"/>
    </row>
    <row r="30" spans="1:10" ht="15.95" customHeight="1" x14ac:dyDescent="0.35">
      <c r="A30" s="25" t="s">
        <v>126</v>
      </c>
      <c r="B30" s="9"/>
      <c r="C30" s="36"/>
      <c r="D30" s="31" t="s">
        <v>91</v>
      </c>
      <c r="E30" s="28"/>
      <c r="F30" s="29"/>
      <c r="G30" s="30"/>
      <c r="H30" s="31"/>
      <c r="I30" s="14"/>
      <c r="J30" s="14"/>
    </row>
    <row r="31" spans="1:10" ht="15.95" hidden="1" customHeight="1" x14ac:dyDescent="0.35">
      <c r="A31" s="33" t="s">
        <v>92</v>
      </c>
      <c r="B31" s="34"/>
      <c r="C31" s="32"/>
      <c r="D31" s="35">
        <f>SUM(D30:D30)</f>
        <v>0</v>
      </c>
      <c r="E31" s="28"/>
      <c r="F31" s="29"/>
      <c r="G31" s="30"/>
      <c r="H31" s="35">
        <f>SUM(H30:H30)</f>
        <v>0</v>
      </c>
      <c r="I31" s="14"/>
      <c r="J31" s="14"/>
    </row>
    <row r="32" spans="1:10" ht="15.95" customHeight="1" x14ac:dyDescent="0.35">
      <c r="A32" s="37" t="s">
        <v>127</v>
      </c>
      <c r="B32" s="38"/>
      <c r="C32" s="36"/>
      <c r="D32" s="31" t="s">
        <v>91</v>
      </c>
      <c r="E32" s="28"/>
      <c r="F32" s="29"/>
      <c r="G32" s="30"/>
      <c r="H32" s="31"/>
      <c r="I32" s="14"/>
      <c r="J32" s="14"/>
    </row>
    <row r="33" spans="1:10" ht="15.95" hidden="1" customHeight="1" x14ac:dyDescent="0.35">
      <c r="A33" s="33" t="s">
        <v>92</v>
      </c>
      <c r="B33" s="34"/>
      <c r="C33" s="32"/>
      <c r="D33" s="35">
        <f>SUM(D32:D32)</f>
        <v>0</v>
      </c>
      <c r="E33" s="28"/>
      <c r="F33" s="29"/>
      <c r="G33" s="30"/>
      <c r="H33" s="35">
        <f>SUM(H32:H32)</f>
        <v>0</v>
      </c>
      <c r="I33" s="14"/>
      <c r="J33" s="14"/>
    </row>
    <row r="34" spans="1:10" ht="15.95" customHeight="1" x14ac:dyDescent="0.35">
      <c r="A34" s="33"/>
      <c r="B34" s="34"/>
      <c r="C34" s="32"/>
      <c r="D34" s="39"/>
      <c r="E34" s="28"/>
      <c r="F34" s="29"/>
      <c r="G34" s="30"/>
      <c r="H34" s="39"/>
      <c r="I34" s="14"/>
      <c r="J34" s="14"/>
    </row>
    <row r="35" spans="1:10" ht="15.95" customHeight="1" x14ac:dyDescent="0.35">
      <c r="A35" s="33"/>
      <c r="B35" s="34"/>
      <c r="C35" s="32"/>
      <c r="D35" s="39"/>
      <c r="E35" s="28"/>
      <c r="F35" s="29"/>
      <c r="G35" s="30"/>
      <c r="H35" s="39"/>
      <c r="I35" s="14"/>
      <c r="J35" s="14"/>
    </row>
    <row r="36" spans="1:10" ht="15.95" customHeight="1" x14ac:dyDescent="0.35">
      <c r="A36" s="25" t="s">
        <v>128</v>
      </c>
      <c r="B36" s="9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25" t="s">
        <v>129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25" t="s">
        <v>130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33"/>
      <c r="B42" s="34"/>
      <c r="C42" s="32"/>
      <c r="D42" s="39"/>
      <c r="E42" s="28"/>
      <c r="F42" s="29"/>
      <c r="G42" s="30"/>
      <c r="H42" s="39"/>
      <c r="I42" s="14"/>
      <c r="J42" s="14"/>
    </row>
    <row r="43" spans="1:10" ht="15.95" customHeight="1" x14ac:dyDescent="0.35">
      <c r="A43" s="25" t="s">
        <v>131</v>
      </c>
      <c r="B43" s="9"/>
      <c r="C43" s="36"/>
      <c r="D43" s="31"/>
      <c r="E43" s="28"/>
      <c r="F43" s="29"/>
      <c r="G43" s="30"/>
      <c r="H43" s="31"/>
      <c r="I43" s="14"/>
      <c r="J43" s="14"/>
    </row>
    <row r="44" spans="1:10" ht="15.95" customHeight="1" x14ac:dyDescent="0.35">
      <c r="A44" s="25" t="s">
        <v>132</v>
      </c>
      <c r="B44" s="9"/>
      <c r="C44" s="36"/>
      <c r="D44" s="31">
        <v>61.14</v>
      </c>
      <c r="E44" s="28"/>
      <c r="F44" s="29"/>
      <c r="G44" s="30"/>
      <c r="H44" s="31">
        <f>ROUND(IFERROR($D44/$D$75*100,0),2)</f>
        <v>0.53</v>
      </c>
      <c r="I44" s="41"/>
      <c r="J44" s="14"/>
    </row>
    <row r="45" spans="1:10" ht="15.95" customHeight="1" x14ac:dyDescent="0.35">
      <c r="A45" s="25" t="s">
        <v>133</v>
      </c>
      <c r="B45" s="9"/>
      <c r="C45" s="36"/>
      <c r="D45" s="31"/>
      <c r="E45" s="28"/>
      <c r="F45" s="29"/>
      <c r="G45" s="30"/>
      <c r="H45" s="31"/>
      <c r="I45" s="41"/>
      <c r="J45" s="14"/>
    </row>
    <row r="46" spans="1:10" ht="15.95" customHeight="1" x14ac:dyDescent="0.35">
      <c r="A46" s="40" t="s">
        <v>253</v>
      </c>
      <c r="B46" s="14" t="s">
        <v>254</v>
      </c>
      <c r="C46" s="36">
        <v>200</v>
      </c>
      <c r="D46" s="31">
        <v>991.01</v>
      </c>
      <c r="E46" s="28" t="s">
        <v>202</v>
      </c>
      <c r="F46" s="29" t="s">
        <v>101</v>
      </c>
      <c r="G46" s="30" t="s">
        <v>102</v>
      </c>
      <c r="H46" s="31">
        <f>ROUND(IFERROR($D46/$D$75*100,0),2)</f>
        <v>8.59</v>
      </c>
      <c r="I46" s="41"/>
      <c r="J46" s="14"/>
    </row>
    <row r="47" spans="1:10" ht="15.95" customHeight="1" x14ac:dyDescent="0.35">
      <c r="A47" s="33" t="s">
        <v>134</v>
      </c>
      <c r="B47" s="34"/>
      <c r="C47" s="32"/>
      <c r="D47" s="35">
        <f>SUM(D45:D46)</f>
        <v>991.01</v>
      </c>
      <c r="E47" s="28"/>
      <c r="F47" s="29"/>
      <c r="G47" s="30"/>
      <c r="H47" s="35">
        <f>SUM(H45:H46)</f>
        <v>8.59</v>
      </c>
      <c r="I47" s="14"/>
      <c r="J47" s="14"/>
    </row>
    <row r="48" spans="1:10" ht="15.95" customHeight="1" x14ac:dyDescent="0.35">
      <c r="A48" s="25" t="s">
        <v>135</v>
      </c>
      <c r="B48" s="9"/>
      <c r="C48" s="42"/>
      <c r="D48" s="31"/>
      <c r="E48" s="28"/>
      <c r="F48" s="29"/>
      <c r="G48" s="30"/>
      <c r="H48" s="31"/>
      <c r="I48" s="41"/>
      <c r="J48" s="14"/>
    </row>
    <row r="49" spans="1:10" ht="15.95" customHeight="1" x14ac:dyDescent="0.35">
      <c r="A49" s="40" t="s">
        <v>200</v>
      </c>
      <c r="B49" s="14" t="s">
        <v>266</v>
      </c>
      <c r="C49" s="42">
        <v>1000</v>
      </c>
      <c r="D49" s="31">
        <v>995.26</v>
      </c>
      <c r="E49" s="28" t="s">
        <v>202</v>
      </c>
      <c r="F49" s="29" t="s">
        <v>101</v>
      </c>
      <c r="G49" s="30" t="s">
        <v>111</v>
      </c>
      <c r="H49" s="31">
        <f t="shared" ref="H49:H55" si="0">ROUND(IFERROR($D49/$D$75*100,0),2)</f>
        <v>8.6300000000000008</v>
      </c>
      <c r="I49" s="41"/>
      <c r="J49" s="14"/>
    </row>
    <row r="50" spans="1:10" ht="15.95" customHeight="1" x14ac:dyDescent="0.35">
      <c r="A50" s="40" t="s">
        <v>207</v>
      </c>
      <c r="B50" s="14" t="s">
        <v>235</v>
      </c>
      <c r="C50" s="42">
        <v>1000</v>
      </c>
      <c r="D50" s="31">
        <v>995.17</v>
      </c>
      <c r="E50" s="28" t="s">
        <v>186</v>
      </c>
      <c r="F50" s="29" t="s">
        <v>101</v>
      </c>
      <c r="G50" s="30" t="s">
        <v>111</v>
      </c>
      <c r="H50" s="31">
        <f t="shared" si="0"/>
        <v>8.6300000000000008</v>
      </c>
      <c r="I50" s="41"/>
      <c r="J50" s="14"/>
    </row>
    <row r="51" spans="1:10" ht="15.95" customHeight="1" x14ac:dyDescent="0.35">
      <c r="A51" s="40" t="s">
        <v>184</v>
      </c>
      <c r="B51" s="14" t="s">
        <v>302</v>
      </c>
      <c r="C51" s="42">
        <v>1000</v>
      </c>
      <c r="D51" s="31">
        <v>993.8</v>
      </c>
      <c r="E51" s="28" t="s">
        <v>186</v>
      </c>
      <c r="F51" s="29" t="s">
        <v>101</v>
      </c>
      <c r="G51" s="30" t="s">
        <v>111</v>
      </c>
      <c r="H51" s="31">
        <f t="shared" si="0"/>
        <v>8.61</v>
      </c>
      <c r="I51" s="41"/>
      <c r="J51" s="14"/>
    </row>
    <row r="52" spans="1:10" ht="15.95" customHeight="1" x14ac:dyDescent="0.35">
      <c r="A52" s="40" t="s">
        <v>222</v>
      </c>
      <c r="B52" s="14" t="s">
        <v>223</v>
      </c>
      <c r="C52" s="42">
        <v>1000</v>
      </c>
      <c r="D52" s="31">
        <v>993.06</v>
      </c>
      <c r="E52" s="28" t="s">
        <v>186</v>
      </c>
      <c r="F52" s="29" t="s">
        <v>101</v>
      </c>
      <c r="G52" s="30" t="s">
        <v>111</v>
      </c>
      <c r="H52" s="31">
        <f t="shared" si="0"/>
        <v>8.61</v>
      </c>
      <c r="I52" s="41"/>
      <c r="J52" s="14"/>
    </row>
    <row r="53" spans="1:10" ht="15.95" customHeight="1" x14ac:dyDescent="0.35">
      <c r="A53" s="40" t="s">
        <v>182</v>
      </c>
      <c r="B53" s="14" t="s">
        <v>267</v>
      </c>
      <c r="C53" s="42">
        <v>1000</v>
      </c>
      <c r="D53" s="31">
        <v>993.03</v>
      </c>
      <c r="E53" s="28" t="s">
        <v>181</v>
      </c>
      <c r="F53" s="29" t="s">
        <v>101</v>
      </c>
      <c r="G53" s="30" t="s">
        <v>111</v>
      </c>
      <c r="H53" s="31">
        <f t="shared" si="0"/>
        <v>8.61</v>
      </c>
      <c r="I53" s="41"/>
      <c r="J53" s="14"/>
    </row>
    <row r="54" spans="1:10" ht="15.95" customHeight="1" x14ac:dyDescent="0.35">
      <c r="A54" s="40" t="s">
        <v>268</v>
      </c>
      <c r="B54" s="14" t="s">
        <v>269</v>
      </c>
      <c r="C54" s="42">
        <v>1000</v>
      </c>
      <c r="D54" s="31">
        <v>992.01</v>
      </c>
      <c r="E54" s="28" t="s">
        <v>181</v>
      </c>
      <c r="F54" s="29" t="s">
        <v>101</v>
      </c>
      <c r="G54" s="30" t="s">
        <v>111</v>
      </c>
      <c r="H54" s="31">
        <f t="shared" si="0"/>
        <v>8.6</v>
      </c>
      <c r="I54" s="41"/>
      <c r="J54" s="14"/>
    </row>
    <row r="55" spans="1:10" ht="15.95" customHeight="1" x14ac:dyDescent="0.35">
      <c r="A55" s="40" t="s">
        <v>179</v>
      </c>
      <c r="B55" s="14" t="s">
        <v>180</v>
      </c>
      <c r="C55" s="42">
        <v>200</v>
      </c>
      <c r="D55" s="31">
        <v>198.76</v>
      </c>
      <c r="E55" s="28" t="s">
        <v>181</v>
      </c>
      <c r="F55" s="29" t="s">
        <v>101</v>
      </c>
      <c r="G55" s="30" t="s">
        <v>111</v>
      </c>
      <c r="H55" s="31">
        <f t="shared" si="0"/>
        <v>1.72</v>
      </c>
      <c r="I55" s="41"/>
      <c r="J55" s="14"/>
    </row>
    <row r="56" spans="1:10" ht="15.95" customHeight="1" x14ac:dyDescent="0.35">
      <c r="A56" s="33" t="s">
        <v>134</v>
      </c>
      <c r="B56" s="34"/>
      <c r="C56" s="32"/>
      <c r="D56" s="35">
        <f>SUM(D48:D55)</f>
        <v>6161.09</v>
      </c>
      <c r="E56" s="28"/>
      <c r="F56" s="29"/>
      <c r="G56" s="30"/>
      <c r="H56" s="35">
        <f>SUM(H48:H55)</f>
        <v>53.410000000000004</v>
      </c>
      <c r="I56" s="14"/>
      <c r="J56" s="14"/>
    </row>
    <row r="57" spans="1:10" ht="15.95" customHeight="1" x14ac:dyDescent="0.35">
      <c r="A57" s="25" t="s">
        <v>136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25" t="s">
        <v>137</v>
      </c>
      <c r="B59" s="9"/>
      <c r="C59" s="36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138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7" t="s">
        <v>139</v>
      </c>
      <c r="B63" s="38"/>
      <c r="C63" s="32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134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3" t="s">
        <v>140</v>
      </c>
      <c r="B65" s="38"/>
      <c r="C65" s="36"/>
      <c r="D65" s="35">
        <f>SUM(D64,D62,D60,D58,D56,D47,D44)</f>
        <v>7213.2400000000007</v>
      </c>
      <c r="E65" s="28"/>
      <c r="F65" s="29"/>
      <c r="G65" s="30"/>
      <c r="H65" s="35">
        <f>SUM(H64,H62,H60,H58,H56,H47,H44)</f>
        <v>62.53</v>
      </c>
      <c r="I65" s="14"/>
      <c r="J65" s="14"/>
    </row>
    <row r="66" spans="1:10" ht="15.95" customHeight="1" x14ac:dyDescent="0.35">
      <c r="A66" s="25" t="s">
        <v>141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25" t="s">
        <v>142</v>
      </c>
      <c r="B68" s="9"/>
      <c r="C68" s="36"/>
      <c r="D68" s="31" t="s">
        <v>91</v>
      </c>
      <c r="E68" s="28"/>
      <c r="F68" s="29"/>
      <c r="G68" s="30"/>
      <c r="H68" s="31"/>
      <c r="I68" s="14"/>
      <c r="J68" s="14"/>
    </row>
    <row r="69" spans="1:10" ht="15.95" hidden="1" customHeight="1" x14ac:dyDescent="0.35">
      <c r="A69" s="33" t="s">
        <v>92</v>
      </c>
      <c r="B69" s="34"/>
      <c r="C69" s="32"/>
      <c r="D69" s="35">
        <f>SUM(D68:D68)</f>
        <v>0</v>
      </c>
      <c r="E69" s="28"/>
      <c r="F69" s="29"/>
      <c r="G69" s="30"/>
      <c r="H69" s="35">
        <f>SUM(H68:H68)</f>
        <v>0</v>
      </c>
      <c r="I69" s="14"/>
      <c r="J69" s="14"/>
    </row>
    <row r="70" spans="1:10" ht="15.95" customHeight="1" x14ac:dyDescent="0.35">
      <c r="A70" s="37" t="s">
        <v>143</v>
      </c>
      <c r="B70" s="38"/>
      <c r="C70" s="32"/>
      <c r="D70" s="39"/>
      <c r="E70" s="28"/>
      <c r="F70" s="29"/>
      <c r="G70" s="30"/>
      <c r="H70" s="31"/>
      <c r="I70" s="14"/>
      <c r="J70" s="14"/>
    </row>
    <row r="71" spans="1:10" ht="15.95" customHeight="1" x14ac:dyDescent="0.35">
      <c r="A71" s="37" t="s">
        <v>144</v>
      </c>
      <c r="B71" s="38"/>
      <c r="C71" s="32"/>
      <c r="D71" s="31" t="s">
        <v>91</v>
      </c>
      <c r="E71" s="28"/>
      <c r="F71" s="29"/>
      <c r="G71" s="30"/>
      <c r="H71" s="31"/>
      <c r="I71" s="14"/>
      <c r="J71" s="14"/>
    </row>
    <row r="72" spans="1:10" ht="15.95" customHeight="1" x14ac:dyDescent="0.35">
      <c r="A72" s="25" t="s">
        <v>145</v>
      </c>
      <c r="B72" s="9"/>
      <c r="C72" s="36"/>
      <c r="D72" s="31">
        <v>0.1</v>
      </c>
      <c r="E72" s="28"/>
      <c r="F72" s="29"/>
      <c r="G72" s="30"/>
      <c r="H72" s="43">
        <f>ROUND(IFERROR($D72/$D$75*100,0),2)</f>
        <v>0</v>
      </c>
      <c r="I72" s="41"/>
      <c r="J72" s="14"/>
    </row>
    <row r="73" spans="1:10" ht="15.95" customHeight="1" x14ac:dyDescent="0.35">
      <c r="A73" s="25" t="s">
        <v>146</v>
      </c>
      <c r="B73" s="9"/>
      <c r="C73" s="36"/>
      <c r="D73" s="44">
        <v>149.14999999999964</v>
      </c>
      <c r="E73" s="28"/>
      <c r="F73" s="29"/>
      <c r="G73" s="30"/>
      <c r="H73" s="31">
        <f>ROUND(IFERROR($D73/$D$75*100,0),2)-0.01</f>
        <v>1.28</v>
      </c>
      <c r="I73" s="41"/>
      <c r="J73" s="14"/>
    </row>
    <row r="74" spans="1:10" ht="15.95" customHeight="1" x14ac:dyDescent="0.35">
      <c r="A74" s="33" t="s">
        <v>92</v>
      </c>
      <c r="B74" s="34"/>
      <c r="C74" s="36"/>
      <c r="D74" s="35">
        <f>SUM(D71:D73)</f>
        <v>149.24999999999963</v>
      </c>
      <c r="E74" s="28"/>
      <c r="F74" s="29"/>
      <c r="G74" s="30"/>
      <c r="H74" s="35">
        <f>SUM(H71:H73)</f>
        <v>1.28</v>
      </c>
      <c r="I74" s="11"/>
      <c r="J74" s="14"/>
    </row>
    <row r="75" spans="1:10" ht="15.95" customHeight="1" thickBot="1" x14ac:dyDescent="0.4">
      <c r="A75" s="45" t="s">
        <v>147</v>
      </c>
      <c r="B75" s="46"/>
      <c r="C75" s="47"/>
      <c r="D75" s="48">
        <f>SUMIF(A:A,"*Total",D:D)</f>
        <v>11537.89</v>
      </c>
      <c r="E75" s="49"/>
      <c r="F75" s="50"/>
      <c r="G75" s="51"/>
      <c r="H75" s="48">
        <f>SUMIF(A:A,"*Total",H:H)</f>
        <v>100</v>
      </c>
      <c r="I75" s="11"/>
      <c r="J75" s="14"/>
    </row>
    <row r="76" spans="1:10" ht="15.95" customHeight="1" thickTop="1" x14ac:dyDescent="0.35">
      <c r="A76" s="52" t="s">
        <v>148</v>
      </c>
      <c r="B76" s="14"/>
      <c r="C76" s="14"/>
      <c r="D76" s="11"/>
      <c r="E76" s="14"/>
      <c r="F76" s="14"/>
      <c r="G76" s="14"/>
      <c r="H76" s="6"/>
    </row>
    <row r="77" spans="1:10" ht="15.95" customHeight="1" x14ac:dyDescent="0.35">
      <c r="A77" s="14" t="s">
        <v>149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150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151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53" t="s">
        <v>152</v>
      </c>
      <c r="B80" s="53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153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154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155</v>
      </c>
      <c r="B83" s="14"/>
      <c r="C83" s="14"/>
      <c r="D83" s="6"/>
      <c r="E83" s="14"/>
      <c r="F83" s="14"/>
      <c r="G83" s="14"/>
      <c r="H83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303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304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214</v>
      </c>
      <c r="B25" s="14" t="s">
        <v>305</v>
      </c>
      <c r="C25" s="36">
        <v>40</v>
      </c>
      <c r="D25" s="31">
        <v>470.3</v>
      </c>
      <c r="E25" s="28" t="s">
        <v>178</v>
      </c>
      <c r="F25" s="29" t="s">
        <v>101</v>
      </c>
      <c r="G25" s="30" t="s">
        <v>102</v>
      </c>
      <c r="H25" s="31">
        <f>ROUND(IFERROR($D25/$D$73*100,0),2)</f>
        <v>12.21</v>
      </c>
      <c r="I25" s="14"/>
      <c r="J25" s="14"/>
    </row>
    <row r="26" spans="1:10" ht="15.95" customHeight="1" x14ac:dyDescent="0.35">
      <c r="A26" s="40" t="s">
        <v>190</v>
      </c>
      <c r="B26" s="14" t="s">
        <v>306</v>
      </c>
      <c r="C26" s="36">
        <v>40</v>
      </c>
      <c r="D26" s="31">
        <v>469.51</v>
      </c>
      <c r="E26" s="28" t="s">
        <v>120</v>
      </c>
      <c r="F26" s="29" t="s">
        <v>101</v>
      </c>
      <c r="G26" s="30" t="s">
        <v>102</v>
      </c>
      <c r="H26" s="31">
        <f>ROUND(IFERROR($D26/$D$73*100,0),2)</f>
        <v>12.19</v>
      </c>
      <c r="I26" s="14"/>
      <c r="J26" s="14"/>
    </row>
    <row r="27" spans="1:10" ht="15.95" customHeight="1" x14ac:dyDescent="0.35">
      <c r="A27" s="40" t="s">
        <v>112</v>
      </c>
      <c r="B27" s="14" t="s">
        <v>221</v>
      </c>
      <c r="C27" s="36">
        <v>40</v>
      </c>
      <c r="D27" s="31">
        <v>401.43</v>
      </c>
      <c r="E27" s="28" t="s">
        <v>120</v>
      </c>
      <c r="F27" s="29" t="s">
        <v>101</v>
      </c>
      <c r="G27" s="30" t="s">
        <v>102</v>
      </c>
      <c r="H27" s="31">
        <f>ROUND(IFERROR($D27/$D$73*100,0),2)</f>
        <v>10.42</v>
      </c>
      <c r="I27" s="14"/>
      <c r="J27" s="14"/>
    </row>
    <row r="28" spans="1:10" ht="15.95" customHeight="1" x14ac:dyDescent="0.35">
      <c r="A28" s="40" t="s">
        <v>106</v>
      </c>
      <c r="B28" s="14" t="s">
        <v>220</v>
      </c>
      <c r="C28" s="36">
        <v>40</v>
      </c>
      <c r="D28" s="31">
        <v>400.72</v>
      </c>
      <c r="E28" s="28" t="s">
        <v>120</v>
      </c>
      <c r="F28" s="29" t="s">
        <v>101</v>
      </c>
      <c r="G28" s="30" t="s">
        <v>102</v>
      </c>
      <c r="H28" s="31">
        <f>ROUND(IFERROR($D28/$D$73*100,0),2)</f>
        <v>10.4</v>
      </c>
      <c r="I28" s="14"/>
      <c r="J28" s="14"/>
    </row>
    <row r="29" spans="1:10" ht="15.95" customHeight="1" x14ac:dyDescent="0.35">
      <c r="A29" s="40" t="s">
        <v>295</v>
      </c>
      <c r="B29" s="14" t="s">
        <v>296</v>
      </c>
      <c r="C29" s="36">
        <v>40</v>
      </c>
      <c r="D29" s="31">
        <v>400.68</v>
      </c>
      <c r="E29" s="28" t="s">
        <v>297</v>
      </c>
      <c r="F29" s="29" t="s">
        <v>101</v>
      </c>
      <c r="G29" s="30" t="s">
        <v>121</v>
      </c>
      <c r="H29" s="31">
        <f>ROUND(IFERROR($D29/$D$73*100,0),2)</f>
        <v>10.4</v>
      </c>
      <c r="I29" s="14"/>
      <c r="J29" s="14"/>
    </row>
    <row r="30" spans="1:10" ht="15.95" customHeight="1" x14ac:dyDescent="0.35">
      <c r="A30" s="33" t="s">
        <v>92</v>
      </c>
      <c r="B30" s="34"/>
      <c r="C30" s="32"/>
      <c r="D30" s="35">
        <f>SUM(D24:D29)</f>
        <v>2142.64</v>
      </c>
      <c r="E30" s="28"/>
      <c r="F30" s="29"/>
      <c r="G30" s="30"/>
      <c r="H30" s="35">
        <f>SUM(H24:H29)</f>
        <v>55.62</v>
      </c>
      <c r="I30" s="14"/>
      <c r="J30" s="14"/>
    </row>
    <row r="31" spans="1:10" ht="15.95" customHeight="1" x14ac:dyDescent="0.35">
      <c r="A31" s="25" t="s">
        <v>126</v>
      </c>
      <c r="B31" s="9"/>
      <c r="C31" s="36"/>
      <c r="D31" s="31" t="s">
        <v>91</v>
      </c>
      <c r="E31" s="28"/>
      <c r="F31" s="29"/>
      <c r="G31" s="30"/>
      <c r="H31" s="31"/>
      <c r="I31" s="14"/>
      <c r="J31" s="14"/>
    </row>
    <row r="32" spans="1:10" ht="15.95" hidden="1" customHeight="1" x14ac:dyDescent="0.35">
      <c r="A32" s="33" t="s">
        <v>92</v>
      </c>
      <c r="B32" s="34"/>
      <c r="C32" s="32"/>
      <c r="D32" s="35">
        <f>SUM(D31:D31)</f>
        <v>0</v>
      </c>
      <c r="E32" s="28"/>
      <c r="F32" s="29"/>
      <c r="G32" s="30"/>
      <c r="H32" s="35">
        <f>SUM(H31:H31)</f>
        <v>0</v>
      </c>
      <c r="I32" s="14"/>
      <c r="J32" s="14"/>
    </row>
    <row r="33" spans="1:10" ht="15.95" customHeight="1" x14ac:dyDescent="0.35">
      <c r="A33" s="37" t="s">
        <v>127</v>
      </c>
      <c r="B33" s="38"/>
      <c r="C33" s="36"/>
      <c r="D33" s="31" t="s">
        <v>91</v>
      </c>
      <c r="E33" s="28"/>
      <c r="F33" s="29"/>
      <c r="G33" s="30"/>
      <c r="H33" s="31"/>
      <c r="I33" s="14"/>
      <c r="J33" s="14"/>
    </row>
    <row r="34" spans="1:10" ht="15.95" hidden="1" customHeight="1" x14ac:dyDescent="0.35">
      <c r="A34" s="33" t="s">
        <v>92</v>
      </c>
      <c r="B34" s="34"/>
      <c r="C34" s="32"/>
      <c r="D34" s="35">
        <f>SUM(D33:D33)</f>
        <v>0</v>
      </c>
      <c r="E34" s="28"/>
      <c r="F34" s="29"/>
      <c r="G34" s="30"/>
      <c r="H34" s="35">
        <f>SUM(H33:H33)</f>
        <v>0</v>
      </c>
      <c r="I34" s="14"/>
      <c r="J34" s="14"/>
    </row>
    <row r="35" spans="1:10" ht="15.95" customHeight="1" x14ac:dyDescent="0.35">
      <c r="A35" s="33"/>
      <c r="B35" s="34"/>
      <c r="C35" s="32"/>
      <c r="D35" s="39"/>
      <c r="E35" s="28"/>
      <c r="F35" s="29"/>
      <c r="G35" s="30"/>
      <c r="H35" s="39"/>
      <c r="I35" s="14"/>
      <c r="J35" s="14"/>
    </row>
    <row r="36" spans="1:10" ht="15.95" customHeight="1" x14ac:dyDescent="0.35">
      <c r="A36" s="33"/>
      <c r="B36" s="34"/>
      <c r="C36" s="32"/>
      <c r="D36" s="39"/>
      <c r="E36" s="28"/>
      <c r="F36" s="29"/>
      <c r="G36" s="30"/>
      <c r="H36" s="39"/>
      <c r="I36" s="14"/>
      <c r="J36" s="14"/>
    </row>
    <row r="37" spans="1:10" ht="15.95" customHeight="1" x14ac:dyDescent="0.35">
      <c r="A37" s="25" t="s">
        <v>128</v>
      </c>
      <c r="B37" s="9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25" t="s">
        <v>129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25" t="s">
        <v>130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25" t="s">
        <v>131</v>
      </c>
      <c r="B44" s="9"/>
      <c r="C44" s="36"/>
      <c r="D44" s="31"/>
      <c r="E44" s="28"/>
      <c r="F44" s="29"/>
      <c r="G44" s="30"/>
      <c r="H44" s="31"/>
      <c r="I44" s="14"/>
      <c r="J44" s="14"/>
    </row>
    <row r="45" spans="1:10" ht="15.95" customHeight="1" x14ac:dyDescent="0.35">
      <c r="A45" s="25" t="s">
        <v>132</v>
      </c>
      <c r="B45" s="9"/>
      <c r="C45" s="36"/>
      <c r="D45" s="31">
        <v>54.52</v>
      </c>
      <c r="E45" s="28"/>
      <c r="F45" s="29"/>
      <c r="G45" s="30"/>
      <c r="H45" s="31">
        <f>ROUND(IFERROR($D45/$D$73*100,0),2)</f>
        <v>1.42</v>
      </c>
      <c r="I45" s="41"/>
      <c r="J45" s="14"/>
    </row>
    <row r="46" spans="1:10" ht="15.95" customHeight="1" x14ac:dyDescent="0.35">
      <c r="A46" s="25" t="s">
        <v>133</v>
      </c>
      <c r="B46" s="9"/>
      <c r="C46" s="36"/>
      <c r="D46" s="31" t="s">
        <v>91</v>
      </c>
      <c r="E46" s="28"/>
      <c r="F46" s="29"/>
      <c r="G46" s="30"/>
      <c r="H46" s="31"/>
      <c r="I46" s="41"/>
      <c r="J46" s="14"/>
    </row>
    <row r="47" spans="1:10" ht="15.95" hidden="1" customHeight="1" x14ac:dyDescent="0.35">
      <c r="A47" s="33" t="s">
        <v>134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25" t="s">
        <v>135</v>
      </c>
      <c r="B48" s="9"/>
      <c r="C48" s="42"/>
      <c r="D48" s="31"/>
      <c r="E48" s="28"/>
      <c r="F48" s="29"/>
      <c r="G48" s="30"/>
      <c r="H48" s="31"/>
      <c r="I48" s="41"/>
      <c r="J48" s="14"/>
    </row>
    <row r="49" spans="1:10" ht="15.95" customHeight="1" x14ac:dyDescent="0.35">
      <c r="A49" s="40" t="s">
        <v>207</v>
      </c>
      <c r="B49" s="14" t="s">
        <v>235</v>
      </c>
      <c r="C49" s="42">
        <v>350</v>
      </c>
      <c r="D49" s="31">
        <v>348.31</v>
      </c>
      <c r="E49" s="28" t="s">
        <v>186</v>
      </c>
      <c r="F49" s="29" t="s">
        <v>101</v>
      </c>
      <c r="G49" s="30" t="s">
        <v>111</v>
      </c>
      <c r="H49" s="31">
        <f>ROUND(IFERROR($D49/$D$73*100,0),2)</f>
        <v>9.0399999999999991</v>
      </c>
      <c r="I49" s="41"/>
      <c r="J49" s="14"/>
    </row>
    <row r="50" spans="1:10" ht="15.95" customHeight="1" x14ac:dyDescent="0.35">
      <c r="A50" s="40" t="s">
        <v>198</v>
      </c>
      <c r="B50" s="14" t="s">
        <v>255</v>
      </c>
      <c r="C50" s="42">
        <v>300</v>
      </c>
      <c r="D50" s="31">
        <v>298.52999999999997</v>
      </c>
      <c r="E50" s="28" t="s">
        <v>181</v>
      </c>
      <c r="F50" s="29" t="s">
        <v>101</v>
      </c>
      <c r="G50" s="30" t="s">
        <v>111</v>
      </c>
      <c r="H50" s="31">
        <f>ROUND(IFERROR($D50/$D$73*100,0),2)</f>
        <v>7.75</v>
      </c>
      <c r="I50" s="41"/>
      <c r="J50" s="14"/>
    </row>
    <row r="51" spans="1:10" ht="15.95" customHeight="1" x14ac:dyDescent="0.35">
      <c r="A51" s="40" t="s">
        <v>179</v>
      </c>
      <c r="B51" s="14" t="s">
        <v>180</v>
      </c>
      <c r="C51" s="42">
        <v>300</v>
      </c>
      <c r="D51" s="31">
        <v>298.14</v>
      </c>
      <c r="E51" s="28" t="s">
        <v>181</v>
      </c>
      <c r="F51" s="29" t="s">
        <v>101</v>
      </c>
      <c r="G51" s="30" t="s">
        <v>111</v>
      </c>
      <c r="H51" s="31">
        <f>ROUND(IFERROR($D51/$D$73*100,0),2)</f>
        <v>7.74</v>
      </c>
      <c r="I51" s="41"/>
      <c r="J51" s="14"/>
    </row>
    <row r="52" spans="1:10" ht="15.95" customHeight="1" x14ac:dyDescent="0.35">
      <c r="A52" s="40" t="s">
        <v>222</v>
      </c>
      <c r="B52" s="14" t="s">
        <v>307</v>
      </c>
      <c r="C52" s="42">
        <v>300</v>
      </c>
      <c r="D52" s="31">
        <v>297.82</v>
      </c>
      <c r="E52" s="28" t="s">
        <v>186</v>
      </c>
      <c r="F52" s="29" t="s">
        <v>101</v>
      </c>
      <c r="G52" s="30" t="s">
        <v>111</v>
      </c>
      <c r="H52" s="31">
        <f>ROUND(IFERROR($D52/$D$73*100,0),2)</f>
        <v>7.73</v>
      </c>
      <c r="I52" s="41"/>
      <c r="J52" s="14"/>
    </row>
    <row r="53" spans="1:10" ht="15.95" customHeight="1" x14ac:dyDescent="0.35">
      <c r="A53" s="40" t="s">
        <v>182</v>
      </c>
      <c r="B53" s="14" t="s">
        <v>183</v>
      </c>
      <c r="C53" s="42">
        <v>300</v>
      </c>
      <c r="D53" s="31">
        <v>297.61</v>
      </c>
      <c r="E53" s="28" t="s">
        <v>181</v>
      </c>
      <c r="F53" s="29" t="s">
        <v>101</v>
      </c>
      <c r="G53" s="30" t="s">
        <v>111</v>
      </c>
      <c r="H53" s="31">
        <f>ROUND(IFERROR($D53/$D$73*100,0),2)</f>
        <v>7.73</v>
      </c>
      <c r="I53" s="41"/>
      <c r="J53" s="14"/>
    </row>
    <row r="54" spans="1:10" ht="15.95" customHeight="1" x14ac:dyDescent="0.35">
      <c r="A54" s="33" t="s">
        <v>134</v>
      </c>
      <c r="B54" s="34"/>
      <c r="C54" s="32"/>
      <c r="D54" s="35">
        <f>SUM(D48:D53)</f>
        <v>1540.4099999999999</v>
      </c>
      <c r="E54" s="28"/>
      <c r="F54" s="29"/>
      <c r="G54" s="30"/>
      <c r="H54" s="35">
        <f>SUM(H48:H53)</f>
        <v>39.990000000000009</v>
      </c>
      <c r="I54" s="14"/>
      <c r="J54" s="14"/>
    </row>
    <row r="55" spans="1:10" ht="15.95" customHeight="1" x14ac:dyDescent="0.35">
      <c r="A55" s="25" t="s">
        <v>136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137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138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139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3" t="s">
        <v>140</v>
      </c>
      <c r="B63" s="38"/>
      <c r="C63" s="36"/>
      <c r="D63" s="35">
        <f>SUM(D62,D60,D58,D56,D54,D47,D45)</f>
        <v>1594.9299999999998</v>
      </c>
      <c r="E63" s="28"/>
      <c r="F63" s="29"/>
      <c r="G63" s="30"/>
      <c r="H63" s="35">
        <f>SUM(H62,H60,H58,H56,H54,H47,H45)</f>
        <v>41.410000000000011</v>
      </c>
      <c r="I63" s="14"/>
      <c r="J63" s="14"/>
    </row>
    <row r="64" spans="1:10" ht="15.95" customHeight="1" x14ac:dyDescent="0.35">
      <c r="A64" s="25" t="s">
        <v>141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25" t="s">
        <v>142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7" t="s">
        <v>143</v>
      </c>
      <c r="B68" s="38"/>
      <c r="C68" s="32"/>
      <c r="D68" s="39"/>
      <c r="E68" s="28"/>
      <c r="F68" s="29"/>
      <c r="G68" s="30"/>
      <c r="H68" s="31"/>
      <c r="I68" s="14"/>
      <c r="J68" s="14"/>
    </row>
    <row r="69" spans="1:10" ht="15.95" customHeight="1" x14ac:dyDescent="0.35">
      <c r="A69" s="37" t="s">
        <v>144</v>
      </c>
      <c r="B69" s="38"/>
      <c r="C69" s="32"/>
      <c r="D69" s="31" t="s">
        <v>91</v>
      </c>
      <c r="E69" s="28"/>
      <c r="F69" s="29"/>
      <c r="G69" s="30"/>
      <c r="H69" s="31"/>
      <c r="I69" s="14"/>
      <c r="J69" s="14"/>
    </row>
    <row r="70" spans="1:10" ht="15.95" customHeight="1" x14ac:dyDescent="0.35">
      <c r="A70" s="25" t="s">
        <v>145</v>
      </c>
      <c r="B70" s="9"/>
      <c r="C70" s="36"/>
      <c r="D70" s="31">
        <v>0.11</v>
      </c>
      <c r="E70" s="28"/>
      <c r="F70" s="29"/>
      <c r="G70" s="30"/>
      <c r="H70" s="43">
        <f>ROUND(IFERROR($D70/$D$73*100,0),2)</f>
        <v>0</v>
      </c>
      <c r="I70" s="41"/>
      <c r="J70" s="14"/>
    </row>
    <row r="71" spans="1:10" ht="15.95" customHeight="1" x14ac:dyDescent="0.35">
      <c r="A71" s="25" t="s">
        <v>146</v>
      </c>
      <c r="B71" s="9"/>
      <c r="C71" s="36"/>
      <c r="D71" s="44">
        <v>114.04999999999973</v>
      </c>
      <c r="E71" s="28"/>
      <c r="F71" s="29"/>
      <c r="G71" s="30"/>
      <c r="H71" s="31">
        <f>ROUND(IFERROR($D71/$D$73*100,0),2)+0.01</f>
        <v>2.9699999999999998</v>
      </c>
      <c r="I71" s="41"/>
      <c r="J71" s="14"/>
    </row>
    <row r="72" spans="1:10" ht="15.95" customHeight="1" x14ac:dyDescent="0.35">
      <c r="A72" s="33" t="s">
        <v>92</v>
      </c>
      <c r="B72" s="34"/>
      <c r="C72" s="36"/>
      <c r="D72" s="35">
        <f>SUM(D69:D71)</f>
        <v>114.15999999999973</v>
      </c>
      <c r="E72" s="28"/>
      <c r="F72" s="29"/>
      <c r="G72" s="30"/>
      <c r="H72" s="35">
        <f>SUM(H69:H71)</f>
        <v>2.9699999999999998</v>
      </c>
      <c r="I72" s="11"/>
      <c r="J72" s="14"/>
    </row>
    <row r="73" spans="1:10" ht="15.95" customHeight="1" thickBot="1" x14ac:dyDescent="0.4">
      <c r="A73" s="45" t="s">
        <v>147</v>
      </c>
      <c r="B73" s="46"/>
      <c r="C73" s="47"/>
      <c r="D73" s="48">
        <f>SUMIF(A:A,"*Total",D:D)</f>
        <v>3851.7299999999996</v>
      </c>
      <c r="E73" s="49"/>
      <c r="F73" s="50"/>
      <c r="G73" s="51"/>
      <c r="H73" s="48">
        <f>SUMIF(A:A,"*Total",H:H)</f>
        <v>100</v>
      </c>
      <c r="I73" s="11"/>
      <c r="J73" s="14"/>
    </row>
    <row r="74" spans="1:10" ht="15.95" customHeight="1" thickTop="1" x14ac:dyDescent="0.35">
      <c r="A74" s="52" t="s">
        <v>148</v>
      </c>
      <c r="B74" s="14"/>
      <c r="C74" s="14"/>
      <c r="D74" s="11"/>
      <c r="E74" s="14"/>
      <c r="F74" s="14"/>
      <c r="G74" s="14"/>
      <c r="H74" s="6"/>
    </row>
    <row r="75" spans="1:10" ht="15.95" customHeight="1" x14ac:dyDescent="0.35">
      <c r="A75" s="14" t="s">
        <v>149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150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151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53" t="s">
        <v>152</v>
      </c>
      <c r="B78" s="53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153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154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155</v>
      </c>
      <c r="B81" s="14"/>
      <c r="C81" s="14"/>
      <c r="D81" s="6"/>
      <c r="E81" s="14"/>
      <c r="F81" s="14"/>
      <c r="G81" s="14"/>
      <c r="H81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308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309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214</v>
      </c>
      <c r="B25" s="14" t="s">
        <v>310</v>
      </c>
      <c r="C25" s="36">
        <v>240</v>
      </c>
      <c r="D25" s="31">
        <v>2796.08</v>
      </c>
      <c r="E25" s="28" t="s">
        <v>178</v>
      </c>
      <c r="F25" s="29" t="s">
        <v>101</v>
      </c>
      <c r="G25" s="30" t="s">
        <v>102</v>
      </c>
      <c r="H25" s="31">
        <f t="shared" ref="H25:H31" si="0">ROUND(IFERROR($D25/$D$75*100,0),2)</f>
        <v>14.99</v>
      </c>
      <c r="I25" s="14"/>
      <c r="J25" s="14"/>
    </row>
    <row r="26" spans="1:10" ht="15.95" customHeight="1" x14ac:dyDescent="0.35">
      <c r="A26" s="40" t="s">
        <v>194</v>
      </c>
      <c r="B26" s="14" t="s">
        <v>311</v>
      </c>
      <c r="C26" s="36">
        <v>230</v>
      </c>
      <c r="D26" s="31">
        <v>2304.77</v>
      </c>
      <c r="E26" s="28" t="s">
        <v>105</v>
      </c>
      <c r="F26" s="29" t="s">
        <v>101</v>
      </c>
      <c r="G26" s="30" t="s">
        <v>102</v>
      </c>
      <c r="H26" s="31">
        <f t="shared" si="0"/>
        <v>12.36</v>
      </c>
      <c r="I26" s="14"/>
      <c r="J26" s="14"/>
    </row>
    <row r="27" spans="1:10" ht="15.95" customHeight="1" x14ac:dyDescent="0.35">
      <c r="A27" s="40" t="s">
        <v>106</v>
      </c>
      <c r="B27" s="14" t="s">
        <v>220</v>
      </c>
      <c r="C27" s="36">
        <v>220</v>
      </c>
      <c r="D27" s="31">
        <v>2203.9699999999998</v>
      </c>
      <c r="E27" s="28" t="s">
        <v>120</v>
      </c>
      <c r="F27" s="29" t="s">
        <v>101</v>
      </c>
      <c r="G27" s="30" t="s">
        <v>102</v>
      </c>
      <c r="H27" s="31">
        <f t="shared" si="0"/>
        <v>11.82</v>
      </c>
      <c r="I27" s="14"/>
      <c r="J27" s="14"/>
    </row>
    <row r="28" spans="1:10" ht="15.95" customHeight="1" x14ac:dyDescent="0.35">
      <c r="A28" s="40" t="s">
        <v>112</v>
      </c>
      <c r="B28" s="14" t="s">
        <v>219</v>
      </c>
      <c r="C28" s="36">
        <v>200</v>
      </c>
      <c r="D28" s="31">
        <v>2005.55</v>
      </c>
      <c r="E28" s="28" t="s">
        <v>114</v>
      </c>
      <c r="F28" s="29" t="s">
        <v>101</v>
      </c>
      <c r="G28" s="30" t="s">
        <v>102</v>
      </c>
      <c r="H28" s="31">
        <f t="shared" si="0"/>
        <v>10.75</v>
      </c>
      <c r="I28" s="14"/>
      <c r="J28" s="14"/>
    </row>
    <row r="29" spans="1:10" ht="15.95" customHeight="1" x14ac:dyDescent="0.35">
      <c r="A29" s="40" t="s">
        <v>244</v>
      </c>
      <c r="B29" s="14" t="s">
        <v>245</v>
      </c>
      <c r="C29" s="36">
        <v>150</v>
      </c>
      <c r="D29" s="31">
        <v>1502.74</v>
      </c>
      <c r="E29" s="28" t="s">
        <v>108</v>
      </c>
      <c r="F29" s="29" t="s">
        <v>101</v>
      </c>
      <c r="G29" s="30" t="s">
        <v>102</v>
      </c>
      <c r="H29" s="31">
        <f t="shared" si="0"/>
        <v>8.06</v>
      </c>
      <c r="I29" s="14"/>
      <c r="J29" s="14"/>
    </row>
    <row r="30" spans="1:10" ht="15.95" customHeight="1" x14ac:dyDescent="0.35">
      <c r="A30" s="40" t="s">
        <v>162</v>
      </c>
      <c r="B30" s="14" t="s">
        <v>218</v>
      </c>
      <c r="C30" s="36">
        <v>150</v>
      </c>
      <c r="D30" s="31">
        <v>1501.82</v>
      </c>
      <c r="E30" s="28" t="s">
        <v>120</v>
      </c>
      <c r="F30" s="29" t="s">
        <v>101</v>
      </c>
      <c r="G30" s="30" t="s">
        <v>102</v>
      </c>
      <c r="H30" s="31">
        <f t="shared" si="0"/>
        <v>8.0500000000000007</v>
      </c>
      <c r="I30" s="14"/>
      <c r="J30" s="14"/>
    </row>
    <row r="31" spans="1:10" ht="15.95" customHeight="1" x14ac:dyDescent="0.35">
      <c r="A31" s="40" t="s">
        <v>295</v>
      </c>
      <c r="B31" s="14" t="s">
        <v>296</v>
      </c>
      <c r="C31" s="36">
        <v>40</v>
      </c>
      <c r="D31" s="31">
        <v>400.68</v>
      </c>
      <c r="E31" s="28" t="s">
        <v>297</v>
      </c>
      <c r="F31" s="29" t="s">
        <v>101</v>
      </c>
      <c r="G31" s="30" t="s">
        <v>121</v>
      </c>
      <c r="H31" s="31">
        <f t="shared" si="0"/>
        <v>2.15</v>
      </c>
      <c r="I31" s="14"/>
      <c r="J31" s="14"/>
    </row>
    <row r="32" spans="1:10" ht="15.95" customHeight="1" x14ac:dyDescent="0.35">
      <c r="A32" s="33" t="s">
        <v>92</v>
      </c>
      <c r="B32" s="34"/>
      <c r="C32" s="32"/>
      <c r="D32" s="35">
        <f>SUM(D24:D31)</f>
        <v>12715.609999999999</v>
      </c>
      <c r="E32" s="28"/>
      <c r="F32" s="29"/>
      <c r="G32" s="30"/>
      <c r="H32" s="35">
        <f>SUM(H24:H31)</f>
        <v>68.180000000000007</v>
      </c>
      <c r="I32" s="14"/>
      <c r="J32" s="14"/>
    </row>
    <row r="33" spans="1:10" ht="15.95" customHeight="1" x14ac:dyDescent="0.35">
      <c r="A33" s="25" t="s">
        <v>126</v>
      </c>
      <c r="B33" s="9"/>
      <c r="C33" s="36"/>
      <c r="D33" s="31" t="s">
        <v>91</v>
      </c>
      <c r="E33" s="28"/>
      <c r="F33" s="29"/>
      <c r="G33" s="30"/>
      <c r="H33" s="31"/>
      <c r="I33" s="14"/>
      <c r="J33" s="14"/>
    </row>
    <row r="34" spans="1:10" ht="15.95" hidden="1" customHeight="1" x14ac:dyDescent="0.35">
      <c r="A34" s="33" t="s">
        <v>92</v>
      </c>
      <c r="B34" s="34"/>
      <c r="C34" s="32"/>
      <c r="D34" s="35">
        <f>SUM(D33:D33)</f>
        <v>0</v>
      </c>
      <c r="E34" s="28"/>
      <c r="F34" s="29"/>
      <c r="G34" s="30"/>
      <c r="H34" s="35">
        <f>SUM(H33:H33)</f>
        <v>0</v>
      </c>
      <c r="I34" s="14"/>
      <c r="J34" s="14"/>
    </row>
    <row r="35" spans="1:10" ht="15.95" customHeight="1" x14ac:dyDescent="0.35">
      <c r="A35" s="37" t="s">
        <v>127</v>
      </c>
      <c r="B35" s="38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33"/>
      <c r="B37" s="34"/>
      <c r="C37" s="32"/>
      <c r="D37" s="39"/>
      <c r="E37" s="28"/>
      <c r="F37" s="29"/>
      <c r="G37" s="30"/>
      <c r="H37" s="39"/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25" t="s">
        <v>128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25" t="s">
        <v>129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130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33"/>
      <c r="B45" s="34"/>
      <c r="C45" s="32"/>
      <c r="D45" s="39"/>
      <c r="E45" s="28"/>
      <c r="F45" s="29"/>
      <c r="G45" s="30"/>
      <c r="H45" s="39"/>
      <c r="I45" s="14"/>
      <c r="J45" s="14"/>
    </row>
    <row r="46" spans="1:10" ht="15.95" customHeight="1" x14ac:dyDescent="0.35">
      <c r="A46" s="25" t="s">
        <v>131</v>
      </c>
      <c r="B46" s="9"/>
      <c r="C46" s="36"/>
      <c r="D46" s="31"/>
      <c r="E46" s="28"/>
      <c r="F46" s="29"/>
      <c r="G46" s="30"/>
      <c r="H46" s="31"/>
      <c r="I46" s="14"/>
      <c r="J46" s="14"/>
    </row>
    <row r="47" spans="1:10" ht="15.95" customHeight="1" x14ac:dyDescent="0.35">
      <c r="A47" s="25" t="s">
        <v>132</v>
      </c>
      <c r="B47" s="9"/>
      <c r="C47" s="36"/>
      <c r="D47" s="31">
        <v>47.13</v>
      </c>
      <c r="E47" s="28"/>
      <c r="F47" s="29"/>
      <c r="G47" s="30"/>
      <c r="H47" s="31">
        <f>ROUND(IFERROR($D47/$D$75*100,0),2)</f>
        <v>0.25</v>
      </c>
      <c r="I47" s="41"/>
      <c r="J47" s="14"/>
    </row>
    <row r="48" spans="1:10" ht="15.95" customHeight="1" x14ac:dyDescent="0.35">
      <c r="A48" s="25" t="s">
        <v>133</v>
      </c>
      <c r="B48" s="9"/>
      <c r="C48" s="36"/>
      <c r="D48" s="31" t="s">
        <v>91</v>
      </c>
      <c r="E48" s="28"/>
      <c r="F48" s="29"/>
      <c r="G48" s="30"/>
      <c r="H48" s="31"/>
      <c r="I48" s="41"/>
      <c r="J48" s="14"/>
    </row>
    <row r="49" spans="1:10" ht="15.95" hidden="1" customHeight="1" x14ac:dyDescent="0.35">
      <c r="A49" s="33" t="s">
        <v>134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25" t="s">
        <v>135</v>
      </c>
      <c r="B50" s="9"/>
      <c r="C50" s="42"/>
      <c r="D50" s="31"/>
      <c r="E50" s="28"/>
      <c r="F50" s="29"/>
      <c r="G50" s="30"/>
      <c r="H50" s="31"/>
      <c r="I50" s="41"/>
      <c r="J50" s="14"/>
    </row>
    <row r="51" spans="1:10" ht="15.95" customHeight="1" x14ac:dyDescent="0.35">
      <c r="A51" s="40" t="s">
        <v>182</v>
      </c>
      <c r="B51" s="14" t="s">
        <v>183</v>
      </c>
      <c r="C51" s="42">
        <v>1700</v>
      </c>
      <c r="D51" s="31">
        <v>1686.45</v>
      </c>
      <c r="E51" s="28" t="s">
        <v>181</v>
      </c>
      <c r="F51" s="29" t="s">
        <v>101</v>
      </c>
      <c r="G51" s="30" t="s">
        <v>111</v>
      </c>
      <c r="H51" s="31">
        <f>ROUND(IFERROR($D51/$D$75*100,0),2)</f>
        <v>9.0399999999999991</v>
      </c>
      <c r="I51" s="41"/>
      <c r="J51" s="14"/>
    </row>
    <row r="52" spans="1:10" ht="15.95" customHeight="1" x14ac:dyDescent="0.35">
      <c r="A52" s="40" t="s">
        <v>207</v>
      </c>
      <c r="B52" s="14" t="s">
        <v>235</v>
      </c>
      <c r="C52" s="42">
        <v>1500</v>
      </c>
      <c r="D52" s="31">
        <v>1492.76</v>
      </c>
      <c r="E52" s="28" t="s">
        <v>186</v>
      </c>
      <c r="F52" s="29" t="s">
        <v>101</v>
      </c>
      <c r="G52" s="30" t="s">
        <v>111</v>
      </c>
      <c r="H52" s="31">
        <f>ROUND(IFERROR($D52/$D$75*100,0),2)</f>
        <v>8</v>
      </c>
      <c r="I52" s="41"/>
      <c r="J52" s="14"/>
    </row>
    <row r="53" spans="1:10" ht="15.95" customHeight="1" x14ac:dyDescent="0.35">
      <c r="A53" s="40" t="s">
        <v>179</v>
      </c>
      <c r="B53" s="14" t="s">
        <v>180</v>
      </c>
      <c r="C53" s="42">
        <v>800</v>
      </c>
      <c r="D53" s="31">
        <v>795.04</v>
      </c>
      <c r="E53" s="28" t="s">
        <v>181</v>
      </c>
      <c r="F53" s="29" t="s">
        <v>101</v>
      </c>
      <c r="G53" s="30" t="s">
        <v>111</v>
      </c>
      <c r="H53" s="31">
        <f>ROUND(IFERROR($D53/$D$75*100,0),2)</f>
        <v>4.26</v>
      </c>
      <c r="I53" s="41"/>
      <c r="J53" s="14"/>
    </row>
    <row r="54" spans="1:10" ht="15.95" customHeight="1" x14ac:dyDescent="0.35">
      <c r="A54" s="40" t="s">
        <v>184</v>
      </c>
      <c r="B54" s="14" t="s">
        <v>302</v>
      </c>
      <c r="C54" s="42">
        <v>500</v>
      </c>
      <c r="D54" s="31">
        <v>496.9</v>
      </c>
      <c r="E54" s="28" t="s">
        <v>186</v>
      </c>
      <c r="F54" s="29" t="s">
        <v>101</v>
      </c>
      <c r="G54" s="30" t="s">
        <v>111</v>
      </c>
      <c r="H54" s="31">
        <f>ROUND(IFERROR($D54/$D$75*100,0),2)</f>
        <v>2.66</v>
      </c>
      <c r="I54" s="41"/>
      <c r="J54" s="14"/>
    </row>
    <row r="55" spans="1:10" ht="15.95" customHeight="1" x14ac:dyDescent="0.35">
      <c r="A55" s="40" t="s">
        <v>198</v>
      </c>
      <c r="B55" s="14" t="s">
        <v>255</v>
      </c>
      <c r="C55" s="42">
        <v>200</v>
      </c>
      <c r="D55" s="31">
        <v>199.02</v>
      </c>
      <c r="E55" s="28" t="s">
        <v>181</v>
      </c>
      <c r="F55" s="29" t="s">
        <v>101</v>
      </c>
      <c r="G55" s="30" t="s">
        <v>111</v>
      </c>
      <c r="H55" s="31">
        <f>ROUND(IFERROR($D55/$D$75*100,0),2)</f>
        <v>1.07</v>
      </c>
      <c r="I55" s="41"/>
      <c r="J55" s="14"/>
    </row>
    <row r="56" spans="1:10" ht="15.95" customHeight="1" x14ac:dyDescent="0.35">
      <c r="A56" s="33" t="s">
        <v>134</v>
      </c>
      <c r="B56" s="34"/>
      <c r="C56" s="32"/>
      <c r="D56" s="35">
        <f>SUM(D50:D55)</f>
        <v>4670.17</v>
      </c>
      <c r="E56" s="28"/>
      <c r="F56" s="29"/>
      <c r="G56" s="30"/>
      <c r="H56" s="35">
        <f>SUM(H50:H55)</f>
        <v>25.029999999999998</v>
      </c>
      <c r="I56" s="14"/>
      <c r="J56" s="14"/>
    </row>
    <row r="57" spans="1:10" ht="15.95" customHeight="1" x14ac:dyDescent="0.35">
      <c r="A57" s="25" t="s">
        <v>136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25" t="s">
        <v>137</v>
      </c>
      <c r="B59" s="9"/>
      <c r="C59" s="36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138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7" t="s">
        <v>139</v>
      </c>
      <c r="B63" s="38"/>
      <c r="C63" s="32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134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3" t="s">
        <v>140</v>
      </c>
      <c r="B65" s="38"/>
      <c r="C65" s="36"/>
      <c r="D65" s="35">
        <f>SUM(D64,D62,D60,D58,D56,D49,D47)</f>
        <v>4717.3</v>
      </c>
      <c r="E65" s="28"/>
      <c r="F65" s="29"/>
      <c r="G65" s="30"/>
      <c r="H65" s="35">
        <f>SUM(H64,H62,H60,H58,H56,H49,H47)</f>
        <v>25.279999999999998</v>
      </c>
      <c r="I65" s="14"/>
      <c r="J65" s="14"/>
    </row>
    <row r="66" spans="1:10" ht="15.95" customHeight="1" x14ac:dyDescent="0.35">
      <c r="A66" s="25" t="s">
        <v>141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25" t="s">
        <v>142</v>
      </c>
      <c r="B68" s="9"/>
      <c r="C68" s="36"/>
      <c r="D68" s="31" t="s">
        <v>91</v>
      </c>
      <c r="E68" s="28"/>
      <c r="F68" s="29"/>
      <c r="G68" s="30"/>
      <c r="H68" s="31"/>
      <c r="I68" s="14"/>
      <c r="J68" s="14"/>
    </row>
    <row r="69" spans="1:10" ht="15.95" hidden="1" customHeight="1" x14ac:dyDescent="0.35">
      <c r="A69" s="33" t="s">
        <v>92</v>
      </c>
      <c r="B69" s="34"/>
      <c r="C69" s="32"/>
      <c r="D69" s="35">
        <f>SUM(D68:D68)</f>
        <v>0</v>
      </c>
      <c r="E69" s="28"/>
      <c r="F69" s="29"/>
      <c r="G69" s="30"/>
      <c r="H69" s="35">
        <f>SUM(H68:H68)</f>
        <v>0</v>
      </c>
      <c r="I69" s="14"/>
      <c r="J69" s="14"/>
    </row>
    <row r="70" spans="1:10" ht="15.95" customHeight="1" x14ac:dyDescent="0.35">
      <c r="A70" s="37" t="s">
        <v>143</v>
      </c>
      <c r="B70" s="38"/>
      <c r="C70" s="32"/>
      <c r="D70" s="39"/>
      <c r="E70" s="28"/>
      <c r="F70" s="29"/>
      <c r="G70" s="30"/>
      <c r="H70" s="31"/>
      <c r="I70" s="14"/>
      <c r="J70" s="14"/>
    </row>
    <row r="71" spans="1:10" ht="15.95" customHeight="1" x14ac:dyDescent="0.35">
      <c r="A71" s="37" t="s">
        <v>144</v>
      </c>
      <c r="B71" s="38"/>
      <c r="C71" s="32"/>
      <c r="D71" s="31" t="s">
        <v>91</v>
      </c>
      <c r="E71" s="28"/>
      <c r="F71" s="29"/>
      <c r="G71" s="30"/>
      <c r="H71" s="31"/>
      <c r="I71" s="14"/>
      <c r="J71" s="14"/>
    </row>
    <row r="72" spans="1:10" ht="15.95" customHeight="1" x14ac:dyDescent="0.35">
      <c r="A72" s="25" t="s">
        <v>145</v>
      </c>
      <c r="B72" s="9"/>
      <c r="C72" s="36"/>
      <c r="D72" s="31">
        <v>0.11</v>
      </c>
      <c r="E72" s="28"/>
      <c r="F72" s="29"/>
      <c r="G72" s="30"/>
      <c r="H72" s="43">
        <f>ROUND(IFERROR($D72/$D$75*100,0),2)</f>
        <v>0</v>
      </c>
      <c r="I72" s="41"/>
      <c r="J72" s="14"/>
    </row>
    <row r="73" spans="1:10" ht="15.95" customHeight="1" x14ac:dyDescent="0.35">
      <c r="A73" s="25" t="s">
        <v>146</v>
      </c>
      <c r="B73" s="9"/>
      <c r="C73" s="36"/>
      <c r="D73" s="44">
        <v>1215.7999999999993</v>
      </c>
      <c r="E73" s="28"/>
      <c r="F73" s="29"/>
      <c r="G73" s="30"/>
      <c r="H73" s="31">
        <f>ROUND(IFERROR($D73/$D$75*100,0),2)+0.02</f>
        <v>6.5399999999999991</v>
      </c>
      <c r="I73" s="41"/>
      <c r="J73" s="14"/>
    </row>
    <row r="74" spans="1:10" ht="15.95" customHeight="1" x14ac:dyDescent="0.35">
      <c r="A74" s="33" t="s">
        <v>92</v>
      </c>
      <c r="B74" s="34"/>
      <c r="C74" s="36"/>
      <c r="D74" s="35">
        <f>SUM(D71:D73)</f>
        <v>1215.9099999999992</v>
      </c>
      <c r="E74" s="28"/>
      <c r="F74" s="29"/>
      <c r="G74" s="30"/>
      <c r="H74" s="35">
        <f>SUM(H71:H73)</f>
        <v>6.5399999999999991</v>
      </c>
      <c r="I74" s="11"/>
      <c r="J74" s="14"/>
    </row>
    <row r="75" spans="1:10" ht="15.95" customHeight="1" thickBot="1" x14ac:dyDescent="0.4">
      <c r="A75" s="45" t="s">
        <v>147</v>
      </c>
      <c r="B75" s="46"/>
      <c r="C75" s="47"/>
      <c r="D75" s="48">
        <f>SUMIF(A:A,"*Total",D:D)</f>
        <v>18648.82</v>
      </c>
      <c r="E75" s="49"/>
      <c r="F75" s="50"/>
      <c r="G75" s="51"/>
      <c r="H75" s="48">
        <f>SUMIF(A:A,"*Total",H:H)</f>
        <v>100</v>
      </c>
      <c r="I75" s="11"/>
      <c r="J75" s="14"/>
    </row>
    <row r="76" spans="1:10" ht="15.95" customHeight="1" thickTop="1" x14ac:dyDescent="0.35">
      <c r="A76" s="52" t="s">
        <v>148</v>
      </c>
      <c r="B76" s="14"/>
      <c r="C76" s="14"/>
      <c r="D76" s="11"/>
      <c r="E76" s="14"/>
      <c r="F76" s="14"/>
      <c r="G76" s="14"/>
      <c r="H76" s="6"/>
    </row>
    <row r="77" spans="1:10" ht="15.95" customHeight="1" x14ac:dyDescent="0.35">
      <c r="A77" s="14" t="s">
        <v>149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150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151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53" t="s">
        <v>152</v>
      </c>
      <c r="B80" s="53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153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154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155</v>
      </c>
      <c r="B83" s="14"/>
      <c r="C83" s="14"/>
      <c r="D83" s="6"/>
      <c r="E83" s="14"/>
      <c r="F83" s="14"/>
      <c r="G83" s="14"/>
      <c r="H83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312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313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214</v>
      </c>
      <c r="B25" s="14" t="s">
        <v>314</v>
      </c>
      <c r="C25" s="36">
        <v>70</v>
      </c>
      <c r="D25" s="31">
        <v>815.55</v>
      </c>
      <c r="E25" s="28" t="s">
        <v>216</v>
      </c>
      <c r="F25" s="29" t="s">
        <v>101</v>
      </c>
      <c r="G25" s="30" t="s">
        <v>102</v>
      </c>
      <c r="H25" s="31">
        <f t="shared" ref="H25:H30" si="0">ROUND(IFERROR($D25/$D$72*100,0),2)</f>
        <v>13.38</v>
      </c>
      <c r="I25" s="14"/>
      <c r="J25" s="14"/>
    </row>
    <row r="26" spans="1:10" ht="15.95" customHeight="1" x14ac:dyDescent="0.35">
      <c r="A26" s="40" t="s">
        <v>194</v>
      </c>
      <c r="B26" s="14" t="s">
        <v>315</v>
      </c>
      <c r="C26" s="36">
        <v>70</v>
      </c>
      <c r="D26" s="31">
        <v>701.47</v>
      </c>
      <c r="E26" s="28" t="s">
        <v>105</v>
      </c>
      <c r="F26" s="29" t="s">
        <v>101</v>
      </c>
      <c r="G26" s="30" t="s">
        <v>102</v>
      </c>
      <c r="H26" s="31">
        <f t="shared" si="0"/>
        <v>11.51</v>
      </c>
      <c r="I26" s="14"/>
      <c r="J26" s="14"/>
    </row>
    <row r="27" spans="1:10" ht="15.95" customHeight="1" x14ac:dyDescent="0.35">
      <c r="A27" s="40" t="s">
        <v>106</v>
      </c>
      <c r="B27" s="14" t="s">
        <v>220</v>
      </c>
      <c r="C27" s="36">
        <v>70</v>
      </c>
      <c r="D27" s="31">
        <v>701.26</v>
      </c>
      <c r="E27" s="28" t="s">
        <v>120</v>
      </c>
      <c r="F27" s="29" t="s">
        <v>101</v>
      </c>
      <c r="G27" s="30" t="s">
        <v>102</v>
      </c>
      <c r="H27" s="31">
        <f t="shared" si="0"/>
        <v>11.5</v>
      </c>
      <c r="I27" s="14"/>
      <c r="J27" s="14"/>
    </row>
    <row r="28" spans="1:10" ht="15.95" customHeight="1" x14ac:dyDescent="0.35">
      <c r="A28" s="40" t="s">
        <v>295</v>
      </c>
      <c r="B28" s="14" t="s">
        <v>296</v>
      </c>
      <c r="C28" s="36">
        <v>70</v>
      </c>
      <c r="D28" s="31">
        <v>701.19</v>
      </c>
      <c r="E28" s="28" t="s">
        <v>297</v>
      </c>
      <c r="F28" s="29" t="s">
        <v>101</v>
      </c>
      <c r="G28" s="30" t="s">
        <v>121</v>
      </c>
      <c r="H28" s="31">
        <f t="shared" si="0"/>
        <v>11.5</v>
      </c>
      <c r="I28" s="14"/>
      <c r="J28" s="14"/>
    </row>
    <row r="29" spans="1:10" ht="15.95" customHeight="1" x14ac:dyDescent="0.35">
      <c r="A29" s="40" t="s">
        <v>112</v>
      </c>
      <c r="B29" s="14" t="s">
        <v>219</v>
      </c>
      <c r="C29" s="36">
        <v>50</v>
      </c>
      <c r="D29" s="31">
        <v>501.39</v>
      </c>
      <c r="E29" s="28" t="s">
        <v>114</v>
      </c>
      <c r="F29" s="29" t="s">
        <v>101</v>
      </c>
      <c r="G29" s="30" t="s">
        <v>102</v>
      </c>
      <c r="H29" s="31">
        <f t="shared" si="0"/>
        <v>8.2200000000000006</v>
      </c>
      <c r="I29" s="14"/>
      <c r="J29" s="14"/>
    </row>
    <row r="30" spans="1:10" ht="15.95" customHeight="1" x14ac:dyDescent="0.35">
      <c r="A30" s="40" t="s">
        <v>162</v>
      </c>
      <c r="B30" s="14" t="s">
        <v>218</v>
      </c>
      <c r="C30" s="36">
        <v>50</v>
      </c>
      <c r="D30" s="31">
        <v>500.61</v>
      </c>
      <c r="E30" s="28" t="s">
        <v>120</v>
      </c>
      <c r="F30" s="29" t="s">
        <v>101</v>
      </c>
      <c r="G30" s="30" t="s">
        <v>102</v>
      </c>
      <c r="H30" s="31">
        <f t="shared" si="0"/>
        <v>8.2100000000000009</v>
      </c>
      <c r="I30" s="14"/>
      <c r="J30" s="14"/>
    </row>
    <row r="31" spans="1:10" ht="15.95" customHeight="1" x14ac:dyDescent="0.35">
      <c r="A31" s="33" t="s">
        <v>92</v>
      </c>
      <c r="B31" s="34"/>
      <c r="C31" s="32"/>
      <c r="D31" s="35">
        <f>SUM(D24:D30)</f>
        <v>3921.47</v>
      </c>
      <c r="E31" s="28"/>
      <c r="F31" s="29"/>
      <c r="G31" s="30"/>
      <c r="H31" s="35">
        <f>SUM(H24:H30)</f>
        <v>64.319999999999993</v>
      </c>
      <c r="I31" s="14"/>
      <c r="J31" s="14"/>
    </row>
    <row r="32" spans="1:10" ht="15.95" customHeight="1" x14ac:dyDescent="0.35">
      <c r="A32" s="25" t="s">
        <v>126</v>
      </c>
      <c r="B32" s="9"/>
      <c r="C32" s="36"/>
      <c r="D32" s="31" t="s">
        <v>91</v>
      </c>
      <c r="E32" s="28"/>
      <c r="F32" s="29"/>
      <c r="G32" s="30"/>
      <c r="H32" s="31"/>
      <c r="I32" s="14"/>
      <c r="J32" s="14"/>
    </row>
    <row r="33" spans="1:10" ht="15.95" hidden="1" customHeight="1" x14ac:dyDescent="0.35">
      <c r="A33" s="33" t="s">
        <v>92</v>
      </c>
      <c r="B33" s="34"/>
      <c r="C33" s="32"/>
      <c r="D33" s="35">
        <f>SUM(D32:D32)</f>
        <v>0</v>
      </c>
      <c r="E33" s="28"/>
      <c r="F33" s="29"/>
      <c r="G33" s="30"/>
      <c r="H33" s="35">
        <f>SUM(H32:H32)</f>
        <v>0</v>
      </c>
      <c r="I33" s="14"/>
      <c r="J33" s="14"/>
    </row>
    <row r="34" spans="1:10" ht="15.95" customHeight="1" x14ac:dyDescent="0.35">
      <c r="A34" s="37" t="s">
        <v>127</v>
      </c>
      <c r="B34" s="38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33"/>
      <c r="B36" s="34"/>
      <c r="C36" s="32"/>
      <c r="D36" s="39"/>
      <c r="E36" s="28"/>
      <c r="F36" s="29"/>
      <c r="G36" s="30"/>
      <c r="H36" s="39"/>
      <c r="I36" s="14"/>
      <c r="J36" s="14"/>
    </row>
    <row r="37" spans="1:10" ht="15.95" customHeight="1" x14ac:dyDescent="0.35">
      <c r="A37" s="33"/>
      <c r="B37" s="34"/>
      <c r="C37" s="32"/>
      <c r="D37" s="39"/>
      <c r="E37" s="28"/>
      <c r="F37" s="29"/>
      <c r="G37" s="30"/>
      <c r="H37" s="39"/>
      <c r="I37" s="14"/>
      <c r="J37" s="14"/>
    </row>
    <row r="38" spans="1:10" ht="15.95" customHeight="1" x14ac:dyDescent="0.35">
      <c r="A38" s="25" t="s">
        <v>128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25" t="s">
        <v>129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130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33"/>
      <c r="B44" s="34"/>
      <c r="C44" s="32"/>
      <c r="D44" s="39"/>
      <c r="E44" s="28"/>
      <c r="F44" s="29"/>
      <c r="G44" s="30"/>
      <c r="H44" s="39"/>
      <c r="I44" s="14"/>
      <c r="J44" s="14"/>
    </row>
    <row r="45" spans="1:10" ht="15.95" customHeight="1" x14ac:dyDescent="0.35">
      <c r="A45" s="25" t="s">
        <v>131</v>
      </c>
      <c r="B45" s="9"/>
      <c r="C45" s="36"/>
      <c r="D45" s="31"/>
      <c r="E45" s="28"/>
      <c r="F45" s="29"/>
      <c r="G45" s="30"/>
      <c r="H45" s="31"/>
      <c r="I45" s="14"/>
      <c r="J45" s="14"/>
    </row>
    <row r="46" spans="1:10" ht="15.95" customHeight="1" x14ac:dyDescent="0.35">
      <c r="A46" s="25" t="s">
        <v>132</v>
      </c>
      <c r="B46" s="9"/>
      <c r="C46" s="36"/>
      <c r="D46" s="31">
        <v>206.17</v>
      </c>
      <c r="E46" s="28"/>
      <c r="F46" s="29"/>
      <c r="G46" s="30"/>
      <c r="H46" s="31">
        <f>ROUND(IFERROR($D46/$D$72*100,0),2)</f>
        <v>3.38</v>
      </c>
      <c r="I46" s="41"/>
      <c r="J46" s="14"/>
    </row>
    <row r="47" spans="1:10" ht="15.95" customHeight="1" x14ac:dyDescent="0.35">
      <c r="A47" s="25" t="s">
        <v>133</v>
      </c>
      <c r="B47" s="9"/>
      <c r="C47" s="36"/>
      <c r="D47" s="31" t="s">
        <v>91</v>
      </c>
      <c r="E47" s="28"/>
      <c r="F47" s="29"/>
      <c r="G47" s="30"/>
      <c r="H47" s="31"/>
      <c r="I47" s="41"/>
      <c r="J47" s="14"/>
    </row>
    <row r="48" spans="1:10" ht="15.95" hidden="1" customHeight="1" x14ac:dyDescent="0.35">
      <c r="A48" s="33" t="s">
        <v>134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25" t="s">
        <v>135</v>
      </c>
      <c r="B49" s="9"/>
      <c r="C49" s="42"/>
      <c r="D49" s="31"/>
      <c r="E49" s="28"/>
      <c r="F49" s="29"/>
      <c r="G49" s="30"/>
      <c r="H49" s="31"/>
      <c r="I49" s="41"/>
      <c r="J49" s="14"/>
    </row>
    <row r="50" spans="1:10" ht="15.95" customHeight="1" x14ac:dyDescent="0.35">
      <c r="A50" s="40" t="s">
        <v>182</v>
      </c>
      <c r="B50" s="14" t="s">
        <v>183</v>
      </c>
      <c r="C50" s="42">
        <v>600</v>
      </c>
      <c r="D50" s="31">
        <v>595.22</v>
      </c>
      <c r="E50" s="28" t="s">
        <v>181</v>
      </c>
      <c r="F50" s="29" t="s">
        <v>101</v>
      </c>
      <c r="G50" s="30" t="s">
        <v>111</v>
      </c>
      <c r="H50" s="31">
        <f>ROUND(IFERROR($D50/$D$72*100,0),2)</f>
        <v>9.76</v>
      </c>
      <c r="I50" s="41"/>
      <c r="J50" s="14"/>
    </row>
    <row r="51" spans="1:10" ht="15.95" customHeight="1" x14ac:dyDescent="0.35">
      <c r="A51" s="40" t="s">
        <v>207</v>
      </c>
      <c r="B51" s="14" t="s">
        <v>235</v>
      </c>
      <c r="C51" s="42">
        <v>500</v>
      </c>
      <c r="D51" s="31">
        <v>497.59</v>
      </c>
      <c r="E51" s="28" t="s">
        <v>186</v>
      </c>
      <c r="F51" s="29" t="s">
        <v>101</v>
      </c>
      <c r="G51" s="30" t="s">
        <v>111</v>
      </c>
      <c r="H51" s="31">
        <f>ROUND(IFERROR($D51/$D$72*100,0),2)</f>
        <v>8.16</v>
      </c>
      <c r="I51" s="41"/>
      <c r="J51" s="14"/>
    </row>
    <row r="52" spans="1:10" ht="15.95" customHeight="1" x14ac:dyDescent="0.35">
      <c r="A52" s="40" t="s">
        <v>179</v>
      </c>
      <c r="B52" s="14" t="s">
        <v>180</v>
      </c>
      <c r="C52" s="42">
        <v>500</v>
      </c>
      <c r="D52" s="31">
        <v>496.9</v>
      </c>
      <c r="E52" s="28" t="s">
        <v>181</v>
      </c>
      <c r="F52" s="29" t="s">
        <v>101</v>
      </c>
      <c r="G52" s="30" t="s">
        <v>111</v>
      </c>
      <c r="H52" s="31">
        <f>ROUND(IFERROR($D52/$D$72*100,0),2)</f>
        <v>8.15</v>
      </c>
      <c r="I52" s="41"/>
      <c r="J52" s="14"/>
    </row>
    <row r="53" spans="1:10" ht="15.95" customHeight="1" x14ac:dyDescent="0.35">
      <c r="A53" s="33" t="s">
        <v>134</v>
      </c>
      <c r="B53" s="34"/>
      <c r="C53" s="32"/>
      <c r="D53" s="35">
        <f>SUM(D49:D52)</f>
        <v>1589.71</v>
      </c>
      <c r="E53" s="28"/>
      <c r="F53" s="29"/>
      <c r="G53" s="30"/>
      <c r="H53" s="35">
        <f>SUM(H49:H52)</f>
        <v>26.07</v>
      </c>
      <c r="I53" s="14"/>
      <c r="J53" s="14"/>
    </row>
    <row r="54" spans="1:10" ht="15.95" customHeight="1" x14ac:dyDescent="0.35">
      <c r="A54" s="25" t="s">
        <v>136</v>
      </c>
      <c r="B54" s="9"/>
      <c r="C54" s="36"/>
      <c r="D54" s="31" t="s">
        <v>91</v>
      </c>
      <c r="E54" s="28"/>
      <c r="F54" s="29"/>
      <c r="G54" s="30"/>
      <c r="H54" s="31"/>
      <c r="I54" s="14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137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37" t="s">
        <v>138</v>
      </c>
      <c r="B58" s="38"/>
      <c r="C58" s="32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139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3" t="s">
        <v>140</v>
      </c>
      <c r="B62" s="38"/>
      <c r="C62" s="36"/>
      <c r="D62" s="35">
        <f>SUM(D61,D59,D57,D55,D53,D48,D46)</f>
        <v>1795.88</v>
      </c>
      <c r="E62" s="28"/>
      <c r="F62" s="29"/>
      <c r="G62" s="30"/>
      <c r="H62" s="35">
        <f>SUM(H61,H59,H57,H55,H53,H48,H46)</f>
        <v>29.45</v>
      </c>
      <c r="I62" s="14"/>
      <c r="J62" s="14"/>
    </row>
    <row r="63" spans="1:10" ht="15.95" customHeight="1" x14ac:dyDescent="0.35">
      <c r="A63" s="25" t="s">
        <v>141</v>
      </c>
      <c r="B63" s="9"/>
      <c r="C63" s="36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92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25" t="s">
        <v>142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7" t="s">
        <v>143</v>
      </c>
      <c r="B67" s="38"/>
      <c r="C67" s="32"/>
      <c r="D67" s="39"/>
      <c r="E67" s="28"/>
      <c r="F67" s="29"/>
      <c r="G67" s="30"/>
      <c r="H67" s="31"/>
      <c r="I67" s="14"/>
      <c r="J67" s="14"/>
    </row>
    <row r="68" spans="1:10" ht="15.95" customHeight="1" x14ac:dyDescent="0.35">
      <c r="A68" s="37" t="s">
        <v>144</v>
      </c>
      <c r="B68" s="38"/>
      <c r="C68" s="32"/>
      <c r="D68" s="31" t="s">
        <v>91</v>
      </c>
      <c r="E68" s="28"/>
      <c r="F68" s="29"/>
      <c r="G68" s="30"/>
      <c r="H68" s="31"/>
      <c r="I68" s="14"/>
      <c r="J68" s="14"/>
    </row>
    <row r="69" spans="1:10" ht="15.95" customHeight="1" x14ac:dyDescent="0.35">
      <c r="A69" s="25" t="s">
        <v>145</v>
      </c>
      <c r="B69" s="9"/>
      <c r="C69" s="36"/>
      <c r="D69" s="31">
        <v>0.1</v>
      </c>
      <c r="E69" s="28"/>
      <c r="F69" s="29"/>
      <c r="G69" s="30"/>
      <c r="H69" s="43">
        <f>ROUND(IFERROR($D69/$D$72*100,0),2)</f>
        <v>0</v>
      </c>
      <c r="I69" s="41"/>
      <c r="J69" s="14"/>
    </row>
    <row r="70" spans="1:10" ht="15.95" customHeight="1" x14ac:dyDescent="0.35">
      <c r="A70" s="25" t="s">
        <v>146</v>
      </c>
      <c r="B70" s="9"/>
      <c r="C70" s="36"/>
      <c r="D70" s="44">
        <v>378.90999999999894</v>
      </c>
      <c r="E70" s="28"/>
      <c r="F70" s="29"/>
      <c r="G70" s="30"/>
      <c r="H70" s="31">
        <f>ROUND(IFERROR($D70/$D$72*100,0),2)+0.01</f>
        <v>6.2299999999999995</v>
      </c>
      <c r="I70" s="41"/>
      <c r="J70" s="14"/>
    </row>
    <row r="71" spans="1:10" ht="15.95" customHeight="1" x14ac:dyDescent="0.35">
      <c r="A71" s="33" t="s">
        <v>92</v>
      </c>
      <c r="B71" s="34"/>
      <c r="C71" s="36"/>
      <c r="D71" s="35">
        <f>SUM(D68:D70)</f>
        <v>379.00999999999897</v>
      </c>
      <c r="E71" s="28"/>
      <c r="F71" s="29"/>
      <c r="G71" s="30"/>
      <c r="H71" s="35">
        <f>SUM(H68:H70)</f>
        <v>6.2299999999999995</v>
      </c>
      <c r="I71" s="11"/>
      <c r="J71" s="14"/>
    </row>
    <row r="72" spans="1:10" ht="15.95" customHeight="1" thickBot="1" x14ac:dyDescent="0.4">
      <c r="A72" s="45" t="s">
        <v>147</v>
      </c>
      <c r="B72" s="46"/>
      <c r="C72" s="47"/>
      <c r="D72" s="48">
        <f>SUMIF(A:A,"*Total",D:D)</f>
        <v>6096.36</v>
      </c>
      <c r="E72" s="49"/>
      <c r="F72" s="50"/>
      <c r="G72" s="51"/>
      <c r="H72" s="48">
        <f>SUMIF(A:A,"*Total",H:H)</f>
        <v>100</v>
      </c>
      <c r="I72" s="11"/>
      <c r="J72" s="14"/>
    </row>
    <row r="73" spans="1:10" ht="15.95" customHeight="1" thickTop="1" x14ac:dyDescent="0.35">
      <c r="A73" s="52" t="s">
        <v>148</v>
      </c>
      <c r="B73" s="14"/>
      <c r="C73" s="14"/>
      <c r="D73" s="11"/>
      <c r="E73" s="14"/>
      <c r="F73" s="14"/>
      <c r="G73" s="14"/>
      <c r="H73" s="6"/>
    </row>
    <row r="74" spans="1:10" ht="15.95" customHeight="1" x14ac:dyDescent="0.35">
      <c r="A74" s="14" t="s">
        <v>149</v>
      </c>
      <c r="B74" s="14"/>
      <c r="C74" s="14"/>
      <c r="D74" s="6"/>
      <c r="E74" s="14"/>
      <c r="F74" s="14"/>
      <c r="G74" s="14"/>
      <c r="H74" s="6"/>
    </row>
    <row r="75" spans="1:10" ht="15.95" customHeight="1" x14ac:dyDescent="0.35">
      <c r="A75" s="14" t="s">
        <v>150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151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53" t="s">
        <v>152</v>
      </c>
      <c r="B77" s="53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153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154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155</v>
      </c>
      <c r="B80" s="14"/>
      <c r="C80" s="14"/>
      <c r="D80" s="6"/>
      <c r="E80" s="14"/>
      <c r="F80" s="14"/>
      <c r="G80" s="14"/>
      <c r="H80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316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317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238</v>
      </c>
      <c r="B25" s="14" t="s">
        <v>318</v>
      </c>
      <c r="C25" s="36">
        <v>70</v>
      </c>
      <c r="D25" s="31">
        <v>818.04</v>
      </c>
      <c r="E25" s="28" t="s">
        <v>240</v>
      </c>
      <c r="F25" s="29" t="s">
        <v>101</v>
      </c>
      <c r="G25" s="30" t="s">
        <v>102</v>
      </c>
      <c r="H25" s="31">
        <f>ROUND(IFERROR($D25/$D$73*100,0),2)</f>
        <v>13.45</v>
      </c>
      <c r="I25" s="14"/>
      <c r="J25" s="14"/>
    </row>
    <row r="26" spans="1:10" ht="15.95" customHeight="1" x14ac:dyDescent="0.35">
      <c r="A26" s="40" t="s">
        <v>319</v>
      </c>
      <c r="B26" s="14" t="s">
        <v>320</v>
      </c>
      <c r="C26" s="36">
        <v>28</v>
      </c>
      <c r="D26" s="31">
        <v>701.55</v>
      </c>
      <c r="E26" s="28" t="s">
        <v>100</v>
      </c>
      <c r="F26" s="29" t="s">
        <v>101</v>
      </c>
      <c r="G26" s="30" t="s">
        <v>102</v>
      </c>
      <c r="H26" s="31">
        <f>ROUND(IFERROR($D26/$D$73*100,0),2)</f>
        <v>11.54</v>
      </c>
      <c r="I26" s="14"/>
      <c r="J26" s="14"/>
    </row>
    <row r="27" spans="1:10" ht="15.95" customHeight="1" x14ac:dyDescent="0.35">
      <c r="A27" s="40" t="s">
        <v>106</v>
      </c>
      <c r="B27" s="14" t="s">
        <v>220</v>
      </c>
      <c r="C27" s="36">
        <v>70</v>
      </c>
      <c r="D27" s="31">
        <v>701.26</v>
      </c>
      <c r="E27" s="28" t="s">
        <v>120</v>
      </c>
      <c r="F27" s="29" t="s">
        <v>101</v>
      </c>
      <c r="G27" s="30" t="s">
        <v>102</v>
      </c>
      <c r="H27" s="31">
        <f>ROUND(IFERROR($D27/$D$73*100,0),2)</f>
        <v>11.53</v>
      </c>
      <c r="I27" s="14"/>
      <c r="J27" s="14"/>
    </row>
    <row r="28" spans="1:10" ht="15.95" customHeight="1" x14ac:dyDescent="0.35">
      <c r="A28" s="40" t="s">
        <v>295</v>
      </c>
      <c r="B28" s="14" t="s">
        <v>296</v>
      </c>
      <c r="C28" s="36">
        <v>60</v>
      </c>
      <c r="D28" s="31">
        <v>601.02</v>
      </c>
      <c r="E28" s="28" t="s">
        <v>297</v>
      </c>
      <c r="F28" s="29" t="s">
        <v>101</v>
      </c>
      <c r="G28" s="30" t="s">
        <v>121</v>
      </c>
      <c r="H28" s="31">
        <f>ROUND(IFERROR($D28/$D$73*100,0),2)</f>
        <v>9.89</v>
      </c>
      <c r="I28" s="14"/>
      <c r="J28" s="14"/>
    </row>
    <row r="29" spans="1:10" ht="15.95" customHeight="1" x14ac:dyDescent="0.35">
      <c r="A29" s="40" t="s">
        <v>162</v>
      </c>
      <c r="B29" s="14" t="s">
        <v>218</v>
      </c>
      <c r="C29" s="36">
        <v>50</v>
      </c>
      <c r="D29" s="31">
        <v>500.61</v>
      </c>
      <c r="E29" s="28" t="s">
        <v>120</v>
      </c>
      <c r="F29" s="29" t="s">
        <v>101</v>
      </c>
      <c r="G29" s="30" t="s">
        <v>102</v>
      </c>
      <c r="H29" s="31">
        <f>ROUND(IFERROR($D29/$D$73*100,0),2)</f>
        <v>8.23</v>
      </c>
      <c r="I29" s="14"/>
      <c r="J29" s="14"/>
    </row>
    <row r="30" spans="1:10" ht="15.95" customHeight="1" x14ac:dyDescent="0.35">
      <c r="A30" s="33" t="s">
        <v>92</v>
      </c>
      <c r="B30" s="34"/>
      <c r="C30" s="32"/>
      <c r="D30" s="35">
        <f>SUM(D24:D29)</f>
        <v>3322.48</v>
      </c>
      <c r="E30" s="28"/>
      <c r="F30" s="29"/>
      <c r="G30" s="30"/>
      <c r="H30" s="35">
        <f>SUM(H24:H29)</f>
        <v>54.64</v>
      </c>
      <c r="I30" s="14"/>
      <c r="J30" s="14"/>
    </row>
    <row r="31" spans="1:10" ht="15.95" customHeight="1" x14ac:dyDescent="0.35">
      <c r="A31" s="25" t="s">
        <v>126</v>
      </c>
      <c r="B31" s="9"/>
      <c r="C31" s="36"/>
      <c r="D31" s="31" t="s">
        <v>91</v>
      </c>
      <c r="E31" s="28"/>
      <c r="F31" s="29"/>
      <c r="G31" s="30"/>
      <c r="H31" s="31"/>
      <c r="I31" s="14"/>
      <c r="J31" s="14"/>
    </row>
    <row r="32" spans="1:10" ht="15.95" hidden="1" customHeight="1" x14ac:dyDescent="0.35">
      <c r="A32" s="33" t="s">
        <v>92</v>
      </c>
      <c r="B32" s="34"/>
      <c r="C32" s="32"/>
      <c r="D32" s="35">
        <f>SUM(D31:D31)</f>
        <v>0</v>
      </c>
      <c r="E32" s="28"/>
      <c r="F32" s="29"/>
      <c r="G32" s="30"/>
      <c r="H32" s="35">
        <f>SUM(H31:H31)</f>
        <v>0</v>
      </c>
      <c r="I32" s="14"/>
      <c r="J32" s="14"/>
    </row>
    <row r="33" spans="1:10" ht="15.95" customHeight="1" x14ac:dyDescent="0.35">
      <c r="A33" s="37" t="s">
        <v>127</v>
      </c>
      <c r="B33" s="38"/>
      <c r="C33" s="36"/>
      <c r="D33" s="31" t="s">
        <v>91</v>
      </c>
      <c r="E33" s="28"/>
      <c r="F33" s="29"/>
      <c r="G33" s="30"/>
      <c r="H33" s="31"/>
      <c r="I33" s="14"/>
      <c r="J33" s="14"/>
    </row>
    <row r="34" spans="1:10" ht="15.95" hidden="1" customHeight="1" x14ac:dyDescent="0.35">
      <c r="A34" s="33" t="s">
        <v>92</v>
      </c>
      <c r="B34" s="34"/>
      <c r="C34" s="32"/>
      <c r="D34" s="35">
        <f>SUM(D33:D33)</f>
        <v>0</v>
      </c>
      <c r="E34" s="28"/>
      <c r="F34" s="29"/>
      <c r="G34" s="30"/>
      <c r="H34" s="35">
        <f>SUM(H33:H33)</f>
        <v>0</v>
      </c>
      <c r="I34" s="14"/>
      <c r="J34" s="14"/>
    </row>
    <row r="35" spans="1:10" ht="15.95" customHeight="1" x14ac:dyDescent="0.35">
      <c r="A35" s="33"/>
      <c r="B35" s="34"/>
      <c r="C35" s="32"/>
      <c r="D35" s="39"/>
      <c r="E35" s="28"/>
      <c r="F35" s="29"/>
      <c r="G35" s="30"/>
      <c r="H35" s="39"/>
      <c r="I35" s="14"/>
      <c r="J35" s="14"/>
    </row>
    <row r="36" spans="1:10" ht="15.95" customHeight="1" x14ac:dyDescent="0.35">
      <c r="A36" s="33"/>
      <c r="B36" s="34"/>
      <c r="C36" s="32"/>
      <c r="D36" s="39"/>
      <c r="E36" s="28"/>
      <c r="F36" s="29"/>
      <c r="G36" s="30"/>
      <c r="H36" s="39"/>
      <c r="I36" s="14"/>
      <c r="J36" s="14"/>
    </row>
    <row r="37" spans="1:10" ht="15.95" customHeight="1" x14ac:dyDescent="0.35">
      <c r="A37" s="25" t="s">
        <v>128</v>
      </c>
      <c r="B37" s="9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25" t="s">
        <v>129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25" t="s">
        <v>130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25" t="s">
        <v>131</v>
      </c>
      <c r="B44" s="9"/>
      <c r="C44" s="36"/>
      <c r="D44" s="31"/>
      <c r="E44" s="28"/>
      <c r="F44" s="29"/>
      <c r="G44" s="30"/>
      <c r="H44" s="31"/>
      <c r="I44" s="14"/>
      <c r="J44" s="14"/>
    </row>
    <row r="45" spans="1:10" ht="15.95" customHeight="1" x14ac:dyDescent="0.35">
      <c r="A45" s="25" t="s">
        <v>132</v>
      </c>
      <c r="B45" s="9"/>
      <c r="C45" s="36"/>
      <c r="D45" s="31">
        <v>143.93</v>
      </c>
      <c r="E45" s="28"/>
      <c r="F45" s="29"/>
      <c r="G45" s="30"/>
      <c r="H45" s="31">
        <f>ROUND(IFERROR($D45/$D$73*100,0),2)</f>
        <v>2.37</v>
      </c>
      <c r="I45" s="41"/>
      <c r="J45" s="14"/>
    </row>
    <row r="46" spans="1:10" ht="15.95" customHeight="1" x14ac:dyDescent="0.35">
      <c r="A46" s="25" t="s">
        <v>133</v>
      </c>
      <c r="B46" s="9"/>
      <c r="C46" s="36"/>
      <c r="D46" s="31" t="s">
        <v>91</v>
      </c>
      <c r="E46" s="28"/>
      <c r="F46" s="29"/>
      <c r="G46" s="30"/>
      <c r="H46" s="31"/>
      <c r="I46" s="41"/>
      <c r="J46" s="14"/>
    </row>
    <row r="47" spans="1:10" ht="15.95" hidden="1" customHeight="1" x14ac:dyDescent="0.35">
      <c r="A47" s="33" t="s">
        <v>134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25" t="s">
        <v>135</v>
      </c>
      <c r="B48" s="9"/>
      <c r="C48" s="42"/>
      <c r="D48" s="31"/>
      <c r="E48" s="28"/>
      <c r="F48" s="29"/>
      <c r="G48" s="30"/>
      <c r="H48" s="31"/>
      <c r="I48" s="41"/>
      <c r="J48" s="14"/>
    </row>
    <row r="49" spans="1:10" ht="15.95" customHeight="1" x14ac:dyDescent="0.35">
      <c r="A49" s="40" t="s">
        <v>207</v>
      </c>
      <c r="B49" s="14" t="s">
        <v>235</v>
      </c>
      <c r="C49" s="42">
        <v>500</v>
      </c>
      <c r="D49" s="31">
        <v>497.59</v>
      </c>
      <c r="E49" s="28" t="s">
        <v>186</v>
      </c>
      <c r="F49" s="29" t="s">
        <v>101</v>
      </c>
      <c r="G49" s="30" t="s">
        <v>111</v>
      </c>
      <c r="H49" s="31">
        <f>ROUND(IFERROR($D49/$D$73*100,0),2)</f>
        <v>8.18</v>
      </c>
      <c r="I49" s="41"/>
      <c r="J49" s="14"/>
    </row>
    <row r="50" spans="1:10" ht="15.95" customHeight="1" x14ac:dyDescent="0.35">
      <c r="A50" s="40" t="s">
        <v>179</v>
      </c>
      <c r="B50" s="14" t="s">
        <v>180</v>
      </c>
      <c r="C50" s="42">
        <v>500</v>
      </c>
      <c r="D50" s="31">
        <v>496.9</v>
      </c>
      <c r="E50" s="28" t="s">
        <v>181</v>
      </c>
      <c r="F50" s="29" t="s">
        <v>101</v>
      </c>
      <c r="G50" s="30" t="s">
        <v>111</v>
      </c>
      <c r="H50" s="31">
        <f>ROUND(IFERROR($D50/$D$73*100,0),2)</f>
        <v>8.17</v>
      </c>
      <c r="I50" s="41"/>
      <c r="J50" s="14"/>
    </row>
    <row r="51" spans="1:10" ht="15.95" customHeight="1" x14ac:dyDescent="0.35">
      <c r="A51" s="40" t="s">
        <v>222</v>
      </c>
      <c r="B51" s="14" t="s">
        <v>307</v>
      </c>
      <c r="C51" s="42">
        <v>500</v>
      </c>
      <c r="D51" s="31">
        <v>496.36</v>
      </c>
      <c r="E51" s="28" t="s">
        <v>186</v>
      </c>
      <c r="F51" s="29" t="s">
        <v>101</v>
      </c>
      <c r="G51" s="30" t="s">
        <v>111</v>
      </c>
      <c r="H51" s="31">
        <f>ROUND(IFERROR($D51/$D$73*100,0),2)</f>
        <v>8.16</v>
      </c>
      <c r="I51" s="41"/>
      <c r="J51" s="14"/>
    </row>
    <row r="52" spans="1:10" ht="15.95" customHeight="1" x14ac:dyDescent="0.35">
      <c r="A52" s="40" t="s">
        <v>182</v>
      </c>
      <c r="B52" s="14" t="s">
        <v>183</v>
      </c>
      <c r="C52" s="42">
        <v>500</v>
      </c>
      <c r="D52" s="31">
        <v>496.01</v>
      </c>
      <c r="E52" s="28" t="s">
        <v>181</v>
      </c>
      <c r="F52" s="29" t="s">
        <v>101</v>
      </c>
      <c r="G52" s="30" t="s">
        <v>111</v>
      </c>
      <c r="H52" s="31">
        <f>ROUND(IFERROR($D52/$D$73*100,0),2)</f>
        <v>8.16</v>
      </c>
      <c r="I52" s="41"/>
      <c r="J52" s="14"/>
    </row>
    <row r="53" spans="1:10" ht="15.95" customHeight="1" x14ac:dyDescent="0.35">
      <c r="A53" s="40" t="s">
        <v>198</v>
      </c>
      <c r="B53" s="14" t="s">
        <v>255</v>
      </c>
      <c r="C53" s="42">
        <v>300</v>
      </c>
      <c r="D53" s="31">
        <v>298.52999999999997</v>
      </c>
      <c r="E53" s="28" t="s">
        <v>181</v>
      </c>
      <c r="F53" s="29" t="s">
        <v>101</v>
      </c>
      <c r="G53" s="30" t="s">
        <v>111</v>
      </c>
      <c r="H53" s="31">
        <f>ROUND(IFERROR($D53/$D$73*100,0),2)</f>
        <v>4.91</v>
      </c>
      <c r="I53" s="41"/>
      <c r="J53" s="14"/>
    </row>
    <row r="54" spans="1:10" ht="15.95" customHeight="1" x14ac:dyDescent="0.35">
      <c r="A54" s="33" t="s">
        <v>134</v>
      </c>
      <c r="B54" s="34"/>
      <c r="C54" s="32"/>
      <c r="D54" s="35">
        <f>SUM(D48:D53)</f>
        <v>2285.39</v>
      </c>
      <c r="E54" s="28"/>
      <c r="F54" s="29"/>
      <c r="G54" s="30"/>
      <c r="H54" s="35">
        <f>SUM(H48:H53)</f>
        <v>37.58</v>
      </c>
      <c r="I54" s="14"/>
      <c r="J54" s="14"/>
    </row>
    <row r="55" spans="1:10" ht="15.95" customHeight="1" x14ac:dyDescent="0.35">
      <c r="A55" s="25" t="s">
        <v>136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137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138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139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3" t="s">
        <v>140</v>
      </c>
      <c r="B63" s="38"/>
      <c r="C63" s="36"/>
      <c r="D63" s="35">
        <f>SUM(D62,D60,D58,D56,D54,D47,D45)</f>
        <v>2429.3199999999997</v>
      </c>
      <c r="E63" s="28"/>
      <c r="F63" s="29"/>
      <c r="G63" s="30"/>
      <c r="H63" s="35">
        <f>SUM(H62,H60,H58,H56,H54,H47,H45)</f>
        <v>39.949999999999996</v>
      </c>
      <c r="I63" s="14"/>
      <c r="J63" s="14"/>
    </row>
    <row r="64" spans="1:10" ht="15.95" customHeight="1" x14ac:dyDescent="0.35">
      <c r="A64" s="25" t="s">
        <v>141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25" t="s">
        <v>142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7" t="s">
        <v>143</v>
      </c>
      <c r="B68" s="38"/>
      <c r="C68" s="32"/>
      <c r="D68" s="39"/>
      <c r="E68" s="28"/>
      <c r="F68" s="29"/>
      <c r="G68" s="30"/>
      <c r="H68" s="31"/>
      <c r="I68" s="14"/>
      <c r="J68" s="14"/>
    </row>
    <row r="69" spans="1:10" ht="15.95" customHeight="1" x14ac:dyDescent="0.35">
      <c r="A69" s="37" t="s">
        <v>144</v>
      </c>
      <c r="B69" s="38"/>
      <c r="C69" s="32"/>
      <c r="D69" s="31" t="s">
        <v>91</v>
      </c>
      <c r="E69" s="28"/>
      <c r="F69" s="29"/>
      <c r="G69" s="30"/>
      <c r="H69" s="31"/>
      <c r="I69" s="14"/>
      <c r="J69" s="14"/>
    </row>
    <row r="70" spans="1:10" ht="15.95" customHeight="1" x14ac:dyDescent="0.35">
      <c r="A70" s="25" t="s">
        <v>145</v>
      </c>
      <c r="B70" s="9"/>
      <c r="C70" s="36"/>
      <c r="D70" s="31">
        <v>0.1</v>
      </c>
      <c r="E70" s="28"/>
      <c r="F70" s="29"/>
      <c r="G70" s="30"/>
      <c r="H70" s="31">
        <f>ROUND(IFERROR($D70/$D$73*100,0),2)+0.01</f>
        <v>0.01</v>
      </c>
      <c r="I70" s="41"/>
      <c r="J70" s="14"/>
    </row>
    <row r="71" spans="1:10" ht="15.95" customHeight="1" x14ac:dyDescent="0.35">
      <c r="A71" s="25" t="s">
        <v>146</v>
      </c>
      <c r="B71" s="9"/>
      <c r="C71" s="36"/>
      <c r="D71" s="44">
        <v>328.04999999999836</v>
      </c>
      <c r="E71" s="28"/>
      <c r="F71" s="29"/>
      <c r="G71" s="30"/>
      <c r="H71" s="31">
        <f>ROUND(IFERROR($D71/$D$73*100,0),2)</f>
        <v>5.4</v>
      </c>
      <c r="I71" s="41"/>
      <c r="J71" s="14"/>
    </row>
    <row r="72" spans="1:10" ht="15.95" customHeight="1" x14ac:dyDescent="0.35">
      <c r="A72" s="33" t="s">
        <v>92</v>
      </c>
      <c r="B72" s="34"/>
      <c r="C72" s="36"/>
      <c r="D72" s="35">
        <f>SUM(D69:D71)</f>
        <v>328.14999999999839</v>
      </c>
      <c r="E72" s="28"/>
      <c r="F72" s="29"/>
      <c r="G72" s="30"/>
      <c r="H72" s="35">
        <f>SUM(H69:H71)</f>
        <v>5.41</v>
      </c>
      <c r="I72" s="11"/>
      <c r="J72" s="14"/>
    </row>
    <row r="73" spans="1:10" ht="15.95" customHeight="1" thickBot="1" x14ac:dyDescent="0.4">
      <c r="A73" s="45" t="s">
        <v>147</v>
      </c>
      <c r="B73" s="46"/>
      <c r="C73" s="47"/>
      <c r="D73" s="48">
        <f>SUMIF(A:A,"*Total",D:D)</f>
        <v>6079.949999999998</v>
      </c>
      <c r="E73" s="49"/>
      <c r="F73" s="50"/>
      <c r="G73" s="51"/>
      <c r="H73" s="48">
        <f>SUMIF(A:A,"*Total",H:H)</f>
        <v>100</v>
      </c>
      <c r="I73" s="11"/>
      <c r="J73" s="14"/>
    </row>
    <row r="74" spans="1:10" ht="15.95" customHeight="1" thickTop="1" x14ac:dyDescent="0.35">
      <c r="A74" s="52" t="s">
        <v>148</v>
      </c>
      <c r="B74" s="14"/>
      <c r="C74" s="14"/>
      <c r="D74" s="11"/>
      <c r="E74" s="14"/>
      <c r="F74" s="14"/>
      <c r="G74" s="14"/>
      <c r="H74" s="6"/>
    </row>
    <row r="75" spans="1:10" ht="15.95" customHeight="1" x14ac:dyDescent="0.35">
      <c r="A75" s="14" t="s">
        <v>149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150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151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53" t="s">
        <v>152</v>
      </c>
      <c r="B78" s="53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153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154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155</v>
      </c>
      <c r="B81" s="14"/>
      <c r="C81" s="14"/>
      <c r="D81" s="6"/>
      <c r="E81" s="14"/>
      <c r="F81" s="14"/>
      <c r="G81" s="14"/>
      <c r="H81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321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322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238</v>
      </c>
      <c r="B25" s="14" t="s">
        <v>323</v>
      </c>
      <c r="C25" s="36">
        <v>100</v>
      </c>
      <c r="D25" s="31">
        <v>1165.94</v>
      </c>
      <c r="E25" s="28" t="s">
        <v>240</v>
      </c>
      <c r="F25" s="29" t="s">
        <v>101</v>
      </c>
      <c r="G25" s="30" t="s">
        <v>102</v>
      </c>
      <c r="H25" s="31">
        <f>ROUND(IFERROR($D25/$D$73*100,0),2)</f>
        <v>14.89</v>
      </c>
      <c r="I25" s="14"/>
      <c r="J25" s="14"/>
    </row>
    <row r="26" spans="1:10" ht="15.95" customHeight="1" x14ac:dyDescent="0.35">
      <c r="A26" s="40" t="s">
        <v>319</v>
      </c>
      <c r="B26" s="14" t="s">
        <v>320</v>
      </c>
      <c r="C26" s="36">
        <v>40</v>
      </c>
      <c r="D26" s="31">
        <v>1002.21</v>
      </c>
      <c r="E26" s="28" t="s">
        <v>100</v>
      </c>
      <c r="F26" s="29" t="s">
        <v>101</v>
      </c>
      <c r="G26" s="30" t="s">
        <v>102</v>
      </c>
      <c r="H26" s="31">
        <f>ROUND(IFERROR($D26/$D$73*100,0),2)</f>
        <v>12.8</v>
      </c>
      <c r="I26" s="14"/>
      <c r="J26" s="14"/>
    </row>
    <row r="27" spans="1:10" ht="15.95" customHeight="1" x14ac:dyDescent="0.35">
      <c r="A27" s="40" t="s">
        <v>106</v>
      </c>
      <c r="B27" s="14" t="s">
        <v>220</v>
      </c>
      <c r="C27" s="36">
        <v>100</v>
      </c>
      <c r="D27" s="31">
        <v>1001.8</v>
      </c>
      <c r="E27" s="28" t="s">
        <v>120</v>
      </c>
      <c r="F27" s="29" t="s">
        <v>101</v>
      </c>
      <c r="G27" s="30" t="s">
        <v>102</v>
      </c>
      <c r="H27" s="31">
        <f>ROUND(IFERROR($D27/$D$73*100,0),2)</f>
        <v>12.79</v>
      </c>
      <c r="I27" s="14"/>
      <c r="J27" s="14"/>
    </row>
    <row r="28" spans="1:10" ht="15.95" customHeight="1" x14ac:dyDescent="0.35">
      <c r="A28" s="40" t="s">
        <v>295</v>
      </c>
      <c r="B28" s="14" t="s">
        <v>296</v>
      </c>
      <c r="C28" s="36">
        <v>100</v>
      </c>
      <c r="D28" s="31">
        <v>1001.71</v>
      </c>
      <c r="E28" s="28" t="s">
        <v>297</v>
      </c>
      <c r="F28" s="29" t="s">
        <v>101</v>
      </c>
      <c r="G28" s="30" t="s">
        <v>121</v>
      </c>
      <c r="H28" s="31">
        <f>ROUND(IFERROR($D28/$D$73*100,0),2)</f>
        <v>12.79</v>
      </c>
      <c r="I28" s="14"/>
      <c r="J28" s="14"/>
    </row>
    <row r="29" spans="1:10" ht="15.95" customHeight="1" x14ac:dyDescent="0.35">
      <c r="A29" s="40" t="s">
        <v>162</v>
      </c>
      <c r="B29" s="14" t="s">
        <v>285</v>
      </c>
      <c r="C29" s="36">
        <v>60</v>
      </c>
      <c r="D29" s="31">
        <v>601</v>
      </c>
      <c r="E29" s="28" t="s">
        <v>120</v>
      </c>
      <c r="F29" s="29" t="s">
        <v>101</v>
      </c>
      <c r="G29" s="30" t="s">
        <v>102</v>
      </c>
      <c r="H29" s="31">
        <f>ROUND(IFERROR($D29/$D$73*100,0),2)</f>
        <v>7.68</v>
      </c>
      <c r="I29" s="14"/>
      <c r="J29" s="14"/>
    </row>
    <row r="30" spans="1:10" ht="15.95" customHeight="1" x14ac:dyDescent="0.35">
      <c r="A30" s="33" t="s">
        <v>92</v>
      </c>
      <c r="B30" s="34"/>
      <c r="C30" s="32"/>
      <c r="D30" s="35">
        <f>SUM(D24:D29)</f>
        <v>4772.66</v>
      </c>
      <c r="E30" s="28"/>
      <c r="F30" s="29"/>
      <c r="G30" s="30"/>
      <c r="H30" s="35">
        <f>SUM(H24:H29)</f>
        <v>60.95</v>
      </c>
      <c r="I30" s="14"/>
      <c r="J30" s="14"/>
    </row>
    <row r="31" spans="1:10" ht="15.95" customHeight="1" x14ac:dyDescent="0.35">
      <c r="A31" s="25" t="s">
        <v>126</v>
      </c>
      <c r="B31" s="9"/>
      <c r="C31" s="36"/>
      <c r="D31" s="31" t="s">
        <v>91</v>
      </c>
      <c r="E31" s="28"/>
      <c r="F31" s="29"/>
      <c r="G31" s="30"/>
      <c r="H31" s="31"/>
      <c r="I31" s="14"/>
      <c r="J31" s="14"/>
    </row>
    <row r="32" spans="1:10" ht="15.95" hidden="1" customHeight="1" x14ac:dyDescent="0.35">
      <c r="A32" s="33" t="s">
        <v>92</v>
      </c>
      <c r="B32" s="34"/>
      <c r="C32" s="32"/>
      <c r="D32" s="35">
        <f>SUM(D31:D31)</f>
        <v>0</v>
      </c>
      <c r="E32" s="28"/>
      <c r="F32" s="29"/>
      <c r="G32" s="30"/>
      <c r="H32" s="35">
        <f>SUM(H31:H31)</f>
        <v>0</v>
      </c>
      <c r="I32" s="14"/>
      <c r="J32" s="14"/>
    </row>
    <row r="33" spans="1:10" ht="15.95" customHeight="1" x14ac:dyDescent="0.35">
      <c r="A33" s="37" t="s">
        <v>127</v>
      </c>
      <c r="B33" s="38"/>
      <c r="C33" s="36"/>
      <c r="D33" s="31" t="s">
        <v>91</v>
      </c>
      <c r="E33" s="28"/>
      <c r="F33" s="29"/>
      <c r="G33" s="30"/>
      <c r="H33" s="31"/>
      <c r="I33" s="14"/>
      <c r="J33" s="14"/>
    </row>
    <row r="34" spans="1:10" ht="15.95" hidden="1" customHeight="1" x14ac:dyDescent="0.35">
      <c r="A34" s="33" t="s">
        <v>92</v>
      </c>
      <c r="B34" s="34"/>
      <c r="C34" s="32"/>
      <c r="D34" s="35">
        <f>SUM(D33:D33)</f>
        <v>0</v>
      </c>
      <c r="E34" s="28"/>
      <c r="F34" s="29"/>
      <c r="G34" s="30"/>
      <c r="H34" s="35">
        <f>SUM(H33:H33)</f>
        <v>0</v>
      </c>
      <c r="I34" s="14"/>
      <c r="J34" s="14"/>
    </row>
    <row r="35" spans="1:10" ht="15.95" customHeight="1" x14ac:dyDescent="0.35">
      <c r="A35" s="33"/>
      <c r="B35" s="34"/>
      <c r="C35" s="32"/>
      <c r="D35" s="39"/>
      <c r="E35" s="28"/>
      <c r="F35" s="29"/>
      <c r="G35" s="30"/>
      <c r="H35" s="39"/>
      <c r="I35" s="14"/>
      <c r="J35" s="14"/>
    </row>
    <row r="36" spans="1:10" ht="15.95" customHeight="1" x14ac:dyDescent="0.35">
      <c r="A36" s="33"/>
      <c r="B36" s="34"/>
      <c r="C36" s="32"/>
      <c r="D36" s="39"/>
      <c r="E36" s="28"/>
      <c r="F36" s="29"/>
      <c r="G36" s="30"/>
      <c r="H36" s="39"/>
      <c r="I36" s="14"/>
      <c r="J36" s="14"/>
    </row>
    <row r="37" spans="1:10" ht="15.95" customHeight="1" x14ac:dyDescent="0.35">
      <c r="A37" s="25" t="s">
        <v>128</v>
      </c>
      <c r="B37" s="9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25" t="s">
        <v>129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25" t="s">
        <v>130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25" t="s">
        <v>131</v>
      </c>
      <c r="B44" s="9"/>
      <c r="C44" s="36"/>
      <c r="D44" s="31"/>
      <c r="E44" s="28"/>
      <c r="F44" s="29"/>
      <c r="G44" s="30"/>
      <c r="H44" s="31"/>
      <c r="I44" s="14"/>
      <c r="J44" s="14"/>
    </row>
    <row r="45" spans="1:10" ht="15.95" customHeight="1" x14ac:dyDescent="0.35">
      <c r="A45" s="25" t="s">
        <v>132</v>
      </c>
      <c r="B45" s="9"/>
      <c r="C45" s="36"/>
      <c r="D45" s="31">
        <v>160.35</v>
      </c>
      <c r="E45" s="28"/>
      <c r="F45" s="29"/>
      <c r="G45" s="30"/>
      <c r="H45" s="31">
        <f>ROUND(IFERROR($D45/$D$73*100,0),2)</f>
        <v>2.0499999999999998</v>
      </c>
      <c r="I45" s="41"/>
      <c r="J45" s="14"/>
    </row>
    <row r="46" spans="1:10" ht="15.95" customHeight="1" x14ac:dyDescent="0.35">
      <c r="A46" s="25" t="s">
        <v>133</v>
      </c>
      <c r="B46" s="9"/>
      <c r="C46" s="36"/>
      <c r="D46" s="31" t="s">
        <v>91</v>
      </c>
      <c r="E46" s="28"/>
      <c r="F46" s="29"/>
      <c r="G46" s="30"/>
      <c r="H46" s="31"/>
      <c r="I46" s="41"/>
      <c r="J46" s="14"/>
    </row>
    <row r="47" spans="1:10" ht="15.95" hidden="1" customHeight="1" x14ac:dyDescent="0.35">
      <c r="A47" s="33" t="s">
        <v>134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25" t="s">
        <v>135</v>
      </c>
      <c r="B48" s="9"/>
      <c r="C48" s="42"/>
      <c r="D48" s="31"/>
      <c r="E48" s="28"/>
      <c r="F48" s="29"/>
      <c r="G48" s="30"/>
      <c r="H48" s="31"/>
      <c r="I48" s="41"/>
      <c r="J48" s="14"/>
    </row>
    <row r="49" spans="1:10" ht="15.95" customHeight="1" x14ac:dyDescent="0.35">
      <c r="A49" s="40" t="s">
        <v>207</v>
      </c>
      <c r="B49" s="14" t="s">
        <v>235</v>
      </c>
      <c r="C49" s="42">
        <v>700</v>
      </c>
      <c r="D49" s="31">
        <v>696.62</v>
      </c>
      <c r="E49" s="28" t="s">
        <v>186</v>
      </c>
      <c r="F49" s="29" t="s">
        <v>101</v>
      </c>
      <c r="G49" s="30" t="s">
        <v>111</v>
      </c>
      <c r="H49" s="31">
        <f>ROUND(IFERROR($D49/$D$73*100,0),2)</f>
        <v>8.9</v>
      </c>
      <c r="I49" s="41"/>
      <c r="J49" s="14"/>
    </row>
    <row r="50" spans="1:10" ht="15.95" customHeight="1" x14ac:dyDescent="0.35">
      <c r="A50" s="40" t="s">
        <v>222</v>
      </c>
      <c r="B50" s="14" t="s">
        <v>307</v>
      </c>
      <c r="C50" s="42">
        <v>700</v>
      </c>
      <c r="D50" s="31">
        <v>694.91</v>
      </c>
      <c r="E50" s="28" t="s">
        <v>186</v>
      </c>
      <c r="F50" s="29" t="s">
        <v>101</v>
      </c>
      <c r="G50" s="30" t="s">
        <v>111</v>
      </c>
      <c r="H50" s="31">
        <f>ROUND(IFERROR($D50/$D$73*100,0),2)</f>
        <v>8.8699999999999992</v>
      </c>
      <c r="I50" s="41"/>
      <c r="J50" s="14"/>
    </row>
    <row r="51" spans="1:10" ht="15.95" customHeight="1" x14ac:dyDescent="0.35">
      <c r="A51" s="40" t="s">
        <v>182</v>
      </c>
      <c r="B51" s="14" t="s">
        <v>183</v>
      </c>
      <c r="C51" s="42">
        <v>700</v>
      </c>
      <c r="D51" s="31">
        <v>694.42</v>
      </c>
      <c r="E51" s="28" t="s">
        <v>181</v>
      </c>
      <c r="F51" s="29" t="s">
        <v>101</v>
      </c>
      <c r="G51" s="30" t="s">
        <v>111</v>
      </c>
      <c r="H51" s="31">
        <f>ROUND(IFERROR($D51/$D$73*100,0),2)</f>
        <v>8.8699999999999992</v>
      </c>
      <c r="I51" s="41"/>
      <c r="J51" s="14"/>
    </row>
    <row r="52" spans="1:10" ht="15.95" customHeight="1" x14ac:dyDescent="0.35">
      <c r="A52" s="40" t="s">
        <v>179</v>
      </c>
      <c r="B52" s="14" t="s">
        <v>180</v>
      </c>
      <c r="C52" s="42">
        <v>300</v>
      </c>
      <c r="D52" s="31">
        <v>298.14</v>
      </c>
      <c r="E52" s="28" t="s">
        <v>181</v>
      </c>
      <c r="F52" s="29" t="s">
        <v>101</v>
      </c>
      <c r="G52" s="30" t="s">
        <v>111</v>
      </c>
      <c r="H52" s="31">
        <f>ROUND(IFERROR($D52/$D$73*100,0),2)</f>
        <v>3.81</v>
      </c>
      <c r="I52" s="41"/>
      <c r="J52" s="14"/>
    </row>
    <row r="53" spans="1:10" ht="15.95" customHeight="1" x14ac:dyDescent="0.35">
      <c r="A53" s="40" t="s">
        <v>198</v>
      </c>
      <c r="B53" s="14" t="s">
        <v>255</v>
      </c>
      <c r="C53" s="42">
        <v>100</v>
      </c>
      <c r="D53" s="31">
        <v>99.51</v>
      </c>
      <c r="E53" s="28" t="s">
        <v>181</v>
      </c>
      <c r="F53" s="29" t="s">
        <v>101</v>
      </c>
      <c r="G53" s="30" t="s">
        <v>111</v>
      </c>
      <c r="H53" s="31">
        <f>ROUND(IFERROR($D53/$D$73*100,0),2)</f>
        <v>1.27</v>
      </c>
      <c r="I53" s="41"/>
      <c r="J53" s="14"/>
    </row>
    <row r="54" spans="1:10" ht="15.95" customHeight="1" x14ac:dyDescent="0.35">
      <c r="A54" s="33" t="s">
        <v>134</v>
      </c>
      <c r="B54" s="34"/>
      <c r="C54" s="32"/>
      <c r="D54" s="35">
        <f>SUM(D48:D53)</f>
        <v>2483.6</v>
      </c>
      <c r="E54" s="28"/>
      <c r="F54" s="29"/>
      <c r="G54" s="30"/>
      <c r="H54" s="35">
        <f>SUM(H48:H53)</f>
        <v>31.72</v>
      </c>
      <c r="I54" s="14"/>
      <c r="J54" s="14"/>
    </row>
    <row r="55" spans="1:10" ht="15.95" customHeight="1" x14ac:dyDescent="0.35">
      <c r="A55" s="25" t="s">
        <v>136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137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138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139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3" t="s">
        <v>140</v>
      </c>
      <c r="B63" s="38"/>
      <c r="C63" s="36"/>
      <c r="D63" s="35">
        <f>SUM(D62,D60,D58,D56,D54,D47,D45)</f>
        <v>2643.95</v>
      </c>
      <c r="E63" s="28"/>
      <c r="F63" s="29"/>
      <c r="G63" s="30"/>
      <c r="H63" s="35">
        <f>SUM(H62,H60,H58,H56,H54,H47,H45)</f>
        <v>33.769999999999996</v>
      </c>
      <c r="I63" s="14"/>
      <c r="J63" s="14"/>
    </row>
    <row r="64" spans="1:10" ht="15.95" customHeight="1" x14ac:dyDescent="0.35">
      <c r="A64" s="25" t="s">
        <v>141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25" t="s">
        <v>142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7" t="s">
        <v>143</v>
      </c>
      <c r="B68" s="38"/>
      <c r="C68" s="32"/>
      <c r="D68" s="39"/>
      <c r="E68" s="28"/>
      <c r="F68" s="29"/>
      <c r="G68" s="30"/>
      <c r="H68" s="31"/>
      <c r="I68" s="14"/>
      <c r="J68" s="14"/>
    </row>
    <row r="69" spans="1:10" ht="15.95" customHeight="1" x14ac:dyDescent="0.35">
      <c r="A69" s="37" t="s">
        <v>144</v>
      </c>
      <c r="B69" s="38"/>
      <c r="C69" s="32"/>
      <c r="D69" s="31" t="s">
        <v>91</v>
      </c>
      <c r="E69" s="28"/>
      <c r="F69" s="29"/>
      <c r="G69" s="30"/>
      <c r="H69" s="31"/>
      <c r="I69" s="14"/>
      <c r="J69" s="14"/>
    </row>
    <row r="70" spans="1:10" ht="15.95" customHeight="1" x14ac:dyDescent="0.35">
      <c r="A70" s="25" t="s">
        <v>145</v>
      </c>
      <c r="B70" s="9"/>
      <c r="C70" s="36"/>
      <c r="D70" s="31">
        <v>0.11</v>
      </c>
      <c r="E70" s="28"/>
      <c r="F70" s="29"/>
      <c r="G70" s="30"/>
      <c r="H70" s="43">
        <f>ROUND(IFERROR($D70/$D$73*100,0),2)</f>
        <v>0</v>
      </c>
      <c r="I70" s="41"/>
      <c r="J70" s="14"/>
    </row>
    <row r="71" spans="1:10" ht="15.95" customHeight="1" x14ac:dyDescent="0.35">
      <c r="A71" s="25" t="s">
        <v>146</v>
      </c>
      <c r="B71" s="9"/>
      <c r="C71" s="36"/>
      <c r="D71" s="44">
        <v>413.84000000000015</v>
      </c>
      <c r="E71" s="28"/>
      <c r="F71" s="29"/>
      <c r="G71" s="30"/>
      <c r="H71" s="31">
        <f>ROUND(IFERROR($D71/$D$73*100,0),2)</f>
        <v>5.28</v>
      </c>
      <c r="I71" s="41"/>
      <c r="J71" s="14"/>
    </row>
    <row r="72" spans="1:10" ht="15.95" customHeight="1" x14ac:dyDescent="0.35">
      <c r="A72" s="33" t="s">
        <v>92</v>
      </c>
      <c r="B72" s="34"/>
      <c r="C72" s="36"/>
      <c r="D72" s="35">
        <f>SUM(D69:D71)</f>
        <v>413.95000000000016</v>
      </c>
      <c r="E72" s="28"/>
      <c r="F72" s="29"/>
      <c r="G72" s="30"/>
      <c r="H72" s="35">
        <f>SUM(H69:H71)</f>
        <v>5.28</v>
      </c>
      <c r="I72" s="11"/>
      <c r="J72" s="14"/>
    </row>
    <row r="73" spans="1:10" ht="15.95" customHeight="1" thickBot="1" x14ac:dyDescent="0.4">
      <c r="A73" s="45" t="s">
        <v>147</v>
      </c>
      <c r="B73" s="46"/>
      <c r="C73" s="47"/>
      <c r="D73" s="48">
        <f>SUMIF(A:A,"*Total",D:D)</f>
        <v>7830.5599999999995</v>
      </c>
      <c r="E73" s="49"/>
      <c r="F73" s="50"/>
      <c r="G73" s="51"/>
      <c r="H73" s="48">
        <f>SUMIF(A:A,"*Total",H:H)</f>
        <v>100</v>
      </c>
      <c r="I73" s="11"/>
      <c r="J73" s="14"/>
    </row>
    <row r="74" spans="1:10" ht="15.95" customHeight="1" thickTop="1" x14ac:dyDescent="0.35">
      <c r="A74" s="52" t="s">
        <v>148</v>
      </c>
      <c r="B74" s="14"/>
      <c r="C74" s="14"/>
      <c r="D74" s="11"/>
      <c r="E74" s="14"/>
      <c r="F74" s="14"/>
      <c r="G74" s="14"/>
      <c r="H74" s="6"/>
    </row>
    <row r="75" spans="1:10" ht="15.95" customHeight="1" x14ac:dyDescent="0.35">
      <c r="A75" s="14" t="s">
        <v>149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150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151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53" t="s">
        <v>152</v>
      </c>
      <c r="B78" s="53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153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154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155</v>
      </c>
      <c r="B81" s="14"/>
      <c r="C81" s="14"/>
      <c r="D81" s="6"/>
      <c r="E81" s="14"/>
      <c r="F81" s="14"/>
      <c r="G81" s="14"/>
      <c r="H81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324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325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238</v>
      </c>
      <c r="B25" s="14" t="s">
        <v>326</v>
      </c>
      <c r="C25" s="36">
        <v>70</v>
      </c>
      <c r="D25" s="31">
        <v>816.22</v>
      </c>
      <c r="E25" s="28" t="s">
        <v>240</v>
      </c>
      <c r="F25" s="29" t="s">
        <v>101</v>
      </c>
      <c r="G25" s="30" t="s">
        <v>102</v>
      </c>
      <c r="H25" s="31">
        <f>ROUND(IFERROR($D25/$D$73*100,0),2)</f>
        <v>13.41</v>
      </c>
      <c r="I25" s="14"/>
      <c r="J25" s="14"/>
    </row>
    <row r="26" spans="1:10" ht="15.95" customHeight="1" x14ac:dyDescent="0.35">
      <c r="A26" s="40" t="s">
        <v>190</v>
      </c>
      <c r="B26" s="14" t="s">
        <v>327</v>
      </c>
      <c r="C26" s="36">
        <v>70</v>
      </c>
      <c r="D26" s="31">
        <v>811.72</v>
      </c>
      <c r="E26" s="28" t="s">
        <v>120</v>
      </c>
      <c r="F26" s="29" t="s">
        <v>101</v>
      </c>
      <c r="G26" s="30" t="s">
        <v>102</v>
      </c>
      <c r="H26" s="31">
        <f>ROUND(IFERROR($D26/$D$73*100,0),2)</f>
        <v>13.33</v>
      </c>
      <c r="I26" s="14"/>
      <c r="J26" s="14"/>
    </row>
    <row r="27" spans="1:10" ht="15.95" customHeight="1" x14ac:dyDescent="0.35">
      <c r="A27" s="40" t="s">
        <v>106</v>
      </c>
      <c r="B27" s="14" t="s">
        <v>220</v>
      </c>
      <c r="C27" s="36">
        <v>70</v>
      </c>
      <c r="D27" s="31">
        <v>701.26</v>
      </c>
      <c r="E27" s="28" t="s">
        <v>120</v>
      </c>
      <c r="F27" s="29" t="s">
        <v>101</v>
      </c>
      <c r="G27" s="30" t="s">
        <v>102</v>
      </c>
      <c r="H27" s="31">
        <f>ROUND(IFERROR($D27/$D$73*100,0),2)</f>
        <v>11.52</v>
      </c>
      <c r="I27" s="14"/>
      <c r="J27" s="14"/>
    </row>
    <row r="28" spans="1:10" ht="15.95" customHeight="1" x14ac:dyDescent="0.35">
      <c r="A28" s="40" t="s">
        <v>295</v>
      </c>
      <c r="B28" s="14" t="s">
        <v>296</v>
      </c>
      <c r="C28" s="36">
        <v>70</v>
      </c>
      <c r="D28" s="31">
        <v>701.19</v>
      </c>
      <c r="E28" s="28" t="s">
        <v>297</v>
      </c>
      <c r="F28" s="29" t="s">
        <v>101</v>
      </c>
      <c r="G28" s="30" t="s">
        <v>121</v>
      </c>
      <c r="H28" s="31">
        <f>ROUND(IFERROR($D28/$D$73*100,0),2)</f>
        <v>11.52</v>
      </c>
      <c r="I28" s="14"/>
      <c r="J28" s="14"/>
    </row>
    <row r="29" spans="1:10" ht="15.95" customHeight="1" x14ac:dyDescent="0.35">
      <c r="A29" s="40" t="s">
        <v>162</v>
      </c>
      <c r="B29" s="14" t="s">
        <v>285</v>
      </c>
      <c r="C29" s="36">
        <v>50</v>
      </c>
      <c r="D29" s="31">
        <v>500.83</v>
      </c>
      <c r="E29" s="28" t="s">
        <v>120</v>
      </c>
      <c r="F29" s="29" t="s">
        <v>101</v>
      </c>
      <c r="G29" s="30" t="s">
        <v>102</v>
      </c>
      <c r="H29" s="31">
        <f>ROUND(IFERROR($D29/$D$73*100,0),2)</f>
        <v>8.23</v>
      </c>
      <c r="I29" s="14"/>
      <c r="J29" s="14"/>
    </row>
    <row r="30" spans="1:10" ht="15.95" customHeight="1" x14ac:dyDescent="0.35">
      <c r="A30" s="33" t="s">
        <v>92</v>
      </c>
      <c r="B30" s="34"/>
      <c r="C30" s="32"/>
      <c r="D30" s="35">
        <f>SUM(D24:D29)</f>
        <v>3531.22</v>
      </c>
      <c r="E30" s="28"/>
      <c r="F30" s="29"/>
      <c r="G30" s="30"/>
      <c r="H30" s="35">
        <f>SUM(H24:H29)</f>
        <v>58.010000000000005</v>
      </c>
      <c r="I30" s="14"/>
      <c r="J30" s="14"/>
    </row>
    <row r="31" spans="1:10" ht="15.95" customHeight="1" x14ac:dyDescent="0.35">
      <c r="A31" s="25" t="s">
        <v>126</v>
      </c>
      <c r="B31" s="9"/>
      <c r="C31" s="36"/>
      <c r="D31" s="31" t="s">
        <v>91</v>
      </c>
      <c r="E31" s="28"/>
      <c r="F31" s="29"/>
      <c r="G31" s="30"/>
      <c r="H31" s="31"/>
      <c r="I31" s="14"/>
      <c r="J31" s="14"/>
    </row>
    <row r="32" spans="1:10" ht="15.95" hidden="1" customHeight="1" x14ac:dyDescent="0.35">
      <c r="A32" s="33" t="s">
        <v>92</v>
      </c>
      <c r="B32" s="34"/>
      <c r="C32" s="32"/>
      <c r="D32" s="35">
        <f>SUM(D31:D31)</f>
        <v>0</v>
      </c>
      <c r="E32" s="28"/>
      <c r="F32" s="29"/>
      <c r="G32" s="30"/>
      <c r="H32" s="35">
        <f>SUM(H31:H31)</f>
        <v>0</v>
      </c>
      <c r="I32" s="14"/>
      <c r="J32" s="14"/>
    </row>
    <row r="33" spans="1:10" ht="15.95" customHeight="1" x14ac:dyDescent="0.35">
      <c r="A33" s="37" t="s">
        <v>127</v>
      </c>
      <c r="B33" s="38"/>
      <c r="C33" s="36"/>
      <c r="D33" s="31" t="s">
        <v>91</v>
      </c>
      <c r="E33" s="28"/>
      <c r="F33" s="29"/>
      <c r="G33" s="30"/>
      <c r="H33" s="31"/>
      <c r="I33" s="14"/>
      <c r="J33" s="14"/>
    </row>
    <row r="34" spans="1:10" ht="15.95" hidden="1" customHeight="1" x14ac:dyDescent="0.35">
      <c r="A34" s="33" t="s">
        <v>92</v>
      </c>
      <c r="B34" s="34"/>
      <c r="C34" s="32"/>
      <c r="D34" s="35">
        <f>SUM(D33:D33)</f>
        <v>0</v>
      </c>
      <c r="E34" s="28"/>
      <c r="F34" s="29"/>
      <c r="G34" s="30"/>
      <c r="H34" s="35">
        <f>SUM(H33:H33)</f>
        <v>0</v>
      </c>
      <c r="I34" s="14"/>
      <c r="J34" s="14"/>
    </row>
    <row r="35" spans="1:10" ht="15.95" customHeight="1" x14ac:dyDescent="0.35">
      <c r="A35" s="33"/>
      <c r="B35" s="34"/>
      <c r="C35" s="32"/>
      <c r="D35" s="39"/>
      <c r="E35" s="28"/>
      <c r="F35" s="29"/>
      <c r="G35" s="30"/>
      <c r="H35" s="39"/>
      <c r="I35" s="14"/>
      <c r="J35" s="14"/>
    </row>
    <row r="36" spans="1:10" ht="15.95" customHeight="1" x14ac:dyDescent="0.35">
      <c r="A36" s="33"/>
      <c r="B36" s="34"/>
      <c r="C36" s="32"/>
      <c r="D36" s="39"/>
      <c r="E36" s="28"/>
      <c r="F36" s="29"/>
      <c r="G36" s="30"/>
      <c r="H36" s="39"/>
      <c r="I36" s="14"/>
      <c r="J36" s="14"/>
    </row>
    <row r="37" spans="1:10" ht="15.95" customHeight="1" x14ac:dyDescent="0.35">
      <c r="A37" s="25" t="s">
        <v>128</v>
      </c>
      <c r="B37" s="9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25" t="s">
        <v>129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25" t="s">
        <v>130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25" t="s">
        <v>131</v>
      </c>
      <c r="B44" s="9"/>
      <c r="C44" s="36"/>
      <c r="D44" s="31"/>
      <c r="E44" s="28"/>
      <c r="F44" s="29"/>
      <c r="G44" s="30"/>
      <c r="H44" s="31"/>
      <c r="I44" s="14"/>
      <c r="J44" s="14"/>
    </row>
    <row r="45" spans="1:10" ht="15.95" customHeight="1" x14ac:dyDescent="0.35">
      <c r="A45" s="25" t="s">
        <v>132</v>
      </c>
      <c r="B45" s="9"/>
      <c r="C45" s="36"/>
      <c r="D45" s="31">
        <v>91.51</v>
      </c>
      <c r="E45" s="28"/>
      <c r="F45" s="29"/>
      <c r="G45" s="30"/>
      <c r="H45" s="31">
        <f>ROUND(IFERROR($D45/$D$73*100,0),2)</f>
        <v>1.5</v>
      </c>
      <c r="I45" s="41"/>
      <c r="J45" s="14"/>
    </row>
    <row r="46" spans="1:10" ht="15.95" customHeight="1" x14ac:dyDescent="0.35">
      <c r="A46" s="25" t="s">
        <v>133</v>
      </c>
      <c r="B46" s="9"/>
      <c r="C46" s="36"/>
      <c r="D46" s="31" t="s">
        <v>91</v>
      </c>
      <c r="E46" s="28"/>
      <c r="F46" s="29"/>
      <c r="G46" s="30"/>
      <c r="H46" s="31"/>
      <c r="I46" s="41"/>
      <c r="J46" s="14"/>
    </row>
    <row r="47" spans="1:10" ht="15.95" hidden="1" customHeight="1" x14ac:dyDescent="0.35">
      <c r="A47" s="33" t="s">
        <v>134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25" t="s">
        <v>135</v>
      </c>
      <c r="B48" s="9"/>
      <c r="C48" s="42"/>
      <c r="D48" s="31"/>
      <c r="E48" s="28"/>
      <c r="F48" s="29"/>
      <c r="G48" s="30"/>
      <c r="H48" s="31"/>
      <c r="I48" s="41"/>
      <c r="J48" s="14"/>
    </row>
    <row r="49" spans="1:10" ht="15.95" customHeight="1" x14ac:dyDescent="0.35">
      <c r="A49" s="40" t="s">
        <v>207</v>
      </c>
      <c r="B49" s="14" t="s">
        <v>235</v>
      </c>
      <c r="C49" s="42">
        <v>500</v>
      </c>
      <c r="D49" s="31">
        <v>497.59</v>
      </c>
      <c r="E49" s="28" t="s">
        <v>186</v>
      </c>
      <c r="F49" s="29" t="s">
        <v>101</v>
      </c>
      <c r="G49" s="30" t="s">
        <v>111</v>
      </c>
      <c r="H49" s="31">
        <f>ROUND(IFERROR($D49/$D$73*100,0),2)</f>
        <v>8.17</v>
      </c>
      <c r="I49" s="41"/>
      <c r="J49" s="14"/>
    </row>
    <row r="50" spans="1:10" ht="15.95" customHeight="1" x14ac:dyDescent="0.35">
      <c r="A50" s="40" t="s">
        <v>179</v>
      </c>
      <c r="B50" s="14" t="s">
        <v>180</v>
      </c>
      <c r="C50" s="42">
        <v>500</v>
      </c>
      <c r="D50" s="31">
        <v>496.9</v>
      </c>
      <c r="E50" s="28" t="s">
        <v>181</v>
      </c>
      <c r="F50" s="29" t="s">
        <v>101</v>
      </c>
      <c r="G50" s="30" t="s">
        <v>111</v>
      </c>
      <c r="H50" s="31">
        <f>ROUND(IFERROR($D50/$D$73*100,0),2)</f>
        <v>8.16</v>
      </c>
      <c r="I50" s="41"/>
      <c r="J50" s="14"/>
    </row>
    <row r="51" spans="1:10" ht="15.95" customHeight="1" x14ac:dyDescent="0.35">
      <c r="A51" s="40" t="s">
        <v>182</v>
      </c>
      <c r="B51" s="14" t="s">
        <v>183</v>
      </c>
      <c r="C51" s="42">
        <v>500</v>
      </c>
      <c r="D51" s="31">
        <v>496.01</v>
      </c>
      <c r="E51" s="28" t="s">
        <v>181</v>
      </c>
      <c r="F51" s="29" t="s">
        <v>101</v>
      </c>
      <c r="G51" s="30" t="s">
        <v>111</v>
      </c>
      <c r="H51" s="31">
        <f>ROUND(IFERROR($D51/$D$73*100,0),2)</f>
        <v>8.15</v>
      </c>
      <c r="I51" s="41"/>
      <c r="J51" s="14"/>
    </row>
    <row r="52" spans="1:10" ht="15.95" customHeight="1" x14ac:dyDescent="0.35">
      <c r="A52" s="40" t="s">
        <v>268</v>
      </c>
      <c r="B52" s="14" t="s">
        <v>269</v>
      </c>
      <c r="C52" s="42">
        <v>500</v>
      </c>
      <c r="D52" s="31">
        <v>496.01</v>
      </c>
      <c r="E52" s="28" t="s">
        <v>181</v>
      </c>
      <c r="F52" s="29" t="s">
        <v>101</v>
      </c>
      <c r="G52" s="30" t="s">
        <v>111</v>
      </c>
      <c r="H52" s="31">
        <f>ROUND(IFERROR($D52/$D$73*100,0),2)</f>
        <v>8.15</v>
      </c>
      <c r="I52" s="41"/>
      <c r="J52" s="14"/>
    </row>
    <row r="53" spans="1:10" ht="15.95" customHeight="1" x14ac:dyDescent="0.35">
      <c r="A53" s="40" t="s">
        <v>222</v>
      </c>
      <c r="B53" s="14" t="s">
        <v>307</v>
      </c>
      <c r="C53" s="42">
        <v>300</v>
      </c>
      <c r="D53" s="31">
        <v>297.82</v>
      </c>
      <c r="E53" s="28" t="s">
        <v>186</v>
      </c>
      <c r="F53" s="29" t="s">
        <v>101</v>
      </c>
      <c r="G53" s="30" t="s">
        <v>111</v>
      </c>
      <c r="H53" s="31">
        <f>ROUND(IFERROR($D53/$D$73*100,0),2)</f>
        <v>4.8899999999999997</v>
      </c>
      <c r="I53" s="41"/>
      <c r="J53" s="14"/>
    </row>
    <row r="54" spans="1:10" ht="15.95" customHeight="1" x14ac:dyDescent="0.35">
      <c r="A54" s="33" t="s">
        <v>134</v>
      </c>
      <c r="B54" s="34"/>
      <c r="C54" s="32"/>
      <c r="D54" s="35">
        <f>SUM(D48:D53)</f>
        <v>2284.33</v>
      </c>
      <c r="E54" s="28"/>
      <c r="F54" s="29"/>
      <c r="G54" s="30"/>
      <c r="H54" s="35">
        <f>SUM(H48:H53)</f>
        <v>37.519999999999996</v>
      </c>
      <c r="I54" s="14"/>
      <c r="J54" s="14"/>
    </row>
    <row r="55" spans="1:10" ht="15.95" customHeight="1" x14ac:dyDescent="0.35">
      <c r="A55" s="25" t="s">
        <v>136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137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138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139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3" t="s">
        <v>140</v>
      </c>
      <c r="B63" s="38"/>
      <c r="C63" s="36"/>
      <c r="D63" s="35">
        <f>SUM(D62,D60,D58,D56,D54,D47,D45)</f>
        <v>2375.84</v>
      </c>
      <c r="E63" s="28"/>
      <c r="F63" s="29"/>
      <c r="G63" s="30"/>
      <c r="H63" s="35">
        <f>SUM(H62,H60,H58,H56,H54,H47,H45)</f>
        <v>39.019999999999996</v>
      </c>
      <c r="I63" s="14"/>
      <c r="J63" s="14"/>
    </row>
    <row r="64" spans="1:10" ht="15.95" customHeight="1" x14ac:dyDescent="0.35">
      <c r="A64" s="25" t="s">
        <v>141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25" t="s">
        <v>142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7" t="s">
        <v>143</v>
      </c>
      <c r="B68" s="38"/>
      <c r="C68" s="32"/>
      <c r="D68" s="39"/>
      <c r="E68" s="28"/>
      <c r="F68" s="29"/>
      <c r="G68" s="30"/>
      <c r="H68" s="31"/>
      <c r="I68" s="14"/>
      <c r="J68" s="14"/>
    </row>
    <row r="69" spans="1:10" ht="15.95" customHeight="1" x14ac:dyDescent="0.35">
      <c r="A69" s="37" t="s">
        <v>144</v>
      </c>
      <c r="B69" s="38"/>
      <c r="C69" s="32"/>
      <c r="D69" s="31" t="s">
        <v>91</v>
      </c>
      <c r="E69" s="28"/>
      <c r="F69" s="29"/>
      <c r="G69" s="30"/>
      <c r="H69" s="31"/>
      <c r="I69" s="14"/>
      <c r="J69" s="14"/>
    </row>
    <row r="70" spans="1:10" ht="15.95" customHeight="1" x14ac:dyDescent="0.35">
      <c r="A70" s="25" t="s">
        <v>145</v>
      </c>
      <c r="B70" s="9"/>
      <c r="C70" s="36"/>
      <c r="D70" s="31">
        <v>0.1</v>
      </c>
      <c r="E70" s="28"/>
      <c r="F70" s="29"/>
      <c r="G70" s="30"/>
      <c r="H70" s="43">
        <f>ROUND(IFERROR($D70/$D$73*100,0),2)</f>
        <v>0</v>
      </c>
      <c r="I70" s="41"/>
      <c r="J70" s="14"/>
    </row>
    <row r="71" spans="1:10" ht="15.95" customHeight="1" x14ac:dyDescent="0.35">
      <c r="A71" s="25" t="s">
        <v>146</v>
      </c>
      <c r="B71" s="9"/>
      <c r="C71" s="36"/>
      <c r="D71" s="44">
        <v>180.26999999999953</v>
      </c>
      <c r="E71" s="28"/>
      <c r="F71" s="29"/>
      <c r="G71" s="30"/>
      <c r="H71" s="31">
        <f>ROUND(IFERROR($D71/$D$73*100,0),2)+0.01</f>
        <v>2.9699999999999998</v>
      </c>
      <c r="I71" s="41"/>
      <c r="J71" s="14"/>
    </row>
    <row r="72" spans="1:10" ht="15.95" customHeight="1" x14ac:dyDescent="0.35">
      <c r="A72" s="33" t="s">
        <v>92</v>
      </c>
      <c r="B72" s="34"/>
      <c r="C72" s="36"/>
      <c r="D72" s="35">
        <f>SUM(D69:D71)</f>
        <v>180.36999999999952</v>
      </c>
      <c r="E72" s="28"/>
      <c r="F72" s="29"/>
      <c r="G72" s="30"/>
      <c r="H72" s="35">
        <f>SUM(H69:H71)</f>
        <v>2.9699999999999998</v>
      </c>
      <c r="I72" s="11"/>
      <c r="J72" s="14"/>
    </row>
    <row r="73" spans="1:10" ht="15.95" customHeight="1" thickBot="1" x14ac:dyDescent="0.4">
      <c r="A73" s="45" t="s">
        <v>147</v>
      </c>
      <c r="B73" s="46"/>
      <c r="C73" s="47"/>
      <c r="D73" s="48">
        <f>SUMIF(A:A,"*Total",D:D)</f>
        <v>6087.4299999999994</v>
      </c>
      <c r="E73" s="49"/>
      <c r="F73" s="50"/>
      <c r="G73" s="51"/>
      <c r="H73" s="48">
        <f>SUMIF(A:A,"*Total",H:H)</f>
        <v>100</v>
      </c>
      <c r="I73" s="11"/>
      <c r="J73" s="14"/>
    </row>
    <row r="74" spans="1:10" ht="15.95" customHeight="1" thickTop="1" x14ac:dyDescent="0.35">
      <c r="A74" s="52" t="s">
        <v>148</v>
      </c>
      <c r="B74" s="14"/>
      <c r="C74" s="14"/>
      <c r="D74" s="11"/>
      <c r="E74" s="14"/>
      <c r="F74" s="14"/>
      <c r="G74" s="14"/>
      <c r="H74" s="6"/>
    </row>
    <row r="75" spans="1:10" ht="15.95" customHeight="1" x14ac:dyDescent="0.35">
      <c r="A75" s="14" t="s">
        <v>149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150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151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53" t="s">
        <v>152</v>
      </c>
      <c r="B78" s="53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153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154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155</v>
      </c>
      <c r="B81" s="14"/>
      <c r="C81" s="14"/>
      <c r="D81" s="6"/>
      <c r="E81" s="14"/>
      <c r="F81" s="14"/>
      <c r="G81" s="14"/>
      <c r="H81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328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329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194</v>
      </c>
      <c r="B25" s="14" t="s">
        <v>330</v>
      </c>
      <c r="C25" s="36">
        <v>250</v>
      </c>
      <c r="D25" s="31">
        <v>2507.36</v>
      </c>
      <c r="E25" s="28" t="s">
        <v>105</v>
      </c>
      <c r="F25" s="29" t="s">
        <v>101</v>
      </c>
      <c r="G25" s="30" t="s">
        <v>102</v>
      </c>
      <c r="H25" s="31">
        <f t="shared" ref="H25:H30" si="0">ROUND(IFERROR($D25/$D$73*100,0),2)</f>
        <v>12.83</v>
      </c>
      <c r="I25" s="14"/>
      <c r="J25" s="14"/>
    </row>
    <row r="26" spans="1:10" ht="15.95" customHeight="1" x14ac:dyDescent="0.35">
      <c r="A26" s="40" t="s">
        <v>226</v>
      </c>
      <c r="B26" s="14" t="s">
        <v>331</v>
      </c>
      <c r="C26" s="36">
        <v>250</v>
      </c>
      <c r="D26" s="31">
        <v>2507.29</v>
      </c>
      <c r="E26" s="28" t="s">
        <v>120</v>
      </c>
      <c r="F26" s="29" t="s">
        <v>101</v>
      </c>
      <c r="G26" s="30" t="s">
        <v>102</v>
      </c>
      <c r="H26" s="31">
        <f t="shared" si="0"/>
        <v>12.83</v>
      </c>
      <c r="I26" s="14"/>
      <c r="J26" s="14"/>
    </row>
    <row r="27" spans="1:10" ht="15.95" customHeight="1" x14ac:dyDescent="0.35">
      <c r="A27" s="40" t="s">
        <v>295</v>
      </c>
      <c r="B27" s="14" t="s">
        <v>296</v>
      </c>
      <c r="C27" s="36">
        <v>250</v>
      </c>
      <c r="D27" s="31">
        <v>2504.27</v>
      </c>
      <c r="E27" s="28" t="s">
        <v>297</v>
      </c>
      <c r="F27" s="29" t="s">
        <v>101</v>
      </c>
      <c r="G27" s="30" t="s">
        <v>121</v>
      </c>
      <c r="H27" s="31">
        <f t="shared" si="0"/>
        <v>12.82</v>
      </c>
      <c r="I27" s="14"/>
      <c r="J27" s="14"/>
    </row>
    <row r="28" spans="1:10" ht="15.95" customHeight="1" x14ac:dyDescent="0.35">
      <c r="A28" s="40" t="s">
        <v>106</v>
      </c>
      <c r="B28" s="14" t="s">
        <v>332</v>
      </c>
      <c r="C28" s="36">
        <v>200</v>
      </c>
      <c r="D28" s="31">
        <v>2005.21</v>
      </c>
      <c r="E28" s="28" t="s">
        <v>164</v>
      </c>
      <c r="F28" s="29" t="s">
        <v>101</v>
      </c>
      <c r="G28" s="30" t="s">
        <v>102</v>
      </c>
      <c r="H28" s="31">
        <f t="shared" si="0"/>
        <v>10.26</v>
      </c>
      <c r="I28" s="14"/>
      <c r="J28" s="14"/>
    </row>
    <row r="29" spans="1:10" ht="15.95" customHeight="1" x14ac:dyDescent="0.35">
      <c r="A29" s="40" t="s">
        <v>112</v>
      </c>
      <c r="B29" s="14" t="s">
        <v>233</v>
      </c>
      <c r="C29" s="36">
        <v>200</v>
      </c>
      <c r="D29" s="31">
        <v>2001.74</v>
      </c>
      <c r="E29" s="28" t="s">
        <v>164</v>
      </c>
      <c r="F29" s="29" t="s">
        <v>101</v>
      </c>
      <c r="G29" s="30" t="s">
        <v>102</v>
      </c>
      <c r="H29" s="31">
        <f t="shared" si="0"/>
        <v>10.24</v>
      </c>
      <c r="I29" s="14"/>
      <c r="J29" s="14"/>
    </row>
    <row r="30" spans="1:10" ht="15.95" customHeight="1" x14ac:dyDescent="0.35">
      <c r="A30" s="40" t="s">
        <v>242</v>
      </c>
      <c r="B30" s="14" t="s">
        <v>333</v>
      </c>
      <c r="C30" s="36">
        <v>68</v>
      </c>
      <c r="D30" s="31">
        <v>1704.83</v>
      </c>
      <c r="E30" s="28" t="s">
        <v>100</v>
      </c>
      <c r="F30" s="29" t="s">
        <v>101</v>
      </c>
      <c r="G30" s="30" t="s">
        <v>102</v>
      </c>
      <c r="H30" s="31">
        <f t="shared" si="0"/>
        <v>8.7200000000000006</v>
      </c>
      <c r="I30" s="14"/>
      <c r="J30" s="14"/>
    </row>
    <row r="31" spans="1:10" ht="15.95" customHeight="1" x14ac:dyDescent="0.35">
      <c r="A31" s="33" t="s">
        <v>92</v>
      </c>
      <c r="B31" s="34"/>
      <c r="C31" s="32"/>
      <c r="D31" s="35">
        <f>SUM(D24:D30)</f>
        <v>13230.7</v>
      </c>
      <c r="E31" s="28"/>
      <c r="F31" s="29"/>
      <c r="G31" s="30"/>
      <c r="H31" s="35">
        <f>SUM(H24:H30)</f>
        <v>67.7</v>
      </c>
      <c r="I31" s="14"/>
      <c r="J31" s="14"/>
    </row>
    <row r="32" spans="1:10" ht="15.95" customHeight="1" x14ac:dyDescent="0.35">
      <c r="A32" s="25" t="s">
        <v>126</v>
      </c>
      <c r="B32" s="9"/>
      <c r="C32" s="36"/>
      <c r="D32" s="31" t="s">
        <v>91</v>
      </c>
      <c r="E32" s="28"/>
      <c r="F32" s="29"/>
      <c r="G32" s="30"/>
      <c r="H32" s="31"/>
      <c r="I32" s="14"/>
      <c r="J32" s="14"/>
    </row>
    <row r="33" spans="1:10" ht="15.95" hidden="1" customHeight="1" x14ac:dyDescent="0.35">
      <c r="A33" s="33" t="s">
        <v>92</v>
      </c>
      <c r="B33" s="34"/>
      <c r="C33" s="32"/>
      <c r="D33" s="35">
        <f>SUM(D32:D32)</f>
        <v>0</v>
      </c>
      <c r="E33" s="28"/>
      <c r="F33" s="29"/>
      <c r="G33" s="30"/>
      <c r="H33" s="35">
        <f>SUM(H32:H32)</f>
        <v>0</v>
      </c>
      <c r="I33" s="14"/>
      <c r="J33" s="14"/>
    </row>
    <row r="34" spans="1:10" ht="15.95" customHeight="1" x14ac:dyDescent="0.35">
      <c r="A34" s="37" t="s">
        <v>127</v>
      </c>
      <c r="B34" s="38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33"/>
      <c r="B36" s="34"/>
      <c r="C36" s="32"/>
      <c r="D36" s="39"/>
      <c r="E36" s="28"/>
      <c r="F36" s="29"/>
      <c r="G36" s="30"/>
      <c r="H36" s="39"/>
      <c r="I36" s="14"/>
      <c r="J36" s="14"/>
    </row>
    <row r="37" spans="1:10" ht="15.95" customHeight="1" x14ac:dyDescent="0.35">
      <c r="A37" s="33"/>
      <c r="B37" s="34"/>
      <c r="C37" s="32"/>
      <c r="D37" s="39"/>
      <c r="E37" s="28"/>
      <c r="F37" s="29"/>
      <c r="G37" s="30"/>
      <c r="H37" s="39"/>
      <c r="I37" s="14"/>
      <c r="J37" s="14"/>
    </row>
    <row r="38" spans="1:10" ht="15.95" customHeight="1" x14ac:dyDescent="0.35">
      <c r="A38" s="25" t="s">
        <v>128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25" t="s">
        <v>129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130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33"/>
      <c r="B44" s="34"/>
      <c r="C44" s="32"/>
      <c r="D44" s="39"/>
      <c r="E44" s="28"/>
      <c r="F44" s="29"/>
      <c r="G44" s="30"/>
      <c r="H44" s="39"/>
      <c r="I44" s="14"/>
      <c r="J44" s="14"/>
    </row>
    <row r="45" spans="1:10" ht="15.95" customHeight="1" x14ac:dyDescent="0.35">
      <c r="A45" s="25" t="s">
        <v>131</v>
      </c>
      <c r="B45" s="9"/>
      <c r="C45" s="36"/>
      <c r="D45" s="31"/>
      <c r="E45" s="28"/>
      <c r="F45" s="29"/>
      <c r="G45" s="30"/>
      <c r="H45" s="31"/>
      <c r="I45" s="14"/>
      <c r="J45" s="14"/>
    </row>
    <row r="46" spans="1:10" ht="15.95" customHeight="1" x14ac:dyDescent="0.35">
      <c r="A46" s="25" t="s">
        <v>132</v>
      </c>
      <c r="B46" s="9"/>
      <c r="C46" s="36"/>
      <c r="D46" s="31">
        <v>987.13</v>
      </c>
      <c r="E46" s="28"/>
      <c r="F46" s="29"/>
      <c r="G46" s="30"/>
      <c r="H46" s="31">
        <f>ROUND(IFERROR($D46/$D$73*100,0),2)</f>
        <v>5.05</v>
      </c>
      <c r="I46" s="41"/>
      <c r="J46" s="14"/>
    </row>
    <row r="47" spans="1:10" ht="15.95" customHeight="1" x14ac:dyDescent="0.35">
      <c r="A47" s="25" t="s">
        <v>133</v>
      </c>
      <c r="B47" s="9"/>
      <c r="C47" s="36"/>
      <c r="D47" s="31" t="s">
        <v>91</v>
      </c>
      <c r="E47" s="28"/>
      <c r="F47" s="29"/>
      <c r="G47" s="30"/>
      <c r="H47" s="31"/>
      <c r="I47" s="41"/>
      <c r="J47" s="14"/>
    </row>
    <row r="48" spans="1:10" ht="15.95" hidden="1" customHeight="1" x14ac:dyDescent="0.35">
      <c r="A48" s="33" t="s">
        <v>134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25" t="s">
        <v>135</v>
      </c>
      <c r="B49" s="9"/>
      <c r="C49" s="42"/>
      <c r="D49" s="31"/>
      <c r="E49" s="28"/>
      <c r="F49" s="29"/>
      <c r="G49" s="30"/>
      <c r="H49" s="31"/>
      <c r="I49" s="41"/>
      <c r="J49" s="14"/>
    </row>
    <row r="50" spans="1:10" ht="15.95" customHeight="1" x14ac:dyDescent="0.35">
      <c r="A50" s="40" t="s">
        <v>207</v>
      </c>
      <c r="B50" s="14" t="s">
        <v>208</v>
      </c>
      <c r="C50" s="42">
        <v>1800</v>
      </c>
      <c r="D50" s="31">
        <v>1789.18</v>
      </c>
      <c r="E50" s="28" t="s">
        <v>186</v>
      </c>
      <c r="F50" s="29" t="s">
        <v>101</v>
      </c>
      <c r="G50" s="30" t="s">
        <v>111</v>
      </c>
      <c r="H50" s="31">
        <f>ROUND(IFERROR($D50/$D$73*100,0),2)</f>
        <v>9.16</v>
      </c>
      <c r="I50" s="41"/>
      <c r="J50" s="14"/>
    </row>
    <row r="51" spans="1:10" ht="15.95" customHeight="1" x14ac:dyDescent="0.35">
      <c r="A51" s="40" t="s">
        <v>182</v>
      </c>
      <c r="B51" s="14" t="s">
        <v>183</v>
      </c>
      <c r="C51" s="42">
        <v>1800</v>
      </c>
      <c r="D51" s="31">
        <v>1785.65</v>
      </c>
      <c r="E51" s="28" t="s">
        <v>181</v>
      </c>
      <c r="F51" s="29" t="s">
        <v>101</v>
      </c>
      <c r="G51" s="30" t="s">
        <v>111</v>
      </c>
      <c r="H51" s="31">
        <f>ROUND(IFERROR($D51/$D$73*100,0),2)</f>
        <v>9.14</v>
      </c>
      <c r="I51" s="41"/>
      <c r="J51" s="14"/>
    </row>
    <row r="52" spans="1:10" ht="15.95" customHeight="1" x14ac:dyDescent="0.35">
      <c r="A52" s="40" t="s">
        <v>268</v>
      </c>
      <c r="B52" s="14" t="s">
        <v>269</v>
      </c>
      <c r="C52" s="42">
        <v>200</v>
      </c>
      <c r="D52" s="31">
        <v>198.4</v>
      </c>
      <c r="E52" s="28" t="s">
        <v>181</v>
      </c>
      <c r="F52" s="29" t="s">
        <v>101</v>
      </c>
      <c r="G52" s="30" t="s">
        <v>111</v>
      </c>
      <c r="H52" s="31">
        <f>ROUND(IFERROR($D52/$D$73*100,0),2)</f>
        <v>1.02</v>
      </c>
      <c r="I52" s="41"/>
      <c r="J52" s="14"/>
    </row>
    <row r="53" spans="1:10" ht="15.95" customHeight="1" x14ac:dyDescent="0.35">
      <c r="A53" s="40" t="s">
        <v>184</v>
      </c>
      <c r="B53" s="14" t="s">
        <v>185</v>
      </c>
      <c r="C53" s="42">
        <v>100</v>
      </c>
      <c r="D53" s="31">
        <v>99.05</v>
      </c>
      <c r="E53" s="28" t="s">
        <v>186</v>
      </c>
      <c r="F53" s="29" t="s">
        <v>101</v>
      </c>
      <c r="G53" s="30" t="s">
        <v>111</v>
      </c>
      <c r="H53" s="31">
        <f>ROUND(IFERROR($D53/$D$73*100,0),2)</f>
        <v>0.51</v>
      </c>
      <c r="I53" s="41"/>
      <c r="J53" s="14"/>
    </row>
    <row r="54" spans="1:10" ht="15.95" customHeight="1" x14ac:dyDescent="0.35">
      <c r="A54" s="33" t="s">
        <v>134</v>
      </c>
      <c r="B54" s="34"/>
      <c r="C54" s="32"/>
      <c r="D54" s="35">
        <f>SUM(D49:D53)</f>
        <v>3872.28</v>
      </c>
      <c r="E54" s="28"/>
      <c r="F54" s="29"/>
      <c r="G54" s="30"/>
      <c r="H54" s="35">
        <f>SUM(H49:H53)</f>
        <v>19.830000000000002</v>
      </c>
      <c r="I54" s="14"/>
      <c r="J54" s="14"/>
    </row>
    <row r="55" spans="1:10" ht="15.95" customHeight="1" x14ac:dyDescent="0.35">
      <c r="A55" s="25" t="s">
        <v>136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137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138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139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3" t="s">
        <v>140</v>
      </c>
      <c r="B63" s="38"/>
      <c r="C63" s="36"/>
      <c r="D63" s="35">
        <f>SUM(D62,D60,D58,D56,D54,D48,D46)</f>
        <v>4859.41</v>
      </c>
      <c r="E63" s="28"/>
      <c r="F63" s="29"/>
      <c r="G63" s="30"/>
      <c r="H63" s="35">
        <f>SUM(H62,H60,H58,H56,H54,H48,H46)</f>
        <v>24.880000000000003</v>
      </c>
      <c r="I63" s="14"/>
      <c r="J63" s="14"/>
    </row>
    <row r="64" spans="1:10" ht="15.95" customHeight="1" x14ac:dyDescent="0.35">
      <c r="A64" s="25" t="s">
        <v>141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25" t="s">
        <v>142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7" t="s">
        <v>143</v>
      </c>
      <c r="B68" s="38"/>
      <c r="C68" s="32"/>
      <c r="D68" s="39"/>
      <c r="E68" s="28"/>
      <c r="F68" s="29"/>
      <c r="G68" s="30"/>
      <c r="H68" s="31"/>
      <c r="I68" s="14"/>
      <c r="J68" s="14"/>
    </row>
    <row r="69" spans="1:10" ht="15.95" customHeight="1" x14ac:dyDescent="0.35">
      <c r="A69" s="37" t="s">
        <v>144</v>
      </c>
      <c r="B69" s="38"/>
      <c r="C69" s="32"/>
      <c r="D69" s="31" t="s">
        <v>91</v>
      </c>
      <c r="E69" s="28"/>
      <c r="F69" s="29"/>
      <c r="G69" s="30"/>
      <c r="H69" s="31"/>
      <c r="I69" s="14"/>
      <c r="J69" s="14"/>
    </row>
    <row r="70" spans="1:10" ht="15.95" customHeight="1" x14ac:dyDescent="0.35">
      <c r="A70" s="25" t="s">
        <v>145</v>
      </c>
      <c r="B70" s="9"/>
      <c r="C70" s="36"/>
      <c r="D70" s="31">
        <v>0.1</v>
      </c>
      <c r="E70" s="28"/>
      <c r="F70" s="29"/>
      <c r="G70" s="30"/>
      <c r="H70" s="43">
        <f>ROUND(IFERROR($D70/$D$73*100,0),2)</f>
        <v>0</v>
      </c>
      <c r="I70" s="41"/>
      <c r="J70" s="14"/>
    </row>
    <row r="71" spans="1:10" ht="15.95" customHeight="1" x14ac:dyDescent="0.35">
      <c r="A71" s="25" t="s">
        <v>146</v>
      </c>
      <c r="B71" s="9"/>
      <c r="C71" s="36"/>
      <c r="D71" s="44">
        <v>1451.3299999999981</v>
      </c>
      <c r="E71" s="28"/>
      <c r="F71" s="29"/>
      <c r="G71" s="30"/>
      <c r="H71" s="31">
        <f>ROUND(IFERROR($D71/$D$73*100,0),2)-0.01</f>
        <v>7.42</v>
      </c>
      <c r="I71" s="41"/>
      <c r="J71" s="14"/>
    </row>
    <row r="72" spans="1:10" ht="15.95" customHeight="1" x14ac:dyDescent="0.35">
      <c r="A72" s="33" t="s">
        <v>92</v>
      </c>
      <c r="B72" s="34"/>
      <c r="C72" s="36"/>
      <c r="D72" s="35">
        <f>SUM(D69:D71)</f>
        <v>1451.429999999998</v>
      </c>
      <c r="E72" s="28"/>
      <c r="F72" s="29"/>
      <c r="G72" s="30"/>
      <c r="H72" s="35">
        <f>SUM(H69:H71)</f>
        <v>7.42</v>
      </c>
      <c r="I72" s="11"/>
      <c r="J72" s="14"/>
    </row>
    <row r="73" spans="1:10" ht="15.95" customHeight="1" thickBot="1" x14ac:dyDescent="0.4">
      <c r="A73" s="45" t="s">
        <v>147</v>
      </c>
      <c r="B73" s="46"/>
      <c r="C73" s="47"/>
      <c r="D73" s="48">
        <f>SUMIF(A:A,"*Total",D:D)</f>
        <v>19541.539999999997</v>
      </c>
      <c r="E73" s="49"/>
      <c r="F73" s="50"/>
      <c r="G73" s="51"/>
      <c r="H73" s="48">
        <f>SUMIF(A:A,"*Total",H:H)</f>
        <v>100.00000000000001</v>
      </c>
      <c r="I73" s="11"/>
      <c r="J73" s="14"/>
    </row>
    <row r="74" spans="1:10" ht="15.95" customHeight="1" thickTop="1" x14ac:dyDescent="0.35">
      <c r="A74" s="52" t="s">
        <v>148</v>
      </c>
      <c r="B74" s="14"/>
      <c r="C74" s="14"/>
      <c r="D74" s="11"/>
      <c r="E74" s="14"/>
      <c r="F74" s="14"/>
      <c r="G74" s="14"/>
      <c r="H74" s="6"/>
    </row>
    <row r="75" spans="1:10" ht="15.95" customHeight="1" x14ac:dyDescent="0.35">
      <c r="A75" s="14" t="s">
        <v>149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150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151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53" t="s">
        <v>152</v>
      </c>
      <c r="B78" s="53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153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154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155</v>
      </c>
      <c r="B81" s="14"/>
      <c r="C81" s="14"/>
      <c r="D81" s="6"/>
      <c r="E81" s="14"/>
      <c r="F81" s="14"/>
      <c r="G81" s="14"/>
      <c r="H81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7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334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335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336</v>
      </c>
      <c r="B25" s="14" t="s">
        <v>337</v>
      </c>
      <c r="C25" s="36">
        <v>400</v>
      </c>
      <c r="D25" s="31">
        <v>4013.48</v>
      </c>
      <c r="E25" s="28" t="s">
        <v>105</v>
      </c>
      <c r="F25" s="29" t="s">
        <v>101</v>
      </c>
      <c r="G25" s="30" t="s">
        <v>102</v>
      </c>
      <c r="H25" s="31">
        <f t="shared" ref="H25:H35" si="0">ROUND(IFERROR($D25/$D$79*100,0),2)</f>
        <v>12.73</v>
      </c>
      <c r="I25" s="14"/>
      <c r="J25" s="14"/>
    </row>
    <row r="26" spans="1:10" ht="15.95" customHeight="1" x14ac:dyDescent="0.35">
      <c r="A26" s="40" t="s">
        <v>295</v>
      </c>
      <c r="B26" s="14" t="s">
        <v>338</v>
      </c>
      <c r="C26" s="36">
        <v>300</v>
      </c>
      <c r="D26" s="31">
        <v>3007.6</v>
      </c>
      <c r="E26" s="28" t="s">
        <v>297</v>
      </c>
      <c r="F26" s="29" t="s">
        <v>101</v>
      </c>
      <c r="G26" s="30" t="s">
        <v>121</v>
      </c>
      <c r="H26" s="31">
        <f t="shared" si="0"/>
        <v>9.5399999999999991</v>
      </c>
      <c r="I26" s="14"/>
      <c r="J26" s="14"/>
    </row>
    <row r="27" spans="1:10" ht="15.95" customHeight="1" x14ac:dyDescent="0.35">
      <c r="A27" s="40" t="s">
        <v>162</v>
      </c>
      <c r="B27" s="14" t="s">
        <v>339</v>
      </c>
      <c r="C27" s="36">
        <v>250</v>
      </c>
      <c r="D27" s="31">
        <v>2506.64</v>
      </c>
      <c r="E27" s="28" t="s">
        <v>120</v>
      </c>
      <c r="F27" s="29" t="s">
        <v>101</v>
      </c>
      <c r="G27" s="30" t="s">
        <v>102</v>
      </c>
      <c r="H27" s="31">
        <f t="shared" si="0"/>
        <v>7.95</v>
      </c>
      <c r="I27" s="14"/>
      <c r="J27" s="14"/>
    </row>
    <row r="28" spans="1:10" ht="15.95" customHeight="1" x14ac:dyDescent="0.35">
      <c r="A28" s="40" t="s">
        <v>238</v>
      </c>
      <c r="B28" s="14" t="s">
        <v>340</v>
      </c>
      <c r="C28" s="36">
        <v>200</v>
      </c>
      <c r="D28" s="31">
        <v>2330.33</v>
      </c>
      <c r="E28" s="28" t="s">
        <v>240</v>
      </c>
      <c r="F28" s="29" t="s">
        <v>101</v>
      </c>
      <c r="G28" s="30" t="s">
        <v>102</v>
      </c>
      <c r="H28" s="31">
        <f t="shared" si="0"/>
        <v>7.39</v>
      </c>
      <c r="I28" s="14"/>
      <c r="J28" s="14"/>
    </row>
    <row r="29" spans="1:10" ht="15.95" customHeight="1" x14ac:dyDescent="0.35">
      <c r="A29" s="40" t="s">
        <v>109</v>
      </c>
      <c r="B29" s="14" t="s">
        <v>341</v>
      </c>
      <c r="C29" s="36">
        <v>200</v>
      </c>
      <c r="D29" s="31">
        <v>2008.14</v>
      </c>
      <c r="E29" s="28" t="s">
        <v>120</v>
      </c>
      <c r="F29" s="29" t="s">
        <v>101</v>
      </c>
      <c r="G29" s="30" t="s">
        <v>111</v>
      </c>
      <c r="H29" s="31">
        <f t="shared" si="0"/>
        <v>6.37</v>
      </c>
      <c r="I29" s="14"/>
      <c r="J29" s="14"/>
    </row>
    <row r="30" spans="1:10" ht="15.95" customHeight="1" x14ac:dyDescent="0.35">
      <c r="A30" s="40" t="s">
        <v>194</v>
      </c>
      <c r="B30" s="14" t="s">
        <v>342</v>
      </c>
      <c r="C30" s="36">
        <v>200</v>
      </c>
      <c r="D30" s="31">
        <v>2006.24</v>
      </c>
      <c r="E30" s="28" t="s">
        <v>105</v>
      </c>
      <c r="F30" s="29" t="s">
        <v>101</v>
      </c>
      <c r="G30" s="30" t="s">
        <v>102</v>
      </c>
      <c r="H30" s="31">
        <f t="shared" si="0"/>
        <v>6.36</v>
      </c>
      <c r="I30" s="14"/>
      <c r="J30" s="14"/>
    </row>
    <row r="31" spans="1:10" ht="15.95" customHeight="1" x14ac:dyDescent="0.35">
      <c r="A31" s="40" t="s">
        <v>106</v>
      </c>
      <c r="B31" s="14" t="s">
        <v>332</v>
      </c>
      <c r="C31" s="36">
        <v>200</v>
      </c>
      <c r="D31" s="31">
        <v>2005.21</v>
      </c>
      <c r="E31" s="28" t="s">
        <v>164</v>
      </c>
      <c r="F31" s="29" t="s">
        <v>101</v>
      </c>
      <c r="G31" s="30" t="s">
        <v>102</v>
      </c>
      <c r="H31" s="31">
        <f t="shared" si="0"/>
        <v>6.36</v>
      </c>
      <c r="I31" s="14"/>
      <c r="J31" s="14"/>
    </row>
    <row r="32" spans="1:10" ht="15.95" customHeight="1" x14ac:dyDescent="0.35">
      <c r="A32" s="40" t="s">
        <v>112</v>
      </c>
      <c r="B32" s="14" t="s">
        <v>252</v>
      </c>
      <c r="C32" s="36">
        <v>100</v>
      </c>
      <c r="D32" s="31">
        <v>1001.22</v>
      </c>
      <c r="E32" s="28" t="s">
        <v>114</v>
      </c>
      <c r="F32" s="29" t="s">
        <v>101</v>
      </c>
      <c r="G32" s="30" t="s">
        <v>102</v>
      </c>
      <c r="H32" s="31">
        <f t="shared" si="0"/>
        <v>3.18</v>
      </c>
      <c r="I32" s="14"/>
      <c r="J32" s="14"/>
    </row>
    <row r="33" spans="1:10" ht="15.95" customHeight="1" x14ac:dyDescent="0.35">
      <c r="A33" s="40" t="s">
        <v>198</v>
      </c>
      <c r="B33" s="14" t="s">
        <v>265</v>
      </c>
      <c r="C33" s="36">
        <v>50</v>
      </c>
      <c r="D33" s="31">
        <v>500.67</v>
      </c>
      <c r="E33" s="28" t="s">
        <v>164</v>
      </c>
      <c r="F33" s="29" t="s">
        <v>101</v>
      </c>
      <c r="G33" s="30" t="s">
        <v>111</v>
      </c>
      <c r="H33" s="31">
        <f t="shared" si="0"/>
        <v>1.59</v>
      </c>
      <c r="I33" s="14"/>
      <c r="J33" s="14"/>
    </row>
    <row r="34" spans="1:10" ht="15.95" customHeight="1" x14ac:dyDescent="0.35">
      <c r="A34" s="40" t="s">
        <v>112</v>
      </c>
      <c r="B34" s="14" t="s">
        <v>233</v>
      </c>
      <c r="C34" s="36">
        <v>50</v>
      </c>
      <c r="D34" s="31">
        <v>500.44</v>
      </c>
      <c r="E34" s="28" t="s">
        <v>164</v>
      </c>
      <c r="F34" s="29" t="s">
        <v>101</v>
      </c>
      <c r="G34" s="30" t="s">
        <v>102</v>
      </c>
      <c r="H34" s="31">
        <f t="shared" si="0"/>
        <v>1.59</v>
      </c>
      <c r="I34" s="14"/>
      <c r="J34" s="14"/>
    </row>
    <row r="35" spans="1:10" ht="15.95" customHeight="1" x14ac:dyDescent="0.35">
      <c r="A35" s="40" t="s">
        <v>122</v>
      </c>
      <c r="B35" s="14" t="s">
        <v>343</v>
      </c>
      <c r="C35" s="36">
        <v>20</v>
      </c>
      <c r="D35" s="31">
        <v>100.18</v>
      </c>
      <c r="E35" s="28" t="s">
        <v>108</v>
      </c>
      <c r="F35" s="29" t="s">
        <v>101</v>
      </c>
      <c r="G35" s="30" t="s">
        <v>102</v>
      </c>
      <c r="H35" s="31">
        <f t="shared" si="0"/>
        <v>0.32</v>
      </c>
      <c r="I35" s="14"/>
      <c r="J35" s="14"/>
    </row>
    <row r="36" spans="1:10" ht="15.95" customHeight="1" x14ac:dyDescent="0.35">
      <c r="A36" s="33" t="s">
        <v>92</v>
      </c>
      <c r="B36" s="34"/>
      <c r="C36" s="32"/>
      <c r="D36" s="35">
        <f>SUM(D24:D35)</f>
        <v>19980.149999999998</v>
      </c>
      <c r="E36" s="28"/>
      <c r="F36" s="29"/>
      <c r="G36" s="30"/>
      <c r="H36" s="35">
        <f>SUM(H24:H35)</f>
        <v>63.38</v>
      </c>
      <c r="I36" s="14"/>
      <c r="J36" s="14"/>
    </row>
    <row r="37" spans="1:10" ht="15.95" customHeight="1" x14ac:dyDescent="0.35">
      <c r="A37" s="25" t="s">
        <v>126</v>
      </c>
      <c r="B37" s="9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37" t="s">
        <v>127</v>
      </c>
      <c r="B39" s="38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33"/>
      <c r="B41" s="34"/>
      <c r="C41" s="32"/>
      <c r="D41" s="39"/>
      <c r="E41" s="28"/>
      <c r="F41" s="29"/>
      <c r="G41" s="30"/>
      <c r="H41" s="39"/>
      <c r="I41" s="14"/>
      <c r="J41" s="14"/>
    </row>
    <row r="42" spans="1:10" ht="15.95" customHeight="1" x14ac:dyDescent="0.35">
      <c r="A42" s="33"/>
      <c r="B42" s="34"/>
      <c r="C42" s="32"/>
      <c r="D42" s="39"/>
      <c r="E42" s="28"/>
      <c r="F42" s="29"/>
      <c r="G42" s="30"/>
      <c r="H42" s="39"/>
      <c r="I42" s="14"/>
      <c r="J42" s="14"/>
    </row>
    <row r="43" spans="1:10" ht="15.95" customHeight="1" x14ac:dyDescent="0.35">
      <c r="A43" s="25" t="s">
        <v>128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25" t="s">
        <v>129</v>
      </c>
      <c r="B45" s="9"/>
      <c r="C45" s="36"/>
      <c r="D45" s="31" t="s">
        <v>91</v>
      </c>
      <c r="E45" s="28"/>
      <c r="F45" s="29"/>
      <c r="G45" s="30"/>
      <c r="H45" s="31"/>
      <c r="I45" s="14"/>
      <c r="J45" s="14"/>
    </row>
    <row r="46" spans="1:10" ht="15.95" hidden="1" customHeight="1" x14ac:dyDescent="0.35">
      <c r="A46" s="33" t="s">
        <v>92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25" t="s">
        <v>130</v>
      </c>
      <c r="B47" s="9"/>
      <c r="C47" s="36"/>
      <c r="D47" s="31" t="s">
        <v>91</v>
      </c>
      <c r="E47" s="28"/>
      <c r="F47" s="29"/>
      <c r="G47" s="30"/>
      <c r="H47" s="31"/>
      <c r="I47" s="14"/>
      <c r="J47" s="14"/>
    </row>
    <row r="48" spans="1:10" ht="15.95" hidden="1" customHeight="1" x14ac:dyDescent="0.35">
      <c r="A48" s="33" t="s">
        <v>92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33"/>
      <c r="B49" s="34"/>
      <c r="C49" s="32"/>
      <c r="D49" s="39"/>
      <c r="E49" s="28"/>
      <c r="F49" s="29"/>
      <c r="G49" s="30"/>
      <c r="H49" s="39"/>
      <c r="I49" s="14"/>
      <c r="J49" s="14"/>
    </row>
    <row r="50" spans="1:10" ht="15.95" customHeight="1" x14ac:dyDescent="0.35">
      <c r="A50" s="25" t="s">
        <v>131</v>
      </c>
      <c r="B50" s="9"/>
      <c r="C50" s="36"/>
      <c r="D50" s="31"/>
      <c r="E50" s="28"/>
      <c r="F50" s="29"/>
      <c r="G50" s="30"/>
      <c r="H50" s="31"/>
      <c r="I50" s="14"/>
      <c r="J50" s="14"/>
    </row>
    <row r="51" spans="1:10" ht="15.95" customHeight="1" x14ac:dyDescent="0.35">
      <c r="A51" s="25" t="s">
        <v>132</v>
      </c>
      <c r="B51" s="9"/>
      <c r="C51" s="36"/>
      <c r="D51" s="31">
        <v>2584.8000000000002</v>
      </c>
      <c r="E51" s="28"/>
      <c r="F51" s="29"/>
      <c r="G51" s="30"/>
      <c r="H51" s="31">
        <f>ROUND(IFERROR($D51/$D$79*100,0),2)</f>
        <v>8.1999999999999993</v>
      </c>
      <c r="I51" s="41"/>
      <c r="J51" s="14"/>
    </row>
    <row r="52" spans="1:10" ht="15.95" customHeight="1" x14ac:dyDescent="0.35">
      <c r="A52" s="25" t="s">
        <v>133</v>
      </c>
      <c r="B52" s="9"/>
      <c r="C52" s="36"/>
      <c r="D52" s="31" t="s">
        <v>91</v>
      </c>
      <c r="E52" s="28"/>
      <c r="F52" s="29"/>
      <c r="G52" s="30"/>
      <c r="H52" s="31"/>
      <c r="I52" s="41"/>
      <c r="J52" s="14"/>
    </row>
    <row r="53" spans="1:10" ht="15.95" hidden="1" customHeight="1" x14ac:dyDescent="0.35">
      <c r="A53" s="33" t="s">
        <v>134</v>
      </c>
      <c r="B53" s="34"/>
      <c r="C53" s="32"/>
      <c r="D53" s="35">
        <f>SUM(D52:D52)</f>
        <v>0</v>
      </c>
      <c r="E53" s="28"/>
      <c r="F53" s="29"/>
      <c r="G53" s="30"/>
      <c r="H53" s="35">
        <f>SUM(H52:H52)</f>
        <v>0</v>
      </c>
      <c r="I53" s="14"/>
      <c r="J53" s="14"/>
    </row>
    <row r="54" spans="1:10" ht="15.95" customHeight="1" x14ac:dyDescent="0.35">
      <c r="A54" s="25" t="s">
        <v>135</v>
      </c>
      <c r="B54" s="9"/>
      <c r="C54" s="42"/>
      <c r="D54" s="31"/>
      <c r="E54" s="28"/>
      <c r="F54" s="29"/>
      <c r="G54" s="30"/>
      <c r="H54" s="31"/>
      <c r="I54" s="41"/>
      <c r="J54" s="14"/>
    </row>
    <row r="55" spans="1:10" ht="15.95" customHeight="1" x14ac:dyDescent="0.35">
      <c r="A55" s="40" t="s">
        <v>182</v>
      </c>
      <c r="B55" s="14" t="s">
        <v>183</v>
      </c>
      <c r="C55" s="42">
        <v>2900</v>
      </c>
      <c r="D55" s="31">
        <v>2876.88</v>
      </c>
      <c r="E55" s="28" t="s">
        <v>181</v>
      </c>
      <c r="F55" s="29" t="s">
        <v>101</v>
      </c>
      <c r="G55" s="30" t="s">
        <v>111</v>
      </c>
      <c r="H55" s="31">
        <f>ROUND(IFERROR($D55/$D$79*100,0),2)</f>
        <v>9.1300000000000008</v>
      </c>
      <c r="I55" s="41"/>
      <c r="J55" s="14"/>
    </row>
    <row r="56" spans="1:10" ht="15.95" customHeight="1" x14ac:dyDescent="0.35">
      <c r="A56" s="40" t="s">
        <v>207</v>
      </c>
      <c r="B56" s="14" t="s">
        <v>208</v>
      </c>
      <c r="C56" s="42">
        <v>2500</v>
      </c>
      <c r="D56" s="31">
        <v>2484.98</v>
      </c>
      <c r="E56" s="28" t="s">
        <v>186</v>
      </c>
      <c r="F56" s="29" t="s">
        <v>101</v>
      </c>
      <c r="G56" s="30" t="s">
        <v>111</v>
      </c>
      <c r="H56" s="31">
        <f>ROUND(IFERROR($D56/$D$79*100,0),2)</f>
        <v>7.88</v>
      </c>
      <c r="I56" s="41"/>
      <c r="J56" s="14"/>
    </row>
    <row r="57" spans="1:10" ht="15.95" customHeight="1" x14ac:dyDescent="0.35">
      <c r="A57" s="40" t="s">
        <v>268</v>
      </c>
      <c r="B57" s="14" t="s">
        <v>269</v>
      </c>
      <c r="C57" s="42">
        <v>1800</v>
      </c>
      <c r="D57" s="31">
        <v>1785.63</v>
      </c>
      <c r="E57" s="28" t="s">
        <v>181</v>
      </c>
      <c r="F57" s="29" t="s">
        <v>101</v>
      </c>
      <c r="G57" s="30" t="s">
        <v>111</v>
      </c>
      <c r="H57" s="31">
        <f>ROUND(IFERROR($D57/$D$79*100,0),2)</f>
        <v>5.66</v>
      </c>
      <c r="I57" s="41"/>
      <c r="J57" s="14"/>
    </row>
    <row r="58" spans="1:10" ht="15.95" customHeight="1" x14ac:dyDescent="0.35">
      <c r="A58" s="40" t="s">
        <v>179</v>
      </c>
      <c r="B58" s="14" t="s">
        <v>180</v>
      </c>
      <c r="C58" s="42">
        <v>200</v>
      </c>
      <c r="D58" s="31">
        <v>198.76</v>
      </c>
      <c r="E58" s="28" t="s">
        <v>181</v>
      </c>
      <c r="F58" s="29" t="s">
        <v>101</v>
      </c>
      <c r="G58" s="30" t="s">
        <v>111</v>
      </c>
      <c r="H58" s="31">
        <f>ROUND(IFERROR($D58/$D$79*100,0),2)</f>
        <v>0.63</v>
      </c>
      <c r="I58" s="41"/>
      <c r="J58" s="14"/>
    </row>
    <row r="59" spans="1:10" ht="15.95" customHeight="1" x14ac:dyDescent="0.35">
      <c r="A59" s="40" t="s">
        <v>184</v>
      </c>
      <c r="B59" s="14" t="s">
        <v>185</v>
      </c>
      <c r="C59" s="42">
        <v>100</v>
      </c>
      <c r="D59" s="31">
        <v>99.05</v>
      </c>
      <c r="E59" s="28" t="s">
        <v>186</v>
      </c>
      <c r="F59" s="29" t="s">
        <v>101</v>
      </c>
      <c r="G59" s="30" t="s">
        <v>111</v>
      </c>
      <c r="H59" s="31">
        <f>ROUND(IFERROR($D59/$D$79*100,0),2)</f>
        <v>0.31</v>
      </c>
      <c r="I59" s="41"/>
      <c r="J59" s="14"/>
    </row>
    <row r="60" spans="1:10" ht="15.95" customHeight="1" x14ac:dyDescent="0.35">
      <c r="A60" s="33" t="s">
        <v>134</v>
      </c>
      <c r="B60" s="34"/>
      <c r="C60" s="32"/>
      <c r="D60" s="35">
        <f>SUM(D54:D59)</f>
        <v>7445.3000000000011</v>
      </c>
      <c r="E60" s="28"/>
      <c r="F60" s="29"/>
      <c r="G60" s="30"/>
      <c r="H60" s="35">
        <f>SUM(H54:H59)</f>
        <v>23.61</v>
      </c>
      <c r="I60" s="14"/>
      <c r="J60" s="14"/>
    </row>
    <row r="61" spans="1:10" ht="15.95" customHeight="1" x14ac:dyDescent="0.35">
      <c r="A61" s="25" t="s">
        <v>136</v>
      </c>
      <c r="B61" s="9"/>
      <c r="C61" s="36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25" t="s">
        <v>137</v>
      </c>
      <c r="B63" s="9"/>
      <c r="C63" s="36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134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7" t="s">
        <v>138</v>
      </c>
      <c r="B65" s="38"/>
      <c r="C65" s="32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134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7" t="s">
        <v>139</v>
      </c>
      <c r="B67" s="38"/>
      <c r="C67" s="32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134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33" t="s">
        <v>140</v>
      </c>
      <c r="B69" s="38"/>
      <c r="C69" s="36"/>
      <c r="D69" s="35">
        <f>SUM(D68,D66,D64,D62,D60,D53,D51)</f>
        <v>10030.100000000002</v>
      </c>
      <c r="E69" s="28"/>
      <c r="F69" s="29"/>
      <c r="G69" s="30"/>
      <c r="H69" s="35">
        <f>SUM(H68,H66,H64,H62,H60,H53,H51)</f>
        <v>31.81</v>
      </c>
      <c r="I69" s="14"/>
      <c r="J69" s="14"/>
    </row>
    <row r="70" spans="1:10" ht="15.95" customHeight="1" x14ac:dyDescent="0.35">
      <c r="A70" s="25" t="s">
        <v>141</v>
      </c>
      <c r="B70" s="9"/>
      <c r="C70" s="36"/>
      <c r="D70" s="31" t="s">
        <v>91</v>
      </c>
      <c r="E70" s="28"/>
      <c r="F70" s="29"/>
      <c r="G70" s="30"/>
      <c r="H70" s="31"/>
      <c r="I70" s="14"/>
      <c r="J70" s="14"/>
    </row>
    <row r="71" spans="1:10" ht="15.95" hidden="1" customHeight="1" x14ac:dyDescent="0.35">
      <c r="A71" s="33" t="s">
        <v>92</v>
      </c>
      <c r="B71" s="34"/>
      <c r="C71" s="32"/>
      <c r="D71" s="35">
        <f>SUM(D70:D70)</f>
        <v>0</v>
      </c>
      <c r="E71" s="28"/>
      <c r="F71" s="29"/>
      <c r="G71" s="30"/>
      <c r="H71" s="35">
        <f>SUM(H70:H70)</f>
        <v>0</v>
      </c>
      <c r="I71" s="14"/>
      <c r="J71" s="14"/>
    </row>
    <row r="72" spans="1:10" ht="15.95" customHeight="1" x14ac:dyDescent="0.35">
      <c r="A72" s="25" t="s">
        <v>142</v>
      </c>
      <c r="B72" s="9"/>
      <c r="C72" s="36"/>
      <c r="D72" s="31" t="s">
        <v>91</v>
      </c>
      <c r="E72" s="28"/>
      <c r="F72" s="29"/>
      <c r="G72" s="30"/>
      <c r="H72" s="31"/>
      <c r="I72" s="14"/>
      <c r="J72" s="14"/>
    </row>
    <row r="73" spans="1:10" ht="15.95" hidden="1" customHeight="1" x14ac:dyDescent="0.35">
      <c r="A73" s="33" t="s">
        <v>92</v>
      </c>
      <c r="B73" s="34"/>
      <c r="C73" s="32"/>
      <c r="D73" s="35">
        <f>SUM(D72:D72)</f>
        <v>0</v>
      </c>
      <c r="E73" s="28"/>
      <c r="F73" s="29"/>
      <c r="G73" s="30"/>
      <c r="H73" s="35">
        <f>SUM(H72:H72)</f>
        <v>0</v>
      </c>
      <c r="I73" s="14"/>
      <c r="J73" s="14"/>
    </row>
    <row r="74" spans="1:10" ht="15.95" customHeight="1" x14ac:dyDescent="0.35">
      <c r="A74" s="37" t="s">
        <v>143</v>
      </c>
      <c r="B74" s="38"/>
      <c r="C74" s="32"/>
      <c r="D74" s="39"/>
      <c r="E74" s="28"/>
      <c r="F74" s="29"/>
      <c r="G74" s="30"/>
      <c r="H74" s="31"/>
      <c r="I74" s="14"/>
      <c r="J74" s="14"/>
    </row>
    <row r="75" spans="1:10" ht="15.95" customHeight="1" x14ac:dyDescent="0.35">
      <c r="A75" s="37" t="s">
        <v>144</v>
      </c>
      <c r="B75" s="38"/>
      <c r="C75" s="32"/>
      <c r="D75" s="31" t="s">
        <v>91</v>
      </c>
      <c r="E75" s="28"/>
      <c r="F75" s="29"/>
      <c r="G75" s="30"/>
      <c r="H75" s="31"/>
      <c r="I75" s="14"/>
      <c r="J75" s="14"/>
    </row>
    <row r="76" spans="1:10" ht="15.95" customHeight="1" x14ac:dyDescent="0.35">
      <c r="A76" s="25" t="s">
        <v>145</v>
      </c>
      <c r="B76" s="9"/>
      <c r="C76" s="36"/>
      <c r="D76" s="31">
        <v>0.11</v>
      </c>
      <c r="E76" s="28"/>
      <c r="F76" s="29"/>
      <c r="G76" s="30"/>
      <c r="H76" s="43">
        <f>ROUND(IFERROR($D76/$D$79*100,0),2)</f>
        <v>0</v>
      </c>
      <c r="I76" s="41"/>
      <c r="J76" s="14"/>
    </row>
    <row r="77" spans="1:10" ht="15.95" customHeight="1" x14ac:dyDescent="0.35">
      <c r="A77" s="25" t="s">
        <v>146</v>
      </c>
      <c r="B77" s="9"/>
      <c r="C77" s="36"/>
      <c r="D77" s="44">
        <v>1512.0900000000001</v>
      </c>
      <c r="E77" s="28"/>
      <c r="F77" s="29"/>
      <c r="G77" s="30"/>
      <c r="H77" s="31">
        <f>ROUND(IFERROR($D77/$D$79*100,0),2)+0.01</f>
        <v>4.8099999999999996</v>
      </c>
      <c r="I77" s="41"/>
      <c r="J77" s="14"/>
    </row>
    <row r="78" spans="1:10" ht="15.95" customHeight="1" x14ac:dyDescent="0.35">
      <c r="A78" s="33" t="s">
        <v>92</v>
      </c>
      <c r="B78" s="34"/>
      <c r="C78" s="36"/>
      <c r="D78" s="35">
        <f>SUM(D75:D77)</f>
        <v>1512.2</v>
      </c>
      <c r="E78" s="28"/>
      <c r="F78" s="29"/>
      <c r="G78" s="30"/>
      <c r="H78" s="35">
        <f>SUM(H75:H77)</f>
        <v>4.8099999999999996</v>
      </c>
      <c r="I78" s="11"/>
      <c r="J78" s="14"/>
    </row>
    <row r="79" spans="1:10" ht="15.95" customHeight="1" thickBot="1" x14ac:dyDescent="0.4">
      <c r="A79" s="45" t="s">
        <v>147</v>
      </c>
      <c r="B79" s="46"/>
      <c r="C79" s="47"/>
      <c r="D79" s="48">
        <f>SUMIF(A:A,"*Total",D:D)</f>
        <v>31522.45</v>
      </c>
      <c r="E79" s="49"/>
      <c r="F79" s="50"/>
      <c r="G79" s="51"/>
      <c r="H79" s="48">
        <f>SUMIF(A:A,"*Total",H:H)</f>
        <v>100</v>
      </c>
      <c r="I79" s="11"/>
      <c r="J79" s="14"/>
    </row>
    <row r="80" spans="1:10" ht="15.95" customHeight="1" thickTop="1" x14ac:dyDescent="0.35">
      <c r="A80" s="52" t="s">
        <v>148</v>
      </c>
      <c r="B80" s="14"/>
      <c r="C80" s="14"/>
      <c r="D80" s="11"/>
      <c r="E80" s="14"/>
      <c r="F80" s="14"/>
      <c r="G80" s="14"/>
      <c r="H80" s="6"/>
    </row>
    <row r="81" spans="1:8" ht="15.95" customHeight="1" x14ac:dyDescent="0.35">
      <c r="A81" s="14" t="s">
        <v>149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150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151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53" t="s">
        <v>152</v>
      </c>
      <c r="B84" s="53"/>
      <c r="C84" s="14"/>
      <c r="D84" s="6"/>
      <c r="E84" s="14"/>
      <c r="F84" s="14"/>
      <c r="G84" s="14"/>
      <c r="H84" s="6"/>
    </row>
    <row r="85" spans="1:8" ht="15.95" customHeight="1" x14ac:dyDescent="0.35">
      <c r="A85" s="14" t="s">
        <v>153</v>
      </c>
      <c r="B85" s="14"/>
      <c r="C85" s="14"/>
      <c r="D85" s="6"/>
      <c r="E85" s="14"/>
      <c r="F85" s="14"/>
      <c r="G85" s="14"/>
      <c r="H85" s="6"/>
    </row>
    <row r="86" spans="1:8" ht="15.95" customHeight="1" x14ac:dyDescent="0.35">
      <c r="A86" s="14" t="s">
        <v>154</v>
      </c>
      <c r="B86" s="14"/>
      <c r="C86" s="14"/>
      <c r="D86" s="6"/>
      <c r="E86" s="14"/>
      <c r="F86" s="14"/>
      <c r="G86" s="14"/>
      <c r="H86" s="6"/>
    </row>
    <row r="87" spans="1:8" ht="15.95" customHeight="1" x14ac:dyDescent="0.35">
      <c r="A87" s="14" t="s">
        <v>155</v>
      </c>
      <c r="B87" s="14"/>
      <c r="C87" s="14"/>
      <c r="D87" s="6"/>
      <c r="E87" s="14"/>
      <c r="F87" s="14"/>
      <c r="G87" s="14"/>
      <c r="H87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156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157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98</v>
      </c>
      <c r="B25" s="14" t="s">
        <v>158</v>
      </c>
      <c r="C25" s="36">
        <v>30</v>
      </c>
      <c r="D25" s="31">
        <v>304.82</v>
      </c>
      <c r="E25" s="28" t="s">
        <v>100</v>
      </c>
      <c r="F25" s="29" t="s">
        <v>101</v>
      </c>
      <c r="G25" s="30" t="s">
        <v>102</v>
      </c>
      <c r="H25" s="31">
        <f t="shared" ref="H25:H33" si="0">ROUND(IFERROR($D25/$D$72*100,0),2)</f>
        <v>9.73</v>
      </c>
      <c r="I25" s="14"/>
      <c r="J25" s="14"/>
    </row>
    <row r="26" spans="1:10" ht="15.95" customHeight="1" x14ac:dyDescent="0.35">
      <c r="A26" s="40" t="s">
        <v>159</v>
      </c>
      <c r="B26" s="14" t="s">
        <v>160</v>
      </c>
      <c r="C26" s="36">
        <v>30</v>
      </c>
      <c r="D26" s="31">
        <v>304.72000000000003</v>
      </c>
      <c r="E26" s="28" t="s">
        <v>105</v>
      </c>
      <c r="F26" s="29" t="s">
        <v>101</v>
      </c>
      <c r="G26" s="30" t="s">
        <v>102</v>
      </c>
      <c r="H26" s="31">
        <f t="shared" si="0"/>
        <v>9.7200000000000006</v>
      </c>
      <c r="I26" s="14"/>
      <c r="J26" s="14"/>
    </row>
    <row r="27" spans="1:10" ht="15.95" customHeight="1" x14ac:dyDescent="0.35">
      <c r="A27" s="40" t="s">
        <v>106</v>
      </c>
      <c r="B27" s="14" t="s">
        <v>107</v>
      </c>
      <c r="C27" s="36">
        <v>30</v>
      </c>
      <c r="D27" s="31">
        <v>304.11</v>
      </c>
      <c r="E27" s="28" t="s">
        <v>108</v>
      </c>
      <c r="F27" s="29" t="s">
        <v>101</v>
      </c>
      <c r="G27" s="30" t="s">
        <v>102</v>
      </c>
      <c r="H27" s="31">
        <f t="shared" si="0"/>
        <v>9.6999999999999993</v>
      </c>
      <c r="I27" s="14"/>
      <c r="J27" s="14"/>
    </row>
    <row r="28" spans="1:10" ht="15.95" customHeight="1" x14ac:dyDescent="0.35">
      <c r="A28" s="40" t="s">
        <v>112</v>
      </c>
      <c r="B28" s="14" t="s">
        <v>161</v>
      </c>
      <c r="C28" s="36">
        <v>30</v>
      </c>
      <c r="D28" s="31">
        <v>303.8</v>
      </c>
      <c r="E28" s="28" t="s">
        <v>108</v>
      </c>
      <c r="F28" s="29" t="s">
        <v>101</v>
      </c>
      <c r="G28" s="30" t="s">
        <v>102</v>
      </c>
      <c r="H28" s="31">
        <f t="shared" si="0"/>
        <v>9.69</v>
      </c>
      <c r="I28" s="14"/>
      <c r="J28" s="14"/>
    </row>
    <row r="29" spans="1:10" ht="15.95" customHeight="1" x14ac:dyDescent="0.35">
      <c r="A29" s="40" t="s">
        <v>162</v>
      </c>
      <c r="B29" s="14" t="s">
        <v>163</v>
      </c>
      <c r="C29" s="36">
        <v>30</v>
      </c>
      <c r="D29" s="31">
        <v>303.29000000000002</v>
      </c>
      <c r="E29" s="28" t="s">
        <v>164</v>
      </c>
      <c r="F29" s="29" t="s">
        <v>101</v>
      </c>
      <c r="G29" s="30" t="s">
        <v>102</v>
      </c>
      <c r="H29" s="31">
        <f t="shared" si="0"/>
        <v>9.68</v>
      </c>
      <c r="I29" s="14"/>
      <c r="J29" s="14"/>
    </row>
    <row r="30" spans="1:10" ht="15.95" customHeight="1" x14ac:dyDescent="0.35">
      <c r="A30" s="40" t="s">
        <v>165</v>
      </c>
      <c r="B30" s="14" t="s">
        <v>166</v>
      </c>
      <c r="C30" s="36">
        <v>25</v>
      </c>
      <c r="D30" s="31">
        <v>254.07</v>
      </c>
      <c r="E30" s="28" t="s">
        <v>108</v>
      </c>
      <c r="F30" s="29" t="s">
        <v>101</v>
      </c>
      <c r="G30" s="30" t="s">
        <v>167</v>
      </c>
      <c r="H30" s="31">
        <f t="shared" si="0"/>
        <v>8.11</v>
      </c>
      <c r="I30" s="14"/>
      <c r="J30" s="14"/>
    </row>
    <row r="31" spans="1:10" ht="15.95" customHeight="1" x14ac:dyDescent="0.35">
      <c r="A31" s="40" t="s">
        <v>118</v>
      </c>
      <c r="B31" s="14" t="s">
        <v>119</v>
      </c>
      <c r="C31" s="36">
        <v>16</v>
      </c>
      <c r="D31" s="31">
        <v>202.83</v>
      </c>
      <c r="E31" s="28" t="s">
        <v>120</v>
      </c>
      <c r="F31" s="29" t="s">
        <v>101</v>
      </c>
      <c r="G31" s="30" t="s">
        <v>121</v>
      </c>
      <c r="H31" s="31">
        <f t="shared" si="0"/>
        <v>6.47</v>
      </c>
      <c r="I31" s="14"/>
      <c r="J31" s="14"/>
    </row>
    <row r="32" spans="1:10" ht="15.95" customHeight="1" x14ac:dyDescent="0.35">
      <c r="A32" s="40" t="s">
        <v>124</v>
      </c>
      <c r="B32" s="14" t="s">
        <v>125</v>
      </c>
      <c r="C32" s="36">
        <v>20</v>
      </c>
      <c r="D32" s="31">
        <v>201.65</v>
      </c>
      <c r="E32" s="28" t="s">
        <v>120</v>
      </c>
      <c r="F32" s="29" t="s">
        <v>101</v>
      </c>
      <c r="G32" s="30" t="s">
        <v>111</v>
      </c>
      <c r="H32" s="31">
        <f t="shared" si="0"/>
        <v>6.43</v>
      </c>
      <c r="I32" s="14"/>
      <c r="J32" s="14"/>
    </row>
    <row r="33" spans="1:10" ht="15.95" customHeight="1" x14ac:dyDescent="0.35">
      <c r="A33" s="40" t="s">
        <v>109</v>
      </c>
      <c r="B33" s="14" t="s">
        <v>110</v>
      </c>
      <c r="C33" s="36">
        <v>10</v>
      </c>
      <c r="D33" s="31">
        <v>101.29</v>
      </c>
      <c r="E33" s="28" t="s">
        <v>108</v>
      </c>
      <c r="F33" s="29" t="s">
        <v>101</v>
      </c>
      <c r="G33" s="30" t="s">
        <v>111</v>
      </c>
      <c r="H33" s="31">
        <f t="shared" si="0"/>
        <v>3.23</v>
      </c>
      <c r="I33" s="14"/>
      <c r="J33" s="14"/>
    </row>
    <row r="34" spans="1:10" ht="15.95" customHeight="1" x14ac:dyDescent="0.35">
      <c r="A34" s="33" t="s">
        <v>92</v>
      </c>
      <c r="B34" s="34"/>
      <c r="C34" s="32"/>
      <c r="D34" s="35">
        <f>SUM(D24:D33)</f>
        <v>2280.58</v>
      </c>
      <c r="E34" s="28"/>
      <c r="F34" s="29"/>
      <c r="G34" s="30"/>
      <c r="H34" s="35">
        <f>SUM(H24:H33)</f>
        <v>72.760000000000005</v>
      </c>
      <c r="I34" s="14"/>
      <c r="J34" s="14"/>
    </row>
    <row r="35" spans="1:10" ht="15.95" customHeight="1" x14ac:dyDescent="0.35">
      <c r="A35" s="25" t="s">
        <v>126</v>
      </c>
      <c r="B35" s="9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37" t="s">
        <v>127</v>
      </c>
      <c r="B37" s="38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33"/>
      <c r="B40" s="34"/>
      <c r="C40" s="32"/>
      <c r="D40" s="39"/>
      <c r="E40" s="28"/>
      <c r="F40" s="29"/>
      <c r="G40" s="30"/>
      <c r="H40" s="39"/>
      <c r="I40" s="14"/>
      <c r="J40" s="14"/>
    </row>
    <row r="41" spans="1:10" ht="15.95" customHeight="1" x14ac:dyDescent="0.35">
      <c r="A41" s="25" t="s">
        <v>128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129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25" t="s">
        <v>130</v>
      </c>
      <c r="B45" s="9"/>
      <c r="C45" s="36"/>
      <c r="D45" s="31" t="s">
        <v>91</v>
      </c>
      <c r="E45" s="28"/>
      <c r="F45" s="29"/>
      <c r="G45" s="30"/>
      <c r="H45" s="31"/>
      <c r="I45" s="14"/>
      <c r="J45" s="14"/>
    </row>
    <row r="46" spans="1:10" ht="15.95" hidden="1" customHeight="1" x14ac:dyDescent="0.35">
      <c r="A46" s="33" t="s">
        <v>92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33"/>
      <c r="B47" s="34"/>
      <c r="C47" s="32"/>
      <c r="D47" s="39"/>
      <c r="E47" s="28"/>
      <c r="F47" s="29"/>
      <c r="G47" s="30"/>
      <c r="H47" s="39"/>
      <c r="I47" s="14"/>
      <c r="J47" s="14"/>
    </row>
    <row r="48" spans="1:10" ht="15.95" customHeight="1" x14ac:dyDescent="0.35">
      <c r="A48" s="25" t="s">
        <v>131</v>
      </c>
      <c r="B48" s="9"/>
      <c r="C48" s="36"/>
      <c r="D48" s="31"/>
      <c r="E48" s="28"/>
      <c r="F48" s="29"/>
      <c r="G48" s="30"/>
      <c r="H48" s="31"/>
      <c r="I48" s="14"/>
      <c r="J48" s="14"/>
    </row>
    <row r="49" spans="1:10" ht="15.95" customHeight="1" x14ac:dyDescent="0.35">
      <c r="A49" s="25" t="s">
        <v>132</v>
      </c>
      <c r="B49" s="9"/>
      <c r="C49" s="36"/>
      <c r="D49" s="31">
        <v>777.96</v>
      </c>
      <c r="E49" s="28"/>
      <c r="F49" s="29"/>
      <c r="G49" s="30"/>
      <c r="H49" s="31">
        <f>ROUND(IFERROR($D49/$D$72*100,0),2)</f>
        <v>24.82</v>
      </c>
      <c r="I49" s="41"/>
      <c r="J49" s="14"/>
    </row>
    <row r="50" spans="1:10" ht="15.95" customHeight="1" x14ac:dyDescent="0.35">
      <c r="A50" s="25" t="s">
        <v>133</v>
      </c>
      <c r="B50" s="9"/>
      <c r="C50" s="36"/>
      <c r="D50" s="31" t="s">
        <v>91</v>
      </c>
      <c r="E50" s="28"/>
      <c r="F50" s="29"/>
      <c r="G50" s="30"/>
      <c r="H50" s="31"/>
      <c r="I50" s="41"/>
      <c r="J50" s="14"/>
    </row>
    <row r="51" spans="1:10" ht="15.95" hidden="1" customHeight="1" x14ac:dyDescent="0.35">
      <c r="A51" s="33" t="s">
        <v>134</v>
      </c>
      <c r="B51" s="34"/>
      <c r="C51" s="32"/>
      <c r="D51" s="35">
        <f>SUM(D50:D50)</f>
        <v>0</v>
      </c>
      <c r="E51" s="28"/>
      <c r="F51" s="29"/>
      <c r="G51" s="30"/>
      <c r="H51" s="35">
        <f>SUM(H50:H50)</f>
        <v>0</v>
      </c>
      <c r="I51" s="14"/>
      <c r="J51" s="14"/>
    </row>
    <row r="52" spans="1:10" ht="15.95" customHeight="1" x14ac:dyDescent="0.35">
      <c r="A52" s="25" t="s">
        <v>135</v>
      </c>
      <c r="B52" s="9"/>
      <c r="C52" s="42"/>
      <c r="D52" s="31" t="s">
        <v>91</v>
      </c>
      <c r="E52" s="28"/>
      <c r="F52" s="29"/>
      <c r="G52" s="30"/>
      <c r="H52" s="31"/>
      <c r="I52" s="41"/>
      <c r="J52" s="14"/>
    </row>
    <row r="53" spans="1:10" ht="15.95" hidden="1" customHeight="1" x14ac:dyDescent="0.35">
      <c r="A53" s="33" t="s">
        <v>134</v>
      </c>
      <c r="B53" s="34"/>
      <c r="C53" s="32"/>
      <c r="D53" s="35">
        <f>SUM(D52:D52)</f>
        <v>0</v>
      </c>
      <c r="E53" s="28"/>
      <c r="F53" s="29"/>
      <c r="G53" s="30"/>
      <c r="H53" s="35">
        <f>SUM(H52:H52)</f>
        <v>0</v>
      </c>
      <c r="I53" s="14"/>
      <c r="J53" s="14"/>
    </row>
    <row r="54" spans="1:10" ht="15.95" customHeight="1" x14ac:dyDescent="0.35">
      <c r="A54" s="25" t="s">
        <v>136</v>
      </c>
      <c r="B54" s="9"/>
      <c r="C54" s="36"/>
      <c r="D54" s="31" t="s">
        <v>91</v>
      </c>
      <c r="E54" s="28"/>
      <c r="F54" s="29"/>
      <c r="G54" s="30"/>
      <c r="H54" s="31"/>
      <c r="I54" s="14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137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37" t="s">
        <v>138</v>
      </c>
      <c r="B58" s="38"/>
      <c r="C58" s="32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139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3" t="s">
        <v>140</v>
      </c>
      <c r="B62" s="38"/>
      <c r="C62" s="36"/>
      <c r="D62" s="35">
        <f>SUM(D61,D59,D57,D55,D53,D51,D49)</f>
        <v>777.96</v>
      </c>
      <c r="E62" s="28"/>
      <c r="F62" s="29"/>
      <c r="G62" s="30"/>
      <c r="H62" s="35">
        <f>SUM(H61,H59,H57,H55,H53,H51,H49)</f>
        <v>24.82</v>
      </c>
      <c r="I62" s="14"/>
      <c r="J62" s="14"/>
    </row>
    <row r="63" spans="1:10" ht="15.95" customHeight="1" x14ac:dyDescent="0.35">
      <c r="A63" s="25" t="s">
        <v>141</v>
      </c>
      <c r="B63" s="9"/>
      <c r="C63" s="36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92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25" t="s">
        <v>142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7" t="s">
        <v>143</v>
      </c>
      <c r="B67" s="38"/>
      <c r="C67" s="32"/>
      <c r="D67" s="39"/>
      <c r="E67" s="28"/>
      <c r="F67" s="29"/>
      <c r="G67" s="30"/>
      <c r="H67" s="31"/>
      <c r="I67" s="14"/>
      <c r="J67" s="14"/>
    </row>
    <row r="68" spans="1:10" ht="15.95" customHeight="1" x14ac:dyDescent="0.35">
      <c r="A68" s="37" t="s">
        <v>144</v>
      </c>
      <c r="B68" s="38"/>
      <c r="C68" s="32"/>
      <c r="D68" s="31" t="s">
        <v>91</v>
      </c>
      <c r="E68" s="28"/>
      <c r="F68" s="29"/>
      <c r="G68" s="30"/>
      <c r="H68" s="31"/>
      <c r="I68" s="14"/>
      <c r="J68" s="14"/>
    </row>
    <row r="69" spans="1:10" ht="15.95" customHeight="1" x14ac:dyDescent="0.35">
      <c r="A69" s="25" t="s">
        <v>145</v>
      </c>
      <c r="B69" s="9"/>
      <c r="C69" s="36"/>
      <c r="D69" s="31">
        <v>0.11</v>
      </c>
      <c r="E69" s="28"/>
      <c r="F69" s="29"/>
      <c r="G69" s="30"/>
      <c r="H69" s="43">
        <f>ROUND(IFERROR($D69/$D$72*100,0),2)</f>
        <v>0</v>
      </c>
      <c r="I69" s="41"/>
      <c r="J69" s="14"/>
    </row>
    <row r="70" spans="1:10" ht="15.95" customHeight="1" x14ac:dyDescent="0.35">
      <c r="A70" s="25" t="s">
        <v>146</v>
      </c>
      <c r="B70" s="9"/>
      <c r="C70" s="36"/>
      <c r="D70" s="44">
        <v>75.159999999999854</v>
      </c>
      <c r="E70" s="28"/>
      <c r="F70" s="29"/>
      <c r="G70" s="30"/>
      <c r="H70" s="31">
        <f>ROUND(IFERROR($D70/$D$72*100,0),2)+0.02</f>
        <v>2.42</v>
      </c>
      <c r="I70" s="41"/>
      <c r="J70" s="14"/>
    </row>
    <row r="71" spans="1:10" ht="15.95" customHeight="1" x14ac:dyDescent="0.35">
      <c r="A71" s="33" t="s">
        <v>92</v>
      </c>
      <c r="B71" s="34"/>
      <c r="C71" s="36"/>
      <c r="D71" s="35">
        <f>SUM(D68:D70)</f>
        <v>75.269999999999854</v>
      </c>
      <c r="E71" s="28"/>
      <c r="F71" s="29"/>
      <c r="G71" s="30"/>
      <c r="H71" s="35">
        <f>SUM(H68:H70)</f>
        <v>2.42</v>
      </c>
      <c r="I71" s="11"/>
      <c r="J71" s="14"/>
    </row>
    <row r="72" spans="1:10" ht="15.95" customHeight="1" thickBot="1" x14ac:dyDescent="0.4">
      <c r="A72" s="45" t="s">
        <v>147</v>
      </c>
      <c r="B72" s="46"/>
      <c r="C72" s="47"/>
      <c r="D72" s="48">
        <f>SUMIF(A:A,"*Total",D:D)</f>
        <v>3133.81</v>
      </c>
      <c r="E72" s="49"/>
      <c r="F72" s="50"/>
      <c r="G72" s="51"/>
      <c r="H72" s="48">
        <f>SUMIF(A:A,"*Total",H:H)</f>
        <v>100.00000000000001</v>
      </c>
      <c r="I72" s="11"/>
      <c r="J72" s="14"/>
    </row>
    <row r="73" spans="1:10" ht="15.95" customHeight="1" thickTop="1" x14ac:dyDescent="0.35">
      <c r="A73" s="52" t="s">
        <v>148</v>
      </c>
      <c r="B73" s="14"/>
      <c r="C73" s="14"/>
      <c r="D73" s="11"/>
      <c r="E73" s="14"/>
      <c r="F73" s="14"/>
      <c r="G73" s="14"/>
      <c r="H73" s="6"/>
    </row>
    <row r="74" spans="1:10" ht="15.95" customHeight="1" x14ac:dyDescent="0.35">
      <c r="A74" s="14" t="s">
        <v>149</v>
      </c>
      <c r="B74" s="14"/>
      <c r="C74" s="14"/>
      <c r="D74" s="6"/>
      <c r="E74" s="14"/>
      <c r="F74" s="14"/>
      <c r="G74" s="14"/>
      <c r="H74" s="6"/>
    </row>
    <row r="75" spans="1:10" ht="15.95" customHeight="1" x14ac:dyDescent="0.35">
      <c r="A75" s="14" t="s">
        <v>150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151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53" t="s">
        <v>152</v>
      </c>
      <c r="B77" s="53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153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154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155</v>
      </c>
      <c r="B80" s="14"/>
      <c r="C80" s="14"/>
      <c r="D80" s="6"/>
      <c r="E80" s="14"/>
      <c r="F80" s="14"/>
      <c r="G80" s="14"/>
      <c r="H80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344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345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226</v>
      </c>
      <c r="B25" s="14" t="s">
        <v>346</v>
      </c>
      <c r="C25" s="36">
        <v>45</v>
      </c>
      <c r="D25" s="31">
        <v>453.01</v>
      </c>
      <c r="E25" s="28" t="s">
        <v>120</v>
      </c>
      <c r="F25" s="29" t="s">
        <v>101</v>
      </c>
      <c r="G25" s="30" t="s">
        <v>102</v>
      </c>
      <c r="H25" s="31">
        <f t="shared" ref="H25:H31" si="0">ROUND(IFERROR($D25/$D$71*100,0),2)</f>
        <v>11.15</v>
      </c>
      <c r="I25" s="14"/>
      <c r="J25" s="14"/>
    </row>
    <row r="26" spans="1:10" ht="15.95" customHeight="1" x14ac:dyDescent="0.35">
      <c r="A26" s="40" t="s">
        <v>242</v>
      </c>
      <c r="B26" s="14" t="s">
        <v>347</v>
      </c>
      <c r="C26" s="36">
        <v>18</v>
      </c>
      <c r="D26" s="31">
        <v>452.73</v>
      </c>
      <c r="E26" s="28" t="s">
        <v>100</v>
      </c>
      <c r="F26" s="29" t="s">
        <v>101</v>
      </c>
      <c r="G26" s="30" t="s">
        <v>102</v>
      </c>
      <c r="H26" s="31">
        <f t="shared" si="0"/>
        <v>11.14</v>
      </c>
      <c r="I26" s="14"/>
      <c r="J26" s="14"/>
    </row>
    <row r="27" spans="1:10" ht="15.95" customHeight="1" x14ac:dyDescent="0.35">
      <c r="A27" s="40" t="s">
        <v>348</v>
      </c>
      <c r="B27" s="14" t="s">
        <v>349</v>
      </c>
      <c r="C27" s="36">
        <v>30</v>
      </c>
      <c r="D27" s="31">
        <v>435.29</v>
      </c>
      <c r="E27" s="28" t="s">
        <v>240</v>
      </c>
      <c r="F27" s="29" t="s">
        <v>101</v>
      </c>
      <c r="G27" s="30" t="s">
        <v>350</v>
      </c>
      <c r="H27" s="31">
        <f t="shared" si="0"/>
        <v>10.71</v>
      </c>
      <c r="I27" s="14"/>
      <c r="J27" s="14"/>
    </row>
    <row r="28" spans="1:10" ht="15.95" customHeight="1" x14ac:dyDescent="0.35">
      <c r="A28" s="40" t="s">
        <v>112</v>
      </c>
      <c r="B28" s="14" t="s">
        <v>219</v>
      </c>
      <c r="C28" s="36">
        <v>40</v>
      </c>
      <c r="D28" s="31">
        <v>401.11</v>
      </c>
      <c r="E28" s="28" t="s">
        <v>114</v>
      </c>
      <c r="F28" s="29" t="s">
        <v>101</v>
      </c>
      <c r="G28" s="30" t="s">
        <v>102</v>
      </c>
      <c r="H28" s="31">
        <f t="shared" si="0"/>
        <v>9.8699999999999992</v>
      </c>
      <c r="I28" s="14"/>
      <c r="J28" s="14"/>
    </row>
    <row r="29" spans="1:10" ht="15.95" customHeight="1" x14ac:dyDescent="0.35">
      <c r="A29" s="40" t="s">
        <v>106</v>
      </c>
      <c r="B29" s="14" t="s">
        <v>230</v>
      </c>
      <c r="C29" s="36">
        <v>40</v>
      </c>
      <c r="D29" s="31">
        <v>400.4</v>
      </c>
      <c r="E29" s="28" t="s">
        <v>120</v>
      </c>
      <c r="F29" s="29" t="s">
        <v>101</v>
      </c>
      <c r="G29" s="30" t="s">
        <v>102</v>
      </c>
      <c r="H29" s="31">
        <f t="shared" si="0"/>
        <v>9.85</v>
      </c>
      <c r="I29" s="14"/>
      <c r="J29" s="14"/>
    </row>
    <row r="30" spans="1:10" ht="15.95" customHeight="1" x14ac:dyDescent="0.35">
      <c r="A30" s="40" t="s">
        <v>122</v>
      </c>
      <c r="B30" s="14" t="s">
        <v>351</v>
      </c>
      <c r="C30" s="36">
        <v>30</v>
      </c>
      <c r="D30" s="31">
        <v>301.38</v>
      </c>
      <c r="E30" s="28" t="s">
        <v>108</v>
      </c>
      <c r="F30" s="29" t="s">
        <v>101</v>
      </c>
      <c r="G30" s="30" t="s">
        <v>102</v>
      </c>
      <c r="H30" s="31">
        <f t="shared" si="0"/>
        <v>7.42</v>
      </c>
      <c r="I30" s="14"/>
      <c r="J30" s="14"/>
    </row>
    <row r="31" spans="1:10" ht="15.95" customHeight="1" x14ac:dyDescent="0.35">
      <c r="A31" s="40" t="s">
        <v>118</v>
      </c>
      <c r="B31" s="14" t="s">
        <v>278</v>
      </c>
      <c r="C31" s="36">
        <v>24</v>
      </c>
      <c r="D31" s="31">
        <v>300.38</v>
      </c>
      <c r="E31" s="28" t="s">
        <v>108</v>
      </c>
      <c r="F31" s="29" t="s">
        <v>101</v>
      </c>
      <c r="G31" s="30" t="s">
        <v>121</v>
      </c>
      <c r="H31" s="31">
        <f t="shared" si="0"/>
        <v>7.39</v>
      </c>
      <c r="I31" s="14"/>
      <c r="J31" s="14"/>
    </row>
    <row r="32" spans="1:10" ht="15.95" customHeight="1" x14ac:dyDescent="0.35">
      <c r="A32" s="33" t="s">
        <v>92</v>
      </c>
      <c r="B32" s="34"/>
      <c r="C32" s="32"/>
      <c r="D32" s="35">
        <f>SUM(D24:D31)</f>
        <v>2744.3</v>
      </c>
      <c r="E32" s="28"/>
      <c r="F32" s="29"/>
      <c r="G32" s="30"/>
      <c r="H32" s="35">
        <f>SUM(H24:H31)</f>
        <v>67.53</v>
      </c>
      <c r="I32" s="14"/>
      <c r="J32" s="14"/>
    </row>
    <row r="33" spans="1:10" ht="15.95" customHeight="1" x14ac:dyDescent="0.35">
      <c r="A33" s="25" t="s">
        <v>126</v>
      </c>
      <c r="B33" s="9"/>
      <c r="C33" s="36"/>
      <c r="D33" s="31"/>
      <c r="E33" s="28"/>
      <c r="F33" s="29"/>
      <c r="G33" s="30"/>
      <c r="H33" s="31"/>
      <c r="I33" s="14"/>
      <c r="J33" s="14"/>
    </row>
    <row r="34" spans="1:10" ht="15.95" customHeight="1" x14ac:dyDescent="0.35">
      <c r="A34" s="40" t="s">
        <v>246</v>
      </c>
      <c r="B34" s="14" t="s">
        <v>247</v>
      </c>
      <c r="C34" s="36">
        <v>45</v>
      </c>
      <c r="D34" s="31">
        <v>510.79</v>
      </c>
      <c r="E34" s="28" t="s">
        <v>108</v>
      </c>
      <c r="F34" s="29" t="s">
        <v>101</v>
      </c>
      <c r="G34" s="30" t="s">
        <v>248</v>
      </c>
      <c r="H34" s="31">
        <f>ROUND(IFERROR($D34/$D$71*100,0),2)</f>
        <v>12.57</v>
      </c>
      <c r="I34" s="14"/>
      <c r="J34" s="14"/>
    </row>
    <row r="35" spans="1:10" ht="15.95" customHeight="1" x14ac:dyDescent="0.35">
      <c r="A35" s="33" t="s">
        <v>92</v>
      </c>
      <c r="B35" s="34"/>
      <c r="C35" s="32"/>
      <c r="D35" s="35">
        <f>SUM(D33:D34)</f>
        <v>510.79</v>
      </c>
      <c r="E35" s="28"/>
      <c r="F35" s="29"/>
      <c r="G35" s="30"/>
      <c r="H35" s="35">
        <f>SUM(H33:H34)</f>
        <v>12.57</v>
      </c>
      <c r="I35" s="14"/>
      <c r="J35" s="14"/>
    </row>
    <row r="36" spans="1:10" ht="15.95" customHeight="1" x14ac:dyDescent="0.35">
      <c r="A36" s="37" t="s">
        <v>127</v>
      </c>
      <c r="B36" s="38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25" t="s">
        <v>128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129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25" t="s">
        <v>130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33"/>
      <c r="B46" s="34"/>
      <c r="C46" s="32"/>
      <c r="D46" s="39"/>
      <c r="E46" s="28"/>
      <c r="F46" s="29"/>
      <c r="G46" s="30"/>
      <c r="H46" s="39"/>
      <c r="I46" s="14"/>
      <c r="J46" s="14"/>
    </row>
    <row r="47" spans="1:10" ht="15.95" customHeight="1" x14ac:dyDescent="0.35">
      <c r="A47" s="25" t="s">
        <v>131</v>
      </c>
      <c r="B47" s="9"/>
      <c r="C47" s="36"/>
      <c r="D47" s="31"/>
      <c r="E47" s="28"/>
      <c r="F47" s="29"/>
      <c r="G47" s="30"/>
      <c r="H47" s="31"/>
      <c r="I47" s="14"/>
      <c r="J47" s="14"/>
    </row>
    <row r="48" spans="1:10" ht="15.95" customHeight="1" x14ac:dyDescent="0.35">
      <c r="A48" s="25" t="s">
        <v>132</v>
      </c>
      <c r="B48" s="9"/>
      <c r="C48" s="36"/>
      <c r="D48" s="31">
        <v>396.47</v>
      </c>
      <c r="E48" s="28"/>
      <c r="F48" s="29"/>
      <c r="G48" s="30"/>
      <c r="H48" s="31">
        <f>ROUND(IFERROR($D48/$D$71*100,0),2)</f>
        <v>9.76</v>
      </c>
      <c r="I48" s="41"/>
      <c r="J48" s="14"/>
    </row>
    <row r="49" spans="1:10" ht="15.95" customHeight="1" x14ac:dyDescent="0.35">
      <c r="A49" s="25" t="s">
        <v>133</v>
      </c>
      <c r="B49" s="9"/>
      <c r="C49" s="36"/>
      <c r="D49" s="31" t="s">
        <v>91</v>
      </c>
      <c r="E49" s="28"/>
      <c r="F49" s="29"/>
      <c r="G49" s="30"/>
      <c r="H49" s="31"/>
      <c r="I49" s="41"/>
      <c r="J49" s="14"/>
    </row>
    <row r="50" spans="1:10" ht="15.95" hidden="1" customHeight="1" x14ac:dyDescent="0.35">
      <c r="A50" s="33" t="s">
        <v>134</v>
      </c>
      <c r="B50" s="34"/>
      <c r="C50" s="32"/>
      <c r="D50" s="35">
        <f>SUM(D49:D49)</f>
        <v>0</v>
      </c>
      <c r="E50" s="28"/>
      <c r="F50" s="29"/>
      <c r="G50" s="30"/>
      <c r="H50" s="35">
        <f>SUM(H49:H49)</f>
        <v>0</v>
      </c>
      <c r="I50" s="14"/>
      <c r="J50" s="14"/>
    </row>
    <row r="51" spans="1:10" ht="15.95" customHeight="1" x14ac:dyDescent="0.35">
      <c r="A51" s="25" t="s">
        <v>135</v>
      </c>
      <c r="B51" s="9"/>
      <c r="C51" s="42"/>
      <c r="D51" s="31" t="s">
        <v>91</v>
      </c>
      <c r="E51" s="28"/>
      <c r="F51" s="29"/>
      <c r="G51" s="30"/>
      <c r="H51" s="31"/>
      <c r="I51" s="41"/>
      <c r="J51" s="14"/>
    </row>
    <row r="52" spans="1:10" ht="15.95" hidden="1" customHeight="1" x14ac:dyDescent="0.35">
      <c r="A52" s="33" t="s">
        <v>134</v>
      </c>
      <c r="B52" s="34"/>
      <c r="C52" s="32"/>
      <c r="D52" s="35">
        <f>SUM(D51:D51)</f>
        <v>0</v>
      </c>
      <c r="E52" s="28"/>
      <c r="F52" s="29"/>
      <c r="G52" s="30"/>
      <c r="H52" s="35">
        <f>SUM(H51:H51)</f>
        <v>0</v>
      </c>
      <c r="I52" s="14"/>
      <c r="J52" s="14"/>
    </row>
    <row r="53" spans="1:10" ht="15.95" customHeight="1" x14ac:dyDescent="0.35">
      <c r="A53" s="25" t="s">
        <v>136</v>
      </c>
      <c r="B53" s="9"/>
      <c r="C53" s="36"/>
      <c r="D53" s="31" t="s">
        <v>91</v>
      </c>
      <c r="E53" s="28"/>
      <c r="F53" s="29"/>
      <c r="G53" s="30"/>
      <c r="H53" s="31"/>
      <c r="I53" s="14"/>
      <c r="J53" s="14"/>
    </row>
    <row r="54" spans="1:10" ht="15.95" hidden="1" customHeight="1" x14ac:dyDescent="0.35">
      <c r="A54" s="33" t="s">
        <v>134</v>
      </c>
      <c r="B54" s="34"/>
      <c r="C54" s="32"/>
      <c r="D54" s="35">
        <f>SUM(D53:D53)</f>
        <v>0</v>
      </c>
      <c r="E54" s="28"/>
      <c r="F54" s="29"/>
      <c r="G54" s="30"/>
      <c r="H54" s="35">
        <f>SUM(H53:H53)</f>
        <v>0</v>
      </c>
      <c r="I54" s="14"/>
      <c r="J54" s="14"/>
    </row>
    <row r="55" spans="1:10" ht="15.95" customHeight="1" x14ac:dyDescent="0.35">
      <c r="A55" s="25" t="s">
        <v>137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37" t="s">
        <v>138</v>
      </c>
      <c r="B57" s="38"/>
      <c r="C57" s="32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139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3" t="s">
        <v>140</v>
      </c>
      <c r="B61" s="38"/>
      <c r="C61" s="36"/>
      <c r="D61" s="35">
        <f>SUM(D60,D58,D56,D54,D52,D50,D48)</f>
        <v>396.47</v>
      </c>
      <c r="E61" s="28"/>
      <c r="F61" s="29"/>
      <c r="G61" s="30"/>
      <c r="H61" s="35">
        <f>SUM(H60,H58,H56,H54,H52,H50,H48)</f>
        <v>9.76</v>
      </c>
      <c r="I61" s="14"/>
      <c r="J61" s="14"/>
    </row>
    <row r="62" spans="1:10" ht="15.95" customHeight="1" x14ac:dyDescent="0.35">
      <c r="A62" s="25" t="s">
        <v>141</v>
      </c>
      <c r="B62" s="9"/>
      <c r="C62" s="36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92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25" t="s">
        <v>142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7" t="s">
        <v>143</v>
      </c>
      <c r="B66" s="38"/>
      <c r="C66" s="32"/>
      <c r="D66" s="39"/>
      <c r="E66" s="28"/>
      <c r="F66" s="29"/>
      <c r="G66" s="30"/>
      <c r="H66" s="31"/>
      <c r="I66" s="14"/>
      <c r="J66" s="14"/>
    </row>
    <row r="67" spans="1:10" ht="15.95" customHeight="1" x14ac:dyDescent="0.35">
      <c r="A67" s="37" t="s">
        <v>144</v>
      </c>
      <c r="B67" s="38"/>
      <c r="C67" s="32"/>
      <c r="D67" s="31" t="s">
        <v>91</v>
      </c>
      <c r="E67" s="28"/>
      <c r="F67" s="29"/>
      <c r="G67" s="30"/>
      <c r="H67" s="31"/>
      <c r="I67" s="14"/>
      <c r="J67" s="14"/>
    </row>
    <row r="68" spans="1:10" ht="15.95" customHeight="1" x14ac:dyDescent="0.35">
      <c r="A68" s="25" t="s">
        <v>145</v>
      </c>
      <c r="B68" s="9"/>
      <c r="C68" s="36"/>
      <c r="D68" s="31">
        <v>0.1</v>
      </c>
      <c r="E68" s="28"/>
      <c r="F68" s="29"/>
      <c r="G68" s="30"/>
      <c r="H68" s="43">
        <f>ROUND(IFERROR($D68/$D$71*100,0),2)</f>
        <v>0</v>
      </c>
      <c r="I68" s="41"/>
      <c r="J68" s="14"/>
    </row>
    <row r="69" spans="1:10" ht="15.95" customHeight="1" x14ac:dyDescent="0.35">
      <c r="A69" s="25" t="s">
        <v>146</v>
      </c>
      <c r="B69" s="9"/>
      <c r="C69" s="36"/>
      <c r="D69" s="44">
        <v>411.45999999999958</v>
      </c>
      <c r="E69" s="28"/>
      <c r="F69" s="29"/>
      <c r="G69" s="30"/>
      <c r="H69" s="31">
        <f>ROUND(IFERROR($D69/$D$71*100,0),2)+0.01</f>
        <v>10.14</v>
      </c>
      <c r="I69" s="41"/>
      <c r="J69" s="14"/>
    </row>
    <row r="70" spans="1:10" ht="15.95" customHeight="1" x14ac:dyDescent="0.35">
      <c r="A70" s="33" t="s">
        <v>92</v>
      </c>
      <c r="B70" s="34"/>
      <c r="C70" s="36"/>
      <c r="D70" s="35">
        <f>SUM(D67:D69)</f>
        <v>411.5599999999996</v>
      </c>
      <c r="E70" s="28"/>
      <c r="F70" s="29"/>
      <c r="G70" s="30"/>
      <c r="H70" s="35">
        <f>SUM(H67:H69)</f>
        <v>10.14</v>
      </c>
      <c r="I70" s="11"/>
      <c r="J70" s="14"/>
    </row>
    <row r="71" spans="1:10" ht="15.95" customHeight="1" thickBot="1" x14ac:dyDescent="0.4">
      <c r="A71" s="45" t="s">
        <v>147</v>
      </c>
      <c r="B71" s="46"/>
      <c r="C71" s="47"/>
      <c r="D71" s="48">
        <f>SUMIF(A:A,"*Total",D:D)</f>
        <v>4063.12</v>
      </c>
      <c r="E71" s="49"/>
      <c r="F71" s="50"/>
      <c r="G71" s="51"/>
      <c r="H71" s="48">
        <f>SUMIF(A:A,"*Total",H:H)</f>
        <v>100</v>
      </c>
      <c r="I71" s="11"/>
      <c r="J71" s="14"/>
    </row>
    <row r="72" spans="1:10" ht="15.95" customHeight="1" thickTop="1" x14ac:dyDescent="0.35">
      <c r="A72" s="52" t="s">
        <v>148</v>
      </c>
      <c r="B72" s="14"/>
      <c r="C72" s="14"/>
      <c r="D72" s="11"/>
      <c r="E72" s="14"/>
      <c r="F72" s="14"/>
      <c r="G72" s="14"/>
      <c r="H72" s="6"/>
    </row>
    <row r="73" spans="1:10" ht="15.95" customHeight="1" x14ac:dyDescent="0.35">
      <c r="A73" s="14" t="s">
        <v>149</v>
      </c>
      <c r="B73" s="14"/>
      <c r="C73" s="14"/>
      <c r="D73" s="6"/>
      <c r="E73" s="14"/>
      <c r="F73" s="14"/>
      <c r="G73" s="14"/>
      <c r="H73" s="6"/>
    </row>
    <row r="74" spans="1:10" ht="15.95" customHeight="1" x14ac:dyDescent="0.35">
      <c r="A74" s="14" t="s">
        <v>150</v>
      </c>
      <c r="B74" s="14"/>
      <c r="C74" s="14"/>
      <c r="D74" s="6"/>
      <c r="E74" s="14"/>
      <c r="F74" s="14"/>
      <c r="G74" s="14"/>
      <c r="H74" s="6"/>
    </row>
    <row r="75" spans="1:10" ht="15.95" customHeight="1" x14ac:dyDescent="0.35">
      <c r="A75" s="14" t="s">
        <v>151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53" t="s">
        <v>152</v>
      </c>
      <c r="B76" s="53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153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154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155</v>
      </c>
      <c r="B79" s="14"/>
      <c r="C79" s="14"/>
      <c r="D79" s="6"/>
      <c r="E79" s="14"/>
      <c r="F79" s="14"/>
      <c r="G79" s="14"/>
      <c r="H79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352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353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238</v>
      </c>
      <c r="B25" s="14" t="s">
        <v>354</v>
      </c>
      <c r="C25" s="36">
        <v>150</v>
      </c>
      <c r="D25" s="31">
        <v>1748.21</v>
      </c>
      <c r="E25" s="28" t="s">
        <v>240</v>
      </c>
      <c r="F25" s="29" t="s">
        <v>101</v>
      </c>
      <c r="G25" s="30" t="s">
        <v>102</v>
      </c>
      <c r="H25" s="31">
        <f>ROUND(IFERROR($D25/$D$73*100,0),2)</f>
        <v>15</v>
      </c>
      <c r="I25" s="14"/>
      <c r="J25" s="14"/>
    </row>
    <row r="26" spans="1:10" ht="15.95" customHeight="1" x14ac:dyDescent="0.35">
      <c r="A26" s="40" t="s">
        <v>295</v>
      </c>
      <c r="B26" s="14" t="s">
        <v>355</v>
      </c>
      <c r="C26" s="36">
        <v>150</v>
      </c>
      <c r="D26" s="31">
        <v>1504.96</v>
      </c>
      <c r="E26" s="28" t="s">
        <v>297</v>
      </c>
      <c r="F26" s="29" t="s">
        <v>101</v>
      </c>
      <c r="G26" s="30" t="s">
        <v>121</v>
      </c>
      <c r="H26" s="31">
        <f>ROUND(IFERROR($D26/$D$73*100,0),2)</f>
        <v>12.92</v>
      </c>
      <c r="I26" s="14"/>
      <c r="J26" s="14"/>
    </row>
    <row r="27" spans="1:10" ht="15.95" customHeight="1" x14ac:dyDescent="0.35">
      <c r="A27" s="40" t="s">
        <v>106</v>
      </c>
      <c r="B27" s="14" t="s">
        <v>332</v>
      </c>
      <c r="C27" s="36">
        <v>140</v>
      </c>
      <c r="D27" s="31">
        <v>1403.65</v>
      </c>
      <c r="E27" s="28" t="s">
        <v>164</v>
      </c>
      <c r="F27" s="29" t="s">
        <v>101</v>
      </c>
      <c r="G27" s="30" t="s">
        <v>102</v>
      </c>
      <c r="H27" s="31">
        <f>ROUND(IFERROR($D27/$D$73*100,0),2)</f>
        <v>12.05</v>
      </c>
      <c r="I27" s="14"/>
      <c r="J27" s="14"/>
    </row>
    <row r="28" spans="1:10" ht="15.95" customHeight="1" x14ac:dyDescent="0.35">
      <c r="A28" s="40" t="s">
        <v>253</v>
      </c>
      <c r="B28" s="14" t="s">
        <v>356</v>
      </c>
      <c r="C28" s="36">
        <v>100</v>
      </c>
      <c r="D28" s="31">
        <v>1003.55</v>
      </c>
      <c r="E28" s="28" t="s">
        <v>164</v>
      </c>
      <c r="F28" s="29" t="s">
        <v>101</v>
      </c>
      <c r="G28" s="30" t="s">
        <v>102</v>
      </c>
      <c r="H28" s="31">
        <f>ROUND(IFERROR($D28/$D$73*100,0),2)</f>
        <v>8.61</v>
      </c>
      <c r="I28" s="14"/>
      <c r="J28" s="14"/>
    </row>
    <row r="29" spans="1:10" ht="15.95" customHeight="1" x14ac:dyDescent="0.35">
      <c r="A29" s="40" t="s">
        <v>319</v>
      </c>
      <c r="B29" s="14" t="s">
        <v>357</v>
      </c>
      <c r="C29" s="36">
        <v>20</v>
      </c>
      <c r="D29" s="31">
        <v>501.45</v>
      </c>
      <c r="E29" s="28" t="s">
        <v>100</v>
      </c>
      <c r="F29" s="29" t="s">
        <v>101</v>
      </c>
      <c r="G29" s="30" t="s">
        <v>102</v>
      </c>
      <c r="H29" s="31">
        <f>ROUND(IFERROR($D29/$D$73*100,0),2)</f>
        <v>4.3</v>
      </c>
      <c r="I29" s="14"/>
      <c r="J29" s="14"/>
    </row>
    <row r="30" spans="1:10" ht="15.95" customHeight="1" x14ac:dyDescent="0.35">
      <c r="A30" s="33" t="s">
        <v>92</v>
      </c>
      <c r="B30" s="34"/>
      <c r="C30" s="32"/>
      <c r="D30" s="35">
        <f>SUM(D24:D29)</f>
        <v>6161.82</v>
      </c>
      <c r="E30" s="28"/>
      <c r="F30" s="29"/>
      <c r="G30" s="30"/>
      <c r="H30" s="35">
        <f>SUM(H24:H29)</f>
        <v>52.879999999999995</v>
      </c>
      <c r="I30" s="14"/>
      <c r="J30" s="14"/>
    </row>
    <row r="31" spans="1:10" ht="15.95" customHeight="1" x14ac:dyDescent="0.35">
      <c r="A31" s="25" t="s">
        <v>126</v>
      </c>
      <c r="B31" s="9"/>
      <c r="C31" s="36"/>
      <c r="D31" s="31" t="s">
        <v>91</v>
      </c>
      <c r="E31" s="28"/>
      <c r="F31" s="29"/>
      <c r="G31" s="30"/>
      <c r="H31" s="31"/>
      <c r="I31" s="14"/>
      <c r="J31" s="14"/>
    </row>
    <row r="32" spans="1:10" ht="15.95" hidden="1" customHeight="1" x14ac:dyDescent="0.35">
      <c r="A32" s="33" t="s">
        <v>92</v>
      </c>
      <c r="B32" s="34"/>
      <c r="C32" s="32"/>
      <c r="D32" s="35">
        <f>SUM(D31:D31)</f>
        <v>0</v>
      </c>
      <c r="E32" s="28"/>
      <c r="F32" s="29"/>
      <c r="G32" s="30"/>
      <c r="H32" s="35">
        <f>SUM(H31:H31)</f>
        <v>0</v>
      </c>
      <c r="I32" s="14"/>
      <c r="J32" s="14"/>
    </row>
    <row r="33" spans="1:10" ht="15.95" customHeight="1" x14ac:dyDescent="0.35">
      <c r="A33" s="37" t="s">
        <v>127</v>
      </c>
      <c r="B33" s="38"/>
      <c r="C33" s="36"/>
      <c r="D33" s="31" t="s">
        <v>91</v>
      </c>
      <c r="E33" s="28"/>
      <c r="F33" s="29"/>
      <c r="G33" s="30"/>
      <c r="H33" s="31"/>
      <c r="I33" s="14"/>
      <c r="J33" s="14"/>
    </row>
    <row r="34" spans="1:10" ht="15.95" hidden="1" customHeight="1" x14ac:dyDescent="0.35">
      <c r="A34" s="33" t="s">
        <v>92</v>
      </c>
      <c r="B34" s="34"/>
      <c r="C34" s="32"/>
      <c r="D34" s="35">
        <f>SUM(D33:D33)</f>
        <v>0</v>
      </c>
      <c r="E34" s="28"/>
      <c r="F34" s="29"/>
      <c r="G34" s="30"/>
      <c r="H34" s="35">
        <f>SUM(H33:H33)</f>
        <v>0</v>
      </c>
      <c r="I34" s="14"/>
      <c r="J34" s="14"/>
    </row>
    <row r="35" spans="1:10" ht="15.95" customHeight="1" x14ac:dyDescent="0.35">
      <c r="A35" s="33"/>
      <c r="B35" s="34"/>
      <c r="C35" s="32"/>
      <c r="D35" s="39"/>
      <c r="E35" s="28"/>
      <c r="F35" s="29"/>
      <c r="G35" s="30"/>
      <c r="H35" s="39"/>
      <c r="I35" s="14"/>
      <c r="J35" s="14"/>
    </row>
    <row r="36" spans="1:10" ht="15.95" customHeight="1" x14ac:dyDescent="0.35">
      <c r="A36" s="33"/>
      <c r="B36" s="34"/>
      <c r="C36" s="32"/>
      <c r="D36" s="39"/>
      <c r="E36" s="28"/>
      <c r="F36" s="29"/>
      <c r="G36" s="30"/>
      <c r="H36" s="39"/>
      <c r="I36" s="14"/>
      <c r="J36" s="14"/>
    </row>
    <row r="37" spans="1:10" ht="15.95" customHeight="1" x14ac:dyDescent="0.35">
      <c r="A37" s="25" t="s">
        <v>128</v>
      </c>
      <c r="B37" s="9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25" t="s">
        <v>129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25" t="s">
        <v>130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25" t="s">
        <v>131</v>
      </c>
      <c r="B44" s="9"/>
      <c r="C44" s="36"/>
      <c r="D44" s="31"/>
      <c r="E44" s="28"/>
      <c r="F44" s="29"/>
      <c r="G44" s="30"/>
      <c r="H44" s="31"/>
      <c r="I44" s="14"/>
      <c r="J44" s="14"/>
    </row>
    <row r="45" spans="1:10" ht="15.95" customHeight="1" x14ac:dyDescent="0.35">
      <c r="A45" s="25" t="s">
        <v>132</v>
      </c>
      <c r="B45" s="9"/>
      <c r="C45" s="36"/>
      <c r="D45" s="31">
        <v>1252.6199999999999</v>
      </c>
      <c r="E45" s="28"/>
      <c r="F45" s="29"/>
      <c r="G45" s="30"/>
      <c r="H45" s="31">
        <f>ROUND(IFERROR($D45/$D$73*100,0),2)</f>
        <v>10.75</v>
      </c>
      <c r="I45" s="41"/>
      <c r="J45" s="14"/>
    </row>
    <row r="46" spans="1:10" ht="15.95" customHeight="1" x14ac:dyDescent="0.35">
      <c r="A46" s="25" t="s">
        <v>133</v>
      </c>
      <c r="B46" s="9"/>
      <c r="C46" s="36"/>
      <c r="D46" s="31" t="s">
        <v>91</v>
      </c>
      <c r="E46" s="28"/>
      <c r="F46" s="29"/>
      <c r="G46" s="30"/>
      <c r="H46" s="31"/>
      <c r="I46" s="41"/>
      <c r="J46" s="14"/>
    </row>
    <row r="47" spans="1:10" ht="15.95" hidden="1" customHeight="1" x14ac:dyDescent="0.35">
      <c r="A47" s="33" t="s">
        <v>134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25" t="s">
        <v>135</v>
      </c>
      <c r="B48" s="9"/>
      <c r="C48" s="42"/>
      <c r="D48" s="31"/>
      <c r="E48" s="28"/>
      <c r="F48" s="29"/>
      <c r="G48" s="30"/>
      <c r="H48" s="31"/>
      <c r="I48" s="41"/>
      <c r="J48" s="14"/>
    </row>
    <row r="49" spans="1:10" ht="15.95" customHeight="1" x14ac:dyDescent="0.35">
      <c r="A49" s="40" t="s">
        <v>207</v>
      </c>
      <c r="B49" s="14" t="s">
        <v>256</v>
      </c>
      <c r="C49" s="42">
        <v>1000</v>
      </c>
      <c r="D49" s="31">
        <v>993.82</v>
      </c>
      <c r="E49" s="28" t="s">
        <v>186</v>
      </c>
      <c r="F49" s="29" t="s">
        <v>101</v>
      </c>
      <c r="G49" s="30" t="s">
        <v>111</v>
      </c>
      <c r="H49" s="31">
        <f>ROUND(IFERROR($D49/$D$73*100,0),2)</f>
        <v>8.5299999999999994</v>
      </c>
      <c r="I49" s="41"/>
      <c r="J49" s="14"/>
    </row>
    <row r="50" spans="1:10" ht="15.95" customHeight="1" x14ac:dyDescent="0.35">
      <c r="A50" s="40" t="s">
        <v>179</v>
      </c>
      <c r="B50" s="14" t="s">
        <v>180</v>
      </c>
      <c r="C50" s="42">
        <v>1000</v>
      </c>
      <c r="D50" s="31">
        <v>993.8</v>
      </c>
      <c r="E50" s="28" t="s">
        <v>181</v>
      </c>
      <c r="F50" s="29" t="s">
        <v>101</v>
      </c>
      <c r="G50" s="30" t="s">
        <v>111</v>
      </c>
      <c r="H50" s="31">
        <f>ROUND(IFERROR($D50/$D$73*100,0),2)</f>
        <v>8.5299999999999994</v>
      </c>
      <c r="I50" s="41"/>
      <c r="J50" s="14"/>
    </row>
    <row r="51" spans="1:10" ht="15.95" customHeight="1" x14ac:dyDescent="0.35">
      <c r="A51" s="40" t="s">
        <v>182</v>
      </c>
      <c r="B51" s="14" t="s">
        <v>183</v>
      </c>
      <c r="C51" s="42">
        <v>1000</v>
      </c>
      <c r="D51" s="31">
        <v>992.03</v>
      </c>
      <c r="E51" s="28" t="s">
        <v>181</v>
      </c>
      <c r="F51" s="29" t="s">
        <v>101</v>
      </c>
      <c r="G51" s="30" t="s">
        <v>111</v>
      </c>
      <c r="H51" s="31">
        <f>ROUND(IFERROR($D51/$D$73*100,0),2)</f>
        <v>8.51</v>
      </c>
      <c r="I51" s="41"/>
      <c r="J51" s="14"/>
    </row>
    <row r="52" spans="1:10" ht="15.95" customHeight="1" x14ac:dyDescent="0.35">
      <c r="A52" s="40" t="s">
        <v>222</v>
      </c>
      <c r="B52" s="14" t="s">
        <v>307</v>
      </c>
      <c r="C52" s="42">
        <v>700</v>
      </c>
      <c r="D52" s="31">
        <v>694.91</v>
      </c>
      <c r="E52" s="28" t="s">
        <v>186</v>
      </c>
      <c r="F52" s="29" t="s">
        <v>101</v>
      </c>
      <c r="G52" s="30" t="s">
        <v>111</v>
      </c>
      <c r="H52" s="31">
        <f>ROUND(IFERROR($D52/$D$73*100,0),2)</f>
        <v>5.96</v>
      </c>
      <c r="I52" s="41"/>
      <c r="J52" s="14"/>
    </row>
    <row r="53" spans="1:10" ht="15.95" customHeight="1" x14ac:dyDescent="0.35">
      <c r="A53" s="40" t="s">
        <v>184</v>
      </c>
      <c r="B53" s="14" t="s">
        <v>185</v>
      </c>
      <c r="C53" s="42">
        <v>200</v>
      </c>
      <c r="D53" s="31">
        <v>198.1</v>
      </c>
      <c r="E53" s="28" t="s">
        <v>186</v>
      </c>
      <c r="F53" s="29" t="s">
        <v>101</v>
      </c>
      <c r="G53" s="30" t="s">
        <v>111</v>
      </c>
      <c r="H53" s="31">
        <f>ROUND(IFERROR($D53/$D$73*100,0),2)</f>
        <v>1.7</v>
      </c>
      <c r="I53" s="41"/>
      <c r="J53" s="14"/>
    </row>
    <row r="54" spans="1:10" ht="15.95" customHeight="1" x14ac:dyDescent="0.35">
      <c r="A54" s="33" t="s">
        <v>134</v>
      </c>
      <c r="B54" s="34"/>
      <c r="C54" s="32"/>
      <c r="D54" s="35">
        <f>SUM(D48:D53)</f>
        <v>3872.6599999999994</v>
      </c>
      <c r="E54" s="28"/>
      <c r="F54" s="29"/>
      <c r="G54" s="30"/>
      <c r="H54" s="35">
        <f>SUM(H48:H53)</f>
        <v>33.230000000000004</v>
      </c>
      <c r="I54" s="14"/>
      <c r="J54" s="14"/>
    </row>
    <row r="55" spans="1:10" ht="15.95" customHeight="1" x14ac:dyDescent="0.35">
      <c r="A55" s="25" t="s">
        <v>136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137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138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139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3" t="s">
        <v>140</v>
      </c>
      <c r="B63" s="38"/>
      <c r="C63" s="36"/>
      <c r="D63" s="35">
        <f>SUM(D62,D60,D58,D56,D54,D47,D45)</f>
        <v>5125.2799999999988</v>
      </c>
      <c r="E63" s="28"/>
      <c r="F63" s="29"/>
      <c r="G63" s="30"/>
      <c r="H63" s="35">
        <f>SUM(H62,H60,H58,H56,H54,H47,H45)</f>
        <v>43.980000000000004</v>
      </c>
      <c r="I63" s="14"/>
      <c r="J63" s="14"/>
    </row>
    <row r="64" spans="1:10" ht="15.95" customHeight="1" x14ac:dyDescent="0.35">
      <c r="A64" s="25" t="s">
        <v>141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25" t="s">
        <v>142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7" t="s">
        <v>143</v>
      </c>
      <c r="B68" s="38"/>
      <c r="C68" s="32"/>
      <c r="D68" s="39"/>
      <c r="E68" s="28"/>
      <c r="F68" s="29"/>
      <c r="G68" s="30"/>
      <c r="H68" s="31"/>
      <c r="I68" s="14"/>
      <c r="J68" s="14"/>
    </row>
    <row r="69" spans="1:10" ht="15.95" customHeight="1" x14ac:dyDescent="0.35">
      <c r="A69" s="37" t="s">
        <v>144</v>
      </c>
      <c r="B69" s="38"/>
      <c r="C69" s="32"/>
      <c r="D69" s="31" t="s">
        <v>91</v>
      </c>
      <c r="E69" s="28"/>
      <c r="F69" s="29"/>
      <c r="G69" s="30"/>
      <c r="H69" s="31"/>
      <c r="I69" s="14"/>
      <c r="J69" s="14"/>
    </row>
    <row r="70" spans="1:10" ht="15.95" customHeight="1" x14ac:dyDescent="0.35">
      <c r="A70" s="25" t="s">
        <v>145</v>
      </c>
      <c r="B70" s="9"/>
      <c r="C70" s="36"/>
      <c r="D70" s="31">
        <v>0.11</v>
      </c>
      <c r="E70" s="28"/>
      <c r="F70" s="29"/>
      <c r="G70" s="30"/>
      <c r="H70" s="43">
        <f>ROUND(IFERROR($D70/$D$73*100,0),2)</f>
        <v>0</v>
      </c>
      <c r="I70" s="41"/>
      <c r="J70" s="14"/>
    </row>
    <row r="71" spans="1:10" ht="15.95" customHeight="1" x14ac:dyDescent="0.35">
      <c r="A71" s="25" t="s">
        <v>146</v>
      </c>
      <c r="B71" s="9"/>
      <c r="C71" s="36"/>
      <c r="D71" s="44">
        <v>364.52999999999884</v>
      </c>
      <c r="E71" s="28"/>
      <c r="F71" s="29"/>
      <c r="G71" s="30"/>
      <c r="H71" s="31">
        <f>ROUND(IFERROR($D71/$D$73*100,0),2)+0.01</f>
        <v>3.1399999999999997</v>
      </c>
      <c r="I71" s="41"/>
      <c r="J71" s="14"/>
    </row>
    <row r="72" spans="1:10" ht="15.95" customHeight="1" x14ac:dyDescent="0.35">
      <c r="A72" s="33" t="s">
        <v>92</v>
      </c>
      <c r="B72" s="34"/>
      <c r="C72" s="36"/>
      <c r="D72" s="35">
        <f>SUM(D69:D71)</f>
        <v>364.63999999999885</v>
      </c>
      <c r="E72" s="28"/>
      <c r="F72" s="29"/>
      <c r="G72" s="30"/>
      <c r="H72" s="35">
        <f>SUM(H69:H71)</f>
        <v>3.1399999999999997</v>
      </c>
      <c r="I72" s="11"/>
      <c r="J72" s="14"/>
    </row>
    <row r="73" spans="1:10" ht="15.95" customHeight="1" thickBot="1" x14ac:dyDescent="0.4">
      <c r="A73" s="45" t="s">
        <v>147</v>
      </c>
      <c r="B73" s="46"/>
      <c r="C73" s="47"/>
      <c r="D73" s="48">
        <f>SUMIF(A:A,"*Total",D:D)</f>
        <v>11651.739999999998</v>
      </c>
      <c r="E73" s="49"/>
      <c r="F73" s="50"/>
      <c r="G73" s="51"/>
      <c r="H73" s="48">
        <f>SUMIF(A:A,"*Total",H:H)</f>
        <v>100</v>
      </c>
      <c r="I73" s="11"/>
      <c r="J73" s="14"/>
    </row>
    <row r="74" spans="1:10" ht="15.95" customHeight="1" thickTop="1" x14ac:dyDescent="0.35">
      <c r="A74" s="52" t="s">
        <v>148</v>
      </c>
      <c r="B74" s="14"/>
      <c r="C74" s="14"/>
      <c r="D74" s="11"/>
      <c r="E74" s="14"/>
      <c r="F74" s="14"/>
      <c r="G74" s="14"/>
      <c r="H74" s="6"/>
    </row>
    <row r="75" spans="1:10" ht="15.95" customHeight="1" x14ac:dyDescent="0.35">
      <c r="A75" s="14" t="s">
        <v>149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150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151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53" t="s">
        <v>152</v>
      </c>
      <c r="B78" s="53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153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154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155</v>
      </c>
      <c r="B81" s="14"/>
      <c r="C81" s="14"/>
      <c r="D81" s="6"/>
      <c r="E81" s="14"/>
      <c r="F81" s="14"/>
      <c r="G81" s="14"/>
      <c r="H81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4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358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359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194</v>
      </c>
      <c r="B25" s="14" t="s">
        <v>264</v>
      </c>
      <c r="C25" s="36">
        <v>60</v>
      </c>
      <c r="D25" s="31">
        <v>707.48</v>
      </c>
      <c r="E25" s="28" t="s">
        <v>105</v>
      </c>
      <c r="F25" s="29" t="s">
        <v>101</v>
      </c>
      <c r="G25" s="30" t="s">
        <v>102</v>
      </c>
      <c r="H25" s="31">
        <f>ROUND(IFERROR($D25/$D$76*100,0),2)</f>
        <v>9.6</v>
      </c>
      <c r="I25" s="14"/>
      <c r="J25" s="14"/>
    </row>
    <row r="26" spans="1:10" ht="15.95" customHeight="1" x14ac:dyDescent="0.35">
      <c r="A26" s="40" t="s">
        <v>122</v>
      </c>
      <c r="B26" s="14" t="s">
        <v>251</v>
      </c>
      <c r="C26" s="36">
        <v>40</v>
      </c>
      <c r="D26" s="31">
        <v>635.20000000000005</v>
      </c>
      <c r="E26" s="28" t="s">
        <v>120</v>
      </c>
      <c r="F26" s="29" t="s">
        <v>101</v>
      </c>
      <c r="G26" s="30" t="s">
        <v>102</v>
      </c>
      <c r="H26" s="31">
        <f>ROUND(IFERROR($D26/$D$76*100,0),2)</f>
        <v>8.6199999999999992</v>
      </c>
      <c r="I26" s="14"/>
      <c r="J26" s="14"/>
    </row>
    <row r="27" spans="1:10" ht="15.95" customHeight="1" x14ac:dyDescent="0.35">
      <c r="A27" s="40" t="s">
        <v>112</v>
      </c>
      <c r="B27" s="14" t="s">
        <v>252</v>
      </c>
      <c r="C27" s="36">
        <v>50</v>
      </c>
      <c r="D27" s="31">
        <v>500.61</v>
      </c>
      <c r="E27" s="28" t="s">
        <v>114</v>
      </c>
      <c r="F27" s="29" t="s">
        <v>101</v>
      </c>
      <c r="G27" s="30" t="s">
        <v>102</v>
      </c>
      <c r="H27" s="31">
        <f>ROUND(IFERROR($D27/$D$76*100,0),2)</f>
        <v>6.8</v>
      </c>
      <c r="I27" s="14"/>
      <c r="J27" s="14"/>
    </row>
    <row r="28" spans="1:10" ht="15.95" customHeight="1" x14ac:dyDescent="0.35">
      <c r="A28" s="40" t="s">
        <v>106</v>
      </c>
      <c r="B28" s="14" t="s">
        <v>230</v>
      </c>
      <c r="C28" s="36">
        <v>50</v>
      </c>
      <c r="D28" s="31">
        <v>500.51</v>
      </c>
      <c r="E28" s="28" t="s">
        <v>120</v>
      </c>
      <c r="F28" s="29" t="s">
        <v>101</v>
      </c>
      <c r="G28" s="30" t="s">
        <v>102</v>
      </c>
      <c r="H28" s="31">
        <f>ROUND(IFERROR($D28/$D$76*100,0),2)</f>
        <v>6.8</v>
      </c>
      <c r="I28" s="14"/>
      <c r="J28" s="14"/>
    </row>
    <row r="29" spans="1:10" ht="15.95" customHeight="1" x14ac:dyDescent="0.35">
      <c r="A29" s="33" t="s">
        <v>92</v>
      </c>
      <c r="B29" s="34"/>
      <c r="C29" s="32"/>
      <c r="D29" s="35">
        <f>SUM(D24:D28)</f>
        <v>2343.8000000000002</v>
      </c>
      <c r="E29" s="28"/>
      <c r="F29" s="29"/>
      <c r="G29" s="30"/>
      <c r="H29" s="35">
        <f>SUM(H24:H28)</f>
        <v>31.82</v>
      </c>
      <c r="I29" s="14"/>
      <c r="J29" s="14"/>
    </row>
    <row r="30" spans="1:10" ht="15.95" customHeight="1" x14ac:dyDescent="0.35">
      <c r="A30" s="25" t="s">
        <v>126</v>
      </c>
      <c r="B30" s="9"/>
      <c r="C30" s="36"/>
      <c r="D30" s="31" t="s">
        <v>91</v>
      </c>
      <c r="E30" s="28"/>
      <c r="F30" s="29"/>
      <c r="G30" s="30"/>
      <c r="H30" s="31"/>
      <c r="I30" s="14"/>
      <c r="J30" s="14"/>
    </row>
    <row r="31" spans="1:10" ht="15.95" hidden="1" customHeight="1" x14ac:dyDescent="0.35">
      <c r="A31" s="33" t="s">
        <v>92</v>
      </c>
      <c r="B31" s="34"/>
      <c r="C31" s="32"/>
      <c r="D31" s="35">
        <f>SUM(D30:D30)</f>
        <v>0</v>
      </c>
      <c r="E31" s="28"/>
      <c r="F31" s="29"/>
      <c r="G31" s="30"/>
      <c r="H31" s="35">
        <f>SUM(H30:H30)</f>
        <v>0</v>
      </c>
      <c r="I31" s="14"/>
      <c r="J31" s="14"/>
    </row>
    <row r="32" spans="1:10" ht="15.95" customHeight="1" x14ac:dyDescent="0.35">
      <c r="A32" s="37" t="s">
        <v>127</v>
      </c>
      <c r="B32" s="38"/>
      <c r="C32" s="36"/>
      <c r="D32" s="31" t="s">
        <v>91</v>
      </c>
      <c r="E32" s="28"/>
      <c r="F32" s="29"/>
      <c r="G32" s="30"/>
      <c r="H32" s="31"/>
      <c r="I32" s="14"/>
      <c r="J32" s="14"/>
    </row>
    <row r="33" spans="1:10" ht="15.95" hidden="1" customHeight="1" x14ac:dyDescent="0.35">
      <c r="A33" s="33" t="s">
        <v>92</v>
      </c>
      <c r="B33" s="34"/>
      <c r="C33" s="32"/>
      <c r="D33" s="35">
        <f>SUM(D32:D32)</f>
        <v>0</v>
      </c>
      <c r="E33" s="28"/>
      <c r="F33" s="29"/>
      <c r="G33" s="30"/>
      <c r="H33" s="35">
        <f>SUM(H32:H32)</f>
        <v>0</v>
      </c>
      <c r="I33" s="14"/>
      <c r="J33" s="14"/>
    </row>
    <row r="34" spans="1:10" ht="15.95" customHeight="1" x14ac:dyDescent="0.35">
      <c r="A34" s="33"/>
      <c r="B34" s="34"/>
      <c r="C34" s="32"/>
      <c r="D34" s="39"/>
      <c r="E34" s="28"/>
      <c r="F34" s="29"/>
      <c r="G34" s="30"/>
      <c r="H34" s="39"/>
      <c r="I34" s="14"/>
      <c r="J34" s="14"/>
    </row>
    <row r="35" spans="1:10" ht="15.95" customHeight="1" x14ac:dyDescent="0.35">
      <c r="A35" s="33"/>
      <c r="B35" s="34"/>
      <c r="C35" s="32"/>
      <c r="D35" s="39"/>
      <c r="E35" s="28"/>
      <c r="F35" s="29"/>
      <c r="G35" s="30"/>
      <c r="H35" s="39"/>
      <c r="I35" s="14"/>
      <c r="J35" s="14"/>
    </row>
    <row r="36" spans="1:10" ht="15.95" customHeight="1" x14ac:dyDescent="0.35">
      <c r="A36" s="25" t="s">
        <v>128</v>
      </c>
      <c r="B36" s="9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25" t="s">
        <v>129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25" t="s">
        <v>130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33"/>
      <c r="B42" s="34"/>
      <c r="C42" s="32"/>
      <c r="D42" s="39"/>
      <c r="E42" s="28"/>
      <c r="F42" s="29"/>
      <c r="G42" s="30"/>
      <c r="H42" s="39"/>
      <c r="I42" s="14"/>
      <c r="J42" s="14"/>
    </row>
    <row r="43" spans="1:10" ht="15.95" customHeight="1" x14ac:dyDescent="0.35">
      <c r="A43" s="25" t="s">
        <v>131</v>
      </c>
      <c r="B43" s="9"/>
      <c r="C43" s="36"/>
      <c r="D43" s="31"/>
      <c r="E43" s="28"/>
      <c r="F43" s="29"/>
      <c r="G43" s="30"/>
      <c r="H43" s="31"/>
      <c r="I43" s="14"/>
      <c r="J43" s="14"/>
    </row>
    <row r="44" spans="1:10" ht="15.95" customHeight="1" x14ac:dyDescent="0.35">
      <c r="A44" s="25" t="s">
        <v>132</v>
      </c>
      <c r="B44" s="9"/>
      <c r="C44" s="36"/>
      <c r="D44" s="31">
        <v>572.96</v>
      </c>
      <c r="E44" s="28"/>
      <c r="F44" s="29"/>
      <c r="G44" s="30"/>
      <c r="H44" s="31">
        <f>ROUND(IFERROR($D44/$D$76*100,0),2)</f>
        <v>7.78</v>
      </c>
      <c r="I44" s="41"/>
      <c r="J44" s="14"/>
    </row>
    <row r="45" spans="1:10" ht="15.95" customHeight="1" x14ac:dyDescent="0.35">
      <c r="A45" s="25" t="s">
        <v>133</v>
      </c>
      <c r="B45" s="9"/>
      <c r="C45" s="36"/>
      <c r="D45" s="31"/>
      <c r="E45" s="28"/>
      <c r="F45" s="29"/>
      <c r="G45" s="30"/>
      <c r="H45" s="31"/>
      <c r="I45" s="41"/>
      <c r="J45" s="14"/>
    </row>
    <row r="46" spans="1:10" ht="15.95" customHeight="1" x14ac:dyDescent="0.35">
      <c r="A46" s="40" t="s">
        <v>253</v>
      </c>
      <c r="B46" s="14" t="s">
        <v>254</v>
      </c>
      <c r="C46" s="36">
        <v>40</v>
      </c>
      <c r="D46" s="31">
        <v>198.2</v>
      </c>
      <c r="E46" s="28" t="s">
        <v>202</v>
      </c>
      <c r="F46" s="29" t="s">
        <v>101</v>
      </c>
      <c r="G46" s="30" t="s">
        <v>102</v>
      </c>
      <c r="H46" s="31">
        <f>ROUND(IFERROR($D46/$D$76*100,0),2)</f>
        <v>2.69</v>
      </c>
      <c r="I46" s="41"/>
      <c r="J46" s="14"/>
    </row>
    <row r="47" spans="1:10" ht="15.95" customHeight="1" x14ac:dyDescent="0.35">
      <c r="A47" s="33" t="s">
        <v>134</v>
      </c>
      <c r="B47" s="34"/>
      <c r="C47" s="32"/>
      <c r="D47" s="35">
        <f>SUM(D45:D46)</f>
        <v>198.2</v>
      </c>
      <c r="E47" s="28"/>
      <c r="F47" s="29"/>
      <c r="G47" s="30"/>
      <c r="H47" s="35">
        <f>SUM(H45:H46)</f>
        <v>2.69</v>
      </c>
      <c r="I47" s="14"/>
      <c r="J47" s="14"/>
    </row>
    <row r="48" spans="1:10" ht="15.95" customHeight="1" x14ac:dyDescent="0.35">
      <c r="A48" s="25" t="s">
        <v>135</v>
      </c>
      <c r="B48" s="9"/>
      <c r="C48" s="42"/>
      <c r="D48" s="31"/>
      <c r="E48" s="28"/>
      <c r="F48" s="29"/>
      <c r="G48" s="30"/>
      <c r="H48" s="31"/>
      <c r="I48" s="41"/>
      <c r="J48" s="14"/>
    </row>
    <row r="49" spans="1:10" ht="15.95" customHeight="1" x14ac:dyDescent="0.35">
      <c r="A49" s="40" t="s">
        <v>124</v>
      </c>
      <c r="B49" s="14" t="s">
        <v>187</v>
      </c>
      <c r="C49" s="42">
        <v>600</v>
      </c>
      <c r="D49" s="31">
        <v>595.11</v>
      </c>
      <c r="E49" s="28" t="s">
        <v>186</v>
      </c>
      <c r="F49" s="29" t="s">
        <v>101</v>
      </c>
      <c r="G49" s="30" t="s">
        <v>111</v>
      </c>
      <c r="H49" s="31">
        <f t="shared" ref="H49:H56" si="0">ROUND(IFERROR($D49/$D$76*100,0),2)</f>
        <v>8.08</v>
      </c>
      <c r="I49" s="41"/>
      <c r="J49" s="14"/>
    </row>
    <row r="50" spans="1:10" ht="15.95" customHeight="1" x14ac:dyDescent="0.35">
      <c r="A50" s="40" t="s">
        <v>184</v>
      </c>
      <c r="B50" s="14" t="s">
        <v>185</v>
      </c>
      <c r="C50" s="42">
        <v>600</v>
      </c>
      <c r="D50" s="31">
        <v>594.29</v>
      </c>
      <c r="E50" s="28" t="s">
        <v>186</v>
      </c>
      <c r="F50" s="29" t="s">
        <v>101</v>
      </c>
      <c r="G50" s="30" t="s">
        <v>111</v>
      </c>
      <c r="H50" s="31">
        <f t="shared" si="0"/>
        <v>8.07</v>
      </c>
      <c r="I50" s="41"/>
      <c r="J50" s="14"/>
    </row>
    <row r="51" spans="1:10" ht="15.95" customHeight="1" x14ac:dyDescent="0.35">
      <c r="A51" s="40" t="s">
        <v>200</v>
      </c>
      <c r="B51" s="14" t="s">
        <v>266</v>
      </c>
      <c r="C51" s="42">
        <v>500</v>
      </c>
      <c r="D51" s="31">
        <v>497.63</v>
      </c>
      <c r="E51" s="28" t="s">
        <v>202</v>
      </c>
      <c r="F51" s="29" t="s">
        <v>101</v>
      </c>
      <c r="G51" s="30" t="s">
        <v>111</v>
      </c>
      <c r="H51" s="31">
        <f t="shared" si="0"/>
        <v>6.76</v>
      </c>
      <c r="I51" s="41"/>
      <c r="J51" s="14"/>
    </row>
    <row r="52" spans="1:10" ht="15.95" customHeight="1" x14ac:dyDescent="0.35">
      <c r="A52" s="40" t="s">
        <v>207</v>
      </c>
      <c r="B52" s="14" t="s">
        <v>235</v>
      </c>
      <c r="C52" s="42">
        <v>500</v>
      </c>
      <c r="D52" s="31">
        <v>497.59</v>
      </c>
      <c r="E52" s="28" t="s">
        <v>186</v>
      </c>
      <c r="F52" s="29" t="s">
        <v>101</v>
      </c>
      <c r="G52" s="30" t="s">
        <v>111</v>
      </c>
      <c r="H52" s="31">
        <f t="shared" si="0"/>
        <v>6.76</v>
      </c>
      <c r="I52" s="41"/>
      <c r="J52" s="14"/>
    </row>
    <row r="53" spans="1:10" ht="15.95" customHeight="1" x14ac:dyDescent="0.35">
      <c r="A53" s="40" t="s">
        <v>198</v>
      </c>
      <c r="B53" s="14" t="s">
        <v>255</v>
      </c>
      <c r="C53" s="42">
        <v>500</v>
      </c>
      <c r="D53" s="31">
        <v>497.54</v>
      </c>
      <c r="E53" s="28" t="s">
        <v>181</v>
      </c>
      <c r="F53" s="29" t="s">
        <v>101</v>
      </c>
      <c r="G53" s="30" t="s">
        <v>111</v>
      </c>
      <c r="H53" s="31">
        <f t="shared" si="0"/>
        <v>6.75</v>
      </c>
      <c r="I53" s="41"/>
      <c r="J53" s="14"/>
    </row>
    <row r="54" spans="1:10" ht="15.95" customHeight="1" x14ac:dyDescent="0.35">
      <c r="A54" s="40" t="s">
        <v>222</v>
      </c>
      <c r="B54" s="14" t="s">
        <v>223</v>
      </c>
      <c r="C54" s="42">
        <v>500</v>
      </c>
      <c r="D54" s="31">
        <v>496.53</v>
      </c>
      <c r="E54" s="28" t="s">
        <v>186</v>
      </c>
      <c r="F54" s="29" t="s">
        <v>101</v>
      </c>
      <c r="G54" s="30" t="s">
        <v>111</v>
      </c>
      <c r="H54" s="31">
        <f t="shared" si="0"/>
        <v>6.74</v>
      </c>
      <c r="I54" s="41"/>
      <c r="J54" s="14"/>
    </row>
    <row r="55" spans="1:10" ht="15.95" customHeight="1" x14ac:dyDescent="0.35">
      <c r="A55" s="40" t="s">
        <v>182</v>
      </c>
      <c r="B55" s="14" t="s">
        <v>267</v>
      </c>
      <c r="C55" s="42">
        <v>500</v>
      </c>
      <c r="D55" s="31">
        <v>496.51</v>
      </c>
      <c r="E55" s="28" t="s">
        <v>181</v>
      </c>
      <c r="F55" s="29" t="s">
        <v>101</v>
      </c>
      <c r="G55" s="30" t="s">
        <v>111</v>
      </c>
      <c r="H55" s="31">
        <f t="shared" si="0"/>
        <v>6.74</v>
      </c>
      <c r="I55" s="41"/>
      <c r="J55" s="14"/>
    </row>
    <row r="56" spans="1:10" ht="15.95" customHeight="1" x14ac:dyDescent="0.35">
      <c r="A56" s="40" t="s">
        <v>179</v>
      </c>
      <c r="B56" s="14" t="s">
        <v>258</v>
      </c>
      <c r="C56" s="42">
        <v>500</v>
      </c>
      <c r="D56" s="31">
        <v>496.27</v>
      </c>
      <c r="E56" s="28" t="s">
        <v>181</v>
      </c>
      <c r="F56" s="29" t="s">
        <v>101</v>
      </c>
      <c r="G56" s="30" t="s">
        <v>111</v>
      </c>
      <c r="H56" s="31">
        <f t="shared" si="0"/>
        <v>6.74</v>
      </c>
      <c r="I56" s="41"/>
      <c r="J56" s="14"/>
    </row>
    <row r="57" spans="1:10" ht="15.95" customHeight="1" x14ac:dyDescent="0.35">
      <c r="A57" s="33" t="s">
        <v>134</v>
      </c>
      <c r="B57" s="34"/>
      <c r="C57" s="32"/>
      <c r="D57" s="35">
        <f>SUM(D48:D56)</f>
        <v>4171.4700000000012</v>
      </c>
      <c r="E57" s="28"/>
      <c r="F57" s="29"/>
      <c r="G57" s="30"/>
      <c r="H57" s="35">
        <f>SUM(H48:H56)</f>
        <v>56.64</v>
      </c>
      <c r="I57" s="14"/>
      <c r="J57" s="14"/>
    </row>
    <row r="58" spans="1:10" ht="15.95" customHeight="1" x14ac:dyDescent="0.35">
      <c r="A58" s="25" t="s">
        <v>136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25" t="s">
        <v>137</v>
      </c>
      <c r="B60" s="9"/>
      <c r="C60" s="36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138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7" t="s">
        <v>139</v>
      </c>
      <c r="B64" s="38"/>
      <c r="C64" s="32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134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3" t="s">
        <v>140</v>
      </c>
      <c r="B66" s="38"/>
      <c r="C66" s="36"/>
      <c r="D66" s="35">
        <f>SUM(D65,D63,D61,D59,D57,D47,D44)</f>
        <v>4942.630000000001</v>
      </c>
      <c r="E66" s="28"/>
      <c r="F66" s="29"/>
      <c r="G66" s="30"/>
      <c r="H66" s="35">
        <f>SUM(H65,H63,H61,H59,H57,H47,H44)</f>
        <v>67.11</v>
      </c>
      <c r="I66" s="14"/>
      <c r="J66" s="14"/>
    </row>
    <row r="67" spans="1:10" ht="15.95" customHeight="1" x14ac:dyDescent="0.35">
      <c r="A67" s="25" t="s">
        <v>141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25" t="s">
        <v>142</v>
      </c>
      <c r="B69" s="9"/>
      <c r="C69" s="36"/>
      <c r="D69" s="31" t="s">
        <v>91</v>
      </c>
      <c r="E69" s="28"/>
      <c r="F69" s="29"/>
      <c r="G69" s="30"/>
      <c r="H69" s="31"/>
      <c r="I69" s="14"/>
      <c r="J69" s="14"/>
    </row>
    <row r="70" spans="1:10" ht="15.95" hidden="1" customHeight="1" x14ac:dyDescent="0.35">
      <c r="A70" s="33" t="s">
        <v>92</v>
      </c>
      <c r="B70" s="34"/>
      <c r="C70" s="32"/>
      <c r="D70" s="35">
        <f>SUM(D69:D69)</f>
        <v>0</v>
      </c>
      <c r="E70" s="28"/>
      <c r="F70" s="29"/>
      <c r="G70" s="30"/>
      <c r="H70" s="35">
        <f>SUM(H69:H69)</f>
        <v>0</v>
      </c>
      <c r="I70" s="14"/>
      <c r="J70" s="14"/>
    </row>
    <row r="71" spans="1:10" ht="15.95" customHeight="1" x14ac:dyDescent="0.35">
      <c r="A71" s="37" t="s">
        <v>143</v>
      </c>
      <c r="B71" s="38"/>
      <c r="C71" s="32"/>
      <c r="D71" s="39"/>
      <c r="E71" s="28"/>
      <c r="F71" s="29"/>
      <c r="G71" s="30"/>
      <c r="H71" s="31"/>
      <c r="I71" s="14"/>
      <c r="J71" s="14"/>
    </row>
    <row r="72" spans="1:10" ht="15.95" customHeight="1" x14ac:dyDescent="0.35">
      <c r="A72" s="37" t="s">
        <v>144</v>
      </c>
      <c r="B72" s="38"/>
      <c r="C72" s="32"/>
      <c r="D72" s="31" t="s">
        <v>91</v>
      </c>
      <c r="E72" s="28"/>
      <c r="F72" s="29"/>
      <c r="G72" s="30"/>
      <c r="H72" s="31"/>
      <c r="I72" s="14"/>
      <c r="J72" s="14"/>
    </row>
    <row r="73" spans="1:10" ht="15.95" customHeight="1" x14ac:dyDescent="0.35">
      <c r="A73" s="25" t="s">
        <v>145</v>
      </c>
      <c r="B73" s="9"/>
      <c r="C73" s="36"/>
      <c r="D73" s="31">
        <v>0.1</v>
      </c>
      <c r="E73" s="28"/>
      <c r="F73" s="29"/>
      <c r="G73" s="30"/>
      <c r="H73" s="43">
        <f>ROUND(IFERROR($D73/$D$76*100,0),2)</f>
        <v>0</v>
      </c>
      <c r="I73" s="41"/>
      <c r="J73" s="14"/>
    </row>
    <row r="74" spans="1:10" ht="15.95" customHeight="1" x14ac:dyDescent="0.35">
      <c r="A74" s="25" t="s">
        <v>146</v>
      </c>
      <c r="B74" s="9"/>
      <c r="C74" s="36"/>
      <c r="D74" s="44">
        <v>79.289999999999964</v>
      </c>
      <c r="E74" s="28"/>
      <c r="F74" s="29"/>
      <c r="G74" s="30"/>
      <c r="H74" s="31">
        <f>ROUND(IFERROR($D74/$D$76*100,0),2)-0.01</f>
        <v>1.07</v>
      </c>
      <c r="I74" s="41"/>
      <c r="J74" s="14"/>
    </row>
    <row r="75" spans="1:10" ht="15.95" customHeight="1" x14ac:dyDescent="0.35">
      <c r="A75" s="33" t="s">
        <v>92</v>
      </c>
      <c r="B75" s="34"/>
      <c r="C75" s="36"/>
      <c r="D75" s="35">
        <f>SUM(D72:D74)</f>
        <v>79.389999999999958</v>
      </c>
      <c r="E75" s="28"/>
      <c r="F75" s="29"/>
      <c r="G75" s="30"/>
      <c r="H75" s="35">
        <f>SUM(H72:H74)</f>
        <v>1.07</v>
      </c>
      <c r="I75" s="11"/>
      <c r="J75" s="14"/>
    </row>
    <row r="76" spans="1:10" ht="15.95" customHeight="1" thickBot="1" x14ac:dyDescent="0.4">
      <c r="A76" s="45" t="s">
        <v>147</v>
      </c>
      <c r="B76" s="46"/>
      <c r="C76" s="47"/>
      <c r="D76" s="48">
        <f>SUMIF(A:A,"*Total",D:D)</f>
        <v>7365.8200000000015</v>
      </c>
      <c r="E76" s="49"/>
      <c r="F76" s="50"/>
      <c r="G76" s="51"/>
      <c r="H76" s="48">
        <f>SUMIF(A:A,"*Total",H:H)</f>
        <v>100</v>
      </c>
      <c r="I76" s="11"/>
      <c r="J76" s="14"/>
    </row>
    <row r="77" spans="1:10" ht="15.95" customHeight="1" thickTop="1" x14ac:dyDescent="0.35">
      <c r="A77" s="52" t="s">
        <v>148</v>
      </c>
      <c r="B77" s="14"/>
      <c r="C77" s="14"/>
      <c r="D77" s="11"/>
      <c r="E77" s="14"/>
      <c r="F77" s="14"/>
      <c r="G77" s="14"/>
      <c r="H77" s="6"/>
    </row>
    <row r="78" spans="1:10" ht="15.95" customHeight="1" x14ac:dyDescent="0.35">
      <c r="A78" s="14" t="s">
        <v>149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150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151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53" t="s">
        <v>152</v>
      </c>
      <c r="B81" s="53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153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154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155</v>
      </c>
      <c r="B84" s="14"/>
      <c r="C84" s="14"/>
      <c r="D84" s="6"/>
      <c r="E84" s="14"/>
      <c r="F84" s="14"/>
      <c r="G84" s="14"/>
      <c r="H84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4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360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361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362</v>
      </c>
      <c r="B25" s="14" t="s">
        <v>363</v>
      </c>
      <c r="C25" s="36">
        <v>160</v>
      </c>
      <c r="D25" s="31">
        <v>1849.95</v>
      </c>
      <c r="E25" s="28" t="s">
        <v>100</v>
      </c>
      <c r="F25" s="29" t="s">
        <v>101</v>
      </c>
      <c r="G25" s="30" t="s">
        <v>102</v>
      </c>
      <c r="H25" s="31">
        <f t="shared" ref="H25:H30" si="0">ROUND(IFERROR($D25/$D$76*100,0),2)</f>
        <v>14.3</v>
      </c>
      <c r="I25" s="14"/>
      <c r="J25" s="14"/>
    </row>
    <row r="26" spans="1:10" ht="15.95" customHeight="1" x14ac:dyDescent="0.35">
      <c r="A26" s="40" t="s">
        <v>242</v>
      </c>
      <c r="B26" s="14" t="s">
        <v>364</v>
      </c>
      <c r="C26" s="36">
        <v>64</v>
      </c>
      <c r="D26" s="31">
        <v>1604.77</v>
      </c>
      <c r="E26" s="28" t="s">
        <v>100</v>
      </c>
      <c r="F26" s="29" t="s">
        <v>101</v>
      </c>
      <c r="G26" s="30" t="s">
        <v>102</v>
      </c>
      <c r="H26" s="31">
        <f t="shared" si="0"/>
        <v>12.4</v>
      </c>
      <c r="I26" s="14"/>
      <c r="J26" s="14"/>
    </row>
    <row r="27" spans="1:10" ht="15.95" customHeight="1" x14ac:dyDescent="0.35">
      <c r="A27" s="40" t="s">
        <v>106</v>
      </c>
      <c r="B27" s="14" t="s">
        <v>365</v>
      </c>
      <c r="C27" s="36">
        <v>150</v>
      </c>
      <c r="D27" s="31">
        <v>1506.36</v>
      </c>
      <c r="E27" s="28" t="s">
        <v>120</v>
      </c>
      <c r="F27" s="29" t="s">
        <v>101</v>
      </c>
      <c r="G27" s="30" t="s">
        <v>102</v>
      </c>
      <c r="H27" s="31">
        <f t="shared" si="0"/>
        <v>11.64</v>
      </c>
      <c r="I27" s="14"/>
      <c r="J27" s="14"/>
    </row>
    <row r="28" spans="1:10" ht="15.95" customHeight="1" x14ac:dyDescent="0.35">
      <c r="A28" s="40" t="s">
        <v>103</v>
      </c>
      <c r="B28" s="14" t="s">
        <v>366</v>
      </c>
      <c r="C28" s="36">
        <v>100</v>
      </c>
      <c r="D28" s="31">
        <v>1002.99</v>
      </c>
      <c r="E28" s="28" t="s">
        <v>114</v>
      </c>
      <c r="F28" s="29" t="s">
        <v>101</v>
      </c>
      <c r="G28" s="30" t="s">
        <v>102</v>
      </c>
      <c r="H28" s="31">
        <f t="shared" si="0"/>
        <v>7.75</v>
      </c>
      <c r="I28" s="14"/>
      <c r="J28" s="14"/>
    </row>
    <row r="29" spans="1:10" ht="15.95" customHeight="1" x14ac:dyDescent="0.35">
      <c r="A29" s="40" t="s">
        <v>295</v>
      </c>
      <c r="B29" s="14" t="s">
        <v>338</v>
      </c>
      <c r="C29" s="36">
        <v>52</v>
      </c>
      <c r="D29" s="31">
        <v>521.32000000000005</v>
      </c>
      <c r="E29" s="28" t="s">
        <v>297</v>
      </c>
      <c r="F29" s="29" t="s">
        <v>101</v>
      </c>
      <c r="G29" s="30" t="s">
        <v>121</v>
      </c>
      <c r="H29" s="31">
        <f t="shared" si="0"/>
        <v>4.03</v>
      </c>
      <c r="I29" s="14"/>
      <c r="J29" s="14"/>
    </row>
    <row r="30" spans="1:10" ht="15.95" customHeight="1" x14ac:dyDescent="0.35">
      <c r="A30" s="40" t="s">
        <v>295</v>
      </c>
      <c r="B30" s="14" t="s">
        <v>296</v>
      </c>
      <c r="C30" s="36">
        <v>30</v>
      </c>
      <c r="D30" s="31">
        <v>300.51</v>
      </c>
      <c r="E30" s="28" t="s">
        <v>297</v>
      </c>
      <c r="F30" s="29" t="s">
        <v>101</v>
      </c>
      <c r="G30" s="30" t="s">
        <v>121</v>
      </c>
      <c r="H30" s="31">
        <f t="shared" si="0"/>
        <v>2.3199999999999998</v>
      </c>
      <c r="I30" s="14"/>
      <c r="J30" s="14"/>
    </row>
    <row r="31" spans="1:10" ht="15.95" customHeight="1" x14ac:dyDescent="0.35">
      <c r="A31" s="33" t="s">
        <v>92</v>
      </c>
      <c r="B31" s="34"/>
      <c r="C31" s="32"/>
      <c r="D31" s="35">
        <f>SUM(D24:D30)</f>
        <v>6785.9</v>
      </c>
      <c r="E31" s="28"/>
      <c r="F31" s="29"/>
      <c r="G31" s="30"/>
      <c r="H31" s="35">
        <f>SUM(H24:H30)</f>
        <v>52.440000000000005</v>
      </c>
      <c r="I31" s="14"/>
      <c r="J31" s="14"/>
    </row>
    <row r="32" spans="1:10" ht="15.95" customHeight="1" x14ac:dyDescent="0.35">
      <c r="A32" s="25" t="s">
        <v>126</v>
      </c>
      <c r="B32" s="9"/>
      <c r="C32" s="36"/>
      <c r="D32" s="31" t="s">
        <v>91</v>
      </c>
      <c r="E32" s="28"/>
      <c r="F32" s="29"/>
      <c r="G32" s="30"/>
      <c r="H32" s="31"/>
      <c r="I32" s="14"/>
      <c r="J32" s="14"/>
    </row>
    <row r="33" spans="1:10" ht="15.95" hidden="1" customHeight="1" x14ac:dyDescent="0.35">
      <c r="A33" s="33" t="s">
        <v>92</v>
      </c>
      <c r="B33" s="34"/>
      <c r="C33" s="32"/>
      <c r="D33" s="35">
        <f>SUM(D32:D32)</f>
        <v>0</v>
      </c>
      <c r="E33" s="28"/>
      <c r="F33" s="29"/>
      <c r="G33" s="30"/>
      <c r="H33" s="35">
        <f>SUM(H32:H32)</f>
        <v>0</v>
      </c>
      <c r="I33" s="14"/>
      <c r="J33" s="14"/>
    </row>
    <row r="34" spans="1:10" ht="15.95" customHeight="1" x14ac:dyDescent="0.35">
      <c r="A34" s="37" t="s">
        <v>127</v>
      </c>
      <c r="B34" s="38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33"/>
      <c r="B36" s="34"/>
      <c r="C36" s="32"/>
      <c r="D36" s="39"/>
      <c r="E36" s="28"/>
      <c r="F36" s="29"/>
      <c r="G36" s="30"/>
      <c r="H36" s="39"/>
      <c r="I36" s="14"/>
      <c r="J36" s="14"/>
    </row>
    <row r="37" spans="1:10" ht="15.95" customHeight="1" x14ac:dyDescent="0.35">
      <c r="A37" s="33"/>
      <c r="B37" s="34"/>
      <c r="C37" s="32"/>
      <c r="D37" s="39"/>
      <c r="E37" s="28"/>
      <c r="F37" s="29"/>
      <c r="G37" s="30"/>
      <c r="H37" s="39"/>
      <c r="I37" s="14"/>
      <c r="J37" s="14"/>
    </row>
    <row r="38" spans="1:10" ht="15.95" customHeight="1" x14ac:dyDescent="0.35">
      <c r="A38" s="25" t="s">
        <v>128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25" t="s">
        <v>129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130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33"/>
      <c r="B44" s="34"/>
      <c r="C44" s="32"/>
      <c r="D44" s="39"/>
      <c r="E44" s="28"/>
      <c r="F44" s="29"/>
      <c r="G44" s="30"/>
      <c r="H44" s="39"/>
      <c r="I44" s="14"/>
      <c r="J44" s="14"/>
    </row>
    <row r="45" spans="1:10" ht="15.95" customHeight="1" x14ac:dyDescent="0.35">
      <c r="A45" s="25" t="s">
        <v>131</v>
      </c>
      <c r="B45" s="9"/>
      <c r="C45" s="36"/>
      <c r="D45" s="31"/>
      <c r="E45" s="28"/>
      <c r="F45" s="29"/>
      <c r="G45" s="30"/>
      <c r="H45" s="31"/>
      <c r="I45" s="14"/>
      <c r="J45" s="14"/>
    </row>
    <row r="46" spans="1:10" ht="15.95" customHeight="1" x14ac:dyDescent="0.35">
      <c r="A46" s="25" t="s">
        <v>132</v>
      </c>
      <c r="B46" s="9"/>
      <c r="C46" s="36"/>
      <c r="D46" s="31">
        <v>77.44</v>
      </c>
      <c r="E46" s="28"/>
      <c r="F46" s="29"/>
      <c r="G46" s="30"/>
      <c r="H46" s="31">
        <f>ROUND(IFERROR($D46/$D$76*100,0),2)</f>
        <v>0.6</v>
      </c>
      <c r="I46" s="41"/>
      <c r="J46" s="14"/>
    </row>
    <row r="47" spans="1:10" ht="15.95" customHeight="1" x14ac:dyDescent="0.35">
      <c r="A47" s="25" t="s">
        <v>133</v>
      </c>
      <c r="B47" s="9"/>
      <c r="C47" s="36"/>
      <c r="D47" s="31" t="s">
        <v>91</v>
      </c>
      <c r="E47" s="28"/>
      <c r="F47" s="29"/>
      <c r="G47" s="30"/>
      <c r="H47" s="31"/>
      <c r="I47" s="41"/>
      <c r="J47" s="14"/>
    </row>
    <row r="48" spans="1:10" ht="15.95" hidden="1" customHeight="1" x14ac:dyDescent="0.35">
      <c r="A48" s="33" t="s">
        <v>134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25" t="s">
        <v>135</v>
      </c>
      <c r="B49" s="9"/>
      <c r="C49" s="42"/>
      <c r="D49" s="31"/>
      <c r="E49" s="28"/>
      <c r="F49" s="29"/>
      <c r="G49" s="30"/>
      <c r="H49" s="31"/>
      <c r="I49" s="41"/>
      <c r="J49" s="14"/>
    </row>
    <row r="50" spans="1:10" ht="15.95" customHeight="1" x14ac:dyDescent="0.35">
      <c r="A50" s="40" t="s">
        <v>207</v>
      </c>
      <c r="B50" s="14" t="s">
        <v>256</v>
      </c>
      <c r="C50" s="42">
        <v>1200</v>
      </c>
      <c r="D50" s="31">
        <v>1192.5899999999999</v>
      </c>
      <c r="E50" s="28" t="s">
        <v>186</v>
      </c>
      <c r="F50" s="29" t="s">
        <v>101</v>
      </c>
      <c r="G50" s="30" t="s">
        <v>111</v>
      </c>
      <c r="H50" s="31">
        <f t="shared" ref="H50:H56" si="1">ROUND(IFERROR($D50/$D$76*100,0),2)</f>
        <v>9.2200000000000006</v>
      </c>
      <c r="I50" s="41"/>
      <c r="J50" s="14"/>
    </row>
    <row r="51" spans="1:10" ht="15.95" customHeight="1" x14ac:dyDescent="0.35">
      <c r="A51" s="40" t="s">
        <v>179</v>
      </c>
      <c r="B51" s="14" t="s">
        <v>180</v>
      </c>
      <c r="C51" s="42">
        <v>1200</v>
      </c>
      <c r="D51" s="31">
        <v>1192.56</v>
      </c>
      <c r="E51" s="28" t="s">
        <v>181</v>
      </c>
      <c r="F51" s="29" t="s">
        <v>101</v>
      </c>
      <c r="G51" s="30" t="s">
        <v>111</v>
      </c>
      <c r="H51" s="31">
        <f t="shared" si="1"/>
        <v>9.2200000000000006</v>
      </c>
      <c r="I51" s="41"/>
      <c r="J51" s="14"/>
    </row>
    <row r="52" spans="1:10" ht="15.95" customHeight="1" x14ac:dyDescent="0.35">
      <c r="A52" s="40" t="s">
        <v>182</v>
      </c>
      <c r="B52" s="14" t="s">
        <v>183</v>
      </c>
      <c r="C52" s="42">
        <v>1200</v>
      </c>
      <c r="D52" s="31">
        <v>1190.43</v>
      </c>
      <c r="E52" s="28" t="s">
        <v>181</v>
      </c>
      <c r="F52" s="29" t="s">
        <v>101</v>
      </c>
      <c r="G52" s="30" t="s">
        <v>111</v>
      </c>
      <c r="H52" s="31">
        <f t="shared" si="1"/>
        <v>9.1999999999999993</v>
      </c>
      <c r="I52" s="41"/>
      <c r="J52" s="14"/>
    </row>
    <row r="53" spans="1:10" ht="15.95" customHeight="1" x14ac:dyDescent="0.35">
      <c r="A53" s="40" t="s">
        <v>367</v>
      </c>
      <c r="B53" s="14" t="s">
        <v>368</v>
      </c>
      <c r="C53" s="42">
        <v>1000</v>
      </c>
      <c r="D53" s="31">
        <v>992.83</v>
      </c>
      <c r="E53" s="28" t="s">
        <v>202</v>
      </c>
      <c r="F53" s="29" t="s">
        <v>101</v>
      </c>
      <c r="G53" s="30" t="s">
        <v>111</v>
      </c>
      <c r="H53" s="31">
        <f t="shared" si="1"/>
        <v>7.67</v>
      </c>
      <c r="I53" s="41"/>
      <c r="J53" s="14"/>
    </row>
    <row r="54" spans="1:10" ht="15.95" customHeight="1" x14ac:dyDescent="0.35">
      <c r="A54" s="40" t="s">
        <v>268</v>
      </c>
      <c r="B54" s="14" t="s">
        <v>269</v>
      </c>
      <c r="C54" s="42">
        <v>500</v>
      </c>
      <c r="D54" s="31">
        <v>496.01</v>
      </c>
      <c r="E54" s="28" t="s">
        <v>181</v>
      </c>
      <c r="F54" s="29" t="s">
        <v>101</v>
      </c>
      <c r="G54" s="30" t="s">
        <v>111</v>
      </c>
      <c r="H54" s="31">
        <f t="shared" si="1"/>
        <v>3.83</v>
      </c>
      <c r="I54" s="41"/>
      <c r="J54" s="14"/>
    </row>
    <row r="55" spans="1:10" ht="15.95" customHeight="1" x14ac:dyDescent="0.35">
      <c r="A55" s="40" t="s">
        <v>184</v>
      </c>
      <c r="B55" s="14" t="s">
        <v>369</v>
      </c>
      <c r="C55" s="42">
        <v>300</v>
      </c>
      <c r="D55" s="31">
        <v>293.75</v>
      </c>
      <c r="E55" s="28" t="s">
        <v>186</v>
      </c>
      <c r="F55" s="29" t="s">
        <v>101</v>
      </c>
      <c r="G55" s="30" t="s">
        <v>111</v>
      </c>
      <c r="H55" s="31">
        <f t="shared" si="1"/>
        <v>2.27</v>
      </c>
      <c r="I55" s="41"/>
      <c r="J55" s="14"/>
    </row>
    <row r="56" spans="1:10" ht="15.95" customHeight="1" x14ac:dyDescent="0.35">
      <c r="A56" s="40" t="s">
        <v>184</v>
      </c>
      <c r="B56" s="14" t="s">
        <v>302</v>
      </c>
      <c r="C56" s="42">
        <v>200</v>
      </c>
      <c r="D56" s="31">
        <v>198.76</v>
      </c>
      <c r="E56" s="28" t="s">
        <v>186</v>
      </c>
      <c r="F56" s="29" t="s">
        <v>101</v>
      </c>
      <c r="G56" s="30" t="s">
        <v>111</v>
      </c>
      <c r="H56" s="31">
        <f t="shared" si="1"/>
        <v>1.54</v>
      </c>
      <c r="I56" s="41"/>
      <c r="J56" s="14"/>
    </row>
    <row r="57" spans="1:10" ht="15.95" customHeight="1" x14ac:dyDescent="0.35">
      <c r="A57" s="33" t="s">
        <v>134</v>
      </c>
      <c r="B57" s="34"/>
      <c r="C57" s="32"/>
      <c r="D57" s="35">
        <f>SUM(D49:D56)</f>
        <v>5556.93</v>
      </c>
      <c r="E57" s="28"/>
      <c r="F57" s="29"/>
      <c r="G57" s="30"/>
      <c r="H57" s="35">
        <f>SUM(H49:H56)</f>
        <v>42.95</v>
      </c>
      <c r="I57" s="14"/>
      <c r="J57" s="14"/>
    </row>
    <row r="58" spans="1:10" ht="15.95" customHeight="1" x14ac:dyDescent="0.35">
      <c r="A58" s="25" t="s">
        <v>136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25" t="s">
        <v>137</v>
      </c>
      <c r="B60" s="9"/>
      <c r="C60" s="36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138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7" t="s">
        <v>139</v>
      </c>
      <c r="B64" s="38"/>
      <c r="C64" s="32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134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3" t="s">
        <v>140</v>
      </c>
      <c r="B66" s="38"/>
      <c r="C66" s="36"/>
      <c r="D66" s="35">
        <f>SUM(D65,D63,D61,D59,D57,D48,D46)</f>
        <v>5634.37</v>
      </c>
      <c r="E66" s="28"/>
      <c r="F66" s="29"/>
      <c r="G66" s="30"/>
      <c r="H66" s="35">
        <f>SUM(H65,H63,H61,H59,H57,H48,H46)</f>
        <v>43.550000000000004</v>
      </c>
      <c r="I66" s="14"/>
      <c r="J66" s="14"/>
    </row>
    <row r="67" spans="1:10" ht="15.95" customHeight="1" x14ac:dyDescent="0.35">
      <c r="A67" s="25" t="s">
        <v>141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25" t="s">
        <v>142</v>
      </c>
      <c r="B69" s="9"/>
      <c r="C69" s="36"/>
      <c r="D69" s="31" t="s">
        <v>91</v>
      </c>
      <c r="E69" s="28"/>
      <c r="F69" s="29"/>
      <c r="G69" s="30"/>
      <c r="H69" s="31"/>
      <c r="I69" s="14"/>
      <c r="J69" s="14"/>
    </row>
    <row r="70" spans="1:10" ht="15.95" hidden="1" customHeight="1" x14ac:dyDescent="0.35">
      <c r="A70" s="33" t="s">
        <v>92</v>
      </c>
      <c r="B70" s="34"/>
      <c r="C70" s="32"/>
      <c r="D70" s="35">
        <f>SUM(D69:D69)</f>
        <v>0</v>
      </c>
      <c r="E70" s="28"/>
      <c r="F70" s="29"/>
      <c r="G70" s="30"/>
      <c r="H70" s="35">
        <f>SUM(H69:H69)</f>
        <v>0</v>
      </c>
      <c r="I70" s="14"/>
      <c r="J70" s="14"/>
    </row>
    <row r="71" spans="1:10" ht="15.95" customHeight="1" x14ac:dyDescent="0.35">
      <c r="A71" s="37" t="s">
        <v>143</v>
      </c>
      <c r="B71" s="38"/>
      <c r="C71" s="32"/>
      <c r="D71" s="39"/>
      <c r="E71" s="28"/>
      <c r="F71" s="29"/>
      <c r="G71" s="30"/>
      <c r="H71" s="31"/>
      <c r="I71" s="14"/>
      <c r="J71" s="14"/>
    </row>
    <row r="72" spans="1:10" ht="15.95" customHeight="1" x14ac:dyDescent="0.35">
      <c r="A72" s="37" t="s">
        <v>144</v>
      </c>
      <c r="B72" s="38"/>
      <c r="C72" s="32"/>
      <c r="D72" s="31" t="s">
        <v>91</v>
      </c>
      <c r="E72" s="28"/>
      <c r="F72" s="29"/>
      <c r="G72" s="30"/>
      <c r="H72" s="31"/>
      <c r="I72" s="14"/>
      <c r="J72" s="14"/>
    </row>
    <row r="73" spans="1:10" ht="15.95" customHeight="1" x14ac:dyDescent="0.35">
      <c r="A73" s="25" t="s">
        <v>145</v>
      </c>
      <c r="B73" s="9"/>
      <c r="C73" s="36"/>
      <c r="D73" s="31">
        <v>0.11</v>
      </c>
      <c r="E73" s="28"/>
      <c r="F73" s="29"/>
      <c r="G73" s="30"/>
      <c r="H73" s="43">
        <f>ROUND(IFERROR($D73/$D$76*100,0),2)</f>
        <v>0</v>
      </c>
      <c r="I73" s="41"/>
      <c r="J73" s="14"/>
    </row>
    <row r="74" spans="1:10" ht="15.95" customHeight="1" x14ac:dyDescent="0.35">
      <c r="A74" s="25" t="s">
        <v>146</v>
      </c>
      <c r="B74" s="9"/>
      <c r="C74" s="36"/>
      <c r="D74" s="44">
        <v>518.64999999999782</v>
      </c>
      <c r="E74" s="28"/>
      <c r="F74" s="29"/>
      <c r="G74" s="30"/>
      <c r="H74" s="31">
        <f>ROUND(IFERROR($D74/$D$76*100,0),2)</f>
        <v>4.01</v>
      </c>
      <c r="I74" s="41"/>
      <c r="J74" s="14"/>
    </row>
    <row r="75" spans="1:10" ht="15.95" customHeight="1" x14ac:dyDescent="0.35">
      <c r="A75" s="33" t="s">
        <v>92</v>
      </c>
      <c r="B75" s="34"/>
      <c r="C75" s="36"/>
      <c r="D75" s="35">
        <f>SUM(D72:D74)</f>
        <v>518.75999999999783</v>
      </c>
      <c r="E75" s="28"/>
      <c r="F75" s="29"/>
      <c r="G75" s="30"/>
      <c r="H75" s="35">
        <f>SUM(H72:H74)</f>
        <v>4.01</v>
      </c>
      <c r="I75" s="11"/>
      <c r="J75" s="14"/>
    </row>
    <row r="76" spans="1:10" ht="15.95" customHeight="1" thickBot="1" x14ac:dyDescent="0.4">
      <c r="A76" s="45" t="s">
        <v>147</v>
      </c>
      <c r="B76" s="46"/>
      <c r="C76" s="47"/>
      <c r="D76" s="48">
        <f>SUMIF(A:A,"*Total",D:D)</f>
        <v>12939.029999999999</v>
      </c>
      <c r="E76" s="49"/>
      <c r="F76" s="50"/>
      <c r="G76" s="51"/>
      <c r="H76" s="48">
        <f>SUMIF(A:A,"*Total",H:H)</f>
        <v>100.00000000000001</v>
      </c>
      <c r="I76" s="11"/>
      <c r="J76" s="14"/>
    </row>
    <row r="77" spans="1:10" ht="15.95" customHeight="1" thickTop="1" x14ac:dyDescent="0.35">
      <c r="A77" s="52" t="s">
        <v>148</v>
      </c>
      <c r="B77" s="14"/>
      <c r="C77" s="14"/>
      <c r="D77" s="11"/>
      <c r="E77" s="14"/>
      <c r="F77" s="14"/>
      <c r="G77" s="14"/>
      <c r="H77" s="6"/>
    </row>
    <row r="78" spans="1:10" ht="15.95" customHeight="1" x14ac:dyDescent="0.35">
      <c r="A78" s="14" t="s">
        <v>149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150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151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53" t="s">
        <v>152</v>
      </c>
      <c r="B81" s="53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153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154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155</v>
      </c>
      <c r="B84" s="14"/>
      <c r="C84" s="14"/>
      <c r="D84" s="6"/>
      <c r="E84" s="14"/>
      <c r="F84" s="14"/>
      <c r="G84" s="14"/>
      <c r="H84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370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371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106</v>
      </c>
      <c r="B25" s="14" t="s">
        <v>365</v>
      </c>
      <c r="C25" s="36">
        <v>250</v>
      </c>
      <c r="D25" s="31">
        <v>2510.6</v>
      </c>
      <c r="E25" s="28" t="s">
        <v>120</v>
      </c>
      <c r="F25" s="29" t="s">
        <v>101</v>
      </c>
      <c r="G25" s="30" t="s">
        <v>102</v>
      </c>
      <c r="H25" s="31">
        <f t="shared" ref="H25:H30" si="0">ROUND(IFERROR($D25/$D$74*100,0),2)</f>
        <v>12.43</v>
      </c>
      <c r="I25" s="14"/>
      <c r="J25" s="14"/>
    </row>
    <row r="26" spans="1:10" ht="15.95" customHeight="1" x14ac:dyDescent="0.35">
      <c r="A26" s="40" t="s">
        <v>319</v>
      </c>
      <c r="B26" s="14" t="s">
        <v>372</v>
      </c>
      <c r="C26" s="36">
        <v>100</v>
      </c>
      <c r="D26" s="31">
        <v>2507.4</v>
      </c>
      <c r="E26" s="28" t="s">
        <v>100</v>
      </c>
      <c r="F26" s="29" t="s">
        <v>101</v>
      </c>
      <c r="G26" s="30" t="s">
        <v>102</v>
      </c>
      <c r="H26" s="31">
        <f t="shared" si="0"/>
        <v>12.41</v>
      </c>
      <c r="I26" s="14"/>
      <c r="J26" s="14"/>
    </row>
    <row r="27" spans="1:10" ht="15.95" customHeight="1" x14ac:dyDescent="0.35">
      <c r="A27" s="40" t="s">
        <v>295</v>
      </c>
      <c r="B27" s="14" t="s">
        <v>296</v>
      </c>
      <c r="C27" s="36">
        <v>250</v>
      </c>
      <c r="D27" s="31">
        <v>2504.27</v>
      </c>
      <c r="E27" s="28" t="s">
        <v>297</v>
      </c>
      <c r="F27" s="29" t="s">
        <v>101</v>
      </c>
      <c r="G27" s="30" t="s">
        <v>121</v>
      </c>
      <c r="H27" s="31">
        <f t="shared" si="0"/>
        <v>12.4</v>
      </c>
      <c r="I27" s="14"/>
      <c r="J27" s="14"/>
    </row>
    <row r="28" spans="1:10" ht="15.95" customHeight="1" x14ac:dyDescent="0.35">
      <c r="A28" s="40" t="s">
        <v>373</v>
      </c>
      <c r="B28" s="14" t="s">
        <v>374</v>
      </c>
      <c r="C28" s="36">
        <v>240</v>
      </c>
      <c r="D28" s="31">
        <v>2408.2399999999998</v>
      </c>
      <c r="E28" s="28" t="s">
        <v>105</v>
      </c>
      <c r="F28" s="29" t="s">
        <v>101</v>
      </c>
      <c r="G28" s="30" t="s">
        <v>102</v>
      </c>
      <c r="H28" s="31">
        <f t="shared" si="0"/>
        <v>11.92</v>
      </c>
      <c r="I28" s="14"/>
      <c r="J28" s="14"/>
    </row>
    <row r="29" spans="1:10" ht="15.95" customHeight="1" x14ac:dyDescent="0.35">
      <c r="A29" s="40" t="s">
        <v>226</v>
      </c>
      <c r="B29" s="14" t="s">
        <v>375</v>
      </c>
      <c r="C29" s="36">
        <v>150</v>
      </c>
      <c r="D29" s="31">
        <v>1505.28</v>
      </c>
      <c r="E29" s="28" t="s">
        <v>164</v>
      </c>
      <c r="F29" s="29" t="s">
        <v>101</v>
      </c>
      <c r="G29" s="30" t="s">
        <v>102</v>
      </c>
      <c r="H29" s="31">
        <f t="shared" si="0"/>
        <v>7.45</v>
      </c>
      <c r="I29" s="14"/>
      <c r="J29" s="14"/>
    </row>
    <row r="30" spans="1:10" ht="15.95" customHeight="1" x14ac:dyDescent="0.35">
      <c r="A30" s="40" t="s">
        <v>122</v>
      </c>
      <c r="B30" s="14" t="s">
        <v>376</v>
      </c>
      <c r="C30" s="36">
        <v>50</v>
      </c>
      <c r="D30" s="31">
        <v>503.33</v>
      </c>
      <c r="E30" s="28" t="s">
        <v>120</v>
      </c>
      <c r="F30" s="29" t="s">
        <v>101</v>
      </c>
      <c r="G30" s="30" t="s">
        <v>102</v>
      </c>
      <c r="H30" s="31">
        <f t="shared" si="0"/>
        <v>2.4900000000000002</v>
      </c>
      <c r="I30" s="14"/>
      <c r="J30" s="14"/>
    </row>
    <row r="31" spans="1:10" ht="15.95" customHeight="1" x14ac:dyDescent="0.35">
      <c r="A31" s="33" t="s">
        <v>92</v>
      </c>
      <c r="B31" s="34"/>
      <c r="C31" s="32"/>
      <c r="D31" s="35">
        <f>SUM(D24:D30)</f>
        <v>11939.12</v>
      </c>
      <c r="E31" s="28"/>
      <c r="F31" s="29"/>
      <c r="G31" s="30"/>
      <c r="H31" s="35">
        <f>SUM(H24:H30)</f>
        <v>59.100000000000009</v>
      </c>
      <c r="I31" s="14"/>
      <c r="J31" s="14"/>
    </row>
    <row r="32" spans="1:10" ht="15.95" customHeight="1" x14ac:dyDescent="0.35">
      <c r="A32" s="25" t="s">
        <v>126</v>
      </c>
      <c r="B32" s="9"/>
      <c r="C32" s="36"/>
      <c r="D32" s="31" t="s">
        <v>91</v>
      </c>
      <c r="E32" s="28"/>
      <c r="F32" s="29"/>
      <c r="G32" s="30"/>
      <c r="H32" s="31"/>
      <c r="I32" s="14"/>
      <c r="J32" s="14"/>
    </row>
    <row r="33" spans="1:10" ht="15.95" hidden="1" customHeight="1" x14ac:dyDescent="0.35">
      <c r="A33" s="33" t="s">
        <v>92</v>
      </c>
      <c r="B33" s="34"/>
      <c r="C33" s="32"/>
      <c r="D33" s="35">
        <f>SUM(D32:D32)</f>
        <v>0</v>
      </c>
      <c r="E33" s="28"/>
      <c r="F33" s="29"/>
      <c r="G33" s="30"/>
      <c r="H33" s="35">
        <f>SUM(H32:H32)</f>
        <v>0</v>
      </c>
      <c r="I33" s="14"/>
      <c r="J33" s="14"/>
    </row>
    <row r="34" spans="1:10" ht="15.95" customHeight="1" x14ac:dyDescent="0.35">
      <c r="A34" s="37" t="s">
        <v>127</v>
      </c>
      <c r="B34" s="38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33"/>
      <c r="B36" s="34"/>
      <c r="C36" s="32"/>
      <c r="D36" s="39"/>
      <c r="E36" s="28"/>
      <c r="F36" s="29"/>
      <c r="G36" s="30"/>
      <c r="H36" s="39"/>
      <c r="I36" s="14"/>
      <c r="J36" s="14"/>
    </row>
    <row r="37" spans="1:10" ht="15.95" customHeight="1" x14ac:dyDescent="0.35">
      <c r="A37" s="33"/>
      <c r="B37" s="34"/>
      <c r="C37" s="32"/>
      <c r="D37" s="39"/>
      <c r="E37" s="28"/>
      <c r="F37" s="29"/>
      <c r="G37" s="30"/>
      <c r="H37" s="39"/>
      <c r="I37" s="14"/>
      <c r="J37" s="14"/>
    </row>
    <row r="38" spans="1:10" ht="15.95" customHeight="1" x14ac:dyDescent="0.35">
      <c r="A38" s="25" t="s">
        <v>128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25" t="s">
        <v>129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130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33"/>
      <c r="B44" s="34"/>
      <c r="C44" s="32"/>
      <c r="D44" s="39"/>
      <c r="E44" s="28"/>
      <c r="F44" s="29"/>
      <c r="G44" s="30"/>
      <c r="H44" s="39"/>
      <c r="I44" s="14"/>
      <c r="J44" s="14"/>
    </row>
    <row r="45" spans="1:10" ht="15.95" customHeight="1" x14ac:dyDescent="0.35">
      <c r="A45" s="25" t="s">
        <v>131</v>
      </c>
      <c r="B45" s="9"/>
      <c r="C45" s="36"/>
      <c r="D45" s="31"/>
      <c r="E45" s="28"/>
      <c r="F45" s="29"/>
      <c r="G45" s="30"/>
      <c r="H45" s="31"/>
      <c r="I45" s="14"/>
      <c r="J45" s="14"/>
    </row>
    <row r="46" spans="1:10" ht="15.95" customHeight="1" x14ac:dyDescent="0.35">
      <c r="A46" s="25" t="s">
        <v>132</v>
      </c>
      <c r="B46" s="9"/>
      <c r="C46" s="36"/>
      <c r="D46" s="31">
        <v>2815.47</v>
      </c>
      <c r="E46" s="28"/>
      <c r="F46" s="29"/>
      <c r="G46" s="30"/>
      <c r="H46" s="31">
        <f>ROUND(IFERROR($D46/$D$74*100,0),2)</f>
        <v>13.94</v>
      </c>
      <c r="I46" s="41"/>
      <c r="J46" s="14"/>
    </row>
    <row r="47" spans="1:10" ht="15.95" customHeight="1" x14ac:dyDescent="0.35">
      <c r="A47" s="25" t="s">
        <v>133</v>
      </c>
      <c r="B47" s="9"/>
      <c r="C47" s="36"/>
      <c r="D47" s="31" t="s">
        <v>91</v>
      </c>
      <c r="E47" s="28"/>
      <c r="F47" s="29"/>
      <c r="G47" s="30"/>
      <c r="H47" s="31"/>
      <c r="I47" s="41"/>
      <c r="J47" s="14"/>
    </row>
    <row r="48" spans="1:10" ht="15.95" hidden="1" customHeight="1" x14ac:dyDescent="0.35">
      <c r="A48" s="33" t="s">
        <v>134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25" t="s">
        <v>135</v>
      </c>
      <c r="B49" s="9"/>
      <c r="C49" s="42"/>
      <c r="D49" s="31"/>
      <c r="E49" s="28"/>
      <c r="F49" s="29"/>
      <c r="G49" s="30"/>
      <c r="H49" s="31"/>
      <c r="I49" s="41"/>
      <c r="J49" s="14"/>
    </row>
    <row r="50" spans="1:10" ht="15.95" customHeight="1" x14ac:dyDescent="0.35">
      <c r="A50" s="40" t="s">
        <v>182</v>
      </c>
      <c r="B50" s="14" t="s">
        <v>183</v>
      </c>
      <c r="C50" s="42">
        <v>1800</v>
      </c>
      <c r="D50" s="31">
        <v>1785.65</v>
      </c>
      <c r="E50" s="28" t="s">
        <v>181</v>
      </c>
      <c r="F50" s="29" t="s">
        <v>101</v>
      </c>
      <c r="G50" s="30" t="s">
        <v>111</v>
      </c>
      <c r="H50" s="31">
        <f>ROUND(IFERROR($D50/$D$74*100,0),2)</f>
        <v>8.84</v>
      </c>
      <c r="I50" s="41"/>
      <c r="J50" s="14"/>
    </row>
    <row r="51" spans="1:10" ht="15.95" customHeight="1" x14ac:dyDescent="0.35">
      <c r="A51" s="40" t="s">
        <v>207</v>
      </c>
      <c r="B51" s="14" t="s">
        <v>256</v>
      </c>
      <c r="C51" s="42">
        <v>1600</v>
      </c>
      <c r="D51" s="31">
        <v>1590.12</v>
      </c>
      <c r="E51" s="28" t="s">
        <v>186</v>
      </c>
      <c r="F51" s="29" t="s">
        <v>101</v>
      </c>
      <c r="G51" s="30" t="s">
        <v>111</v>
      </c>
      <c r="H51" s="31">
        <f>ROUND(IFERROR($D51/$D$74*100,0),2)</f>
        <v>7.87</v>
      </c>
      <c r="I51" s="41"/>
      <c r="J51" s="14"/>
    </row>
    <row r="52" spans="1:10" ht="15.95" customHeight="1" x14ac:dyDescent="0.35">
      <c r="A52" s="40" t="s">
        <v>184</v>
      </c>
      <c r="B52" s="14" t="s">
        <v>369</v>
      </c>
      <c r="C52" s="42">
        <v>400</v>
      </c>
      <c r="D52" s="31">
        <v>391.67</v>
      </c>
      <c r="E52" s="28" t="s">
        <v>186</v>
      </c>
      <c r="F52" s="29" t="s">
        <v>101</v>
      </c>
      <c r="G52" s="30" t="s">
        <v>111</v>
      </c>
      <c r="H52" s="31">
        <f>ROUND(IFERROR($D52/$D$74*100,0),2)</f>
        <v>1.94</v>
      </c>
      <c r="I52" s="41"/>
      <c r="J52" s="14"/>
    </row>
    <row r="53" spans="1:10" ht="15.95" customHeight="1" x14ac:dyDescent="0.35">
      <c r="A53" s="40" t="s">
        <v>367</v>
      </c>
      <c r="B53" s="14" t="s">
        <v>368</v>
      </c>
      <c r="C53" s="42">
        <v>300</v>
      </c>
      <c r="D53" s="31">
        <v>297.85000000000002</v>
      </c>
      <c r="E53" s="28" t="s">
        <v>202</v>
      </c>
      <c r="F53" s="29" t="s">
        <v>101</v>
      </c>
      <c r="G53" s="30" t="s">
        <v>111</v>
      </c>
      <c r="H53" s="31">
        <f>ROUND(IFERROR($D53/$D$74*100,0),2)</f>
        <v>1.47</v>
      </c>
      <c r="I53" s="41"/>
      <c r="J53" s="14"/>
    </row>
    <row r="54" spans="1:10" ht="15.95" customHeight="1" x14ac:dyDescent="0.35">
      <c r="A54" s="40" t="s">
        <v>179</v>
      </c>
      <c r="B54" s="14" t="s">
        <v>180</v>
      </c>
      <c r="C54" s="42">
        <v>100</v>
      </c>
      <c r="D54" s="31">
        <v>99.38</v>
      </c>
      <c r="E54" s="28" t="s">
        <v>181</v>
      </c>
      <c r="F54" s="29" t="s">
        <v>101</v>
      </c>
      <c r="G54" s="30" t="s">
        <v>111</v>
      </c>
      <c r="H54" s="31">
        <f>ROUND(IFERROR($D54/$D$74*100,0),2)</f>
        <v>0.49</v>
      </c>
      <c r="I54" s="41"/>
      <c r="J54" s="14"/>
    </row>
    <row r="55" spans="1:10" ht="15.95" customHeight="1" x14ac:dyDescent="0.35">
      <c r="A55" s="33" t="s">
        <v>134</v>
      </c>
      <c r="B55" s="34"/>
      <c r="C55" s="32"/>
      <c r="D55" s="35">
        <f>SUM(D49:D54)</f>
        <v>4164.67</v>
      </c>
      <c r="E55" s="28"/>
      <c r="F55" s="29"/>
      <c r="G55" s="30"/>
      <c r="H55" s="35">
        <f>SUM(H49:H54)</f>
        <v>20.61</v>
      </c>
      <c r="I55" s="14"/>
      <c r="J55" s="14"/>
    </row>
    <row r="56" spans="1:10" ht="15.95" customHeight="1" x14ac:dyDescent="0.35">
      <c r="A56" s="25" t="s">
        <v>136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137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138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139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3" t="s">
        <v>140</v>
      </c>
      <c r="B64" s="38"/>
      <c r="C64" s="36"/>
      <c r="D64" s="35">
        <f>SUM(D63,D61,D59,D57,D55,D48,D46)</f>
        <v>6980.1399999999994</v>
      </c>
      <c r="E64" s="28"/>
      <c r="F64" s="29"/>
      <c r="G64" s="30"/>
      <c r="H64" s="35">
        <f>SUM(H63,H61,H59,H57,H55,H48,H46)</f>
        <v>34.549999999999997</v>
      </c>
      <c r="I64" s="14"/>
      <c r="J64" s="14"/>
    </row>
    <row r="65" spans="1:10" ht="15.95" customHeight="1" x14ac:dyDescent="0.35">
      <c r="A65" s="25" t="s">
        <v>141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25" t="s">
        <v>142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37" t="s">
        <v>143</v>
      </c>
      <c r="B69" s="38"/>
      <c r="C69" s="32"/>
      <c r="D69" s="39"/>
      <c r="E69" s="28"/>
      <c r="F69" s="29"/>
      <c r="G69" s="30"/>
      <c r="H69" s="31"/>
      <c r="I69" s="14"/>
      <c r="J69" s="14"/>
    </row>
    <row r="70" spans="1:10" ht="15.95" customHeight="1" x14ac:dyDescent="0.35">
      <c r="A70" s="37" t="s">
        <v>144</v>
      </c>
      <c r="B70" s="38"/>
      <c r="C70" s="32"/>
      <c r="D70" s="31" t="s">
        <v>91</v>
      </c>
      <c r="E70" s="28"/>
      <c r="F70" s="29"/>
      <c r="G70" s="30"/>
      <c r="H70" s="31"/>
      <c r="I70" s="14"/>
      <c r="J70" s="14"/>
    </row>
    <row r="71" spans="1:10" ht="15.95" customHeight="1" x14ac:dyDescent="0.35">
      <c r="A71" s="25" t="s">
        <v>145</v>
      </c>
      <c r="B71" s="9"/>
      <c r="C71" s="36"/>
      <c r="D71" s="31">
        <v>0.1</v>
      </c>
      <c r="E71" s="28"/>
      <c r="F71" s="29"/>
      <c r="G71" s="30"/>
      <c r="H71" s="43">
        <f>ROUND(IFERROR($D71/$D$74*100,0),2)</f>
        <v>0</v>
      </c>
      <c r="I71" s="41"/>
      <c r="J71" s="14"/>
    </row>
    <row r="72" spans="1:10" ht="15.95" customHeight="1" x14ac:dyDescent="0.35">
      <c r="A72" s="25" t="s">
        <v>146</v>
      </c>
      <c r="B72" s="9"/>
      <c r="C72" s="36"/>
      <c r="D72" s="44">
        <v>1278.619999999999</v>
      </c>
      <c r="E72" s="28"/>
      <c r="F72" s="29"/>
      <c r="G72" s="30"/>
      <c r="H72" s="31">
        <f>ROUND(IFERROR($D72/$D$74*100,0),2)+0.02</f>
        <v>6.35</v>
      </c>
      <c r="I72" s="41"/>
      <c r="J72" s="14"/>
    </row>
    <row r="73" spans="1:10" ht="15.95" customHeight="1" x14ac:dyDescent="0.35">
      <c r="A73" s="33" t="s">
        <v>92</v>
      </c>
      <c r="B73" s="34"/>
      <c r="C73" s="36"/>
      <c r="D73" s="35">
        <f>SUM(D70:D72)</f>
        <v>1278.7199999999989</v>
      </c>
      <c r="E73" s="28"/>
      <c r="F73" s="29"/>
      <c r="G73" s="30"/>
      <c r="H73" s="35">
        <f>SUM(H70:H72)</f>
        <v>6.35</v>
      </c>
      <c r="I73" s="11"/>
      <c r="J73" s="14"/>
    </row>
    <row r="74" spans="1:10" ht="15.95" customHeight="1" thickBot="1" x14ac:dyDescent="0.4">
      <c r="A74" s="45" t="s">
        <v>147</v>
      </c>
      <c r="B74" s="46"/>
      <c r="C74" s="47"/>
      <c r="D74" s="48">
        <f>SUMIF(A:A,"*Total",D:D)</f>
        <v>20197.98</v>
      </c>
      <c r="E74" s="49"/>
      <c r="F74" s="50"/>
      <c r="G74" s="51"/>
      <c r="H74" s="48">
        <f>SUMIF(A:A,"*Total",H:H)</f>
        <v>100</v>
      </c>
      <c r="I74" s="11"/>
      <c r="J74" s="14"/>
    </row>
    <row r="75" spans="1:10" ht="15.95" customHeight="1" thickTop="1" x14ac:dyDescent="0.35">
      <c r="A75" s="52" t="s">
        <v>148</v>
      </c>
      <c r="B75" s="14"/>
      <c r="C75" s="14"/>
      <c r="D75" s="11"/>
      <c r="E75" s="14"/>
      <c r="F75" s="14"/>
      <c r="G75" s="14"/>
      <c r="H75" s="6"/>
    </row>
    <row r="76" spans="1:10" ht="15.95" customHeight="1" x14ac:dyDescent="0.35">
      <c r="A76" s="14" t="s">
        <v>149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150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151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53" t="s">
        <v>152</v>
      </c>
      <c r="B79" s="53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153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154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155</v>
      </c>
      <c r="B82" s="14"/>
      <c r="C82" s="14"/>
      <c r="D82" s="6"/>
      <c r="E82" s="14"/>
      <c r="F82" s="14"/>
      <c r="G82" s="14"/>
      <c r="H82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377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378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190</v>
      </c>
      <c r="B25" s="14" t="s">
        <v>379</v>
      </c>
      <c r="C25" s="36">
        <v>180</v>
      </c>
      <c r="D25" s="31">
        <v>2074.9499999999998</v>
      </c>
      <c r="E25" s="28" t="s">
        <v>216</v>
      </c>
      <c r="F25" s="29" t="s">
        <v>101</v>
      </c>
      <c r="G25" s="30" t="s">
        <v>102</v>
      </c>
      <c r="H25" s="31">
        <f>ROUND(IFERROR($D25/$D$73*100,0),2)</f>
        <v>15.09</v>
      </c>
      <c r="I25" s="14"/>
      <c r="J25" s="14"/>
    </row>
    <row r="26" spans="1:10" ht="15.95" customHeight="1" x14ac:dyDescent="0.35">
      <c r="A26" s="40" t="s">
        <v>373</v>
      </c>
      <c r="B26" s="14" t="s">
        <v>380</v>
      </c>
      <c r="C26" s="36">
        <v>180</v>
      </c>
      <c r="D26" s="31">
        <v>1807.23</v>
      </c>
      <c r="E26" s="28" t="s">
        <v>105</v>
      </c>
      <c r="F26" s="29" t="s">
        <v>101</v>
      </c>
      <c r="G26" s="30" t="s">
        <v>102</v>
      </c>
      <c r="H26" s="31">
        <f>ROUND(IFERROR($D26/$D$73*100,0),2)</f>
        <v>13.14</v>
      </c>
      <c r="I26" s="14"/>
      <c r="J26" s="14"/>
    </row>
    <row r="27" spans="1:10" ht="15.95" customHeight="1" x14ac:dyDescent="0.35">
      <c r="A27" s="40" t="s">
        <v>106</v>
      </c>
      <c r="B27" s="14" t="s">
        <v>365</v>
      </c>
      <c r="C27" s="36">
        <v>170</v>
      </c>
      <c r="D27" s="31">
        <v>1707.21</v>
      </c>
      <c r="E27" s="28" t="s">
        <v>120</v>
      </c>
      <c r="F27" s="29" t="s">
        <v>101</v>
      </c>
      <c r="G27" s="30" t="s">
        <v>102</v>
      </c>
      <c r="H27" s="31">
        <f>ROUND(IFERROR($D27/$D$73*100,0),2)</f>
        <v>12.41</v>
      </c>
      <c r="I27" s="14"/>
      <c r="J27" s="14"/>
    </row>
    <row r="28" spans="1:10" ht="15.95" customHeight="1" x14ac:dyDescent="0.35">
      <c r="A28" s="40" t="s">
        <v>103</v>
      </c>
      <c r="B28" s="14" t="s">
        <v>381</v>
      </c>
      <c r="C28" s="36">
        <v>120</v>
      </c>
      <c r="D28" s="31">
        <v>1204.83</v>
      </c>
      <c r="E28" s="28" t="s">
        <v>114</v>
      </c>
      <c r="F28" s="29" t="s">
        <v>101</v>
      </c>
      <c r="G28" s="30" t="s">
        <v>102</v>
      </c>
      <c r="H28" s="31">
        <f>ROUND(IFERROR($D28/$D$73*100,0),2)</f>
        <v>8.76</v>
      </c>
      <c r="I28" s="14"/>
      <c r="J28" s="14"/>
    </row>
    <row r="29" spans="1:10" ht="15.95" customHeight="1" x14ac:dyDescent="0.35">
      <c r="A29" s="33" t="s">
        <v>92</v>
      </c>
      <c r="B29" s="34"/>
      <c r="C29" s="32"/>
      <c r="D29" s="35">
        <f>SUM(D24:D28)</f>
        <v>6794.2199999999993</v>
      </c>
      <c r="E29" s="28"/>
      <c r="F29" s="29"/>
      <c r="G29" s="30"/>
      <c r="H29" s="35">
        <f>SUM(H24:H28)</f>
        <v>49.4</v>
      </c>
      <c r="I29" s="14"/>
      <c r="J29" s="14"/>
    </row>
    <row r="30" spans="1:10" ht="15.95" customHeight="1" x14ac:dyDescent="0.35">
      <c r="A30" s="25" t="s">
        <v>126</v>
      </c>
      <c r="B30" s="9"/>
      <c r="C30" s="36"/>
      <c r="D30" s="31" t="s">
        <v>91</v>
      </c>
      <c r="E30" s="28"/>
      <c r="F30" s="29"/>
      <c r="G30" s="30"/>
      <c r="H30" s="31"/>
      <c r="I30" s="14"/>
      <c r="J30" s="14"/>
    </row>
    <row r="31" spans="1:10" ht="15.95" hidden="1" customHeight="1" x14ac:dyDescent="0.35">
      <c r="A31" s="33" t="s">
        <v>92</v>
      </c>
      <c r="B31" s="34"/>
      <c r="C31" s="32"/>
      <c r="D31" s="35">
        <f>SUM(D30:D30)</f>
        <v>0</v>
      </c>
      <c r="E31" s="28"/>
      <c r="F31" s="29"/>
      <c r="G31" s="30"/>
      <c r="H31" s="35">
        <f>SUM(H30:H30)</f>
        <v>0</v>
      </c>
      <c r="I31" s="14"/>
      <c r="J31" s="14"/>
    </row>
    <row r="32" spans="1:10" ht="15.95" customHeight="1" x14ac:dyDescent="0.35">
      <c r="A32" s="37" t="s">
        <v>127</v>
      </c>
      <c r="B32" s="38"/>
      <c r="C32" s="36"/>
      <c r="D32" s="31" t="s">
        <v>91</v>
      </c>
      <c r="E32" s="28"/>
      <c r="F32" s="29"/>
      <c r="G32" s="30"/>
      <c r="H32" s="31"/>
      <c r="I32" s="14"/>
      <c r="J32" s="14"/>
    </row>
    <row r="33" spans="1:10" ht="15.95" hidden="1" customHeight="1" x14ac:dyDescent="0.35">
      <c r="A33" s="33" t="s">
        <v>92</v>
      </c>
      <c r="B33" s="34"/>
      <c r="C33" s="32"/>
      <c r="D33" s="35">
        <f>SUM(D32:D32)</f>
        <v>0</v>
      </c>
      <c r="E33" s="28"/>
      <c r="F33" s="29"/>
      <c r="G33" s="30"/>
      <c r="H33" s="35">
        <f>SUM(H32:H32)</f>
        <v>0</v>
      </c>
      <c r="I33" s="14"/>
      <c r="J33" s="14"/>
    </row>
    <row r="34" spans="1:10" ht="15.95" customHeight="1" x14ac:dyDescent="0.35">
      <c r="A34" s="33"/>
      <c r="B34" s="34"/>
      <c r="C34" s="32"/>
      <c r="D34" s="39"/>
      <c r="E34" s="28"/>
      <c r="F34" s="29"/>
      <c r="G34" s="30"/>
      <c r="H34" s="39"/>
      <c r="I34" s="14"/>
      <c r="J34" s="14"/>
    </row>
    <row r="35" spans="1:10" ht="15.95" customHeight="1" x14ac:dyDescent="0.35">
      <c r="A35" s="33"/>
      <c r="B35" s="34"/>
      <c r="C35" s="32"/>
      <c r="D35" s="39"/>
      <c r="E35" s="28"/>
      <c r="F35" s="29"/>
      <c r="G35" s="30"/>
      <c r="H35" s="39"/>
      <c r="I35" s="14"/>
      <c r="J35" s="14"/>
    </row>
    <row r="36" spans="1:10" ht="15.95" customHeight="1" x14ac:dyDescent="0.35">
      <c r="A36" s="25" t="s">
        <v>128</v>
      </c>
      <c r="B36" s="9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25" t="s">
        <v>129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25" t="s">
        <v>130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33"/>
      <c r="B42" s="34"/>
      <c r="C42" s="32"/>
      <c r="D42" s="39"/>
      <c r="E42" s="28"/>
      <c r="F42" s="29"/>
      <c r="G42" s="30"/>
      <c r="H42" s="39"/>
      <c r="I42" s="14"/>
      <c r="J42" s="14"/>
    </row>
    <row r="43" spans="1:10" ht="15.95" customHeight="1" x14ac:dyDescent="0.35">
      <c r="A43" s="25" t="s">
        <v>131</v>
      </c>
      <c r="B43" s="9"/>
      <c r="C43" s="36"/>
      <c r="D43" s="31"/>
      <c r="E43" s="28"/>
      <c r="F43" s="29"/>
      <c r="G43" s="30"/>
      <c r="H43" s="31"/>
      <c r="I43" s="14"/>
      <c r="J43" s="14"/>
    </row>
    <row r="44" spans="1:10" ht="15.95" customHeight="1" x14ac:dyDescent="0.35">
      <c r="A44" s="25" t="s">
        <v>132</v>
      </c>
      <c r="B44" s="9"/>
      <c r="C44" s="36"/>
      <c r="D44" s="31">
        <v>728.11</v>
      </c>
      <c r="E44" s="28"/>
      <c r="F44" s="29"/>
      <c r="G44" s="30"/>
      <c r="H44" s="31">
        <f>ROUND(IFERROR($D44/$D$73*100,0),2)</f>
        <v>5.29</v>
      </c>
      <c r="I44" s="41"/>
      <c r="J44" s="14"/>
    </row>
    <row r="45" spans="1:10" ht="15.95" customHeight="1" x14ac:dyDescent="0.35">
      <c r="A45" s="25" t="s">
        <v>133</v>
      </c>
      <c r="B45" s="9"/>
      <c r="C45" s="36"/>
      <c r="D45" s="31" t="s">
        <v>91</v>
      </c>
      <c r="E45" s="28"/>
      <c r="F45" s="29"/>
      <c r="G45" s="30"/>
      <c r="H45" s="31"/>
      <c r="I45" s="41"/>
      <c r="J45" s="14"/>
    </row>
    <row r="46" spans="1:10" ht="15.95" hidden="1" customHeight="1" x14ac:dyDescent="0.35">
      <c r="A46" s="33" t="s">
        <v>134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25" t="s">
        <v>135</v>
      </c>
      <c r="B47" s="9"/>
      <c r="C47" s="42"/>
      <c r="D47" s="31"/>
      <c r="E47" s="28"/>
      <c r="F47" s="29"/>
      <c r="G47" s="30"/>
      <c r="H47" s="31"/>
      <c r="I47" s="41"/>
      <c r="J47" s="14"/>
    </row>
    <row r="48" spans="1:10" ht="15.95" customHeight="1" x14ac:dyDescent="0.35">
      <c r="A48" s="40" t="s">
        <v>200</v>
      </c>
      <c r="B48" s="14" t="s">
        <v>382</v>
      </c>
      <c r="C48" s="42">
        <v>1300</v>
      </c>
      <c r="D48" s="31">
        <v>1276.81</v>
      </c>
      <c r="E48" s="28" t="s">
        <v>202</v>
      </c>
      <c r="F48" s="29" t="s">
        <v>101</v>
      </c>
      <c r="G48" s="30" t="s">
        <v>111</v>
      </c>
      <c r="H48" s="31">
        <f t="shared" ref="H48:H53" si="0">ROUND(IFERROR($D48/$D$73*100,0),2)</f>
        <v>9.2799999999999994</v>
      </c>
      <c r="I48" s="41"/>
      <c r="J48" s="14"/>
    </row>
    <row r="49" spans="1:10" ht="15.95" customHeight="1" x14ac:dyDescent="0.35">
      <c r="A49" s="40" t="s">
        <v>182</v>
      </c>
      <c r="B49" s="14" t="s">
        <v>183</v>
      </c>
      <c r="C49" s="42">
        <v>1270</v>
      </c>
      <c r="D49" s="31">
        <v>1259.8800000000001</v>
      </c>
      <c r="E49" s="28" t="s">
        <v>181</v>
      </c>
      <c r="F49" s="29" t="s">
        <v>101</v>
      </c>
      <c r="G49" s="30" t="s">
        <v>111</v>
      </c>
      <c r="H49" s="31">
        <f t="shared" si="0"/>
        <v>9.16</v>
      </c>
      <c r="I49" s="41"/>
      <c r="J49" s="14"/>
    </row>
    <row r="50" spans="1:10" ht="15.95" customHeight="1" x14ac:dyDescent="0.35">
      <c r="A50" s="40" t="s">
        <v>207</v>
      </c>
      <c r="B50" s="14" t="s">
        <v>256</v>
      </c>
      <c r="C50" s="42">
        <v>1200</v>
      </c>
      <c r="D50" s="31">
        <v>1192.5899999999999</v>
      </c>
      <c r="E50" s="28" t="s">
        <v>186</v>
      </c>
      <c r="F50" s="29" t="s">
        <v>101</v>
      </c>
      <c r="G50" s="30" t="s">
        <v>111</v>
      </c>
      <c r="H50" s="31">
        <f t="shared" si="0"/>
        <v>8.67</v>
      </c>
      <c r="I50" s="41"/>
      <c r="J50" s="14"/>
    </row>
    <row r="51" spans="1:10" ht="15.95" customHeight="1" x14ac:dyDescent="0.35">
      <c r="A51" s="40" t="s">
        <v>179</v>
      </c>
      <c r="B51" s="14" t="s">
        <v>180</v>
      </c>
      <c r="C51" s="42">
        <v>1200</v>
      </c>
      <c r="D51" s="31">
        <v>1192.56</v>
      </c>
      <c r="E51" s="28" t="s">
        <v>181</v>
      </c>
      <c r="F51" s="29" t="s">
        <v>101</v>
      </c>
      <c r="G51" s="30" t="s">
        <v>111</v>
      </c>
      <c r="H51" s="31">
        <f t="shared" si="0"/>
        <v>8.67</v>
      </c>
      <c r="I51" s="41"/>
      <c r="J51" s="14"/>
    </row>
    <row r="52" spans="1:10" ht="15.95" customHeight="1" x14ac:dyDescent="0.35">
      <c r="A52" s="40" t="s">
        <v>184</v>
      </c>
      <c r="B52" s="14" t="s">
        <v>383</v>
      </c>
      <c r="C52" s="42">
        <v>500</v>
      </c>
      <c r="D52" s="31">
        <v>488.07</v>
      </c>
      <c r="E52" s="28" t="s">
        <v>186</v>
      </c>
      <c r="F52" s="29" t="s">
        <v>101</v>
      </c>
      <c r="G52" s="30" t="s">
        <v>111</v>
      </c>
      <c r="H52" s="31">
        <f t="shared" si="0"/>
        <v>3.55</v>
      </c>
      <c r="I52" s="41"/>
      <c r="J52" s="14"/>
    </row>
    <row r="53" spans="1:10" ht="15.95" customHeight="1" x14ac:dyDescent="0.35">
      <c r="A53" s="40" t="s">
        <v>184</v>
      </c>
      <c r="B53" s="14" t="s">
        <v>369</v>
      </c>
      <c r="C53" s="42">
        <v>300</v>
      </c>
      <c r="D53" s="31">
        <v>293.75</v>
      </c>
      <c r="E53" s="28" t="s">
        <v>186</v>
      </c>
      <c r="F53" s="29" t="s">
        <v>101</v>
      </c>
      <c r="G53" s="30" t="s">
        <v>111</v>
      </c>
      <c r="H53" s="31">
        <f t="shared" si="0"/>
        <v>2.14</v>
      </c>
      <c r="I53" s="41"/>
      <c r="J53" s="14"/>
    </row>
    <row r="54" spans="1:10" ht="15.95" customHeight="1" x14ac:dyDescent="0.35">
      <c r="A54" s="33" t="s">
        <v>134</v>
      </c>
      <c r="B54" s="34"/>
      <c r="C54" s="32"/>
      <c r="D54" s="35">
        <f>SUM(D47:D53)</f>
        <v>5703.66</v>
      </c>
      <c r="E54" s="28"/>
      <c r="F54" s="29"/>
      <c r="G54" s="30"/>
      <c r="H54" s="35">
        <f>SUM(H47:H53)</f>
        <v>41.47</v>
      </c>
      <c r="I54" s="14"/>
      <c r="J54" s="14"/>
    </row>
    <row r="55" spans="1:10" ht="15.95" customHeight="1" x14ac:dyDescent="0.35">
      <c r="A55" s="25" t="s">
        <v>136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137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138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139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3" t="s">
        <v>140</v>
      </c>
      <c r="B63" s="38"/>
      <c r="C63" s="36"/>
      <c r="D63" s="35">
        <f>SUM(D62,D60,D58,D56,D54,D46,D44)</f>
        <v>6431.7699999999995</v>
      </c>
      <c r="E63" s="28"/>
      <c r="F63" s="29"/>
      <c r="G63" s="30"/>
      <c r="H63" s="35">
        <f>SUM(H62,H60,H58,H56,H54,H46,H44)</f>
        <v>46.76</v>
      </c>
      <c r="I63" s="14"/>
      <c r="J63" s="14"/>
    </row>
    <row r="64" spans="1:10" ht="15.95" customHeight="1" x14ac:dyDescent="0.35">
      <c r="A64" s="25" t="s">
        <v>141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25" t="s">
        <v>142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7" t="s">
        <v>143</v>
      </c>
      <c r="B68" s="38"/>
      <c r="C68" s="32"/>
      <c r="D68" s="39"/>
      <c r="E68" s="28"/>
      <c r="F68" s="29"/>
      <c r="G68" s="30"/>
      <c r="H68" s="31"/>
      <c r="I68" s="14"/>
      <c r="J68" s="14"/>
    </row>
    <row r="69" spans="1:10" ht="15.95" customHeight="1" x14ac:dyDescent="0.35">
      <c r="A69" s="37" t="s">
        <v>144</v>
      </c>
      <c r="B69" s="38"/>
      <c r="C69" s="32"/>
      <c r="D69" s="31" t="s">
        <v>91</v>
      </c>
      <c r="E69" s="28"/>
      <c r="F69" s="29"/>
      <c r="G69" s="30"/>
      <c r="H69" s="31"/>
      <c r="I69" s="14"/>
      <c r="J69" s="14"/>
    </row>
    <row r="70" spans="1:10" ht="15.95" customHeight="1" x14ac:dyDescent="0.35">
      <c r="A70" s="25" t="s">
        <v>145</v>
      </c>
      <c r="B70" s="9"/>
      <c r="C70" s="36"/>
      <c r="D70" s="31">
        <v>0.11</v>
      </c>
      <c r="E70" s="28"/>
      <c r="F70" s="29"/>
      <c r="G70" s="30"/>
      <c r="H70" s="43">
        <f>ROUND(IFERROR($D70/$D$73*100,0),2)</f>
        <v>0</v>
      </c>
      <c r="I70" s="41"/>
      <c r="J70" s="14"/>
    </row>
    <row r="71" spans="1:10" ht="15.95" customHeight="1" x14ac:dyDescent="0.35">
      <c r="A71" s="25" t="s">
        <v>146</v>
      </c>
      <c r="B71" s="9"/>
      <c r="C71" s="36"/>
      <c r="D71" s="44">
        <v>525.81999999999789</v>
      </c>
      <c r="E71" s="28"/>
      <c r="F71" s="29"/>
      <c r="G71" s="30"/>
      <c r="H71" s="31">
        <f>ROUND(IFERROR($D71/$D$73*100,0),2)+0.02</f>
        <v>3.84</v>
      </c>
      <c r="I71" s="41"/>
      <c r="J71" s="14"/>
    </row>
    <row r="72" spans="1:10" ht="15.95" customHeight="1" x14ac:dyDescent="0.35">
      <c r="A72" s="33" t="s">
        <v>92</v>
      </c>
      <c r="B72" s="34"/>
      <c r="C72" s="36"/>
      <c r="D72" s="35">
        <f>SUM(D69:D71)</f>
        <v>525.9299999999979</v>
      </c>
      <c r="E72" s="28"/>
      <c r="F72" s="29"/>
      <c r="G72" s="30"/>
      <c r="H72" s="35">
        <f>SUM(H69:H71)</f>
        <v>3.84</v>
      </c>
      <c r="I72" s="11"/>
      <c r="J72" s="14"/>
    </row>
    <row r="73" spans="1:10" ht="15.95" customHeight="1" thickBot="1" x14ac:dyDescent="0.4">
      <c r="A73" s="45" t="s">
        <v>147</v>
      </c>
      <c r="B73" s="46"/>
      <c r="C73" s="47"/>
      <c r="D73" s="48">
        <f>SUMIF(A:A,"*Total",D:D)</f>
        <v>13751.919999999996</v>
      </c>
      <c r="E73" s="49"/>
      <c r="F73" s="50"/>
      <c r="G73" s="51"/>
      <c r="H73" s="48">
        <f>SUMIF(A:A,"*Total",H:H)</f>
        <v>100</v>
      </c>
      <c r="I73" s="11"/>
      <c r="J73" s="14"/>
    </row>
    <row r="74" spans="1:10" ht="15.95" customHeight="1" thickTop="1" x14ac:dyDescent="0.35">
      <c r="A74" s="52" t="s">
        <v>148</v>
      </c>
      <c r="B74" s="14"/>
      <c r="C74" s="14"/>
      <c r="D74" s="11"/>
      <c r="E74" s="14"/>
      <c r="F74" s="14"/>
      <c r="G74" s="14"/>
      <c r="H74" s="6"/>
    </row>
    <row r="75" spans="1:10" ht="15.95" customHeight="1" x14ac:dyDescent="0.35">
      <c r="A75" s="14" t="s">
        <v>149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150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151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53" t="s">
        <v>152</v>
      </c>
      <c r="B78" s="53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153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154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155</v>
      </c>
      <c r="B81" s="14"/>
      <c r="C81" s="14"/>
      <c r="D81" s="6"/>
      <c r="E81" s="14"/>
      <c r="F81" s="14"/>
      <c r="G81" s="14"/>
      <c r="H81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384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385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106</v>
      </c>
      <c r="B25" s="14" t="s">
        <v>365</v>
      </c>
      <c r="C25" s="36">
        <v>180</v>
      </c>
      <c r="D25" s="31">
        <v>1807.63</v>
      </c>
      <c r="E25" s="28" t="s">
        <v>120</v>
      </c>
      <c r="F25" s="29" t="s">
        <v>101</v>
      </c>
      <c r="G25" s="30" t="s">
        <v>102</v>
      </c>
      <c r="H25" s="31">
        <f>ROUND(IFERROR($D25/$D$75*100,0),2)</f>
        <v>12.31</v>
      </c>
      <c r="I25" s="14"/>
      <c r="J25" s="14"/>
    </row>
    <row r="26" spans="1:10" ht="15.95" customHeight="1" x14ac:dyDescent="0.35">
      <c r="A26" s="40" t="s">
        <v>373</v>
      </c>
      <c r="B26" s="14" t="s">
        <v>386</v>
      </c>
      <c r="C26" s="36">
        <v>180</v>
      </c>
      <c r="D26" s="31">
        <v>1807.55</v>
      </c>
      <c r="E26" s="28" t="s">
        <v>105</v>
      </c>
      <c r="F26" s="29" t="s">
        <v>101</v>
      </c>
      <c r="G26" s="30" t="s">
        <v>102</v>
      </c>
      <c r="H26" s="31">
        <f>ROUND(IFERROR($D26/$D$75*100,0),2)</f>
        <v>12.31</v>
      </c>
      <c r="I26" s="14"/>
      <c r="J26" s="14"/>
    </row>
    <row r="27" spans="1:10" ht="15.95" customHeight="1" x14ac:dyDescent="0.35">
      <c r="A27" s="40" t="s">
        <v>319</v>
      </c>
      <c r="B27" s="14" t="s">
        <v>387</v>
      </c>
      <c r="C27" s="36">
        <v>72</v>
      </c>
      <c r="D27" s="31">
        <v>1806.72</v>
      </c>
      <c r="E27" s="28" t="s">
        <v>100</v>
      </c>
      <c r="F27" s="29" t="s">
        <v>101</v>
      </c>
      <c r="G27" s="30" t="s">
        <v>102</v>
      </c>
      <c r="H27" s="31">
        <f>ROUND(IFERROR($D27/$D$75*100,0),2)</f>
        <v>12.3</v>
      </c>
      <c r="I27" s="14"/>
      <c r="J27" s="14"/>
    </row>
    <row r="28" spans="1:10" ht="15.95" customHeight="1" x14ac:dyDescent="0.35">
      <c r="A28" s="40" t="s">
        <v>103</v>
      </c>
      <c r="B28" s="14" t="s">
        <v>388</v>
      </c>
      <c r="C28" s="36">
        <v>150</v>
      </c>
      <c r="D28" s="31">
        <v>1506.31</v>
      </c>
      <c r="E28" s="28" t="s">
        <v>114</v>
      </c>
      <c r="F28" s="29" t="s">
        <v>101</v>
      </c>
      <c r="G28" s="30" t="s">
        <v>102</v>
      </c>
      <c r="H28" s="31">
        <f>ROUND(IFERROR($D28/$D$75*100,0),2)</f>
        <v>10.26</v>
      </c>
      <c r="I28" s="14"/>
      <c r="J28" s="14"/>
    </row>
    <row r="29" spans="1:10" ht="15.95" customHeight="1" x14ac:dyDescent="0.35">
      <c r="A29" s="40" t="s">
        <v>198</v>
      </c>
      <c r="B29" s="14" t="s">
        <v>265</v>
      </c>
      <c r="C29" s="36">
        <v>30</v>
      </c>
      <c r="D29" s="31">
        <v>300.39999999999998</v>
      </c>
      <c r="E29" s="28" t="s">
        <v>164</v>
      </c>
      <c r="F29" s="29" t="s">
        <v>101</v>
      </c>
      <c r="G29" s="30" t="s">
        <v>111</v>
      </c>
      <c r="H29" s="31">
        <f>ROUND(IFERROR($D29/$D$75*100,0),2)</f>
        <v>2.0499999999999998</v>
      </c>
      <c r="I29" s="14"/>
      <c r="J29" s="14"/>
    </row>
    <row r="30" spans="1:10" ht="15.95" customHeight="1" x14ac:dyDescent="0.35">
      <c r="A30" s="33" t="s">
        <v>92</v>
      </c>
      <c r="B30" s="34"/>
      <c r="C30" s="32"/>
      <c r="D30" s="35">
        <f>SUM(D24:D29)</f>
        <v>7228.6100000000006</v>
      </c>
      <c r="E30" s="28"/>
      <c r="F30" s="29"/>
      <c r="G30" s="30"/>
      <c r="H30" s="35">
        <f>SUM(H24:H29)</f>
        <v>49.23</v>
      </c>
      <c r="I30" s="14"/>
      <c r="J30" s="14"/>
    </row>
    <row r="31" spans="1:10" ht="15.95" customHeight="1" x14ac:dyDescent="0.35">
      <c r="A31" s="25" t="s">
        <v>126</v>
      </c>
      <c r="B31" s="9"/>
      <c r="C31" s="36"/>
      <c r="D31" s="31" t="s">
        <v>91</v>
      </c>
      <c r="E31" s="28"/>
      <c r="F31" s="29"/>
      <c r="G31" s="30"/>
      <c r="H31" s="31"/>
      <c r="I31" s="14"/>
      <c r="J31" s="14"/>
    </row>
    <row r="32" spans="1:10" ht="15.95" hidden="1" customHeight="1" x14ac:dyDescent="0.35">
      <c r="A32" s="33" t="s">
        <v>92</v>
      </c>
      <c r="B32" s="34"/>
      <c r="C32" s="32"/>
      <c r="D32" s="35">
        <f>SUM(D31:D31)</f>
        <v>0</v>
      </c>
      <c r="E32" s="28"/>
      <c r="F32" s="29"/>
      <c r="G32" s="30"/>
      <c r="H32" s="35">
        <f>SUM(H31:H31)</f>
        <v>0</v>
      </c>
      <c r="I32" s="14"/>
      <c r="J32" s="14"/>
    </row>
    <row r="33" spans="1:10" ht="15.95" customHeight="1" x14ac:dyDescent="0.35">
      <c r="A33" s="37" t="s">
        <v>127</v>
      </c>
      <c r="B33" s="38"/>
      <c r="C33" s="36"/>
      <c r="D33" s="31" t="s">
        <v>91</v>
      </c>
      <c r="E33" s="28"/>
      <c r="F33" s="29"/>
      <c r="G33" s="30"/>
      <c r="H33" s="31"/>
      <c r="I33" s="14"/>
      <c r="J33" s="14"/>
    </row>
    <row r="34" spans="1:10" ht="15.95" hidden="1" customHeight="1" x14ac:dyDescent="0.35">
      <c r="A34" s="33" t="s">
        <v>92</v>
      </c>
      <c r="B34" s="34"/>
      <c r="C34" s="32"/>
      <c r="D34" s="35">
        <f>SUM(D33:D33)</f>
        <v>0</v>
      </c>
      <c r="E34" s="28"/>
      <c r="F34" s="29"/>
      <c r="G34" s="30"/>
      <c r="H34" s="35">
        <f>SUM(H33:H33)</f>
        <v>0</v>
      </c>
      <c r="I34" s="14"/>
      <c r="J34" s="14"/>
    </row>
    <row r="35" spans="1:10" ht="15.95" customHeight="1" x14ac:dyDescent="0.35">
      <c r="A35" s="33"/>
      <c r="B35" s="34"/>
      <c r="C35" s="32"/>
      <c r="D35" s="39"/>
      <c r="E35" s="28"/>
      <c r="F35" s="29"/>
      <c r="G35" s="30"/>
      <c r="H35" s="39"/>
      <c r="I35" s="14"/>
      <c r="J35" s="14"/>
    </row>
    <row r="36" spans="1:10" ht="15.95" customHeight="1" x14ac:dyDescent="0.35">
      <c r="A36" s="33"/>
      <c r="B36" s="34"/>
      <c r="C36" s="32"/>
      <c r="D36" s="39"/>
      <c r="E36" s="28"/>
      <c r="F36" s="29"/>
      <c r="G36" s="30"/>
      <c r="H36" s="39"/>
      <c r="I36" s="14"/>
      <c r="J36" s="14"/>
    </row>
    <row r="37" spans="1:10" ht="15.95" customHeight="1" x14ac:dyDescent="0.35">
      <c r="A37" s="25" t="s">
        <v>128</v>
      </c>
      <c r="B37" s="9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25" t="s">
        <v>129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25" t="s">
        <v>130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25" t="s">
        <v>131</v>
      </c>
      <c r="B44" s="9"/>
      <c r="C44" s="36"/>
      <c r="D44" s="31"/>
      <c r="E44" s="28"/>
      <c r="F44" s="29"/>
      <c r="G44" s="30"/>
      <c r="H44" s="31"/>
      <c r="I44" s="14"/>
      <c r="J44" s="14"/>
    </row>
    <row r="45" spans="1:10" ht="15.95" customHeight="1" x14ac:dyDescent="0.35">
      <c r="A45" s="25" t="s">
        <v>132</v>
      </c>
      <c r="B45" s="9"/>
      <c r="C45" s="36"/>
      <c r="D45" s="31">
        <v>179.02</v>
      </c>
      <c r="E45" s="28"/>
      <c r="F45" s="29"/>
      <c r="G45" s="30"/>
      <c r="H45" s="31">
        <f>ROUND(IFERROR($D45/$D$75*100,0),2)</f>
        <v>1.22</v>
      </c>
      <c r="I45" s="41"/>
      <c r="J45" s="14"/>
    </row>
    <row r="46" spans="1:10" ht="15.95" customHeight="1" x14ac:dyDescent="0.35">
      <c r="A46" s="25" t="s">
        <v>133</v>
      </c>
      <c r="B46" s="9"/>
      <c r="C46" s="36"/>
      <c r="D46" s="31" t="s">
        <v>91</v>
      </c>
      <c r="E46" s="28"/>
      <c r="F46" s="29"/>
      <c r="G46" s="30"/>
      <c r="H46" s="31"/>
      <c r="I46" s="41"/>
      <c r="J46" s="14"/>
    </row>
    <row r="47" spans="1:10" ht="15.95" hidden="1" customHeight="1" x14ac:dyDescent="0.35">
      <c r="A47" s="33" t="s">
        <v>134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25" t="s">
        <v>135</v>
      </c>
      <c r="B48" s="9"/>
      <c r="C48" s="42"/>
      <c r="D48" s="31"/>
      <c r="E48" s="28"/>
      <c r="F48" s="29"/>
      <c r="G48" s="30"/>
      <c r="H48" s="31"/>
      <c r="I48" s="41"/>
      <c r="J48" s="14"/>
    </row>
    <row r="49" spans="1:10" ht="15.95" customHeight="1" x14ac:dyDescent="0.35">
      <c r="A49" s="40" t="s">
        <v>200</v>
      </c>
      <c r="B49" s="14" t="s">
        <v>382</v>
      </c>
      <c r="C49" s="42">
        <v>1400</v>
      </c>
      <c r="D49" s="31">
        <v>1375.02</v>
      </c>
      <c r="E49" s="28" t="s">
        <v>202</v>
      </c>
      <c r="F49" s="29" t="s">
        <v>101</v>
      </c>
      <c r="G49" s="30" t="s">
        <v>111</v>
      </c>
      <c r="H49" s="31">
        <f t="shared" ref="H49:H55" si="0">ROUND(IFERROR($D49/$D$75*100,0),2)</f>
        <v>9.36</v>
      </c>
      <c r="I49" s="41"/>
      <c r="J49" s="14"/>
    </row>
    <row r="50" spans="1:10" ht="15.95" customHeight="1" x14ac:dyDescent="0.35">
      <c r="A50" s="40" t="s">
        <v>182</v>
      </c>
      <c r="B50" s="14" t="s">
        <v>183</v>
      </c>
      <c r="C50" s="42">
        <v>1380</v>
      </c>
      <c r="D50" s="31">
        <v>1369</v>
      </c>
      <c r="E50" s="28" t="s">
        <v>181</v>
      </c>
      <c r="F50" s="29" t="s">
        <v>101</v>
      </c>
      <c r="G50" s="30" t="s">
        <v>111</v>
      </c>
      <c r="H50" s="31">
        <f t="shared" si="0"/>
        <v>9.32</v>
      </c>
      <c r="I50" s="41"/>
      <c r="J50" s="14"/>
    </row>
    <row r="51" spans="1:10" ht="15.95" customHeight="1" x14ac:dyDescent="0.35">
      <c r="A51" s="40" t="s">
        <v>179</v>
      </c>
      <c r="B51" s="14" t="s">
        <v>180</v>
      </c>
      <c r="C51" s="42">
        <v>1200</v>
      </c>
      <c r="D51" s="31">
        <v>1192.56</v>
      </c>
      <c r="E51" s="28" t="s">
        <v>181</v>
      </c>
      <c r="F51" s="29" t="s">
        <v>101</v>
      </c>
      <c r="G51" s="30" t="s">
        <v>111</v>
      </c>
      <c r="H51" s="31">
        <f t="shared" si="0"/>
        <v>8.1199999999999992</v>
      </c>
      <c r="I51" s="41"/>
      <c r="J51" s="14"/>
    </row>
    <row r="52" spans="1:10" ht="15.95" customHeight="1" x14ac:dyDescent="0.35">
      <c r="A52" s="40" t="s">
        <v>367</v>
      </c>
      <c r="B52" s="14" t="s">
        <v>368</v>
      </c>
      <c r="C52" s="42">
        <v>1200</v>
      </c>
      <c r="D52" s="31">
        <v>1191.3900000000001</v>
      </c>
      <c r="E52" s="28" t="s">
        <v>202</v>
      </c>
      <c r="F52" s="29" t="s">
        <v>101</v>
      </c>
      <c r="G52" s="30" t="s">
        <v>111</v>
      </c>
      <c r="H52" s="31">
        <f t="shared" si="0"/>
        <v>8.11</v>
      </c>
      <c r="I52" s="41"/>
      <c r="J52" s="14"/>
    </row>
    <row r="53" spans="1:10" ht="15.95" customHeight="1" x14ac:dyDescent="0.35">
      <c r="A53" s="40" t="s">
        <v>184</v>
      </c>
      <c r="B53" s="14" t="s">
        <v>302</v>
      </c>
      <c r="C53" s="42">
        <v>800</v>
      </c>
      <c r="D53" s="31">
        <v>795.04</v>
      </c>
      <c r="E53" s="28" t="s">
        <v>186</v>
      </c>
      <c r="F53" s="29" t="s">
        <v>101</v>
      </c>
      <c r="G53" s="30" t="s">
        <v>111</v>
      </c>
      <c r="H53" s="31">
        <f t="shared" si="0"/>
        <v>5.41</v>
      </c>
      <c r="I53" s="41"/>
      <c r="J53" s="14"/>
    </row>
    <row r="54" spans="1:10" ht="15.95" customHeight="1" x14ac:dyDescent="0.35">
      <c r="A54" s="40" t="s">
        <v>207</v>
      </c>
      <c r="B54" s="14" t="s">
        <v>235</v>
      </c>
      <c r="C54" s="42">
        <v>300</v>
      </c>
      <c r="D54" s="31">
        <v>298.55</v>
      </c>
      <c r="E54" s="28" t="s">
        <v>186</v>
      </c>
      <c r="F54" s="29" t="s">
        <v>101</v>
      </c>
      <c r="G54" s="30" t="s">
        <v>111</v>
      </c>
      <c r="H54" s="31">
        <f t="shared" si="0"/>
        <v>2.0299999999999998</v>
      </c>
      <c r="I54" s="41"/>
      <c r="J54" s="14"/>
    </row>
    <row r="55" spans="1:10" ht="15.95" customHeight="1" x14ac:dyDescent="0.35">
      <c r="A55" s="40" t="s">
        <v>184</v>
      </c>
      <c r="B55" s="14" t="s">
        <v>383</v>
      </c>
      <c r="C55" s="42">
        <v>200</v>
      </c>
      <c r="D55" s="31">
        <v>195.23</v>
      </c>
      <c r="E55" s="28" t="s">
        <v>186</v>
      </c>
      <c r="F55" s="29" t="s">
        <v>101</v>
      </c>
      <c r="G55" s="30" t="s">
        <v>111</v>
      </c>
      <c r="H55" s="31">
        <f t="shared" si="0"/>
        <v>1.33</v>
      </c>
      <c r="I55" s="41"/>
      <c r="J55" s="14"/>
    </row>
    <row r="56" spans="1:10" ht="15.95" customHeight="1" x14ac:dyDescent="0.35">
      <c r="A56" s="33" t="s">
        <v>134</v>
      </c>
      <c r="B56" s="34"/>
      <c r="C56" s="32"/>
      <c r="D56" s="35">
        <f>SUM(D48:D55)</f>
        <v>6416.79</v>
      </c>
      <c r="E56" s="28"/>
      <c r="F56" s="29"/>
      <c r="G56" s="30"/>
      <c r="H56" s="35">
        <f>SUM(H48:H55)</f>
        <v>43.679999999999993</v>
      </c>
      <c r="I56" s="14"/>
      <c r="J56" s="14"/>
    </row>
    <row r="57" spans="1:10" ht="15.95" customHeight="1" x14ac:dyDescent="0.35">
      <c r="A57" s="25" t="s">
        <v>136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25" t="s">
        <v>137</v>
      </c>
      <c r="B59" s="9"/>
      <c r="C59" s="36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138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7" t="s">
        <v>139</v>
      </c>
      <c r="B63" s="38"/>
      <c r="C63" s="32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134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3" t="s">
        <v>140</v>
      </c>
      <c r="B65" s="38"/>
      <c r="C65" s="36"/>
      <c r="D65" s="35">
        <f>SUM(D64,D62,D60,D58,D56,D47,D45)</f>
        <v>6595.81</v>
      </c>
      <c r="E65" s="28"/>
      <c r="F65" s="29"/>
      <c r="G65" s="30"/>
      <c r="H65" s="35">
        <f>SUM(H64,H62,H60,H58,H56,H47,H45)</f>
        <v>44.899999999999991</v>
      </c>
      <c r="I65" s="14"/>
      <c r="J65" s="14"/>
    </row>
    <row r="66" spans="1:10" ht="15.95" customHeight="1" x14ac:dyDescent="0.35">
      <c r="A66" s="25" t="s">
        <v>141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25" t="s">
        <v>142</v>
      </c>
      <c r="B68" s="9"/>
      <c r="C68" s="36"/>
      <c r="D68" s="31" t="s">
        <v>91</v>
      </c>
      <c r="E68" s="28"/>
      <c r="F68" s="29"/>
      <c r="G68" s="30"/>
      <c r="H68" s="31"/>
      <c r="I68" s="14"/>
      <c r="J68" s="14"/>
    </row>
    <row r="69" spans="1:10" ht="15.95" hidden="1" customHeight="1" x14ac:dyDescent="0.35">
      <c r="A69" s="33" t="s">
        <v>92</v>
      </c>
      <c r="B69" s="34"/>
      <c r="C69" s="32"/>
      <c r="D69" s="35">
        <f>SUM(D68:D68)</f>
        <v>0</v>
      </c>
      <c r="E69" s="28"/>
      <c r="F69" s="29"/>
      <c r="G69" s="30"/>
      <c r="H69" s="35">
        <f>SUM(H68:H68)</f>
        <v>0</v>
      </c>
      <c r="I69" s="14"/>
      <c r="J69" s="14"/>
    </row>
    <row r="70" spans="1:10" ht="15.95" customHeight="1" x14ac:dyDescent="0.35">
      <c r="A70" s="37" t="s">
        <v>143</v>
      </c>
      <c r="B70" s="38"/>
      <c r="C70" s="32"/>
      <c r="D70" s="39"/>
      <c r="E70" s="28"/>
      <c r="F70" s="29"/>
      <c r="G70" s="30"/>
      <c r="H70" s="31"/>
      <c r="I70" s="14"/>
      <c r="J70" s="14"/>
    </row>
    <row r="71" spans="1:10" ht="15.95" customHeight="1" x14ac:dyDescent="0.35">
      <c r="A71" s="37" t="s">
        <v>144</v>
      </c>
      <c r="B71" s="38"/>
      <c r="C71" s="32"/>
      <c r="D71" s="31" t="s">
        <v>91</v>
      </c>
      <c r="E71" s="28"/>
      <c r="F71" s="29"/>
      <c r="G71" s="30"/>
      <c r="H71" s="31"/>
      <c r="I71" s="14"/>
      <c r="J71" s="14"/>
    </row>
    <row r="72" spans="1:10" ht="15.95" customHeight="1" x14ac:dyDescent="0.35">
      <c r="A72" s="25" t="s">
        <v>145</v>
      </c>
      <c r="B72" s="9"/>
      <c r="C72" s="36"/>
      <c r="D72" s="31">
        <v>0.1</v>
      </c>
      <c r="E72" s="28"/>
      <c r="F72" s="29"/>
      <c r="G72" s="30"/>
      <c r="H72" s="43">
        <f>ROUND(IFERROR($D72/$D$75*100,0),2)</f>
        <v>0</v>
      </c>
      <c r="I72" s="41"/>
      <c r="J72" s="14"/>
    </row>
    <row r="73" spans="1:10" ht="15.95" customHeight="1" x14ac:dyDescent="0.35">
      <c r="A73" s="25" t="s">
        <v>146</v>
      </c>
      <c r="B73" s="9"/>
      <c r="C73" s="36"/>
      <c r="D73" s="44">
        <v>863.51000000000204</v>
      </c>
      <c r="E73" s="28"/>
      <c r="F73" s="29"/>
      <c r="G73" s="30"/>
      <c r="H73" s="31">
        <f>ROUND(IFERROR($D73/$D$75*100,0),2)-0.01</f>
        <v>5.87</v>
      </c>
      <c r="I73" s="41"/>
      <c r="J73" s="14"/>
    </row>
    <row r="74" spans="1:10" ht="15.95" customHeight="1" x14ac:dyDescent="0.35">
      <c r="A74" s="33" t="s">
        <v>92</v>
      </c>
      <c r="B74" s="34"/>
      <c r="C74" s="36"/>
      <c r="D74" s="35">
        <f>SUM(D71:D73)</f>
        <v>863.61000000000206</v>
      </c>
      <c r="E74" s="28"/>
      <c r="F74" s="29"/>
      <c r="G74" s="30"/>
      <c r="H74" s="35">
        <f>SUM(H71:H73)</f>
        <v>5.87</v>
      </c>
      <c r="I74" s="11"/>
      <c r="J74" s="14"/>
    </row>
    <row r="75" spans="1:10" ht="15.95" customHeight="1" thickBot="1" x14ac:dyDescent="0.4">
      <c r="A75" s="45" t="s">
        <v>147</v>
      </c>
      <c r="B75" s="46"/>
      <c r="C75" s="47"/>
      <c r="D75" s="48">
        <f>SUMIF(A:A,"*Total",D:D)</f>
        <v>14688.030000000004</v>
      </c>
      <c r="E75" s="49"/>
      <c r="F75" s="50"/>
      <c r="G75" s="51"/>
      <c r="H75" s="48">
        <f>SUMIF(A:A,"*Total",H:H)</f>
        <v>100</v>
      </c>
      <c r="I75" s="11"/>
      <c r="J75" s="14"/>
    </row>
    <row r="76" spans="1:10" ht="15.95" customHeight="1" thickTop="1" x14ac:dyDescent="0.35">
      <c r="A76" s="52" t="s">
        <v>148</v>
      </c>
      <c r="B76" s="14"/>
      <c r="C76" s="14"/>
      <c r="D76" s="11"/>
      <c r="E76" s="14"/>
      <c r="F76" s="14"/>
      <c r="G76" s="14"/>
      <c r="H76" s="6"/>
    </row>
    <row r="77" spans="1:10" ht="15.95" customHeight="1" x14ac:dyDescent="0.35">
      <c r="A77" s="14" t="s">
        <v>149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150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151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53" t="s">
        <v>152</v>
      </c>
      <c r="B80" s="53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153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154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155</v>
      </c>
      <c r="B83" s="14"/>
      <c r="C83" s="14"/>
      <c r="D83" s="6"/>
      <c r="E83" s="14"/>
      <c r="F83" s="14"/>
      <c r="G83" s="14"/>
      <c r="H83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389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390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373</v>
      </c>
      <c r="B25" s="14" t="s">
        <v>391</v>
      </c>
      <c r="C25" s="36">
        <v>130</v>
      </c>
      <c r="D25" s="31">
        <v>1305.55</v>
      </c>
      <c r="E25" s="28" t="s">
        <v>105</v>
      </c>
      <c r="F25" s="29" t="s">
        <v>101</v>
      </c>
      <c r="G25" s="30" t="s">
        <v>102</v>
      </c>
      <c r="H25" s="31">
        <f t="shared" ref="H25:H30" si="0">ROUND(IFERROR($D25/$D$74*100,0),2)</f>
        <v>12.4</v>
      </c>
      <c r="I25" s="14"/>
      <c r="J25" s="14"/>
    </row>
    <row r="26" spans="1:10" ht="15.95" customHeight="1" x14ac:dyDescent="0.35">
      <c r="A26" s="40" t="s">
        <v>103</v>
      </c>
      <c r="B26" s="14" t="s">
        <v>392</v>
      </c>
      <c r="C26" s="36">
        <v>120</v>
      </c>
      <c r="D26" s="31">
        <v>1205.1199999999999</v>
      </c>
      <c r="E26" s="28" t="s">
        <v>114</v>
      </c>
      <c r="F26" s="29" t="s">
        <v>101</v>
      </c>
      <c r="G26" s="30" t="s">
        <v>102</v>
      </c>
      <c r="H26" s="31">
        <f t="shared" si="0"/>
        <v>11.45</v>
      </c>
      <c r="I26" s="14"/>
      <c r="J26" s="14"/>
    </row>
    <row r="27" spans="1:10" ht="15.95" customHeight="1" x14ac:dyDescent="0.35">
      <c r="A27" s="40" t="s">
        <v>198</v>
      </c>
      <c r="B27" s="14" t="s">
        <v>265</v>
      </c>
      <c r="C27" s="36">
        <v>120</v>
      </c>
      <c r="D27" s="31">
        <v>1201.6199999999999</v>
      </c>
      <c r="E27" s="28" t="s">
        <v>164</v>
      </c>
      <c r="F27" s="29" t="s">
        <v>101</v>
      </c>
      <c r="G27" s="30" t="s">
        <v>111</v>
      </c>
      <c r="H27" s="31">
        <f t="shared" si="0"/>
        <v>11.41</v>
      </c>
      <c r="I27" s="14"/>
      <c r="J27" s="14"/>
    </row>
    <row r="28" spans="1:10" ht="15.95" customHeight="1" x14ac:dyDescent="0.35">
      <c r="A28" s="40" t="s">
        <v>214</v>
      </c>
      <c r="B28" s="14" t="s">
        <v>393</v>
      </c>
      <c r="C28" s="36">
        <v>100</v>
      </c>
      <c r="D28" s="31">
        <v>1150.6300000000001</v>
      </c>
      <c r="E28" s="28" t="s">
        <v>216</v>
      </c>
      <c r="F28" s="29" t="s">
        <v>101</v>
      </c>
      <c r="G28" s="30" t="s">
        <v>102</v>
      </c>
      <c r="H28" s="31">
        <f t="shared" si="0"/>
        <v>10.93</v>
      </c>
      <c r="I28" s="14"/>
      <c r="J28" s="14"/>
    </row>
    <row r="29" spans="1:10" ht="15.95" customHeight="1" x14ac:dyDescent="0.35">
      <c r="A29" s="40" t="s">
        <v>106</v>
      </c>
      <c r="B29" s="14" t="s">
        <v>365</v>
      </c>
      <c r="C29" s="36">
        <v>100</v>
      </c>
      <c r="D29" s="31">
        <v>1004.24</v>
      </c>
      <c r="E29" s="28" t="s">
        <v>120</v>
      </c>
      <c r="F29" s="29" t="s">
        <v>101</v>
      </c>
      <c r="G29" s="30" t="s">
        <v>102</v>
      </c>
      <c r="H29" s="31">
        <f t="shared" si="0"/>
        <v>9.5399999999999991</v>
      </c>
      <c r="I29" s="14"/>
      <c r="J29" s="14"/>
    </row>
    <row r="30" spans="1:10" ht="15.95" customHeight="1" x14ac:dyDescent="0.35">
      <c r="A30" s="40" t="s">
        <v>394</v>
      </c>
      <c r="B30" s="14" t="s">
        <v>395</v>
      </c>
      <c r="C30" s="36">
        <v>50</v>
      </c>
      <c r="D30" s="31">
        <v>501.44</v>
      </c>
      <c r="E30" s="28" t="s">
        <v>100</v>
      </c>
      <c r="F30" s="29" t="s">
        <v>101</v>
      </c>
      <c r="G30" s="30" t="s">
        <v>248</v>
      </c>
      <c r="H30" s="31">
        <f t="shared" si="0"/>
        <v>4.76</v>
      </c>
      <c r="I30" s="14"/>
      <c r="J30" s="14"/>
    </row>
    <row r="31" spans="1:10" ht="15.95" customHeight="1" x14ac:dyDescent="0.35">
      <c r="A31" s="33" t="s">
        <v>92</v>
      </c>
      <c r="B31" s="34"/>
      <c r="C31" s="32"/>
      <c r="D31" s="35">
        <f>SUM(D24:D30)</f>
        <v>6368.5999999999995</v>
      </c>
      <c r="E31" s="28"/>
      <c r="F31" s="29"/>
      <c r="G31" s="30"/>
      <c r="H31" s="35">
        <f>SUM(H24:H30)</f>
        <v>60.49</v>
      </c>
      <c r="I31" s="14"/>
      <c r="J31" s="14"/>
    </row>
    <row r="32" spans="1:10" ht="15.95" customHeight="1" x14ac:dyDescent="0.35">
      <c r="A32" s="25" t="s">
        <v>126</v>
      </c>
      <c r="B32" s="9"/>
      <c r="C32" s="36"/>
      <c r="D32" s="31" t="s">
        <v>91</v>
      </c>
      <c r="E32" s="28"/>
      <c r="F32" s="29"/>
      <c r="G32" s="30"/>
      <c r="H32" s="31"/>
      <c r="I32" s="14"/>
      <c r="J32" s="14"/>
    </row>
    <row r="33" spans="1:10" ht="15.95" hidden="1" customHeight="1" x14ac:dyDescent="0.35">
      <c r="A33" s="33" t="s">
        <v>92</v>
      </c>
      <c r="B33" s="34"/>
      <c r="C33" s="32"/>
      <c r="D33" s="35">
        <f>SUM(D32:D32)</f>
        <v>0</v>
      </c>
      <c r="E33" s="28"/>
      <c r="F33" s="29"/>
      <c r="G33" s="30"/>
      <c r="H33" s="35">
        <f>SUM(H32:H32)</f>
        <v>0</v>
      </c>
      <c r="I33" s="14"/>
      <c r="J33" s="14"/>
    </row>
    <row r="34" spans="1:10" ht="15.95" customHeight="1" x14ac:dyDescent="0.35">
      <c r="A34" s="37" t="s">
        <v>127</v>
      </c>
      <c r="B34" s="38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33"/>
      <c r="B36" s="34"/>
      <c r="C36" s="32"/>
      <c r="D36" s="39"/>
      <c r="E36" s="28"/>
      <c r="F36" s="29"/>
      <c r="G36" s="30"/>
      <c r="H36" s="39"/>
      <c r="I36" s="14"/>
      <c r="J36" s="14"/>
    </row>
    <row r="37" spans="1:10" ht="15.95" customHeight="1" x14ac:dyDescent="0.35">
      <c r="A37" s="33"/>
      <c r="B37" s="34"/>
      <c r="C37" s="32"/>
      <c r="D37" s="39"/>
      <c r="E37" s="28"/>
      <c r="F37" s="29"/>
      <c r="G37" s="30"/>
      <c r="H37" s="39"/>
      <c r="I37" s="14"/>
      <c r="J37" s="14"/>
    </row>
    <row r="38" spans="1:10" ht="15.95" customHeight="1" x14ac:dyDescent="0.35">
      <c r="A38" s="25" t="s">
        <v>128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25" t="s">
        <v>129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130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33"/>
      <c r="B44" s="34"/>
      <c r="C44" s="32"/>
      <c r="D44" s="39"/>
      <c r="E44" s="28"/>
      <c r="F44" s="29"/>
      <c r="G44" s="30"/>
      <c r="H44" s="39"/>
      <c r="I44" s="14"/>
      <c r="J44" s="14"/>
    </row>
    <row r="45" spans="1:10" ht="15.95" customHeight="1" x14ac:dyDescent="0.35">
      <c r="A45" s="25" t="s">
        <v>131</v>
      </c>
      <c r="B45" s="9"/>
      <c r="C45" s="36"/>
      <c r="D45" s="31"/>
      <c r="E45" s="28"/>
      <c r="F45" s="29"/>
      <c r="G45" s="30"/>
      <c r="H45" s="31"/>
      <c r="I45" s="14"/>
      <c r="J45" s="14"/>
    </row>
    <row r="46" spans="1:10" ht="15.95" customHeight="1" x14ac:dyDescent="0.35">
      <c r="A46" s="25" t="s">
        <v>132</v>
      </c>
      <c r="B46" s="9"/>
      <c r="C46" s="36"/>
      <c r="D46" s="31">
        <v>201.26</v>
      </c>
      <c r="E46" s="28"/>
      <c r="F46" s="29"/>
      <c r="G46" s="30"/>
      <c r="H46" s="31">
        <f>ROUND(IFERROR($D46/$D$74*100,0),2)</f>
        <v>1.91</v>
      </c>
      <c r="I46" s="41"/>
      <c r="J46" s="14"/>
    </row>
    <row r="47" spans="1:10" ht="15.95" customHeight="1" x14ac:dyDescent="0.35">
      <c r="A47" s="25" t="s">
        <v>133</v>
      </c>
      <c r="B47" s="9"/>
      <c r="C47" s="36"/>
      <c r="D47" s="31" t="s">
        <v>91</v>
      </c>
      <c r="E47" s="28"/>
      <c r="F47" s="29"/>
      <c r="G47" s="30"/>
      <c r="H47" s="31"/>
      <c r="I47" s="41"/>
      <c r="J47" s="14"/>
    </row>
    <row r="48" spans="1:10" ht="15.95" hidden="1" customHeight="1" x14ac:dyDescent="0.35">
      <c r="A48" s="33" t="s">
        <v>134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25" t="s">
        <v>135</v>
      </c>
      <c r="B49" s="9"/>
      <c r="C49" s="42"/>
      <c r="D49" s="31"/>
      <c r="E49" s="28"/>
      <c r="F49" s="29"/>
      <c r="G49" s="30"/>
      <c r="H49" s="31"/>
      <c r="I49" s="41"/>
      <c r="J49" s="14"/>
    </row>
    <row r="50" spans="1:10" ht="15.95" customHeight="1" x14ac:dyDescent="0.35">
      <c r="A50" s="40" t="s">
        <v>200</v>
      </c>
      <c r="B50" s="14" t="s">
        <v>201</v>
      </c>
      <c r="C50" s="42">
        <v>900</v>
      </c>
      <c r="D50" s="31">
        <v>895.43</v>
      </c>
      <c r="E50" s="28" t="s">
        <v>202</v>
      </c>
      <c r="F50" s="29" t="s">
        <v>101</v>
      </c>
      <c r="G50" s="30" t="s">
        <v>111</v>
      </c>
      <c r="H50" s="31">
        <f>ROUND(IFERROR($D50/$D$74*100,0),2)</f>
        <v>8.5</v>
      </c>
      <c r="I50" s="41"/>
      <c r="J50" s="14"/>
    </row>
    <row r="51" spans="1:10" ht="15.95" customHeight="1" x14ac:dyDescent="0.35">
      <c r="A51" s="40" t="s">
        <v>182</v>
      </c>
      <c r="B51" s="14" t="s">
        <v>183</v>
      </c>
      <c r="C51" s="42">
        <v>900</v>
      </c>
      <c r="D51" s="31">
        <v>892.83</v>
      </c>
      <c r="E51" s="28" t="s">
        <v>181</v>
      </c>
      <c r="F51" s="29" t="s">
        <v>101</v>
      </c>
      <c r="G51" s="30" t="s">
        <v>111</v>
      </c>
      <c r="H51" s="31">
        <f>ROUND(IFERROR($D51/$D$74*100,0),2)</f>
        <v>8.48</v>
      </c>
      <c r="I51" s="41"/>
      <c r="J51" s="14"/>
    </row>
    <row r="52" spans="1:10" ht="15.95" customHeight="1" x14ac:dyDescent="0.35">
      <c r="A52" s="40" t="s">
        <v>184</v>
      </c>
      <c r="B52" s="14" t="s">
        <v>185</v>
      </c>
      <c r="C52" s="42">
        <v>900</v>
      </c>
      <c r="D52" s="31">
        <v>891.44</v>
      </c>
      <c r="E52" s="28" t="s">
        <v>186</v>
      </c>
      <c r="F52" s="29" t="s">
        <v>101</v>
      </c>
      <c r="G52" s="30" t="s">
        <v>111</v>
      </c>
      <c r="H52" s="31">
        <f>ROUND(IFERROR($D52/$D$74*100,0),2)</f>
        <v>8.4700000000000006</v>
      </c>
      <c r="I52" s="41"/>
      <c r="J52" s="14"/>
    </row>
    <row r="53" spans="1:10" ht="15.95" customHeight="1" x14ac:dyDescent="0.35">
      <c r="A53" s="40" t="s">
        <v>222</v>
      </c>
      <c r="B53" s="14" t="s">
        <v>223</v>
      </c>
      <c r="C53" s="42">
        <v>500</v>
      </c>
      <c r="D53" s="31">
        <v>496.53</v>
      </c>
      <c r="E53" s="28" t="s">
        <v>186</v>
      </c>
      <c r="F53" s="29" t="s">
        <v>101</v>
      </c>
      <c r="G53" s="30" t="s">
        <v>111</v>
      </c>
      <c r="H53" s="31">
        <f>ROUND(IFERROR($D53/$D$74*100,0),2)</f>
        <v>4.72</v>
      </c>
      <c r="I53" s="41"/>
      <c r="J53" s="14"/>
    </row>
    <row r="54" spans="1:10" ht="15.95" customHeight="1" x14ac:dyDescent="0.35">
      <c r="A54" s="40" t="s">
        <v>179</v>
      </c>
      <c r="B54" s="14" t="s">
        <v>258</v>
      </c>
      <c r="C54" s="42">
        <v>250</v>
      </c>
      <c r="D54" s="31">
        <v>248.13</v>
      </c>
      <c r="E54" s="28" t="s">
        <v>181</v>
      </c>
      <c r="F54" s="29" t="s">
        <v>101</v>
      </c>
      <c r="G54" s="30" t="s">
        <v>111</v>
      </c>
      <c r="H54" s="31">
        <f>ROUND(IFERROR($D54/$D$74*100,0),2)</f>
        <v>2.36</v>
      </c>
      <c r="I54" s="41"/>
      <c r="J54" s="14"/>
    </row>
    <row r="55" spans="1:10" ht="15.95" customHeight="1" x14ac:dyDescent="0.35">
      <c r="A55" s="33" t="s">
        <v>134</v>
      </c>
      <c r="B55" s="34"/>
      <c r="C55" s="32"/>
      <c r="D55" s="35">
        <f>SUM(D49:D54)</f>
        <v>3424.3599999999997</v>
      </c>
      <c r="E55" s="28"/>
      <c r="F55" s="29"/>
      <c r="G55" s="30"/>
      <c r="H55" s="35">
        <f>SUM(H49:H54)</f>
        <v>32.53</v>
      </c>
      <c r="I55" s="14"/>
      <c r="J55" s="14"/>
    </row>
    <row r="56" spans="1:10" ht="15.95" customHeight="1" x14ac:dyDescent="0.35">
      <c r="A56" s="25" t="s">
        <v>136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137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138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139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3" t="s">
        <v>140</v>
      </c>
      <c r="B64" s="38"/>
      <c r="C64" s="36"/>
      <c r="D64" s="35">
        <f>SUM(D63,D61,D59,D57,D55,D48,D46)</f>
        <v>3625.62</v>
      </c>
      <c r="E64" s="28"/>
      <c r="F64" s="29"/>
      <c r="G64" s="30"/>
      <c r="H64" s="35">
        <f>SUM(H63,H61,H59,H57,H55,H48,H46)</f>
        <v>34.44</v>
      </c>
      <c r="I64" s="14"/>
      <c r="J64" s="14"/>
    </row>
    <row r="65" spans="1:10" ht="15.95" customHeight="1" x14ac:dyDescent="0.35">
      <c r="A65" s="25" t="s">
        <v>141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25" t="s">
        <v>142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37" t="s">
        <v>143</v>
      </c>
      <c r="B69" s="38"/>
      <c r="C69" s="32"/>
      <c r="D69" s="39"/>
      <c r="E69" s="28"/>
      <c r="F69" s="29"/>
      <c r="G69" s="30"/>
      <c r="H69" s="31"/>
      <c r="I69" s="14"/>
      <c r="J69" s="14"/>
    </row>
    <row r="70" spans="1:10" ht="15.95" customHeight="1" x14ac:dyDescent="0.35">
      <c r="A70" s="37" t="s">
        <v>144</v>
      </c>
      <c r="B70" s="38"/>
      <c r="C70" s="32"/>
      <c r="D70" s="31" t="s">
        <v>91</v>
      </c>
      <c r="E70" s="28"/>
      <c r="F70" s="29"/>
      <c r="G70" s="30"/>
      <c r="H70" s="31"/>
      <c r="I70" s="14"/>
      <c r="J70" s="14"/>
    </row>
    <row r="71" spans="1:10" ht="15.95" customHeight="1" x14ac:dyDescent="0.35">
      <c r="A71" s="25" t="s">
        <v>145</v>
      </c>
      <c r="B71" s="9"/>
      <c r="C71" s="36"/>
      <c r="D71" s="31">
        <v>0.11</v>
      </c>
      <c r="E71" s="28"/>
      <c r="F71" s="29"/>
      <c r="G71" s="30"/>
      <c r="H71" s="43">
        <f>ROUND(IFERROR($D71/$D$74*100,0),2)</f>
        <v>0</v>
      </c>
      <c r="I71" s="41"/>
      <c r="J71" s="14"/>
    </row>
    <row r="72" spans="1:10" ht="15.95" customHeight="1" x14ac:dyDescent="0.35">
      <c r="A72" s="25" t="s">
        <v>146</v>
      </c>
      <c r="B72" s="9"/>
      <c r="C72" s="36"/>
      <c r="D72" s="44">
        <v>535.20000000000073</v>
      </c>
      <c r="E72" s="28"/>
      <c r="F72" s="29"/>
      <c r="G72" s="30"/>
      <c r="H72" s="31">
        <f>ROUND(IFERROR($D72/$D$74*100,0),2)-0.01</f>
        <v>5.07</v>
      </c>
      <c r="I72" s="41"/>
      <c r="J72" s="14"/>
    </row>
    <row r="73" spans="1:10" ht="15.95" customHeight="1" x14ac:dyDescent="0.35">
      <c r="A73" s="33" t="s">
        <v>92</v>
      </c>
      <c r="B73" s="34"/>
      <c r="C73" s="36"/>
      <c r="D73" s="35">
        <f>SUM(D70:D72)</f>
        <v>535.31000000000074</v>
      </c>
      <c r="E73" s="28"/>
      <c r="F73" s="29"/>
      <c r="G73" s="30"/>
      <c r="H73" s="35">
        <f>SUM(H70:H72)</f>
        <v>5.07</v>
      </c>
      <c r="I73" s="11"/>
      <c r="J73" s="14"/>
    </row>
    <row r="74" spans="1:10" ht="15.95" customHeight="1" thickBot="1" x14ac:dyDescent="0.4">
      <c r="A74" s="45" t="s">
        <v>147</v>
      </c>
      <c r="B74" s="46"/>
      <c r="C74" s="47"/>
      <c r="D74" s="48">
        <f>SUMIF(A:A,"*Total",D:D)</f>
        <v>10529.53</v>
      </c>
      <c r="E74" s="49"/>
      <c r="F74" s="50"/>
      <c r="G74" s="51"/>
      <c r="H74" s="48">
        <f>SUMIF(A:A,"*Total",H:H)</f>
        <v>100</v>
      </c>
      <c r="I74" s="11"/>
      <c r="J74" s="14"/>
    </row>
    <row r="75" spans="1:10" ht="15.95" customHeight="1" thickTop="1" x14ac:dyDescent="0.35">
      <c r="A75" s="52" t="s">
        <v>148</v>
      </c>
      <c r="B75" s="14"/>
      <c r="C75" s="14"/>
      <c r="D75" s="11"/>
      <c r="E75" s="14"/>
      <c r="F75" s="14"/>
      <c r="G75" s="14"/>
      <c r="H75" s="6"/>
    </row>
    <row r="76" spans="1:10" ht="15.95" customHeight="1" x14ac:dyDescent="0.35">
      <c r="A76" s="14" t="s">
        <v>149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150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151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53" t="s">
        <v>152</v>
      </c>
      <c r="B79" s="53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153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154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155</v>
      </c>
      <c r="B82" s="14"/>
      <c r="C82" s="14"/>
      <c r="D82" s="6"/>
      <c r="E82" s="14"/>
      <c r="F82" s="14"/>
      <c r="G82" s="14"/>
      <c r="H82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396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397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174</v>
      </c>
      <c r="B25" s="14" t="s">
        <v>398</v>
      </c>
      <c r="C25" s="36">
        <v>40</v>
      </c>
      <c r="D25" s="31">
        <v>520.51</v>
      </c>
      <c r="E25" s="28" t="s">
        <v>164</v>
      </c>
      <c r="F25" s="29" t="s">
        <v>101</v>
      </c>
      <c r="G25" s="30" t="s">
        <v>102</v>
      </c>
      <c r="H25" s="31">
        <f>ROUND(IFERROR($D25/$D$71*100,0),2)</f>
        <v>14.91</v>
      </c>
      <c r="I25" s="14"/>
      <c r="J25" s="14"/>
    </row>
    <row r="26" spans="1:10" ht="15.95" customHeight="1" x14ac:dyDescent="0.35">
      <c r="A26" s="40" t="s">
        <v>124</v>
      </c>
      <c r="B26" s="14" t="s">
        <v>125</v>
      </c>
      <c r="C26" s="36">
        <v>40</v>
      </c>
      <c r="D26" s="31">
        <v>403.3</v>
      </c>
      <c r="E26" s="28" t="s">
        <v>120</v>
      </c>
      <c r="F26" s="29" t="s">
        <v>101</v>
      </c>
      <c r="G26" s="30" t="s">
        <v>111</v>
      </c>
      <c r="H26" s="31">
        <f>ROUND(IFERROR($D26/$D$71*100,0),2)</f>
        <v>11.55</v>
      </c>
      <c r="I26" s="14"/>
      <c r="J26" s="14"/>
    </row>
    <row r="27" spans="1:10" ht="15.95" customHeight="1" x14ac:dyDescent="0.35">
      <c r="A27" s="40" t="s">
        <v>226</v>
      </c>
      <c r="B27" s="14" t="s">
        <v>399</v>
      </c>
      <c r="C27" s="36">
        <v>40</v>
      </c>
      <c r="D27" s="31">
        <v>403.17</v>
      </c>
      <c r="E27" s="28" t="s">
        <v>120</v>
      </c>
      <c r="F27" s="29" t="s">
        <v>101</v>
      </c>
      <c r="G27" s="30" t="s">
        <v>102</v>
      </c>
      <c r="H27" s="31">
        <f>ROUND(IFERROR($D27/$D$71*100,0),2)</f>
        <v>11.55</v>
      </c>
      <c r="I27" s="14"/>
      <c r="J27" s="14"/>
    </row>
    <row r="28" spans="1:10" ht="15.95" customHeight="1" x14ac:dyDescent="0.35">
      <c r="A28" s="40" t="s">
        <v>112</v>
      </c>
      <c r="B28" s="14" t="s">
        <v>233</v>
      </c>
      <c r="C28" s="36">
        <v>30</v>
      </c>
      <c r="D28" s="31">
        <v>300.26</v>
      </c>
      <c r="E28" s="28" t="s">
        <v>164</v>
      </c>
      <c r="F28" s="29" t="s">
        <v>101</v>
      </c>
      <c r="G28" s="30" t="s">
        <v>102</v>
      </c>
      <c r="H28" s="31">
        <f>ROUND(IFERROR($D28/$D$71*100,0),2)</f>
        <v>8.6</v>
      </c>
      <c r="I28" s="14"/>
      <c r="J28" s="14"/>
    </row>
    <row r="29" spans="1:10" ht="15.95" customHeight="1" x14ac:dyDescent="0.35">
      <c r="A29" s="40" t="s">
        <v>238</v>
      </c>
      <c r="B29" s="14" t="s">
        <v>400</v>
      </c>
      <c r="C29" s="36">
        <v>27</v>
      </c>
      <c r="D29" s="31">
        <v>271.76</v>
      </c>
      <c r="E29" s="28" t="s">
        <v>240</v>
      </c>
      <c r="F29" s="29" t="s">
        <v>101</v>
      </c>
      <c r="G29" s="30" t="s">
        <v>102</v>
      </c>
      <c r="H29" s="31">
        <f>ROUND(IFERROR($D29/$D$71*100,0),2)</f>
        <v>7.79</v>
      </c>
      <c r="I29" s="14"/>
      <c r="J29" s="14"/>
    </row>
    <row r="30" spans="1:10" ht="15.95" customHeight="1" x14ac:dyDescent="0.35">
      <c r="A30" s="33" t="s">
        <v>92</v>
      </c>
      <c r="B30" s="34"/>
      <c r="C30" s="32"/>
      <c r="D30" s="35">
        <f>SUM(D24:D29)</f>
        <v>1899</v>
      </c>
      <c r="E30" s="28"/>
      <c r="F30" s="29"/>
      <c r="G30" s="30"/>
      <c r="H30" s="35">
        <f>SUM(H24:H29)</f>
        <v>54.400000000000006</v>
      </c>
      <c r="I30" s="14"/>
      <c r="J30" s="14"/>
    </row>
    <row r="31" spans="1:10" ht="15.95" customHeight="1" x14ac:dyDescent="0.35">
      <c r="A31" s="25" t="s">
        <v>126</v>
      </c>
      <c r="B31" s="9"/>
      <c r="C31" s="36"/>
      <c r="D31" s="31"/>
      <c r="E31" s="28"/>
      <c r="F31" s="29"/>
      <c r="G31" s="30"/>
      <c r="H31" s="31"/>
      <c r="I31" s="14"/>
      <c r="J31" s="14"/>
    </row>
    <row r="32" spans="1:10" ht="15.95" customHeight="1" x14ac:dyDescent="0.35">
      <c r="A32" s="40" t="s">
        <v>246</v>
      </c>
      <c r="B32" s="14" t="s">
        <v>247</v>
      </c>
      <c r="C32" s="36">
        <v>37</v>
      </c>
      <c r="D32" s="31">
        <v>419.98</v>
      </c>
      <c r="E32" s="28" t="s">
        <v>108</v>
      </c>
      <c r="F32" s="29" t="s">
        <v>101</v>
      </c>
      <c r="G32" s="30" t="s">
        <v>248</v>
      </c>
      <c r="H32" s="31">
        <f>ROUND(IFERROR($D32/$D$71*100,0),2)</f>
        <v>12.03</v>
      </c>
      <c r="I32" s="14"/>
      <c r="J32" s="14"/>
    </row>
    <row r="33" spans="1:10" ht="15.95" customHeight="1" x14ac:dyDescent="0.35">
      <c r="A33" s="33" t="s">
        <v>92</v>
      </c>
      <c r="B33" s="34"/>
      <c r="C33" s="32"/>
      <c r="D33" s="35">
        <f>SUM(D31:D32)</f>
        <v>419.98</v>
      </c>
      <c r="E33" s="28"/>
      <c r="F33" s="29"/>
      <c r="G33" s="30"/>
      <c r="H33" s="35">
        <f>SUM(H31:H32)</f>
        <v>12.03</v>
      </c>
      <c r="I33" s="14"/>
      <c r="J33" s="14"/>
    </row>
    <row r="34" spans="1:10" ht="15.95" customHeight="1" x14ac:dyDescent="0.35">
      <c r="A34" s="37" t="s">
        <v>127</v>
      </c>
      <c r="B34" s="38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33"/>
      <c r="B36" s="34"/>
      <c r="C36" s="32"/>
      <c r="D36" s="39"/>
      <c r="E36" s="28"/>
      <c r="F36" s="29"/>
      <c r="G36" s="30"/>
      <c r="H36" s="39"/>
      <c r="I36" s="14"/>
      <c r="J36" s="14"/>
    </row>
    <row r="37" spans="1:10" ht="15.95" customHeight="1" x14ac:dyDescent="0.35">
      <c r="A37" s="33"/>
      <c r="B37" s="34"/>
      <c r="C37" s="32"/>
      <c r="D37" s="39"/>
      <c r="E37" s="28"/>
      <c r="F37" s="29"/>
      <c r="G37" s="30"/>
      <c r="H37" s="39"/>
      <c r="I37" s="14"/>
      <c r="J37" s="14"/>
    </row>
    <row r="38" spans="1:10" ht="15.95" customHeight="1" x14ac:dyDescent="0.35">
      <c r="A38" s="25" t="s">
        <v>128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25" t="s">
        <v>129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130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33"/>
      <c r="B44" s="34"/>
      <c r="C44" s="32"/>
      <c r="D44" s="39"/>
      <c r="E44" s="28"/>
      <c r="F44" s="29"/>
      <c r="G44" s="30"/>
      <c r="H44" s="39"/>
      <c r="I44" s="14"/>
      <c r="J44" s="14"/>
    </row>
    <row r="45" spans="1:10" ht="15.95" customHeight="1" x14ac:dyDescent="0.35">
      <c r="A45" s="25" t="s">
        <v>131</v>
      </c>
      <c r="B45" s="9"/>
      <c r="C45" s="36"/>
      <c r="D45" s="31"/>
      <c r="E45" s="28"/>
      <c r="F45" s="29"/>
      <c r="G45" s="30"/>
      <c r="H45" s="31"/>
      <c r="I45" s="14"/>
      <c r="J45" s="14"/>
    </row>
    <row r="46" spans="1:10" ht="15.95" customHeight="1" x14ac:dyDescent="0.35">
      <c r="A46" s="25" t="s">
        <v>132</v>
      </c>
      <c r="B46" s="9"/>
      <c r="C46" s="36"/>
      <c r="D46" s="31">
        <v>521.08000000000004</v>
      </c>
      <c r="E46" s="28"/>
      <c r="F46" s="29"/>
      <c r="G46" s="30"/>
      <c r="H46" s="31">
        <f>ROUND(IFERROR($D46/$D$71*100,0),2)</f>
        <v>14.93</v>
      </c>
      <c r="I46" s="41"/>
      <c r="J46" s="14"/>
    </row>
    <row r="47" spans="1:10" ht="15.95" customHeight="1" x14ac:dyDescent="0.35">
      <c r="A47" s="25" t="s">
        <v>133</v>
      </c>
      <c r="B47" s="9"/>
      <c r="C47" s="36"/>
      <c r="D47" s="31" t="s">
        <v>91</v>
      </c>
      <c r="E47" s="28"/>
      <c r="F47" s="29"/>
      <c r="G47" s="30"/>
      <c r="H47" s="31"/>
      <c r="I47" s="41"/>
      <c r="J47" s="14"/>
    </row>
    <row r="48" spans="1:10" ht="15.95" hidden="1" customHeight="1" x14ac:dyDescent="0.35">
      <c r="A48" s="33" t="s">
        <v>134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25" t="s">
        <v>135</v>
      </c>
      <c r="B49" s="9"/>
      <c r="C49" s="42"/>
      <c r="D49" s="31"/>
      <c r="E49" s="28"/>
      <c r="F49" s="29"/>
      <c r="G49" s="30"/>
      <c r="H49" s="31"/>
      <c r="I49" s="41"/>
      <c r="J49" s="14"/>
    </row>
    <row r="50" spans="1:10" ht="15.95" customHeight="1" x14ac:dyDescent="0.35">
      <c r="A50" s="40" t="s">
        <v>179</v>
      </c>
      <c r="B50" s="14" t="s">
        <v>180</v>
      </c>
      <c r="C50" s="42">
        <v>300</v>
      </c>
      <c r="D50" s="31">
        <v>298.14</v>
      </c>
      <c r="E50" s="28" t="s">
        <v>181</v>
      </c>
      <c r="F50" s="29" t="s">
        <v>101</v>
      </c>
      <c r="G50" s="30" t="s">
        <v>111</v>
      </c>
      <c r="H50" s="31">
        <f>ROUND(IFERROR($D50/$D$71*100,0),2)</f>
        <v>8.5399999999999991</v>
      </c>
      <c r="I50" s="41"/>
      <c r="J50" s="14"/>
    </row>
    <row r="51" spans="1:10" ht="15.95" customHeight="1" x14ac:dyDescent="0.35">
      <c r="A51" s="40" t="s">
        <v>182</v>
      </c>
      <c r="B51" s="14" t="s">
        <v>267</v>
      </c>
      <c r="C51" s="42">
        <v>100</v>
      </c>
      <c r="D51" s="31">
        <v>99.3</v>
      </c>
      <c r="E51" s="28" t="s">
        <v>181</v>
      </c>
      <c r="F51" s="29" t="s">
        <v>101</v>
      </c>
      <c r="G51" s="30" t="s">
        <v>111</v>
      </c>
      <c r="H51" s="31">
        <f>ROUND(IFERROR($D51/$D$71*100,0),2)</f>
        <v>2.84</v>
      </c>
      <c r="I51" s="41"/>
      <c r="J51" s="14"/>
    </row>
    <row r="52" spans="1:10" ht="15.95" customHeight="1" x14ac:dyDescent="0.35">
      <c r="A52" s="33" t="s">
        <v>134</v>
      </c>
      <c r="B52" s="34"/>
      <c r="C52" s="32"/>
      <c r="D52" s="35">
        <f>SUM(D49:D51)</f>
        <v>397.44</v>
      </c>
      <c r="E52" s="28"/>
      <c r="F52" s="29"/>
      <c r="G52" s="30"/>
      <c r="H52" s="35">
        <f>SUM(H49:H51)</f>
        <v>11.379999999999999</v>
      </c>
      <c r="I52" s="14"/>
      <c r="J52" s="14"/>
    </row>
    <row r="53" spans="1:10" ht="15.95" customHeight="1" x14ac:dyDescent="0.35">
      <c r="A53" s="25" t="s">
        <v>136</v>
      </c>
      <c r="B53" s="9"/>
      <c r="C53" s="36"/>
      <c r="D53" s="31" t="s">
        <v>91</v>
      </c>
      <c r="E53" s="28"/>
      <c r="F53" s="29"/>
      <c r="G53" s="30"/>
      <c r="H53" s="31"/>
      <c r="I53" s="14"/>
      <c r="J53" s="14"/>
    </row>
    <row r="54" spans="1:10" ht="15.95" hidden="1" customHeight="1" x14ac:dyDescent="0.35">
      <c r="A54" s="33" t="s">
        <v>134</v>
      </c>
      <c r="B54" s="34"/>
      <c r="C54" s="32"/>
      <c r="D54" s="35">
        <f>SUM(D53:D53)</f>
        <v>0</v>
      </c>
      <c r="E54" s="28"/>
      <c r="F54" s="29"/>
      <c r="G54" s="30"/>
      <c r="H54" s="35">
        <f>SUM(H53:H53)</f>
        <v>0</v>
      </c>
      <c r="I54" s="14"/>
      <c r="J54" s="14"/>
    </row>
    <row r="55" spans="1:10" ht="15.95" customHeight="1" x14ac:dyDescent="0.35">
      <c r="A55" s="25" t="s">
        <v>137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37" t="s">
        <v>138</v>
      </c>
      <c r="B57" s="38"/>
      <c r="C57" s="32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139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3" t="s">
        <v>140</v>
      </c>
      <c r="B61" s="38"/>
      <c r="C61" s="36"/>
      <c r="D61" s="35">
        <f>SUM(D60,D58,D56,D54,D52,D48,D46)</f>
        <v>918.52</v>
      </c>
      <c r="E61" s="28"/>
      <c r="F61" s="29"/>
      <c r="G61" s="30"/>
      <c r="H61" s="35">
        <f>SUM(H60,H58,H56,H54,H52,H48,H46)</f>
        <v>26.31</v>
      </c>
      <c r="I61" s="14"/>
      <c r="J61" s="14"/>
    </row>
    <row r="62" spans="1:10" ht="15.95" customHeight="1" x14ac:dyDescent="0.35">
      <c r="A62" s="25" t="s">
        <v>141</v>
      </c>
      <c r="B62" s="9"/>
      <c r="C62" s="36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92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25" t="s">
        <v>142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7" t="s">
        <v>143</v>
      </c>
      <c r="B66" s="38"/>
      <c r="C66" s="32"/>
      <c r="D66" s="39"/>
      <c r="E66" s="28"/>
      <c r="F66" s="29"/>
      <c r="G66" s="30"/>
      <c r="H66" s="31"/>
      <c r="I66" s="14"/>
      <c r="J66" s="14"/>
    </row>
    <row r="67" spans="1:10" ht="15.95" customHeight="1" x14ac:dyDescent="0.35">
      <c r="A67" s="37" t="s">
        <v>144</v>
      </c>
      <c r="B67" s="38"/>
      <c r="C67" s="32"/>
      <c r="D67" s="31" t="s">
        <v>91</v>
      </c>
      <c r="E67" s="28"/>
      <c r="F67" s="29"/>
      <c r="G67" s="30"/>
      <c r="H67" s="31"/>
      <c r="I67" s="14"/>
      <c r="J67" s="14"/>
    </row>
    <row r="68" spans="1:10" ht="15.95" customHeight="1" x14ac:dyDescent="0.35">
      <c r="A68" s="25" t="s">
        <v>145</v>
      </c>
      <c r="B68" s="9"/>
      <c r="C68" s="36"/>
      <c r="D68" s="31">
        <v>0.11</v>
      </c>
      <c r="E68" s="28"/>
      <c r="F68" s="29"/>
      <c r="G68" s="30"/>
      <c r="H68" s="43">
        <f>ROUND(IFERROR($D68/$D$71*100,0),2)</f>
        <v>0</v>
      </c>
      <c r="I68" s="41"/>
      <c r="J68" s="14"/>
    </row>
    <row r="69" spans="1:10" ht="15.95" customHeight="1" x14ac:dyDescent="0.35">
      <c r="A69" s="25" t="s">
        <v>146</v>
      </c>
      <c r="B69" s="9"/>
      <c r="C69" s="36"/>
      <c r="D69" s="44">
        <v>253.01999999999998</v>
      </c>
      <c r="E69" s="28"/>
      <c r="F69" s="29"/>
      <c r="G69" s="30"/>
      <c r="H69" s="31">
        <f>ROUND(IFERROR($D69/$D$71*100,0),2)+0.01</f>
        <v>7.26</v>
      </c>
      <c r="I69" s="41"/>
      <c r="J69" s="14"/>
    </row>
    <row r="70" spans="1:10" ht="15.95" customHeight="1" x14ac:dyDescent="0.35">
      <c r="A70" s="33" t="s">
        <v>92</v>
      </c>
      <c r="B70" s="34"/>
      <c r="C70" s="36"/>
      <c r="D70" s="35">
        <f>SUM(D67:D69)</f>
        <v>253.13</v>
      </c>
      <c r="E70" s="28"/>
      <c r="F70" s="29"/>
      <c r="G70" s="30"/>
      <c r="H70" s="35">
        <f>SUM(H67:H69)</f>
        <v>7.26</v>
      </c>
      <c r="I70" s="11"/>
      <c r="J70" s="14"/>
    </row>
    <row r="71" spans="1:10" ht="15.95" customHeight="1" thickBot="1" x14ac:dyDescent="0.4">
      <c r="A71" s="45" t="s">
        <v>147</v>
      </c>
      <c r="B71" s="46"/>
      <c r="C71" s="47"/>
      <c r="D71" s="48">
        <f>SUMIF(A:A,"*Total",D:D)</f>
        <v>3490.63</v>
      </c>
      <c r="E71" s="49"/>
      <c r="F71" s="50"/>
      <c r="G71" s="51"/>
      <c r="H71" s="48">
        <f>SUMIF(A:A,"*Total",H:H)</f>
        <v>100.00000000000001</v>
      </c>
      <c r="I71" s="11"/>
      <c r="J71" s="14"/>
    </row>
    <row r="72" spans="1:10" ht="15.95" customHeight="1" thickTop="1" x14ac:dyDescent="0.35">
      <c r="A72" s="52" t="s">
        <v>148</v>
      </c>
      <c r="B72" s="14"/>
      <c r="C72" s="14"/>
      <c r="D72" s="11"/>
      <c r="E72" s="14"/>
      <c r="F72" s="14"/>
      <c r="G72" s="14"/>
      <c r="H72" s="6"/>
    </row>
    <row r="73" spans="1:10" ht="15.95" customHeight="1" x14ac:dyDescent="0.35">
      <c r="A73" s="14" t="s">
        <v>149</v>
      </c>
      <c r="B73" s="14"/>
      <c r="C73" s="14"/>
      <c r="D73" s="6"/>
      <c r="E73" s="14"/>
      <c r="F73" s="14"/>
      <c r="G73" s="14"/>
      <c r="H73" s="6"/>
    </row>
    <row r="74" spans="1:10" ht="15.95" customHeight="1" x14ac:dyDescent="0.35">
      <c r="A74" s="14" t="s">
        <v>150</v>
      </c>
      <c r="B74" s="14"/>
      <c r="C74" s="14"/>
      <c r="D74" s="6"/>
      <c r="E74" s="14"/>
      <c r="F74" s="14"/>
      <c r="G74" s="14"/>
      <c r="H74" s="6"/>
    </row>
    <row r="75" spans="1:10" ht="15.95" customHeight="1" x14ac:dyDescent="0.35">
      <c r="A75" s="14" t="s">
        <v>151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53" t="s">
        <v>152</v>
      </c>
      <c r="B76" s="53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153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154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155</v>
      </c>
      <c r="B79" s="14"/>
      <c r="C79" s="14"/>
      <c r="D79" s="6"/>
      <c r="E79" s="14"/>
      <c r="F79" s="14"/>
      <c r="G79" s="14"/>
      <c r="H79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401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402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253</v>
      </c>
      <c r="B25" s="14" t="s">
        <v>403</v>
      </c>
      <c r="C25" s="36">
        <v>220</v>
      </c>
      <c r="D25" s="31">
        <v>2208.71</v>
      </c>
      <c r="E25" s="28" t="s">
        <v>164</v>
      </c>
      <c r="F25" s="29" t="s">
        <v>101</v>
      </c>
      <c r="G25" s="30" t="s">
        <v>102</v>
      </c>
      <c r="H25" s="31">
        <f t="shared" ref="H25:H31" si="0">ROUND(IFERROR($D25/$D$74*100,0),2)</f>
        <v>12.78</v>
      </c>
      <c r="I25" s="14"/>
      <c r="J25" s="14"/>
    </row>
    <row r="26" spans="1:10" ht="15.95" customHeight="1" x14ac:dyDescent="0.35">
      <c r="A26" s="40" t="s">
        <v>106</v>
      </c>
      <c r="B26" s="14" t="s">
        <v>365</v>
      </c>
      <c r="C26" s="36">
        <v>200</v>
      </c>
      <c r="D26" s="31">
        <v>2008.48</v>
      </c>
      <c r="E26" s="28" t="s">
        <v>120</v>
      </c>
      <c r="F26" s="29" t="s">
        <v>101</v>
      </c>
      <c r="G26" s="30" t="s">
        <v>102</v>
      </c>
      <c r="H26" s="31">
        <f t="shared" si="0"/>
        <v>11.62</v>
      </c>
      <c r="I26" s="14"/>
      <c r="J26" s="14"/>
    </row>
    <row r="27" spans="1:10" ht="15.95" customHeight="1" x14ac:dyDescent="0.35">
      <c r="A27" s="40" t="s">
        <v>103</v>
      </c>
      <c r="B27" s="14" t="s">
        <v>404</v>
      </c>
      <c r="C27" s="36">
        <v>200</v>
      </c>
      <c r="D27" s="31">
        <v>2008.05</v>
      </c>
      <c r="E27" s="28" t="s">
        <v>114</v>
      </c>
      <c r="F27" s="29" t="s">
        <v>101</v>
      </c>
      <c r="G27" s="30" t="s">
        <v>102</v>
      </c>
      <c r="H27" s="31">
        <f t="shared" si="0"/>
        <v>11.62</v>
      </c>
      <c r="I27" s="14"/>
      <c r="J27" s="14"/>
    </row>
    <row r="28" spans="1:10" ht="15.95" customHeight="1" x14ac:dyDescent="0.35">
      <c r="A28" s="40" t="s">
        <v>405</v>
      </c>
      <c r="B28" s="14" t="s">
        <v>406</v>
      </c>
      <c r="C28" s="36">
        <v>200</v>
      </c>
      <c r="D28" s="31">
        <v>2007.61</v>
      </c>
      <c r="E28" s="28" t="s">
        <v>240</v>
      </c>
      <c r="F28" s="29" t="s">
        <v>101</v>
      </c>
      <c r="G28" s="30" t="s">
        <v>407</v>
      </c>
      <c r="H28" s="31">
        <f t="shared" si="0"/>
        <v>11.62</v>
      </c>
      <c r="I28" s="14"/>
      <c r="J28" s="14"/>
    </row>
    <row r="29" spans="1:10" ht="15.95" customHeight="1" x14ac:dyDescent="0.35">
      <c r="A29" s="40" t="s">
        <v>394</v>
      </c>
      <c r="B29" s="14" t="s">
        <v>395</v>
      </c>
      <c r="C29" s="36">
        <v>200</v>
      </c>
      <c r="D29" s="31">
        <v>2005.76</v>
      </c>
      <c r="E29" s="28" t="s">
        <v>100</v>
      </c>
      <c r="F29" s="29" t="s">
        <v>101</v>
      </c>
      <c r="G29" s="30" t="s">
        <v>248</v>
      </c>
      <c r="H29" s="31">
        <f t="shared" si="0"/>
        <v>11.61</v>
      </c>
      <c r="I29" s="14"/>
      <c r="J29" s="14"/>
    </row>
    <row r="30" spans="1:10" ht="15.95" customHeight="1" x14ac:dyDescent="0.35">
      <c r="A30" s="40" t="s">
        <v>162</v>
      </c>
      <c r="B30" s="14" t="s">
        <v>408</v>
      </c>
      <c r="C30" s="36">
        <v>100</v>
      </c>
      <c r="D30" s="31">
        <v>1005.66</v>
      </c>
      <c r="E30" s="28" t="s">
        <v>120</v>
      </c>
      <c r="F30" s="29" t="s">
        <v>101</v>
      </c>
      <c r="G30" s="30" t="s">
        <v>102</v>
      </c>
      <c r="H30" s="31">
        <f t="shared" si="0"/>
        <v>5.82</v>
      </c>
      <c r="I30" s="14"/>
      <c r="J30" s="14"/>
    </row>
    <row r="31" spans="1:10" ht="15.95" customHeight="1" x14ac:dyDescent="0.35">
      <c r="A31" s="40" t="s">
        <v>122</v>
      </c>
      <c r="B31" s="14" t="s">
        <v>409</v>
      </c>
      <c r="C31" s="36">
        <v>50</v>
      </c>
      <c r="D31" s="31">
        <v>503.42</v>
      </c>
      <c r="E31" s="28" t="s">
        <v>108</v>
      </c>
      <c r="F31" s="29" t="s">
        <v>101</v>
      </c>
      <c r="G31" s="30" t="s">
        <v>102</v>
      </c>
      <c r="H31" s="31">
        <f t="shared" si="0"/>
        <v>2.91</v>
      </c>
      <c r="I31" s="14"/>
      <c r="J31" s="14"/>
    </row>
    <row r="32" spans="1:10" ht="15.95" customHeight="1" x14ac:dyDescent="0.35">
      <c r="A32" s="33" t="s">
        <v>92</v>
      </c>
      <c r="B32" s="34"/>
      <c r="C32" s="32"/>
      <c r="D32" s="35">
        <f>SUM(D24:D31)</f>
        <v>11747.69</v>
      </c>
      <c r="E32" s="28"/>
      <c r="F32" s="29"/>
      <c r="G32" s="30"/>
      <c r="H32" s="35">
        <f>SUM(H24:H31)</f>
        <v>67.97999999999999</v>
      </c>
      <c r="I32" s="14"/>
      <c r="J32" s="14"/>
    </row>
    <row r="33" spans="1:10" ht="15.95" customHeight="1" x14ac:dyDescent="0.35">
      <c r="A33" s="25" t="s">
        <v>126</v>
      </c>
      <c r="B33" s="9"/>
      <c r="C33" s="36"/>
      <c r="D33" s="31" t="s">
        <v>91</v>
      </c>
      <c r="E33" s="28"/>
      <c r="F33" s="29"/>
      <c r="G33" s="30"/>
      <c r="H33" s="31"/>
      <c r="I33" s="14"/>
      <c r="J33" s="14"/>
    </row>
    <row r="34" spans="1:10" ht="15.95" hidden="1" customHeight="1" x14ac:dyDescent="0.35">
      <c r="A34" s="33" t="s">
        <v>92</v>
      </c>
      <c r="B34" s="34"/>
      <c r="C34" s="32"/>
      <c r="D34" s="35">
        <f>SUM(D33:D33)</f>
        <v>0</v>
      </c>
      <c r="E34" s="28"/>
      <c r="F34" s="29"/>
      <c r="G34" s="30"/>
      <c r="H34" s="35">
        <f>SUM(H33:H33)</f>
        <v>0</v>
      </c>
      <c r="I34" s="14"/>
      <c r="J34" s="14"/>
    </row>
    <row r="35" spans="1:10" ht="15.95" customHeight="1" x14ac:dyDescent="0.35">
      <c r="A35" s="37" t="s">
        <v>127</v>
      </c>
      <c r="B35" s="38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33"/>
      <c r="B37" s="34"/>
      <c r="C37" s="32"/>
      <c r="D37" s="39"/>
      <c r="E37" s="28"/>
      <c r="F37" s="29"/>
      <c r="G37" s="30"/>
      <c r="H37" s="39"/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25" t="s">
        <v>128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25" t="s">
        <v>129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130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33"/>
      <c r="B45" s="34"/>
      <c r="C45" s="32"/>
      <c r="D45" s="39"/>
      <c r="E45" s="28"/>
      <c r="F45" s="29"/>
      <c r="G45" s="30"/>
      <c r="H45" s="39"/>
      <c r="I45" s="14"/>
      <c r="J45" s="14"/>
    </row>
    <row r="46" spans="1:10" ht="15.95" customHeight="1" x14ac:dyDescent="0.35">
      <c r="A46" s="25" t="s">
        <v>131</v>
      </c>
      <c r="B46" s="9"/>
      <c r="C46" s="36"/>
      <c r="D46" s="31"/>
      <c r="E46" s="28"/>
      <c r="F46" s="29"/>
      <c r="G46" s="30"/>
      <c r="H46" s="31"/>
      <c r="I46" s="14"/>
      <c r="J46" s="14"/>
    </row>
    <row r="47" spans="1:10" ht="15.95" customHeight="1" x14ac:dyDescent="0.35">
      <c r="A47" s="25" t="s">
        <v>132</v>
      </c>
      <c r="B47" s="9"/>
      <c r="C47" s="36"/>
      <c r="D47" s="31">
        <v>1498.48</v>
      </c>
      <c r="E47" s="28"/>
      <c r="F47" s="29"/>
      <c r="G47" s="30"/>
      <c r="H47" s="31">
        <f>ROUND(IFERROR($D47/$D$74*100,0),2)</f>
        <v>8.67</v>
      </c>
      <c r="I47" s="41"/>
      <c r="J47" s="14"/>
    </row>
    <row r="48" spans="1:10" ht="15.95" customHeight="1" x14ac:dyDescent="0.35">
      <c r="A48" s="25" t="s">
        <v>133</v>
      </c>
      <c r="B48" s="9"/>
      <c r="C48" s="36"/>
      <c r="D48" s="31" t="s">
        <v>91</v>
      </c>
      <c r="E48" s="28"/>
      <c r="F48" s="29"/>
      <c r="G48" s="30"/>
      <c r="H48" s="31"/>
      <c r="I48" s="41"/>
      <c r="J48" s="14"/>
    </row>
    <row r="49" spans="1:10" ht="15.95" hidden="1" customHeight="1" x14ac:dyDescent="0.35">
      <c r="A49" s="33" t="s">
        <v>134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25" t="s">
        <v>135</v>
      </c>
      <c r="B50" s="9"/>
      <c r="C50" s="42"/>
      <c r="D50" s="31"/>
      <c r="E50" s="28"/>
      <c r="F50" s="29"/>
      <c r="G50" s="30"/>
      <c r="H50" s="31"/>
      <c r="I50" s="41"/>
      <c r="J50" s="14"/>
    </row>
    <row r="51" spans="1:10" ht="15.95" customHeight="1" x14ac:dyDescent="0.35">
      <c r="A51" s="40" t="s">
        <v>200</v>
      </c>
      <c r="B51" s="14" t="s">
        <v>382</v>
      </c>
      <c r="C51" s="42">
        <v>1600</v>
      </c>
      <c r="D51" s="31">
        <v>1571.45</v>
      </c>
      <c r="E51" s="28" t="s">
        <v>202</v>
      </c>
      <c r="F51" s="29" t="s">
        <v>101</v>
      </c>
      <c r="G51" s="30" t="s">
        <v>111</v>
      </c>
      <c r="H51" s="31">
        <f>ROUND(IFERROR($D51/$D$74*100,0),2)</f>
        <v>9.09</v>
      </c>
      <c r="I51" s="41"/>
      <c r="J51" s="14"/>
    </row>
    <row r="52" spans="1:10" ht="15.95" customHeight="1" x14ac:dyDescent="0.35">
      <c r="A52" s="40" t="s">
        <v>182</v>
      </c>
      <c r="B52" s="14" t="s">
        <v>183</v>
      </c>
      <c r="C52" s="42">
        <v>1200</v>
      </c>
      <c r="D52" s="31">
        <v>1190.43</v>
      </c>
      <c r="E52" s="28" t="s">
        <v>181</v>
      </c>
      <c r="F52" s="29" t="s">
        <v>101</v>
      </c>
      <c r="G52" s="30" t="s">
        <v>111</v>
      </c>
      <c r="H52" s="31">
        <f>ROUND(IFERROR($D52/$D$74*100,0),2)</f>
        <v>6.89</v>
      </c>
      <c r="I52" s="41"/>
      <c r="J52" s="14"/>
    </row>
    <row r="53" spans="1:10" ht="15.95" customHeight="1" x14ac:dyDescent="0.35">
      <c r="A53" s="40" t="s">
        <v>184</v>
      </c>
      <c r="B53" s="14" t="s">
        <v>383</v>
      </c>
      <c r="C53" s="42">
        <v>200</v>
      </c>
      <c r="D53" s="31">
        <v>195.23</v>
      </c>
      <c r="E53" s="28" t="s">
        <v>186</v>
      </c>
      <c r="F53" s="29" t="s">
        <v>101</v>
      </c>
      <c r="G53" s="30" t="s">
        <v>111</v>
      </c>
      <c r="H53" s="31">
        <f>ROUND(IFERROR($D53/$D$74*100,0),2)</f>
        <v>1.1299999999999999</v>
      </c>
      <c r="I53" s="41"/>
      <c r="J53" s="14"/>
    </row>
    <row r="54" spans="1:10" ht="15.95" customHeight="1" x14ac:dyDescent="0.35">
      <c r="A54" s="40" t="s">
        <v>207</v>
      </c>
      <c r="B54" s="14" t="s">
        <v>410</v>
      </c>
      <c r="C54" s="42">
        <v>100</v>
      </c>
      <c r="D54" s="31">
        <v>99.31</v>
      </c>
      <c r="E54" s="28" t="s">
        <v>186</v>
      </c>
      <c r="F54" s="29" t="s">
        <v>101</v>
      </c>
      <c r="G54" s="30" t="s">
        <v>111</v>
      </c>
      <c r="H54" s="31">
        <f>ROUND(IFERROR($D54/$D$74*100,0),2)</f>
        <v>0.56999999999999995</v>
      </c>
      <c r="I54" s="41"/>
      <c r="J54" s="14"/>
    </row>
    <row r="55" spans="1:10" ht="15.95" customHeight="1" x14ac:dyDescent="0.35">
      <c r="A55" s="33" t="s">
        <v>134</v>
      </c>
      <c r="B55" s="34"/>
      <c r="C55" s="32"/>
      <c r="D55" s="35">
        <f>SUM(D50:D54)</f>
        <v>3056.42</v>
      </c>
      <c r="E55" s="28"/>
      <c r="F55" s="29"/>
      <c r="G55" s="30"/>
      <c r="H55" s="35">
        <f>SUM(H50:H54)</f>
        <v>17.68</v>
      </c>
      <c r="I55" s="14"/>
      <c r="J55" s="14"/>
    </row>
    <row r="56" spans="1:10" ht="15.95" customHeight="1" x14ac:dyDescent="0.35">
      <c r="A56" s="25" t="s">
        <v>136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137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138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139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3" t="s">
        <v>140</v>
      </c>
      <c r="B64" s="38"/>
      <c r="C64" s="36"/>
      <c r="D64" s="35">
        <f>SUM(D63,D61,D59,D57,D55,D49,D47)</f>
        <v>4554.8999999999996</v>
      </c>
      <c r="E64" s="28"/>
      <c r="F64" s="29"/>
      <c r="G64" s="30"/>
      <c r="H64" s="35">
        <f>SUM(H63,H61,H59,H57,H55,H49,H47)</f>
        <v>26.35</v>
      </c>
      <c r="I64" s="14"/>
      <c r="J64" s="14"/>
    </row>
    <row r="65" spans="1:10" ht="15.95" customHeight="1" x14ac:dyDescent="0.35">
      <c r="A65" s="25" t="s">
        <v>141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25" t="s">
        <v>142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37" t="s">
        <v>143</v>
      </c>
      <c r="B69" s="38"/>
      <c r="C69" s="32"/>
      <c r="D69" s="39"/>
      <c r="E69" s="28"/>
      <c r="F69" s="29"/>
      <c r="G69" s="30"/>
      <c r="H69" s="31"/>
      <c r="I69" s="14"/>
      <c r="J69" s="14"/>
    </row>
    <row r="70" spans="1:10" ht="15.95" customHeight="1" x14ac:dyDescent="0.35">
      <c r="A70" s="37" t="s">
        <v>144</v>
      </c>
      <c r="B70" s="38"/>
      <c r="C70" s="32"/>
      <c r="D70" s="31" t="s">
        <v>91</v>
      </c>
      <c r="E70" s="28"/>
      <c r="F70" s="29"/>
      <c r="G70" s="30"/>
      <c r="H70" s="31"/>
      <c r="I70" s="14"/>
      <c r="J70" s="14"/>
    </row>
    <row r="71" spans="1:10" ht="15.95" customHeight="1" x14ac:dyDescent="0.35">
      <c r="A71" s="25" t="s">
        <v>145</v>
      </c>
      <c r="B71" s="9"/>
      <c r="C71" s="36"/>
      <c r="D71" s="31">
        <v>0.1</v>
      </c>
      <c r="E71" s="28"/>
      <c r="F71" s="29"/>
      <c r="G71" s="30"/>
      <c r="H71" s="43">
        <f>ROUND(IFERROR($D71/$D$74*100,0),2)</f>
        <v>0</v>
      </c>
      <c r="I71" s="41"/>
      <c r="J71" s="14"/>
    </row>
    <row r="72" spans="1:10" ht="15.95" customHeight="1" x14ac:dyDescent="0.35">
      <c r="A72" s="25" t="s">
        <v>146</v>
      </c>
      <c r="B72" s="9"/>
      <c r="C72" s="36"/>
      <c r="D72" s="44">
        <v>980.57999999999993</v>
      </c>
      <c r="E72" s="28"/>
      <c r="F72" s="29"/>
      <c r="G72" s="30"/>
      <c r="H72" s="31">
        <f>ROUND(IFERROR($D72/$D$74*100,0),2)</f>
        <v>5.67</v>
      </c>
      <c r="I72" s="41"/>
      <c r="J72" s="14"/>
    </row>
    <row r="73" spans="1:10" ht="15.95" customHeight="1" x14ac:dyDescent="0.35">
      <c r="A73" s="33" t="s">
        <v>92</v>
      </c>
      <c r="B73" s="34"/>
      <c r="C73" s="36"/>
      <c r="D73" s="35">
        <f>SUM(D70:D72)</f>
        <v>980.68</v>
      </c>
      <c r="E73" s="28"/>
      <c r="F73" s="29"/>
      <c r="G73" s="30"/>
      <c r="H73" s="35">
        <f>SUM(H70:H72)</f>
        <v>5.67</v>
      </c>
      <c r="I73" s="11"/>
      <c r="J73" s="14"/>
    </row>
    <row r="74" spans="1:10" ht="15.95" customHeight="1" thickBot="1" x14ac:dyDescent="0.4">
      <c r="A74" s="45" t="s">
        <v>147</v>
      </c>
      <c r="B74" s="46"/>
      <c r="C74" s="47"/>
      <c r="D74" s="48">
        <f>SUMIF(A:A,"*Total",D:D)</f>
        <v>17283.27</v>
      </c>
      <c r="E74" s="49"/>
      <c r="F74" s="50"/>
      <c r="G74" s="51"/>
      <c r="H74" s="48">
        <f>SUMIF(A:A,"*Total",H:H)</f>
        <v>99.999999999999986</v>
      </c>
      <c r="I74" s="11"/>
      <c r="J74" s="14"/>
    </row>
    <row r="75" spans="1:10" ht="15.95" customHeight="1" thickTop="1" x14ac:dyDescent="0.35">
      <c r="A75" s="52" t="s">
        <v>148</v>
      </c>
      <c r="B75" s="14"/>
      <c r="C75" s="14"/>
      <c r="D75" s="11"/>
      <c r="E75" s="14"/>
      <c r="F75" s="14"/>
      <c r="G75" s="14"/>
      <c r="H75" s="6"/>
    </row>
    <row r="76" spans="1:10" ht="15.95" customHeight="1" x14ac:dyDescent="0.35">
      <c r="A76" s="14" t="s">
        <v>149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150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151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53" t="s">
        <v>152</v>
      </c>
      <c r="B79" s="53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153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154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155</v>
      </c>
      <c r="B82" s="14"/>
      <c r="C82" s="14"/>
      <c r="D82" s="6"/>
      <c r="E82" s="14"/>
      <c r="F82" s="14"/>
      <c r="G82" s="14"/>
      <c r="H82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168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169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170</v>
      </c>
      <c r="B25" s="14" t="s">
        <v>171</v>
      </c>
      <c r="C25" s="36">
        <v>50</v>
      </c>
      <c r="D25" s="31">
        <v>591.99</v>
      </c>
      <c r="E25" s="28" t="s">
        <v>100</v>
      </c>
      <c r="F25" s="29" t="s">
        <v>101</v>
      </c>
      <c r="G25" s="30" t="s">
        <v>102</v>
      </c>
      <c r="H25" s="31">
        <f>ROUND(IFERROR($D25/$D$64*100,0),2)</f>
        <v>11.27</v>
      </c>
      <c r="I25" s="14"/>
      <c r="J25" s="14"/>
    </row>
    <row r="26" spans="1:10" ht="15.95" customHeight="1" x14ac:dyDescent="0.35">
      <c r="A26" s="33" t="s">
        <v>92</v>
      </c>
      <c r="B26" s="34"/>
      <c r="C26" s="32"/>
      <c r="D26" s="35">
        <f>SUM(D24:D25)</f>
        <v>591.99</v>
      </c>
      <c r="E26" s="28"/>
      <c r="F26" s="29"/>
      <c r="G26" s="30"/>
      <c r="H26" s="35">
        <f>SUM(H24:H25)</f>
        <v>11.27</v>
      </c>
      <c r="I26" s="14"/>
      <c r="J26" s="14"/>
    </row>
    <row r="27" spans="1:10" ht="15.95" customHeight="1" x14ac:dyDescent="0.35">
      <c r="A27" s="25" t="s">
        <v>126</v>
      </c>
      <c r="B27" s="9"/>
      <c r="C27" s="36"/>
      <c r="D27" s="31" t="s">
        <v>91</v>
      </c>
      <c r="E27" s="28"/>
      <c r="F27" s="29"/>
      <c r="G27" s="30"/>
      <c r="H27" s="31"/>
      <c r="I27" s="14"/>
      <c r="J27" s="14"/>
    </row>
    <row r="28" spans="1:10" ht="15.95" hidden="1" customHeight="1" x14ac:dyDescent="0.35">
      <c r="A28" s="33" t="s">
        <v>92</v>
      </c>
      <c r="B28" s="34"/>
      <c r="C28" s="32"/>
      <c r="D28" s="35">
        <f>SUM(D27:D27)</f>
        <v>0</v>
      </c>
      <c r="E28" s="28"/>
      <c r="F28" s="29"/>
      <c r="G28" s="30"/>
      <c r="H28" s="35">
        <f>SUM(H27:H27)</f>
        <v>0</v>
      </c>
      <c r="I28" s="14"/>
      <c r="J28" s="14"/>
    </row>
    <row r="29" spans="1:10" ht="15.95" customHeight="1" x14ac:dyDescent="0.35">
      <c r="A29" s="37" t="s">
        <v>127</v>
      </c>
      <c r="B29" s="38"/>
      <c r="C29" s="36"/>
      <c r="D29" s="31" t="s">
        <v>91</v>
      </c>
      <c r="E29" s="28"/>
      <c r="F29" s="29"/>
      <c r="G29" s="30"/>
      <c r="H29" s="31"/>
      <c r="I29" s="14"/>
      <c r="J29" s="14"/>
    </row>
    <row r="30" spans="1:10" ht="15.95" hidden="1" customHeight="1" x14ac:dyDescent="0.35">
      <c r="A30" s="33" t="s">
        <v>92</v>
      </c>
      <c r="B30" s="34"/>
      <c r="C30" s="32"/>
      <c r="D30" s="35">
        <f>SUM(D29:D29)</f>
        <v>0</v>
      </c>
      <c r="E30" s="28"/>
      <c r="F30" s="29"/>
      <c r="G30" s="30"/>
      <c r="H30" s="35">
        <f>SUM(H29:H29)</f>
        <v>0</v>
      </c>
      <c r="I30" s="14"/>
      <c r="J30" s="14"/>
    </row>
    <row r="31" spans="1:10" ht="15.95" customHeight="1" x14ac:dyDescent="0.35">
      <c r="A31" s="33"/>
      <c r="B31" s="34"/>
      <c r="C31" s="32"/>
      <c r="D31" s="39"/>
      <c r="E31" s="28"/>
      <c r="F31" s="29"/>
      <c r="G31" s="30"/>
      <c r="H31" s="39"/>
      <c r="I31" s="14"/>
      <c r="J31" s="14"/>
    </row>
    <row r="32" spans="1:10" ht="15.95" customHeight="1" x14ac:dyDescent="0.35">
      <c r="A32" s="33"/>
      <c r="B32" s="34"/>
      <c r="C32" s="32"/>
      <c r="D32" s="39"/>
      <c r="E32" s="28"/>
      <c r="F32" s="29"/>
      <c r="G32" s="30"/>
      <c r="H32" s="39"/>
      <c r="I32" s="14"/>
      <c r="J32" s="14"/>
    </row>
    <row r="33" spans="1:10" ht="15.95" customHeight="1" x14ac:dyDescent="0.35">
      <c r="A33" s="25" t="s">
        <v>128</v>
      </c>
      <c r="B33" s="9"/>
      <c r="C33" s="36"/>
      <c r="D33" s="31" t="s">
        <v>91</v>
      </c>
      <c r="E33" s="28"/>
      <c r="F33" s="29"/>
      <c r="G33" s="30"/>
      <c r="H33" s="31"/>
      <c r="I33" s="14"/>
      <c r="J33" s="14"/>
    </row>
    <row r="34" spans="1:10" ht="15.95" hidden="1" customHeight="1" x14ac:dyDescent="0.35">
      <c r="A34" s="33" t="s">
        <v>92</v>
      </c>
      <c r="B34" s="34"/>
      <c r="C34" s="32"/>
      <c r="D34" s="35">
        <f>SUM(D33:D33)</f>
        <v>0</v>
      </c>
      <c r="E34" s="28"/>
      <c r="F34" s="29"/>
      <c r="G34" s="30"/>
      <c r="H34" s="35">
        <f>SUM(H33:H33)</f>
        <v>0</v>
      </c>
      <c r="I34" s="14"/>
      <c r="J34" s="14"/>
    </row>
    <row r="35" spans="1:10" ht="15.95" customHeight="1" x14ac:dyDescent="0.35">
      <c r="A35" s="25" t="s">
        <v>129</v>
      </c>
      <c r="B35" s="9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25" t="s">
        <v>130</v>
      </c>
      <c r="B37" s="9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25" t="s">
        <v>131</v>
      </c>
      <c r="B40" s="9"/>
      <c r="C40" s="36"/>
      <c r="D40" s="31"/>
      <c r="E40" s="28"/>
      <c r="F40" s="29"/>
      <c r="G40" s="30"/>
      <c r="H40" s="31"/>
      <c r="I40" s="14"/>
      <c r="J40" s="14"/>
    </row>
    <row r="41" spans="1:10" ht="15.95" customHeight="1" x14ac:dyDescent="0.35">
      <c r="A41" s="25" t="s">
        <v>132</v>
      </c>
      <c r="B41" s="9"/>
      <c r="C41" s="36"/>
      <c r="D41" s="31">
        <v>4663.1499999999996</v>
      </c>
      <c r="E41" s="28"/>
      <c r="F41" s="29"/>
      <c r="G41" s="30"/>
      <c r="H41" s="31">
        <f>ROUND(IFERROR($D41/$D$64*100,0),2)</f>
        <v>88.76</v>
      </c>
      <c r="I41" s="41"/>
      <c r="J41" s="14"/>
    </row>
    <row r="42" spans="1:10" ht="15.95" customHeight="1" x14ac:dyDescent="0.35">
      <c r="A42" s="25" t="s">
        <v>133</v>
      </c>
      <c r="B42" s="9"/>
      <c r="C42" s="36"/>
      <c r="D42" s="31" t="s">
        <v>91</v>
      </c>
      <c r="E42" s="28"/>
      <c r="F42" s="29"/>
      <c r="G42" s="30"/>
      <c r="H42" s="31"/>
      <c r="I42" s="41"/>
      <c r="J42" s="14"/>
    </row>
    <row r="43" spans="1:10" ht="15.95" hidden="1" customHeight="1" x14ac:dyDescent="0.35">
      <c r="A43" s="33" t="s">
        <v>134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25" t="s">
        <v>135</v>
      </c>
      <c r="B44" s="9"/>
      <c r="C44" s="42"/>
      <c r="D44" s="31" t="s">
        <v>91</v>
      </c>
      <c r="E44" s="28"/>
      <c r="F44" s="29"/>
      <c r="G44" s="30"/>
      <c r="H44" s="31"/>
      <c r="I44" s="41"/>
      <c r="J44" s="14"/>
    </row>
    <row r="45" spans="1:10" ht="15.95" hidden="1" customHeight="1" x14ac:dyDescent="0.35">
      <c r="A45" s="33" t="s">
        <v>134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25" t="s">
        <v>136</v>
      </c>
      <c r="B46" s="9"/>
      <c r="C46" s="36"/>
      <c r="D46" s="31" t="s">
        <v>91</v>
      </c>
      <c r="E46" s="28"/>
      <c r="F46" s="29"/>
      <c r="G46" s="30"/>
      <c r="H46" s="31"/>
      <c r="I46" s="14"/>
      <c r="J46" s="14"/>
    </row>
    <row r="47" spans="1:10" ht="15.95" hidden="1" customHeight="1" x14ac:dyDescent="0.35">
      <c r="A47" s="33" t="s">
        <v>134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25" t="s">
        <v>137</v>
      </c>
      <c r="B48" s="9"/>
      <c r="C48" s="36"/>
      <c r="D48" s="31" t="s">
        <v>91</v>
      </c>
      <c r="E48" s="28"/>
      <c r="F48" s="29"/>
      <c r="G48" s="30"/>
      <c r="H48" s="31"/>
      <c r="I48" s="14"/>
      <c r="J48" s="14"/>
    </row>
    <row r="49" spans="1:10" ht="15.95" hidden="1" customHeight="1" x14ac:dyDescent="0.35">
      <c r="A49" s="33" t="s">
        <v>134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37" t="s">
        <v>138</v>
      </c>
      <c r="B50" s="38"/>
      <c r="C50" s="32"/>
      <c r="D50" s="31" t="s">
        <v>91</v>
      </c>
      <c r="E50" s="28"/>
      <c r="F50" s="29"/>
      <c r="G50" s="30"/>
      <c r="H50" s="31"/>
      <c r="I50" s="14"/>
      <c r="J50" s="14"/>
    </row>
    <row r="51" spans="1:10" ht="15.95" hidden="1" customHeight="1" x14ac:dyDescent="0.35">
      <c r="A51" s="33" t="s">
        <v>134</v>
      </c>
      <c r="B51" s="34"/>
      <c r="C51" s="32"/>
      <c r="D51" s="35">
        <f>SUM(D50:D50)</f>
        <v>0</v>
      </c>
      <c r="E51" s="28"/>
      <c r="F51" s="29"/>
      <c r="G51" s="30"/>
      <c r="H51" s="35">
        <f>SUM(H50:H50)</f>
        <v>0</v>
      </c>
      <c r="I51" s="14"/>
      <c r="J51" s="14"/>
    </row>
    <row r="52" spans="1:10" ht="15.95" customHeight="1" x14ac:dyDescent="0.35">
      <c r="A52" s="37" t="s">
        <v>139</v>
      </c>
      <c r="B52" s="38"/>
      <c r="C52" s="32"/>
      <c r="D52" s="31" t="s">
        <v>91</v>
      </c>
      <c r="E52" s="28"/>
      <c r="F52" s="29"/>
      <c r="G52" s="30"/>
      <c r="H52" s="31"/>
      <c r="I52" s="14"/>
      <c r="J52" s="14"/>
    </row>
    <row r="53" spans="1:10" ht="15.95" hidden="1" customHeight="1" x14ac:dyDescent="0.35">
      <c r="A53" s="33" t="s">
        <v>134</v>
      </c>
      <c r="B53" s="34"/>
      <c r="C53" s="32"/>
      <c r="D53" s="35">
        <f>SUM(D52:D52)</f>
        <v>0</v>
      </c>
      <c r="E53" s="28"/>
      <c r="F53" s="29"/>
      <c r="G53" s="30"/>
      <c r="H53" s="35">
        <f>SUM(H52:H52)</f>
        <v>0</v>
      </c>
      <c r="I53" s="14"/>
      <c r="J53" s="14"/>
    </row>
    <row r="54" spans="1:10" ht="15.95" customHeight="1" x14ac:dyDescent="0.35">
      <c r="A54" s="33" t="s">
        <v>140</v>
      </c>
      <c r="B54" s="38"/>
      <c r="C54" s="36"/>
      <c r="D54" s="35">
        <f>SUM(D53,D51,D49,D47,D45,D43,D41)</f>
        <v>4663.1499999999996</v>
      </c>
      <c r="E54" s="28"/>
      <c r="F54" s="29"/>
      <c r="G54" s="30"/>
      <c r="H54" s="35">
        <f>SUM(H53,H51,H49,H47,H45,H43,H41)</f>
        <v>88.76</v>
      </c>
      <c r="I54" s="14"/>
      <c r="J54" s="14"/>
    </row>
    <row r="55" spans="1:10" ht="15.95" customHeight="1" x14ac:dyDescent="0.35">
      <c r="A55" s="25" t="s">
        <v>141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92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142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92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143</v>
      </c>
      <c r="B59" s="38"/>
      <c r="C59" s="32"/>
      <c r="D59" s="39"/>
      <c r="E59" s="28"/>
      <c r="F59" s="29"/>
      <c r="G59" s="30"/>
      <c r="H59" s="31"/>
      <c r="I59" s="14"/>
      <c r="J59" s="14"/>
    </row>
    <row r="60" spans="1:10" ht="15.95" customHeight="1" x14ac:dyDescent="0.35">
      <c r="A60" s="37" t="s">
        <v>144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customHeight="1" x14ac:dyDescent="0.35">
      <c r="A61" s="25" t="s">
        <v>145</v>
      </c>
      <c r="B61" s="9"/>
      <c r="C61" s="36"/>
      <c r="D61" s="31">
        <v>0.1</v>
      </c>
      <c r="E61" s="28"/>
      <c r="F61" s="29"/>
      <c r="G61" s="30"/>
      <c r="H61" s="43">
        <f>ROUND(IFERROR($D61/$D$64*100,0),2)</f>
        <v>0</v>
      </c>
      <c r="I61" s="41"/>
      <c r="J61" s="14"/>
    </row>
    <row r="62" spans="1:10" ht="15.95" customHeight="1" x14ac:dyDescent="0.35">
      <c r="A62" s="25" t="s">
        <v>146</v>
      </c>
      <c r="B62" s="9"/>
      <c r="C62" s="36"/>
      <c r="D62" s="44">
        <v>-1.6999999999997044</v>
      </c>
      <c r="E62" s="28"/>
      <c r="F62" s="29"/>
      <c r="G62" s="30"/>
      <c r="H62" s="31">
        <f>ROUND(IFERROR($D62/$D$64*100,0),2)</f>
        <v>-0.03</v>
      </c>
      <c r="I62" s="41"/>
      <c r="J62" s="14"/>
    </row>
    <row r="63" spans="1:10" ht="15.95" customHeight="1" x14ac:dyDescent="0.35">
      <c r="A63" s="33" t="s">
        <v>92</v>
      </c>
      <c r="B63" s="34"/>
      <c r="C63" s="36"/>
      <c r="D63" s="35">
        <f>SUM(D60:D62)</f>
        <v>-1.5999999999997043</v>
      </c>
      <c r="E63" s="28"/>
      <c r="F63" s="29"/>
      <c r="G63" s="30"/>
      <c r="H63" s="35">
        <f>SUM(H60:H62)</f>
        <v>-0.03</v>
      </c>
      <c r="I63" s="11"/>
      <c r="J63" s="14"/>
    </row>
    <row r="64" spans="1:10" ht="15.95" customHeight="1" thickBot="1" x14ac:dyDescent="0.4">
      <c r="A64" s="45" t="s">
        <v>147</v>
      </c>
      <c r="B64" s="46"/>
      <c r="C64" s="47"/>
      <c r="D64" s="48">
        <f>SUMIF(A:A,"*Total",D:D)</f>
        <v>5253.54</v>
      </c>
      <c r="E64" s="49"/>
      <c r="F64" s="50"/>
      <c r="G64" s="51"/>
      <c r="H64" s="48">
        <f>SUMIF(A:A,"*Total",H:H)</f>
        <v>100</v>
      </c>
      <c r="I64" s="11"/>
      <c r="J64" s="14"/>
    </row>
    <row r="65" spans="1:8" ht="15.95" customHeight="1" thickTop="1" x14ac:dyDescent="0.35">
      <c r="A65" s="52" t="s">
        <v>148</v>
      </c>
      <c r="B65" s="14"/>
      <c r="C65" s="14"/>
      <c r="D65" s="11"/>
      <c r="E65" s="14"/>
      <c r="F65" s="14"/>
      <c r="G65" s="14"/>
      <c r="H65" s="6"/>
    </row>
    <row r="66" spans="1:8" ht="15.95" customHeight="1" x14ac:dyDescent="0.35">
      <c r="A66" s="14" t="s">
        <v>149</v>
      </c>
      <c r="B66" s="14"/>
      <c r="C66" s="14"/>
      <c r="D66" s="6"/>
      <c r="E66" s="14"/>
      <c r="F66" s="14"/>
      <c r="G66" s="14"/>
      <c r="H66" s="6"/>
    </row>
    <row r="67" spans="1:8" ht="15.95" customHeight="1" x14ac:dyDescent="0.35">
      <c r="A67" s="14" t="s">
        <v>150</v>
      </c>
      <c r="B67" s="14"/>
      <c r="C67" s="14"/>
      <c r="D67" s="6"/>
      <c r="E67" s="14"/>
      <c r="F67" s="14"/>
      <c r="G67" s="14"/>
      <c r="H67" s="6"/>
    </row>
    <row r="68" spans="1:8" ht="15.95" customHeight="1" x14ac:dyDescent="0.35">
      <c r="A68" s="14" t="s">
        <v>151</v>
      </c>
      <c r="B68" s="14"/>
      <c r="C68" s="14"/>
      <c r="D68" s="6"/>
      <c r="E68" s="14"/>
      <c r="F68" s="14"/>
      <c r="G68" s="14"/>
      <c r="H68" s="6"/>
    </row>
    <row r="69" spans="1:8" ht="15.95" customHeight="1" x14ac:dyDescent="0.35">
      <c r="A69" s="53" t="s">
        <v>152</v>
      </c>
      <c r="B69" s="53"/>
      <c r="C69" s="14"/>
      <c r="D69" s="6"/>
      <c r="E69" s="14"/>
      <c r="F69" s="14"/>
      <c r="G69" s="14"/>
      <c r="H69" s="6"/>
    </row>
    <row r="70" spans="1:8" ht="15.95" customHeight="1" x14ac:dyDescent="0.35">
      <c r="A70" s="14" t="s">
        <v>153</v>
      </c>
      <c r="B70" s="14"/>
      <c r="C70" s="14"/>
      <c r="D70" s="6"/>
      <c r="E70" s="14"/>
      <c r="F70" s="14"/>
      <c r="G70" s="14"/>
      <c r="H70" s="6"/>
    </row>
    <row r="71" spans="1:8" ht="15.95" customHeight="1" x14ac:dyDescent="0.35">
      <c r="A71" s="14" t="s">
        <v>154</v>
      </c>
      <c r="B71" s="14"/>
      <c r="C71" s="14"/>
      <c r="D71" s="6"/>
      <c r="E71" s="14"/>
      <c r="F71" s="14"/>
      <c r="G71" s="14"/>
      <c r="H71" s="6"/>
    </row>
    <row r="72" spans="1:8" ht="15.95" customHeight="1" x14ac:dyDescent="0.35">
      <c r="A72" s="14" t="s">
        <v>155</v>
      </c>
      <c r="B72" s="14"/>
      <c r="C72" s="14"/>
      <c r="D72" s="6"/>
      <c r="E72" s="14"/>
      <c r="F72" s="14"/>
      <c r="G72" s="14"/>
      <c r="H72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411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412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106</v>
      </c>
      <c r="B25" s="14" t="s">
        <v>413</v>
      </c>
      <c r="C25" s="36">
        <v>70</v>
      </c>
      <c r="D25" s="31">
        <v>706.29</v>
      </c>
      <c r="E25" s="28" t="s">
        <v>108</v>
      </c>
      <c r="F25" s="29" t="s">
        <v>101</v>
      </c>
      <c r="G25" s="30" t="s">
        <v>102</v>
      </c>
      <c r="H25" s="31">
        <f t="shared" ref="H25:H32" si="0">ROUND(IFERROR($D25/$D$72*100,0),2)</f>
        <v>14.36</v>
      </c>
      <c r="I25" s="14"/>
      <c r="J25" s="14"/>
    </row>
    <row r="26" spans="1:10" ht="15.95" customHeight="1" x14ac:dyDescent="0.35">
      <c r="A26" s="40" t="s">
        <v>226</v>
      </c>
      <c r="B26" s="14" t="s">
        <v>414</v>
      </c>
      <c r="C26" s="36">
        <v>50</v>
      </c>
      <c r="D26" s="31">
        <v>504.61</v>
      </c>
      <c r="E26" s="28" t="s">
        <v>120</v>
      </c>
      <c r="F26" s="29" t="s">
        <v>101</v>
      </c>
      <c r="G26" s="30" t="s">
        <v>102</v>
      </c>
      <c r="H26" s="31">
        <f t="shared" si="0"/>
        <v>10.26</v>
      </c>
      <c r="I26" s="14"/>
      <c r="J26" s="14"/>
    </row>
    <row r="27" spans="1:10" ht="15.95" customHeight="1" x14ac:dyDescent="0.35">
      <c r="A27" s="40" t="s">
        <v>124</v>
      </c>
      <c r="B27" s="14" t="s">
        <v>125</v>
      </c>
      <c r="C27" s="36">
        <v>50</v>
      </c>
      <c r="D27" s="31">
        <v>504.12</v>
      </c>
      <c r="E27" s="28" t="s">
        <v>120</v>
      </c>
      <c r="F27" s="29" t="s">
        <v>101</v>
      </c>
      <c r="G27" s="30" t="s">
        <v>111</v>
      </c>
      <c r="H27" s="31">
        <f t="shared" si="0"/>
        <v>10.25</v>
      </c>
      <c r="I27" s="14"/>
      <c r="J27" s="14"/>
    </row>
    <row r="28" spans="1:10" ht="15.95" customHeight="1" x14ac:dyDescent="0.35">
      <c r="A28" s="40" t="s">
        <v>394</v>
      </c>
      <c r="B28" s="14" t="s">
        <v>415</v>
      </c>
      <c r="C28" s="36">
        <v>50</v>
      </c>
      <c r="D28" s="31">
        <v>503.82</v>
      </c>
      <c r="E28" s="28" t="s">
        <v>100</v>
      </c>
      <c r="F28" s="29" t="s">
        <v>101</v>
      </c>
      <c r="G28" s="30" t="s">
        <v>248</v>
      </c>
      <c r="H28" s="31">
        <f t="shared" si="0"/>
        <v>10.24</v>
      </c>
      <c r="I28" s="14"/>
      <c r="J28" s="14"/>
    </row>
    <row r="29" spans="1:10" ht="15.95" customHeight="1" x14ac:dyDescent="0.35">
      <c r="A29" s="40" t="s">
        <v>162</v>
      </c>
      <c r="B29" s="14" t="s">
        <v>416</v>
      </c>
      <c r="C29" s="36">
        <v>50</v>
      </c>
      <c r="D29" s="31">
        <v>503.31</v>
      </c>
      <c r="E29" s="28" t="s">
        <v>120</v>
      </c>
      <c r="F29" s="29" t="s">
        <v>101</v>
      </c>
      <c r="G29" s="30" t="s">
        <v>102</v>
      </c>
      <c r="H29" s="31">
        <f t="shared" si="0"/>
        <v>10.23</v>
      </c>
      <c r="I29" s="14"/>
      <c r="J29" s="14"/>
    </row>
    <row r="30" spans="1:10" ht="15.95" customHeight="1" x14ac:dyDescent="0.35">
      <c r="A30" s="40" t="s">
        <v>238</v>
      </c>
      <c r="B30" s="14" t="s">
        <v>417</v>
      </c>
      <c r="C30" s="36">
        <v>50</v>
      </c>
      <c r="D30" s="31">
        <v>503.29</v>
      </c>
      <c r="E30" s="28" t="s">
        <v>240</v>
      </c>
      <c r="F30" s="29" t="s">
        <v>101</v>
      </c>
      <c r="G30" s="30" t="s">
        <v>102</v>
      </c>
      <c r="H30" s="31">
        <f t="shared" si="0"/>
        <v>10.23</v>
      </c>
      <c r="I30" s="14"/>
      <c r="J30" s="14"/>
    </row>
    <row r="31" spans="1:10" ht="15.95" customHeight="1" x14ac:dyDescent="0.35">
      <c r="A31" s="40" t="s">
        <v>112</v>
      </c>
      <c r="B31" s="14" t="s">
        <v>219</v>
      </c>
      <c r="C31" s="36">
        <v>50</v>
      </c>
      <c r="D31" s="31">
        <v>501.39</v>
      </c>
      <c r="E31" s="28" t="s">
        <v>114</v>
      </c>
      <c r="F31" s="29" t="s">
        <v>101</v>
      </c>
      <c r="G31" s="30" t="s">
        <v>102</v>
      </c>
      <c r="H31" s="31">
        <f t="shared" si="0"/>
        <v>10.19</v>
      </c>
      <c r="I31" s="14"/>
      <c r="J31" s="14"/>
    </row>
    <row r="32" spans="1:10" ht="15.95" customHeight="1" x14ac:dyDescent="0.35">
      <c r="A32" s="40" t="s">
        <v>118</v>
      </c>
      <c r="B32" s="14" t="s">
        <v>278</v>
      </c>
      <c r="C32" s="36">
        <v>8</v>
      </c>
      <c r="D32" s="31">
        <v>100.13</v>
      </c>
      <c r="E32" s="28" t="s">
        <v>108</v>
      </c>
      <c r="F32" s="29" t="s">
        <v>101</v>
      </c>
      <c r="G32" s="30" t="s">
        <v>121</v>
      </c>
      <c r="H32" s="31">
        <f t="shared" si="0"/>
        <v>2.04</v>
      </c>
      <c r="I32" s="14"/>
      <c r="J32" s="14"/>
    </row>
    <row r="33" spans="1:10" ht="15.95" customHeight="1" x14ac:dyDescent="0.35">
      <c r="A33" s="33" t="s">
        <v>92</v>
      </c>
      <c r="B33" s="34"/>
      <c r="C33" s="32"/>
      <c r="D33" s="35">
        <f>SUM(D24:D32)</f>
        <v>3826.96</v>
      </c>
      <c r="E33" s="28"/>
      <c r="F33" s="29"/>
      <c r="G33" s="30"/>
      <c r="H33" s="35">
        <f>SUM(H24:H32)</f>
        <v>77.800000000000011</v>
      </c>
      <c r="I33" s="14"/>
      <c r="J33" s="14"/>
    </row>
    <row r="34" spans="1:10" ht="15.95" customHeight="1" x14ac:dyDescent="0.35">
      <c r="A34" s="25" t="s">
        <v>126</v>
      </c>
      <c r="B34" s="9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37" t="s">
        <v>127</v>
      </c>
      <c r="B36" s="38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25" t="s">
        <v>128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129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25" t="s">
        <v>130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33"/>
      <c r="B46" s="34"/>
      <c r="C46" s="32"/>
      <c r="D46" s="39"/>
      <c r="E46" s="28"/>
      <c r="F46" s="29"/>
      <c r="G46" s="30"/>
      <c r="H46" s="39"/>
      <c r="I46" s="14"/>
      <c r="J46" s="14"/>
    </row>
    <row r="47" spans="1:10" ht="15.95" customHeight="1" x14ac:dyDescent="0.35">
      <c r="A47" s="25" t="s">
        <v>131</v>
      </c>
      <c r="B47" s="9"/>
      <c r="C47" s="36"/>
      <c r="D47" s="31"/>
      <c r="E47" s="28"/>
      <c r="F47" s="29"/>
      <c r="G47" s="30"/>
      <c r="H47" s="31"/>
      <c r="I47" s="14"/>
      <c r="J47" s="14"/>
    </row>
    <row r="48" spans="1:10" ht="15.95" customHeight="1" x14ac:dyDescent="0.35">
      <c r="A48" s="25" t="s">
        <v>132</v>
      </c>
      <c r="B48" s="9"/>
      <c r="C48" s="36"/>
      <c r="D48" s="31">
        <v>356.43</v>
      </c>
      <c r="E48" s="28"/>
      <c r="F48" s="29"/>
      <c r="G48" s="30"/>
      <c r="H48" s="31">
        <f>ROUND(IFERROR($D48/$D$72*100,0),2)</f>
        <v>7.25</v>
      </c>
      <c r="I48" s="41"/>
      <c r="J48" s="14"/>
    </row>
    <row r="49" spans="1:10" ht="15.95" customHeight="1" x14ac:dyDescent="0.35">
      <c r="A49" s="25" t="s">
        <v>133</v>
      </c>
      <c r="B49" s="9"/>
      <c r="C49" s="36"/>
      <c r="D49" s="31" t="s">
        <v>91</v>
      </c>
      <c r="E49" s="28"/>
      <c r="F49" s="29"/>
      <c r="G49" s="30"/>
      <c r="H49" s="31"/>
      <c r="I49" s="41"/>
      <c r="J49" s="14"/>
    </row>
    <row r="50" spans="1:10" ht="15.95" hidden="1" customHeight="1" x14ac:dyDescent="0.35">
      <c r="A50" s="33" t="s">
        <v>134</v>
      </c>
      <c r="B50" s="34"/>
      <c r="C50" s="32"/>
      <c r="D50" s="35">
        <f>SUM(D49:D49)</f>
        <v>0</v>
      </c>
      <c r="E50" s="28"/>
      <c r="F50" s="29"/>
      <c r="G50" s="30"/>
      <c r="H50" s="35">
        <f>SUM(H49:H49)</f>
        <v>0</v>
      </c>
      <c r="I50" s="14"/>
      <c r="J50" s="14"/>
    </row>
    <row r="51" spans="1:10" ht="15.95" customHeight="1" x14ac:dyDescent="0.35">
      <c r="A51" s="25" t="s">
        <v>135</v>
      </c>
      <c r="B51" s="9"/>
      <c r="C51" s="42"/>
      <c r="D51" s="31"/>
      <c r="E51" s="28"/>
      <c r="F51" s="29"/>
      <c r="G51" s="30"/>
      <c r="H51" s="31"/>
      <c r="I51" s="41"/>
      <c r="J51" s="14"/>
    </row>
    <row r="52" spans="1:10" ht="15.95" customHeight="1" x14ac:dyDescent="0.35">
      <c r="A52" s="40" t="s">
        <v>207</v>
      </c>
      <c r="B52" s="14" t="s">
        <v>410</v>
      </c>
      <c r="C52" s="42">
        <v>400</v>
      </c>
      <c r="D52" s="31">
        <v>397.22</v>
      </c>
      <c r="E52" s="28" t="s">
        <v>186</v>
      </c>
      <c r="F52" s="29" t="s">
        <v>101</v>
      </c>
      <c r="G52" s="30" t="s">
        <v>111</v>
      </c>
      <c r="H52" s="31">
        <f>ROUND(IFERROR($D52/$D$72*100,0),2)</f>
        <v>8.08</v>
      </c>
      <c r="I52" s="41"/>
      <c r="J52" s="14"/>
    </row>
    <row r="53" spans="1:10" ht="15.95" customHeight="1" x14ac:dyDescent="0.35">
      <c r="A53" s="33" t="s">
        <v>134</v>
      </c>
      <c r="B53" s="34"/>
      <c r="C53" s="32"/>
      <c r="D53" s="35">
        <f>SUM(D51:D52)</f>
        <v>397.22</v>
      </c>
      <c r="E53" s="28"/>
      <c r="F53" s="29"/>
      <c r="G53" s="30"/>
      <c r="H53" s="35">
        <f>SUM(H51:H52)</f>
        <v>8.08</v>
      </c>
      <c r="I53" s="14"/>
      <c r="J53" s="14"/>
    </row>
    <row r="54" spans="1:10" ht="15.95" customHeight="1" x14ac:dyDescent="0.35">
      <c r="A54" s="25" t="s">
        <v>136</v>
      </c>
      <c r="B54" s="9"/>
      <c r="C54" s="36"/>
      <c r="D54" s="31" t="s">
        <v>91</v>
      </c>
      <c r="E54" s="28"/>
      <c r="F54" s="29"/>
      <c r="G54" s="30"/>
      <c r="H54" s="31"/>
      <c r="I54" s="14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137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37" t="s">
        <v>138</v>
      </c>
      <c r="B58" s="38"/>
      <c r="C58" s="32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139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3" t="s">
        <v>140</v>
      </c>
      <c r="B62" s="38"/>
      <c r="C62" s="36"/>
      <c r="D62" s="35">
        <f>SUM(D61,D59,D57,D55,D53,D50,D48)</f>
        <v>753.65000000000009</v>
      </c>
      <c r="E62" s="28"/>
      <c r="F62" s="29"/>
      <c r="G62" s="30"/>
      <c r="H62" s="35">
        <f>SUM(H61,H59,H57,H55,H53,H50,H48)</f>
        <v>15.33</v>
      </c>
      <c r="I62" s="14"/>
      <c r="J62" s="14"/>
    </row>
    <row r="63" spans="1:10" ht="15.95" customHeight="1" x14ac:dyDescent="0.35">
      <c r="A63" s="25" t="s">
        <v>141</v>
      </c>
      <c r="B63" s="9"/>
      <c r="C63" s="36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92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25" t="s">
        <v>142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7" t="s">
        <v>143</v>
      </c>
      <c r="B67" s="38"/>
      <c r="C67" s="32"/>
      <c r="D67" s="39"/>
      <c r="E67" s="28"/>
      <c r="F67" s="29"/>
      <c r="G67" s="30"/>
      <c r="H67" s="31"/>
      <c r="I67" s="14"/>
      <c r="J67" s="14"/>
    </row>
    <row r="68" spans="1:10" ht="15.95" customHeight="1" x14ac:dyDescent="0.35">
      <c r="A68" s="37" t="s">
        <v>144</v>
      </c>
      <c r="B68" s="38"/>
      <c r="C68" s="32"/>
      <c r="D68" s="31" t="s">
        <v>91</v>
      </c>
      <c r="E68" s="28"/>
      <c r="F68" s="29"/>
      <c r="G68" s="30"/>
      <c r="H68" s="31"/>
      <c r="I68" s="14"/>
      <c r="J68" s="14"/>
    </row>
    <row r="69" spans="1:10" ht="15.95" customHeight="1" x14ac:dyDescent="0.35">
      <c r="A69" s="25" t="s">
        <v>145</v>
      </c>
      <c r="B69" s="9"/>
      <c r="C69" s="36"/>
      <c r="D69" s="31">
        <v>0.1</v>
      </c>
      <c r="E69" s="28"/>
      <c r="F69" s="29"/>
      <c r="G69" s="30"/>
      <c r="H69" s="43">
        <f>ROUND(IFERROR($D69/$D$72*100,0),2)</f>
        <v>0</v>
      </c>
      <c r="I69" s="41"/>
      <c r="J69" s="14"/>
    </row>
    <row r="70" spans="1:10" ht="15.95" customHeight="1" x14ac:dyDescent="0.35">
      <c r="A70" s="25" t="s">
        <v>146</v>
      </c>
      <c r="B70" s="9"/>
      <c r="C70" s="36"/>
      <c r="D70" s="44">
        <v>337.93999999999869</v>
      </c>
      <c r="E70" s="28"/>
      <c r="F70" s="29"/>
      <c r="G70" s="30"/>
      <c r="H70" s="31">
        <f>ROUND(IFERROR($D70/$D$72*100,0),2)</f>
        <v>6.87</v>
      </c>
      <c r="I70" s="41"/>
      <c r="J70" s="14"/>
    </row>
    <row r="71" spans="1:10" ht="15.95" customHeight="1" x14ac:dyDescent="0.35">
      <c r="A71" s="33" t="s">
        <v>92</v>
      </c>
      <c r="B71" s="34"/>
      <c r="C71" s="36"/>
      <c r="D71" s="35">
        <f>SUM(D68:D70)</f>
        <v>338.03999999999871</v>
      </c>
      <c r="E71" s="28"/>
      <c r="F71" s="29"/>
      <c r="G71" s="30"/>
      <c r="H71" s="35">
        <f>SUM(H68:H70)</f>
        <v>6.87</v>
      </c>
      <c r="I71" s="11"/>
      <c r="J71" s="14"/>
    </row>
    <row r="72" spans="1:10" ht="15.95" customHeight="1" thickBot="1" x14ac:dyDescent="0.4">
      <c r="A72" s="45" t="s">
        <v>147</v>
      </c>
      <c r="B72" s="46"/>
      <c r="C72" s="47"/>
      <c r="D72" s="48">
        <f>SUMIF(A:A,"*Total",D:D)</f>
        <v>4918.6499999999996</v>
      </c>
      <c r="E72" s="49"/>
      <c r="F72" s="50"/>
      <c r="G72" s="51"/>
      <c r="H72" s="48">
        <f>SUMIF(A:A,"*Total",H:H)</f>
        <v>100.00000000000001</v>
      </c>
      <c r="I72" s="11"/>
      <c r="J72" s="14"/>
    </row>
    <row r="73" spans="1:10" ht="15.95" customHeight="1" thickTop="1" x14ac:dyDescent="0.35">
      <c r="A73" s="52" t="s">
        <v>148</v>
      </c>
      <c r="B73" s="14"/>
      <c r="C73" s="14"/>
      <c r="D73" s="11"/>
      <c r="E73" s="14"/>
      <c r="F73" s="14"/>
      <c r="G73" s="14"/>
      <c r="H73" s="6"/>
    </row>
    <row r="74" spans="1:10" ht="15.95" customHeight="1" x14ac:dyDescent="0.35">
      <c r="A74" s="14" t="s">
        <v>149</v>
      </c>
      <c r="B74" s="14"/>
      <c r="C74" s="14"/>
      <c r="D74" s="6"/>
      <c r="E74" s="14"/>
      <c r="F74" s="14"/>
      <c r="G74" s="14"/>
      <c r="H74" s="6"/>
    </row>
    <row r="75" spans="1:10" ht="15.95" customHeight="1" x14ac:dyDescent="0.35">
      <c r="A75" s="14" t="s">
        <v>150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151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53" t="s">
        <v>152</v>
      </c>
      <c r="B77" s="53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153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154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155</v>
      </c>
      <c r="B80" s="14"/>
      <c r="C80" s="14"/>
      <c r="D80" s="6"/>
      <c r="E80" s="14"/>
      <c r="F80" s="14"/>
      <c r="G80" s="14"/>
      <c r="H80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418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419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98</v>
      </c>
      <c r="B25" s="14" t="s">
        <v>420</v>
      </c>
      <c r="C25" s="36">
        <v>60</v>
      </c>
      <c r="D25" s="31">
        <v>605.45000000000005</v>
      </c>
      <c r="E25" s="28" t="s">
        <v>100</v>
      </c>
      <c r="F25" s="29" t="s">
        <v>101</v>
      </c>
      <c r="G25" s="30" t="s">
        <v>102</v>
      </c>
      <c r="H25" s="31">
        <f t="shared" ref="H25:H31" si="0">ROUND(IFERROR($D25/$D$72*100,0),2)</f>
        <v>11.54</v>
      </c>
      <c r="I25" s="14"/>
      <c r="J25" s="14"/>
    </row>
    <row r="26" spans="1:10" ht="15.95" customHeight="1" x14ac:dyDescent="0.35">
      <c r="A26" s="40" t="s">
        <v>244</v>
      </c>
      <c r="B26" s="14" t="s">
        <v>421</v>
      </c>
      <c r="C26" s="36">
        <v>50</v>
      </c>
      <c r="D26" s="31">
        <v>505.67</v>
      </c>
      <c r="E26" s="28" t="s">
        <v>120</v>
      </c>
      <c r="F26" s="29" t="s">
        <v>101</v>
      </c>
      <c r="G26" s="30" t="s">
        <v>102</v>
      </c>
      <c r="H26" s="31">
        <f t="shared" si="0"/>
        <v>9.64</v>
      </c>
      <c r="I26" s="14"/>
      <c r="J26" s="14"/>
    </row>
    <row r="27" spans="1:10" ht="15.95" customHeight="1" x14ac:dyDescent="0.35">
      <c r="A27" s="40" t="s">
        <v>112</v>
      </c>
      <c r="B27" s="14" t="s">
        <v>113</v>
      </c>
      <c r="C27" s="36">
        <v>50</v>
      </c>
      <c r="D27" s="31">
        <v>505.45</v>
      </c>
      <c r="E27" s="28" t="s">
        <v>114</v>
      </c>
      <c r="F27" s="29" t="s">
        <v>101</v>
      </c>
      <c r="G27" s="30" t="s">
        <v>102</v>
      </c>
      <c r="H27" s="31">
        <f t="shared" si="0"/>
        <v>9.6300000000000008</v>
      </c>
      <c r="I27" s="14"/>
      <c r="J27" s="14"/>
    </row>
    <row r="28" spans="1:10" ht="15.95" customHeight="1" x14ac:dyDescent="0.35">
      <c r="A28" s="40" t="s">
        <v>118</v>
      </c>
      <c r="B28" s="14" t="s">
        <v>422</v>
      </c>
      <c r="C28" s="36">
        <v>40</v>
      </c>
      <c r="D28" s="31">
        <v>504.65</v>
      </c>
      <c r="E28" s="28" t="s">
        <v>164</v>
      </c>
      <c r="F28" s="29" t="s">
        <v>101</v>
      </c>
      <c r="G28" s="30" t="s">
        <v>121</v>
      </c>
      <c r="H28" s="31">
        <f t="shared" si="0"/>
        <v>9.6199999999999992</v>
      </c>
      <c r="I28" s="14"/>
      <c r="J28" s="14"/>
    </row>
    <row r="29" spans="1:10" ht="15.95" customHeight="1" x14ac:dyDescent="0.35">
      <c r="A29" s="40" t="s">
        <v>106</v>
      </c>
      <c r="B29" s="14" t="s">
        <v>413</v>
      </c>
      <c r="C29" s="36">
        <v>50</v>
      </c>
      <c r="D29" s="31">
        <v>504.49</v>
      </c>
      <c r="E29" s="28" t="s">
        <v>108</v>
      </c>
      <c r="F29" s="29" t="s">
        <v>101</v>
      </c>
      <c r="G29" s="30" t="s">
        <v>102</v>
      </c>
      <c r="H29" s="31">
        <f t="shared" si="0"/>
        <v>9.61</v>
      </c>
      <c r="I29" s="14"/>
      <c r="J29" s="14"/>
    </row>
    <row r="30" spans="1:10" ht="15.95" customHeight="1" x14ac:dyDescent="0.35">
      <c r="A30" s="40" t="s">
        <v>159</v>
      </c>
      <c r="B30" s="14" t="s">
        <v>423</v>
      </c>
      <c r="C30" s="36">
        <v>50000</v>
      </c>
      <c r="D30" s="31">
        <v>503.57</v>
      </c>
      <c r="E30" s="28" t="s">
        <v>105</v>
      </c>
      <c r="F30" s="29" t="s">
        <v>101</v>
      </c>
      <c r="G30" s="30" t="s">
        <v>102</v>
      </c>
      <c r="H30" s="31">
        <f t="shared" si="0"/>
        <v>9.6</v>
      </c>
      <c r="I30" s="14"/>
      <c r="J30" s="14"/>
    </row>
    <row r="31" spans="1:10" ht="15.95" customHeight="1" x14ac:dyDescent="0.35">
      <c r="A31" s="40" t="s">
        <v>162</v>
      </c>
      <c r="B31" s="14" t="s">
        <v>424</v>
      </c>
      <c r="C31" s="36">
        <v>50</v>
      </c>
      <c r="D31" s="31">
        <v>502.72</v>
      </c>
      <c r="E31" s="28" t="s">
        <v>120</v>
      </c>
      <c r="F31" s="29" t="s">
        <v>101</v>
      </c>
      <c r="G31" s="30" t="s">
        <v>102</v>
      </c>
      <c r="H31" s="31">
        <f t="shared" si="0"/>
        <v>9.58</v>
      </c>
      <c r="I31" s="14"/>
      <c r="J31" s="14"/>
    </row>
    <row r="32" spans="1:10" ht="15.95" customHeight="1" x14ac:dyDescent="0.35">
      <c r="A32" s="33" t="s">
        <v>92</v>
      </c>
      <c r="B32" s="34"/>
      <c r="C32" s="32"/>
      <c r="D32" s="35">
        <f>SUM(D24:D31)</f>
        <v>3632</v>
      </c>
      <c r="E32" s="28"/>
      <c r="F32" s="29"/>
      <c r="G32" s="30"/>
      <c r="H32" s="35">
        <f>SUM(H24:H31)</f>
        <v>69.22</v>
      </c>
      <c r="I32" s="14"/>
      <c r="J32" s="14"/>
    </row>
    <row r="33" spans="1:10" ht="15.95" customHeight="1" x14ac:dyDescent="0.35">
      <c r="A33" s="25" t="s">
        <v>126</v>
      </c>
      <c r="B33" s="9"/>
      <c r="C33" s="36"/>
      <c r="D33" s="31"/>
      <c r="E33" s="28"/>
      <c r="F33" s="29"/>
      <c r="G33" s="30"/>
      <c r="H33" s="31"/>
      <c r="I33" s="14"/>
      <c r="J33" s="14"/>
    </row>
    <row r="34" spans="1:10" ht="15.95" customHeight="1" x14ac:dyDescent="0.35">
      <c r="A34" s="40" t="s">
        <v>246</v>
      </c>
      <c r="B34" s="14" t="s">
        <v>247</v>
      </c>
      <c r="C34" s="36">
        <v>50</v>
      </c>
      <c r="D34" s="31">
        <v>567.54999999999995</v>
      </c>
      <c r="E34" s="28" t="s">
        <v>108</v>
      </c>
      <c r="F34" s="29" t="s">
        <v>101</v>
      </c>
      <c r="G34" s="30" t="s">
        <v>248</v>
      </c>
      <c r="H34" s="31">
        <f>ROUND(IFERROR($D34/$D$72*100,0),2)</f>
        <v>10.82</v>
      </c>
      <c r="I34" s="14"/>
      <c r="J34" s="14"/>
    </row>
    <row r="35" spans="1:10" ht="15.95" customHeight="1" x14ac:dyDescent="0.35">
      <c r="A35" s="33" t="s">
        <v>92</v>
      </c>
      <c r="B35" s="34"/>
      <c r="C35" s="32"/>
      <c r="D35" s="35">
        <f>SUM(D33:D34)</f>
        <v>567.54999999999995</v>
      </c>
      <c r="E35" s="28"/>
      <c r="F35" s="29"/>
      <c r="G35" s="30"/>
      <c r="H35" s="35">
        <f>SUM(H33:H34)</f>
        <v>10.82</v>
      </c>
      <c r="I35" s="14"/>
      <c r="J35" s="14"/>
    </row>
    <row r="36" spans="1:10" ht="15.95" customHeight="1" x14ac:dyDescent="0.35">
      <c r="A36" s="37" t="s">
        <v>127</v>
      </c>
      <c r="B36" s="38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25" t="s">
        <v>128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129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25" t="s">
        <v>130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33"/>
      <c r="B46" s="34"/>
      <c r="C46" s="32"/>
      <c r="D46" s="39"/>
      <c r="E46" s="28"/>
      <c r="F46" s="29"/>
      <c r="G46" s="30"/>
      <c r="H46" s="39"/>
      <c r="I46" s="14"/>
      <c r="J46" s="14"/>
    </row>
    <row r="47" spans="1:10" ht="15.95" customHeight="1" x14ac:dyDescent="0.35">
      <c r="A47" s="25" t="s">
        <v>131</v>
      </c>
      <c r="B47" s="9"/>
      <c r="C47" s="36"/>
      <c r="D47" s="31"/>
      <c r="E47" s="28"/>
      <c r="F47" s="29"/>
      <c r="G47" s="30"/>
      <c r="H47" s="31"/>
      <c r="I47" s="14"/>
      <c r="J47" s="14"/>
    </row>
    <row r="48" spans="1:10" ht="15.95" customHeight="1" x14ac:dyDescent="0.35">
      <c r="A48" s="25" t="s">
        <v>132</v>
      </c>
      <c r="B48" s="9"/>
      <c r="C48" s="36"/>
      <c r="D48" s="31">
        <v>318.75</v>
      </c>
      <c r="E48" s="28"/>
      <c r="F48" s="29"/>
      <c r="G48" s="30"/>
      <c r="H48" s="31">
        <f>ROUND(IFERROR($D48/$D$72*100,0),2)</f>
        <v>6.07</v>
      </c>
      <c r="I48" s="41"/>
      <c r="J48" s="14"/>
    </row>
    <row r="49" spans="1:10" ht="15.95" customHeight="1" x14ac:dyDescent="0.35">
      <c r="A49" s="25" t="s">
        <v>133</v>
      </c>
      <c r="B49" s="9"/>
      <c r="C49" s="36"/>
      <c r="D49" s="31" t="s">
        <v>91</v>
      </c>
      <c r="E49" s="28"/>
      <c r="F49" s="29"/>
      <c r="G49" s="30"/>
      <c r="H49" s="31"/>
      <c r="I49" s="41"/>
      <c r="J49" s="14"/>
    </row>
    <row r="50" spans="1:10" ht="15.95" hidden="1" customHeight="1" x14ac:dyDescent="0.35">
      <c r="A50" s="33" t="s">
        <v>134</v>
      </c>
      <c r="B50" s="34"/>
      <c r="C50" s="32"/>
      <c r="D50" s="35">
        <f>SUM(D49:D49)</f>
        <v>0</v>
      </c>
      <c r="E50" s="28"/>
      <c r="F50" s="29"/>
      <c r="G50" s="30"/>
      <c r="H50" s="35">
        <f>SUM(H49:H49)</f>
        <v>0</v>
      </c>
      <c r="I50" s="14"/>
      <c r="J50" s="14"/>
    </row>
    <row r="51" spans="1:10" ht="15.95" customHeight="1" x14ac:dyDescent="0.35">
      <c r="A51" s="25" t="s">
        <v>135</v>
      </c>
      <c r="B51" s="9"/>
      <c r="C51" s="42"/>
      <c r="D51" s="31"/>
      <c r="E51" s="28"/>
      <c r="F51" s="29"/>
      <c r="G51" s="30"/>
      <c r="H51" s="31"/>
      <c r="I51" s="41"/>
      <c r="J51" s="14"/>
    </row>
    <row r="52" spans="1:10" ht="15.95" customHeight="1" x14ac:dyDescent="0.35">
      <c r="A52" s="40" t="s">
        <v>182</v>
      </c>
      <c r="B52" s="14" t="s">
        <v>267</v>
      </c>
      <c r="C52" s="42">
        <v>400</v>
      </c>
      <c r="D52" s="31">
        <v>397.21</v>
      </c>
      <c r="E52" s="28" t="s">
        <v>181</v>
      </c>
      <c r="F52" s="29" t="s">
        <v>101</v>
      </c>
      <c r="G52" s="30" t="s">
        <v>111</v>
      </c>
      <c r="H52" s="31">
        <f>ROUND(IFERROR($D52/$D$72*100,0),2)</f>
        <v>7.57</v>
      </c>
      <c r="I52" s="41"/>
      <c r="J52" s="14"/>
    </row>
    <row r="53" spans="1:10" ht="15.95" customHeight="1" x14ac:dyDescent="0.35">
      <c r="A53" s="33" t="s">
        <v>134</v>
      </c>
      <c r="B53" s="34"/>
      <c r="C53" s="32"/>
      <c r="D53" s="35">
        <f>SUM(D51:D52)</f>
        <v>397.21</v>
      </c>
      <c r="E53" s="28"/>
      <c r="F53" s="29"/>
      <c r="G53" s="30"/>
      <c r="H53" s="35">
        <f>SUM(H51:H52)</f>
        <v>7.57</v>
      </c>
      <c r="I53" s="14"/>
      <c r="J53" s="14"/>
    </row>
    <row r="54" spans="1:10" ht="15.95" customHeight="1" x14ac:dyDescent="0.35">
      <c r="A54" s="25" t="s">
        <v>136</v>
      </c>
      <c r="B54" s="9"/>
      <c r="C54" s="36"/>
      <c r="D54" s="31" t="s">
        <v>91</v>
      </c>
      <c r="E54" s="28"/>
      <c r="F54" s="29"/>
      <c r="G54" s="30"/>
      <c r="H54" s="31"/>
      <c r="I54" s="14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137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37" t="s">
        <v>138</v>
      </c>
      <c r="B58" s="38"/>
      <c r="C58" s="32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139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3" t="s">
        <v>140</v>
      </c>
      <c r="B62" s="38"/>
      <c r="C62" s="36"/>
      <c r="D62" s="35">
        <f>SUM(D61,D59,D57,D55,D53,D50,D48)</f>
        <v>715.96</v>
      </c>
      <c r="E62" s="28"/>
      <c r="F62" s="29"/>
      <c r="G62" s="30"/>
      <c r="H62" s="35">
        <f>SUM(H61,H59,H57,H55,H53,H50,H48)</f>
        <v>13.64</v>
      </c>
      <c r="I62" s="14"/>
      <c r="J62" s="14"/>
    </row>
    <row r="63" spans="1:10" ht="15.95" customHeight="1" x14ac:dyDescent="0.35">
      <c r="A63" s="25" t="s">
        <v>141</v>
      </c>
      <c r="B63" s="9"/>
      <c r="C63" s="36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92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25" t="s">
        <v>142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7" t="s">
        <v>143</v>
      </c>
      <c r="B67" s="38"/>
      <c r="C67" s="32"/>
      <c r="D67" s="39"/>
      <c r="E67" s="28"/>
      <c r="F67" s="29"/>
      <c r="G67" s="30"/>
      <c r="H67" s="31"/>
      <c r="I67" s="14"/>
      <c r="J67" s="14"/>
    </row>
    <row r="68" spans="1:10" ht="15.95" customHeight="1" x14ac:dyDescent="0.35">
      <c r="A68" s="37" t="s">
        <v>144</v>
      </c>
      <c r="B68" s="38"/>
      <c r="C68" s="32"/>
      <c r="D68" s="31" t="s">
        <v>91</v>
      </c>
      <c r="E68" s="28"/>
      <c r="F68" s="29"/>
      <c r="G68" s="30"/>
      <c r="H68" s="31"/>
      <c r="I68" s="14"/>
      <c r="J68" s="14"/>
    </row>
    <row r="69" spans="1:10" ht="15.95" customHeight="1" x14ac:dyDescent="0.35">
      <c r="A69" s="25" t="s">
        <v>145</v>
      </c>
      <c r="B69" s="9"/>
      <c r="C69" s="36"/>
      <c r="D69" s="31">
        <v>0.11</v>
      </c>
      <c r="E69" s="28"/>
      <c r="F69" s="29"/>
      <c r="G69" s="30"/>
      <c r="H69" s="43">
        <f>ROUND(IFERROR($D69/$D$72*100,0),2)</f>
        <v>0</v>
      </c>
      <c r="I69" s="41"/>
      <c r="J69" s="14"/>
    </row>
    <row r="70" spans="1:10" ht="15.95" customHeight="1" x14ac:dyDescent="0.35">
      <c r="A70" s="25" t="s">
        <v>146</v>
      </c>
      <c r="B70" s="9"/>
      <c r="C70" s="36"/>
      <c r="D70" s="44">
        <v>331.55000000000109</v>
      </c>
      <c r="E70" s="28"/>
      <c r="F70" s="29"/>
      <c r="G70" s="30"/>
      <c r="H70" s="31">
        <f>ROUND(IFERROR($D70/$D$72*100,0),2)</f>
        <v>6.32</v>
      </c>
      <c r="I70" s="41"/>
      <c r="J70" s="14"/>
    </row>
    <row r="71" spans="1:10" ht="15.95" customHeight="1" x14ac:dyDescent="0.35">
      <c r="A71" s="33" t="s">
        <v>92</v>
      </c>
      <c r="B71" s="34"/>
      <c r="C71" s="36"/>
      <c r="D71" s="35">
        <f>SUM(D68:D70)</f>
        <v>331.66000000000111</v>
      </c>
      <c r="E71" s="28"/>
      <c r="F71" s="29"/>
      <c r="G71" s="30"/>
      <c r="H71" s="35">
        <f>SUM(H68:H70)</f>
        <v>6.32</v>
      </c>
      <c r="I71" s="11"/>
      <c r="J71" s="14"/>
    </row>
    <row r="72" spans="1:10" ht="15.95" customHeight="1" thickBot="1" x14ac:dyDescent="0.4">
      <c r="A72" s="45" t="s">
        <v>147</v>
      </c>
      <c r="B72" s="46"/>
      <c r="C72" s="47"/>
      <c r="D72" s="48">
        <f>SUMIF(A:A,"*Total",D:D)</f>
        <v>5247.170000000001</v>
      </c>
      <c r="E72" s="49"/>
      <c r="F72" s="50"/>
      <c r="G72" s="51"/>
      <c r="H72" s="48">
        <f>SUMIF(A:A,"*Total",H:H)</f>
        <v>100</v>
      </c>
      <c r="I72" s="11"/>
      <c r="J72" s="14"/>
    </row>
    <row r="73" spans="1:10" ht="15.95" customHeight="1" thickTop="1" x14ac:dyDescent="0.35">
      <c r="A73" s="52" t="s">
        <v>148</v>
      </c>
      <c r="B73" s="14"/>
      <c r="C73" s="14"/>
      <c r="D73" s="11"/>
      <c r="E73" s="14"/>
      <c r="F73" s="14"/>
      <c r="G73" s="14"/>
      <c r="H73" s="6"/>
    </row>
    <row r="74" spans="1:10" ht="15.95" customHeight="1" x14ac:dyDescent="0.35">
      <c r="A74" s="14" t="s">
        <v>149</v>
      </c>
      <c r="B74" s="14"/>
      <c r="C74" s="14"/>
      <c r="D74" s="6"/>
      <c r="E74" s="14"/>
      <c r="F74" s="14"/>
      <c r="G74" s="14"/>
      <c r="H74" s="6"/>
    </row>
    <row r="75" spans="1:10" ht="15.95" customHeight="1" x14ac:dyDescent="0.35">
      <c r="A75" s="14" t="s">
        <v>150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151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53" t="s">
        <v>152</v>
      </c>
      <c r="B77" s="53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153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154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155</v>
      </c>
      <c r="B80" s="14"/>
      <c r="C80" s="14"/>
      <c r="D80" s="6"/>
      <c r="E80" s="14"/>
      <c r="F80" s="14"/>
      <c r="G80" s="14"/>
      <c r="H80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425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426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106</v>
      </c>
      <c r="B25" s="14" t="s">
        <v>413</v>
      </c>
      <c r="C25" s="36">
        <v>130</v>
      </c>
      <c r="D25" s="31">
        <v>1311.67</v>
      </c>
      <c r="E25" s="28" t="s">
        <v>108</v>
      </c>
      <c r="F25" s="29" t="s">
        <v>101</v>
      </c>
      <c r="G25" s="30" t="s">
        <v>102</v>
      </c>
      <c r="H25" s="31">
        <f t="shared" ref="H25:H32" si="0">ROUND(IFERROR($D25/$D$74*100,0),2)</f>
        <v>14.07</v>
      </c>
      <c r="I25" s="14"/>
      <c r="J25" s="14"/>
    </row>
    <row r="26" spans="1:10" ht="15.95" customHeight="1" x14ac:dyDescent="0.35">
      <c r="A26" s="40" t="s">
        <v>112</v>
      </c>
      <c r="B26" s="14" t="s">
        <v>113</v>
      </c>
      <c r="C26" s="36">
        <v>100</v>
      </c>
      <c r="D26" s="31">
        <v>1010.89</v>
      </c>
      <c r="E26" s="28" t="s">
        <v>114</v>
      </c>
      <c r="F26" s="29" t="s">
        <v>101</v>
      </c>
      <c r="G26" s="30" t="s">
        <v>102</v>
      </c>
      <c r="H26" s="31">
        <f t="shared" si="0"/>
        <v>10.84</v>
      </c>
      <c r="I26" s="14"/>
      <c r="J26" s="14"/>
    </row>
    <row r="27" spans="1:10" ht="15.95" customHeight="1" x14ac:dyDescent="0.35">
      <c r="A27" s="40" t="s">
        <v>238</v>
      </c>
      <c r="B27" s="14" t="s">
        <v>427</v>
      </c>
      <c r="C27" s="36">
        <v>100</v>
      </c>
      <c r="D27" s="31">
        <v>1008.81</v>
      </c>
      <c r="E27" s="28" t="s">
        <v>240</v>
      </c>
      <c r="F27" s="29" t="s">
        <v>101</v>
      </c>
      <c r="G27" s="30" t="s">
        <v>102</v>
      </c>
      <c r="H27" s="31">
        <f t="shared" si="0"/>
        <v>10.82</v>
      </c>
      <c r="I27" s="14"/>
      <c r="J27" s="14"/>
    </row>
    <row r="28" spans="1:10" ht="15.95" customHeight="1" x14ac:dyDescent="0.35">
      <c r="A28" s="40" t="s">
        <v>428</v>
      </c>
      <c r="B28" s="14" t="s">
        <v>429</v>
      </c>
      <c r="C28" s="36">
        <v>100</v>
      </c>
      <c r="D28" s="31">
        <v>999.79</v>
      </c>
      <c r="E28" s="28" t="s">
        <v>430</v>
      </c>
      <c r="F28" s="29" t="s">
        <v>101</v>
      </c>
      <c r="G28" s="30" t="s">
        <v>431</v>
      </c>
      <c r="H28" s="31">
        <f t="shared" si="0"/>
        <v>10.73</v>
      </c>
      <c r="I28" s="14"/>
      <c r="J28" s="14"/>
    </row>
    <row r="29" spans="1:10" ht="15.95" customHeight="1" x14ac:dyDescent="0.35">
      <c r="A29" s="40" t="s">
        <v>190</v>
      </c>
      <c r="B29" s="14" t="s">
        <v>432</v>
      </c>
      <c r="C29" s="36">
        <v>70</v>
      </c>
      <c r="D29" s="31">
        <v>885.69</v>
      </c>
      <c r="E29" s="28" t="s">
        <v>216</v>
      </c>
      <c r="F29" s="29" t="s">
        <v>101</v>
      </c>
      <c r="G29" s="30" t="s">
        <v>102</v>
      </c>
      <c r="H29" s="31">
        <f t="shared" si="0"/>
        <v>9.5</v>
      </c>
      <c r="I29" s="14"/>
      <c r="J29" s="14"/>
    </row>
    <row r="30" spans="1:10" ht="15.95" customHeight="1" x14ac:dyDescent="0.35">
      <c r="A30" s="40" t="s">
        <v>98</v>
      </c>
      <c r="B30" s="14" t="s">
        <v>433</v>
      </c>
      <c r="C30" s="36">
        <v>70</v>
      </c>
      <c r="D30" s="31">
        <v>707.12</v>
      </c>
      <c r="E30" s="28" t="s">
        <v>100</v>
      </c>
      <c r="F30" s="29" t="s">
        <v>101</v>
      </c>
      <c r="G30" s="30" t="s">
        <v>102</v>
      </c>
      <c r="H30" s="31">
        <f t="shared" si="0"/>
        <v>7.59</v>
      </c>
      <c r="I30" s="14"/>
      <c r="J30" s="14"/>
    </row>
    <row r="31" spans="1:10" ht="15.95" customHeight="1" x14ac:dyDescent="0.35">
      <c r="A31" s="40" t="s">
        <v>159</v>
      </c>
      <c r="B31" s="14" t="s">
        <v>423</v>
      </c>
      <c r="C31" s="36">
        <v>50000</v>
      </c>
      <c r="D31" s="31">
        <v>503.57</v>
      </c>
      <c r="E31" s="28" t="s">
        <v>105</v>
      </c>
      <c r="F31" s="29" t="s">
        <v>101</v>
      </c>
      <c r="G31" s="30" t="s">
        <v>102</v>
      </c>
      <c r="H31" s="31">
        <f t="shared" si="0"/>
        <v>5.4</v>
      </c>
      <c r="I31" s="14"/>
      <c r="J31" s="14"/>
    </row>
    <row r="32" spans="1:10" ht="15.95" customHeight="1" x14ac:dyDescent="0.35">
      <c r="A32" s="40" t="s">
        <v>434</v>
      </c>
      <c r="B32" s="14" t="s">
        <v>435</v>
      </c>
      <c r="C32" s="36">
        <v>48</v>
      </c>
      <c r="D32" s="31">
        <v>485.27</v>
      </c>
      <c r="E32" s="28" t="s">
        <v>120</v>
      </c>
      <c r="F32" s="29" t="s">
        <v>101</v>
      </c>
      <c r="G32" s="30" t="s">
        <v>111</v>
      </c>
      <c r="H32" s="31">
        <f t="shared" si="0"/>
        <v>5.21</v>
      </c>
      <c r="I32" s="14"/>
      <c r="J32" s="14"/>
    </row>
    <row r="33" spans="1:10" ht="15.95" customHeight="1" x14ac:dyDescent="0.35">
      <c r="A33" s="33" t="s">
        <v>92</v>
      </c>
      <c r="B33" s="34"/>
      <c r="C33" s="32"/>
      <c r="D33" s="35">
        <f>SUM(D24:D32)</f>
        <v>6912.8099999999995</v>
      </c>
      <c r="E33" s="28"/>
      <c r="F33" s="29"/>
      <c r="G33" s="30"/>
      <c r="H33" s="35">
        <f>SUM(H24:H32)</f>
        <v>74.160000000000011</v>
      </c>
      <c r="I33" s="14"/>
      <c r="J33" s="14"/>
    </row>
    <row r="34" spans="1:10" ht="15.95" customHeight="1" x14ac:dyDescent="0.35">
      <c r="A34" s="25" t="s">
        <v>126</v>
      </c>
      <c r="B34" s="9"/>
      <c r="C34" s="36"/>
      <c r="D34" s="31"/>
      <c r="E34" s="28"/>
      <c r="F34" s="29"/>
      <c r="G34" s="30"/>
      <c r="H34" s="31"/>
      <c r="I34" s="14"/>
      <c r="J34" s="14"/>
    </row>
    <row r="35" spans="1:10" ht="15.95" customHeight="1" x14ac:dyDescent="0.35">
      <c r="A35" s="40" t="s">
        <v>246</v>
      </c>
      <c r="B35" s="14" t="s">
        <v>247</v>
      </c>
      <c r="C35" s="36">
        <v>50</v>
      </c>
      <c r="D35" s="31">
        <v>567.54999999999995</v>
      </c>
      <c r="E35" s="28" t="s">
        <v>108</v>
      </c>
      <c r="F35" s="29" t="s">
        <v>101</v>
      </c>
      <c r="G35" s="30" t="s">
        <v>248</v>
      </c>
      <c r="H35" s="31">
        <f>ROUND(IFERROR($D35/$D$74*100,0),2)</f>
        <v>6.09</v>
      </c>
      <c r="I35" s="14"/>
      <c r="J35" s="14"/>
    </row>
    <row r="36" spans="1:10" ht="15.95" customHeight="1" x14ac:dyDescent="0.35">
      <c r="A36" s="33" t="s">
        <v>92</v>
      </c>
      <c r="B36" s="34"/>
      <c r="C36" s="32"/>
      <c r="D36" s="35">
        <f>SUM(D34:D35)</f>
        <v>567.54999999999995</v>
      </c>
      <c r="E36" s="28"/>
      <c r="F36" s="29"/>
      <c r="G36" s="30"/>
      <c r="H36" s="35">
        <f>SUM(H34:H35)</f>
        <v>6.09</v>
      </c>
      <c r="I36" s="14"/>
      <c r="J36" s="14"/>
    </row>
    <row r="37" spans="1:10" ht="15.95" customHeight="1" x14ac:dyDescent="0.35">
      <c r="A37" s="37" t="s">
        <v>127</v>
      </c>
      <c r="B37" s="38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33"/>
      <c r="B40" s="34"/>
      <c r="C40" s="32"/>
      <c r="D40" s="39"/>
      <c r="E40" s="28"/>
      <c r="F40" s="29"/>
      <c r="G40" s="30"/>
      <c r="H40" s="39"/>
      <c r="I40" s="14"/>
      <c r="J40" s="14"/>
    </row>
    <row r="41" spans="1:10" ht="15.95" customHeight="1" x14ac:dyDescent="0.35">
      <c r="A41" s="25" t="s">
        <v>128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129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25" t="s">
        <v>130</v>
      </c>
      <c r="B45" s="9"/>
      <c r="C45" s="36"/>
      <c r="D45" s="31" t="s">
        <v>91</v>
      </c>
      <c r="E45" s="28"/>
      <c r="F45" s="29"/>
      <c r="G45" s="30"/>
      <c r="H45" s="31"/>
      <c r="I45" s="14"/>
      <c r="J45" s="14"/>
    </row>
    <row r="46" spans="1:10" ht="15.95" hidden="1" customHeight="1" x14ac:dyDescent="0.35">
      <c r="A46" s="33" t="s">
        <v>92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33"/>
      <c r="B47" s="34"/>
      <c r="C47" s="32"/>
      <c r="D47" s="39"/>
      <c r="E47" s="28"/>
      <c r="F47" s="29"/>
      <c r="G47" s="30"/>
      <c r="H47" s="39"/>
      <c r="I47" s="14"/>
      <c r="J47" s="14"/>
    </row>
    <row r="48" spans="1:10" ht="15.95" customHeight="1" x14ac:dyDescent="0.35">
      <c r="A48" s="25" t="s">
        <v>131</v>
      </c>
      <c r="B48" s="9"/>
      <c r="C48" s="36"/>
      <c r="D48" s="31"/>
      <c r="E48" s="28"/>
      <c r="F48" s="29"/>
      <c r="G48" s="30"/>
      <c r="H48" s="31"/>
      <c r="I48" s="14"/>
      <c r="J48" s="14"/>
    </row>
    <row r="49" spans="1:10" ht="15.95" customHeight="1" x14ac:dyDescent="0.35">
      <c r="A49" s="25" t="s">
        <v>132</v>
      </c>
      <c r="B49" s="9"/>
      <c r="C49" s="36"/>
      <c r="D49" s="31">
        <v>179.57</v>
      </c>
      <c r="E49" s="28"/>
      <c r="F49" s="29"/>
      <c r="G49" s="30"/>
      <c r="H49" s="31">
        <f>ROUND(IFERROR($D49/$D$74*100,0),2)</f>
        <v>1.93</v>
      </c>
      <c r="I49" s="41"/>
      <c r="J49" s="14"/>
    </row>
    <row r="50" spans="1:10" ht="15.95" customHeight="1" x14ac:dyDescent="0.35">
      <c r="A50" s="25" t="s">
        <v>133</v>
      </c>
      <c r="B50" s="9"/>
      <c r="C50" s="36"/>
      <c r="D50" s="31" t="s">
        <v>91</v>
      </c>
      <c r="E50" s="28"/>
      <c r="F50" s="29"/>
      <c r="G50" s="30"/>
      <c r="H50" s="31"/>
      <c r="I50" s="41"/>
      <c r="J50" s="14"/>
    </row>
    <row r="51" spans="1:10" ht="15.95" hidden="1" customHeight="1" x14ac:dyDescent="0.35">
      <c r="A51" s="33" t="s">
        <v>134</v>
      </c>
      <c r="B51" s="34"/>
      <c r="C51" s="32"/>
      <c r="D51" s="35">
        <f>SUM(D50:D50)</f>
        <v>0</v>
      </c>
      <c r="E51" s="28"/>
      <c r="F51" s="29"/>
      <c r="G51" s="30"/>
      <c r="H51" s="35">
        <f>SUM(H50:H50)</f>
        <v>0</v>
      </c>
      <c r="I51" s="14"/>
      <c r="J51" s="14"/>
    </row>
    <row r="52" spans="1:10" ht="15.95" customHeight="1" x14ac:dyDescent="0.35">
      <c r="A52" s="25" t="s">
        <v>135</v>
      </c>
      <c r="B52" s="9"/>
      <c r="C52" s="42"/>
      <c r="D52" s="31"/>
      <c r="E52" s="28"/>
      <c r="F52" s="29"/>
      <c r="G52" s="30"/>
      <c r="H52" s="31"/>
      <c r="I52" s="41"/>
      <c r="J52" s="14"/>
    </row>
    <row r="53" spans="1:10" ht="15.95" customHeight="1" x14ac:dyDescent="0.35">
      <c r="A53" s="40" t="s">
        <v>182</v>
      </c>
      <c r="B53" s="14" t="s">
        <v>267</v>
      </c>
      <c r="C53" s="42">
        <v>500</v>
      </c>
      <c r="D53" s="31">
        <v>496.51</v>
      </c>
      <c r="E53" s="28" t="s">
        <v>181</v>
      </c>
      <c r="F53" s="29" t="s">
        <v>101</v>
      </c>
      <c r="G53" s="30" t="s">
        <v>111</v>
      </c>
      <c r="H53" s="31">
        <f>ROUND(IFERROR($D53/$D$74*100,0),2)</f>
        <v>5.33</v>
      </c>
      <c r="I53" s="41"/>
      <c r="J53" s="14"/>
    </row>
    <row r="54" spans="1:10" ht="15.95" customHeight="1" x14ac:dyDescent="0.35">
      <c r="A54" s="40" t="s">
        <v>200</v>
      </c>
      <c r="B54" s="14" t="s">
        <v>382</v>
      </c>
      <c r="C54" s="42">
        <v>500</v>
      </c>
      <c r="D54" s="31">
        <v>491.08</v>
      </c>
      <c r="E54" s="28" t="s">
        <v>202</v>
      </c>
      <c r="F54" s="29" t="s">
        <v>101</v>
      </c>
      <c r="G54" s="30" t="s">
        <v>111</v>
      </c>
      <c r="H54" s="31">
        <f>ROUND(IFERROR($D54/$D$74*100,0),2)</f>
        <v>5.27</v>
      </c>
      <c r="I54" s="41"/>
      <c r="J54" s="14"/>
    </row>
    <row r="55" spans="1:10" ht="15.95" customHeight="1" x14ac:dyDescent="0.35">
      <c r="A55" s="33" t="s">
        <v>134</v>
      </c>
      <c r="B55" s="34"/>
      <c r="C55" s="32"/>
      <c r="D55" s="35">
        <f>SUM(D52:D54)</f>
        <v>987.58999999999992</v>
      </c>
      <c r="E55" s="28"/>
      <c r="F55" s="29"/>
      <c r="G55" s="30"/>
      <c r="H55" s="35">
        <f>SUM(H52:H54)</f>
        <v>10.6</v>
      </c>
      <c r="I55" s="14"/>
      <c r="J55" s="14"/>
    </row>
    <row r="56" spans="1:10" ht="15.95" customHeight="1" x14ac:dyDescent="0.35">
      <c r="A56" s="25" t="s">
        <v>136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137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138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139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3" t="s">
        <v>140</v>
      </c>
      <c r="B64" s="38"/>
      <c r="C64" s="36"/>
      <c r="D64" s="35">
        <f>SUM(D63,D61,D59,D57,D55,D51,D49)</f>
        <v>1167.1599999999999</v>
      </c>
      <c r="E64" s="28"/>
      <c r="F64" s="29"/>
      <c r="G64" s="30"/>
      <c r="H64" s="35">
        <f>SUM(H63,H61,H59,H57,H55,H51,H49)</f>
        <v>12.53</v>
      </c>
      <c r="I64" s="14"/>
      <c r="J64" s="14"/>
    </row>
    <row r="65" spans="1:10" ht="15.95" customHeight="1" x14ac:dyDescent="0.35">
      <c r="A65" s="25" t="s">
        <v>141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25" t="s">
        <v>142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37" t="s">
        <v>143</v>
      </c>
      <c r="B69" s="38"/>
      <c r="C69" s="32"/>
      <c r="D69" s="39"/>
      <c r="E69" s="28"/>
      <c r="F69" s="29"/>
      <c r="G69" s="30"/>
      <c r="H69" s="31"/>
      <c r="I69" s="14"/>
      <c r="J69" s="14"/>
    </row>
    <row r="70" spans="1:10" ht="15.95" customHeight="1" x14ac:dyDescent="0.35">
      <c r="A70" s="37" t="s">
        <v>144</v>
      </c>
      <c r="B70" s="38"/>
      <c r="C70" s="32"/>
      <c r="D70" s="31" t="s">
        <v>91</v>
      </c>
      <c r="E70" s="28"/>
      <c r="F70" s="29"/>
      <c r="G70" s="30"/>
      <c r="H70" s="31"/>
      <c r="I70" s="14"/>
      <c r="J70" s="14"/>
    </row>
    <row r="71" spans="1:10" ht="15.95" customHeight="1" x14ac:dyDescent="0.35">
      <c r="A71" s="25" t="s">
        <v>145</v>
      </c>
      <c r="B71" s="9"/>
      <c r="C71" s="36"/>
      <c r="D71" s="31">
        <v>0.11</v>
      </c>
      <c r="E71" s="28"/>
      <c r="F71" s="29"/>
      <c r="G71" s="30"/>
      <c r="H71" s="43">
        <f>ROUND(IFERROR($D71/$D$74*100,0),2)</f>
        <v>0</v>
      </c>
      <c r="I71" s="41"/>
      <c r="J71" s="14"/>
    </row>
    <row r="72" spans="1:10" ht="15.95" customHeight="1" x14ac:dyDescent="0.35">
      <c r="A72" s="25" t="s">
        <v>146</v>
      </c>
      <c r="B72" s="9"/>
      <c r="C72" s="36"/>
      <c r="D72" s="44">
        <v>673.94999999999891</v>
      </c>
      <c r="E72" s="28"/>
      <c r="F72" s="29"/>
      <c r="G72" s="30"/>
      <c r="H72" s="31">
        <f>ROUND(IFERROR($D72/$D$74*100,0),2)-0.01</f>
        <v>7.2200000000000006</v>
      </c>
      <c r="I72" s="41"/>
      <c r="J72" s="14"/>
    </row>
    <row r="73" spans="1:10" ht="15.95" customHeight="1" x14ac:dyDescent="0.35">
      <c r="A73" s="33" t="s">
        <v>92</v>
      </c>
      <c r="B73" s="34"/>
      <c r="C73" s="36"/>
      <c r="D73" s="35">
        <f>SUM(D70:D72)</f>
        <v>674.05999999999892</v>
      </c>
      <c r="E73" s="28"/>
      <c r="F73" s="29"/>
      <c r="G73" s="30"/>
      <c r="H73" s="35">
        <f>SUM(H70:H72)</f>
        <v>7.2200000000000006</v>
      </c>
      <c r="I73" s="11"/>
      <c r="J73" s="14"/>
    </row>
    <row r="74" spans="1:10" ht="15.95" customHeight="1" thickBot="1" x14ac:dyDescent="0.4">
      <c r="A74" s="45" t="s">
        <v>147</v>
      </c>
      <c r="B74" s="46"/>
      <c r="C74" s="47"/>
      <c r="D74" s="48">
        <f>SUMIF(A:A,"*Total",D:D)</f>
        <v>9321.58</v>
      </c>
      <c r="E74" s="49"/>
      <c r="F74" s="50"/>
      <c r="G74" s="51"/>
      <c r="H74" s="48">
        <f>SUMIF(A:A,"*Total",H:H)</f>
        <v>100.00000000000001</v>
      </c>
      <c r="I74" s="11"/>
      <c r="J74" s="14"/>
    </row>
    <row r="75" spans="1:10" ht="15.95" customHeight="1" thickTop="1" x14ac:dyDescent="0.35">
      <c r="A75" s="52" t="s">
        <v>148</v>
      </c>
      <c r="B75" s="14"/>
      <c r="C75" s="14"/>
      <c r="D75" s="11"/>
      <c r="E75" s="14"/>
      <c r="F75" s="14"/>
      <c r="G75" s="14"/>
      <c r="H75" s="6"/>
    </row>
    <row r="76" spans="1:10" ht="15.95" customHeight="1" x14ac:dyDescent="0.35">
      <c r="A76" s="14" t="s">
        <v>149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150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151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53" t="s">
        <v>152</v>
      </c>
      <c r="B79" s="53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153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154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155</v>
      </c>
      <c r="B82" s="14"/>
      <c r="C82" s="14"/>
      <c r="D82" s="6"/>
      <c r="E82" s="14"/>
      <c r="F82" s="14"/>
      <c r="G82" s="14"/>
      <c r="H82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436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437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190</v>
      </c>
      <c r="B25" s="14" t="s">
        <v>438</v>
      </c>
      <c r="C25" s="36">
        <v>30</v>
      </c>
      <c r="D25" s="31">
        <v>378.53</v>
      </c>
      <c r="E25" s="28" t="s">
        <v>120</v>
      </c>
      <c r="F25" s="29" t="s">
        <v>101</v>
      </c>
      <c r="G25" s="30" t="s">
        <v>102</v>
      </c>
      <c r="H25" s="31">
        <f t="shared" ref="H25:H33" si="0">ROUND(IFERROR($D25/$D$73*100,0),2)</f>
        <v>13.3</v>
      </c>
      <c r="I25" s="14"/>
      <c r="J25" s="14"/>
    </row>
    <row r="26" spans="1:10" ht="15.95" customHeight="1" x14ac:dyDescent="0.35">
      <c r="A26" s="40" t="s">
        <v>124</v>
      </c>
      <c r="B26" s="14" t="s">
        <v>125</v>
      </c>
      <c r="C26" s="36">
        <v>35</v>
      </c>
      <c r="D26" s="31">
        <v>352.89</v>
      </c>
      <c r="E26" s="28" t="s">
        <v>120</v>
      </c>
      <c r="F26" s="29" t="s">
        <v>101</v>
      </c>
      <c r="G26" s="30" t="s">
        <v>111</v>
      </c>
      <c r="H26" s="31">
        <f t="shared" si="0"/>
        <v>12.4</v>
      </c>
      <c r="I26" s="14"/>
      <c r="J26" s="14"/>
    </row>
    <row r="27" spans="1:10" ht="15.95" customHeight="1" x14ac:dyDescent="0.35">
      <c r="A27" s="40" t="s">
        <v>106</v>
      </c>
      <c r="B27" s="14" t="s">
        <v>439</v>
      </c>
      <c r="C27" s="36">
        <v>30</v>
      </c>
      <c r="D27" s="31">
        <v>303.77</v>
      </c>
      <c r="E27" s="28" t="s">
        <v>108</v>
      </c>
      <c r="F27" s="29" t="s">
        <v>101</v>
      </c>
      <c r="G27" s="30" t="s">
        <v>102</v>
      </c>
      <c r="H27" s="31">
        <f t="shared" si="0"/>
        <v>10.67</v>
      </c>
      <c r="I27" s="14"/>
      <c r="J27" s="14"/>
    </row>
    <row r="28" spans="1:10" ht="15.95" customHeight="1" x14ac:dyDescent="0.35">
      <c r="A28" s="40" t="s">
        <v>242</v>
      </c>
      <c r="B28" s="14" t="s">
        <v>440</v>
      </c>
      <c r="C28" s="36">
        <v>12</v>
      </c>
      <c r="D28" s="31">
        <v>303.47000000000003</v>
      </c>
      <c r="E28" s="28" t="s">
        <v>100</v>
      </c>
      <c r="F28" s="29" t="s">
        <v>101</v>
      </c>
      <c r="G28" s="30" t="s">
        <v>102</v>
      </c>
      <c r="H28" s="31">
        <f t="shared" si="0"/>
        <v>10.66</v>
      </c>
      <c r="I28" s="14"/>
      <c r="J28" s="14"/>
    </row>
    <row r="29" spans="1:10" ht="15.95" customHeight="1" x14ac:dyDescent="0.35">
      <c r="A29" s="40" t="s">
        <v>428</v>
      </c>
      <c r="B29" s="14" t="s">
        <v>429</v>
      </c>
      <c r="C29" s="36">
        <v>30</v>
      </c>
      <c r="D29" s="31">
        <v>299.94</v>
      </c>
      <c r="E29" s="28" t="s">
        <v>430</v>
      </c>
      <c r="F29" s="29" t="s">
        <v>101</v>
      </c>
      <c r="G29" s="30" t="s">
        <v>431</v>
      </c>
      <c r="H29" s="31">
        <f t="shared" si="0"/>
        <v>10.54</v>
      </c>
      <c r="I29" s="14"/>
      <c r="J29" s="14"/>
    </row>
    <row r="30" spans="1:10" ht="15.95" customHeight="1" x14ac:dyDescent="0.35">
      <c r="A30" s="40" t="s">
        <v>112</v>
      </c>
      <c r="B30" s="14" t="s">
        <v>161</v>
      </c>
      <c r="C30" s="36">
        <v>25</v>
      </c>
      <c r="D30" s="31">
        <v>253.17</v>
      </c>
      <c r="E30" s="28" t="s">
        <v>108</v>
      </c>
      <c r="F30" s="29" t="s">
        <v>101</v>
      </c>
      <c r="G30" s="30" t="s">
        <v>102</v>
      </c>
      <c r="H30" s="31">
        <f t="shared" si="0"/>
        <v>8.89</v>
      </c>
      <c r="I30" s="14"/>
      <c r="J30" s="14"/>
    </row>
    <row r="31" spans="1:10" ht="15.95" customHeight="1" x14ac:dyDescent="0.35">
      <c r="A31" s="40" t="s">
        <v>441</v>
      </c>
      <c r="B31" s="14" t="s">
        <v>442</v>
      </c>
      <c r="C31" s="36">
        <v>20</v>
      </c>
      <c r="D31" s="31">
        <v>252.48</v>
      </c>
      <c r="E31" s="28" t="s">
        <v>164</v>
      </c>
      <c r="F31" s="29" t="s">
        <v>101</v>
      </c>
      <c r="G31" s="30" t="s">
        <v>102</v>
      </c>
      <c r="H31" s="31">
        <f t="shared" si="0"/>
        <v>8.8699999999999992</v>
      </c>
      <c r="I31" s="14"/>
      <c r="J31" s="14"/>
    </row>
    <row r="32" spans="1:10" ht="15.95" customHeight="1" x14ac:dyDescent="0.35">
      <c r="A32" s="40" t="s">
        <v>112</v>
      </c>
      <c r="B32" s="14" t="s">
        <v>443</v>
      </c>
      <c r="C32" s="36">
        <v>15</v>
      </c>
      <c r="D32" s="31">
        <v>151.88</v>
      </c>
      <c r="E32" s="28" t="s">
        <v>164</v>
      </c>
      <c r="F32" s="29" t="s">
        <v>101</v>
      </c>
      <c r="G32" s="30" t="s">
        <v>102</v>
      </c>
      <c r="H32" s="31">
        <f t="shared" si="0"/>
        <v>5.34</v>
      </c>
      <c r="I32" s="14"/>
      <c r="J32" s="14"/>
    </row>
    <row r="33" spans="1:10" ht="15.95" customHeight="1" x14ac:dyDescent="0.35">
      <c r="A33" s="40" t="s">
        <v>106</v>
      </c>
      <c r="B33" s="14" t="s">
        <v>444</v>
      </c>
      <c r="C33" s="36">
        <v>5</v>
      </c>
      <c r="D33" s="31">
        <v>50.65</v>
      </c>
      <c r="E33" s="28" t="s">
        <v>120</v>
      </c>
      <c r="F33" s="29" t="s">
        <v>101</v>
      </c>
      <c r="G33" s="30" t="s">
        <v>102</v>
      </c>
      <c r="H33" s="31">
        <f t="shared" si="0"/>
        <v>1.78</v>
      </c>
      <c r="I33" s="14"/>
      <c r="J33" s="14"/>
    </row>
    <row r="34" spans="1:10" ht="15.95" customHeight="1" x14ac:dyDescent="0.35">
      <c r="A34" s="33" t="s">
        <v>92</v>
      </c>
      <c r="B34" s="34"/>
      <c r="C34" s="32"/>
      <c r="D34" s="35">
        <f>SUM(D24:D33)</f>
        <v>2346.7800000000002</v>
      </c>
      <c r="E34" s="28"/>
      <c r="F34" s="29"/>
      <c r="G34" s="30"/>
      <c r="H34" s="35">
        <f>SUM(H24:H33)</f>
        <v>82.450000000000017</v>
      </c>
      <c r="I34" s="14"/>
      <c r="J34" s="14"/>
    </row>
    <row r="35" spans="1:10" ht="15.95" customHeight="1" x14ac:dyDescent="0.35">
      <c r="A35" s="25" t="s">
        <v>126</v>
      </c>
      <c r="B35" s="9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37" t="s">
        <v>127</v>
      </c>
      <c r="B37" s="38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33"/>
      <c r="B40" s="34"/>
      <c r="C40" s="32"/>
      <c r="D40" s="39"/>
      <c r="E40" s="28"/>
      <c r="F40" s="29"/>
      <c r="G40" s="30"/>
      <c r="H40" s="39"/>
      <c r="I40" s="14"/>
      <c r="J40" s="14"/>
    </row>
    <row r="41" spans="1:10" ht="15.95" customHeight="1" x14ac:dyDescent="0.35">
      <c r="A41" s="25" t="s">
        <v>128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129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25" t="s">
        <v>130</v>
      </c>
      <c r="B45" s="9"/>
      <c r="C45" s="36"/>
      <c r="D45" s="31" t="s">
        <v>91</v>
      </c>
      <c r="E45" s="28"/>
      <c r="F45" s="29"/>
      <c r="G45" s="30"/>
      <c r="H45" s="31"/>
      <c r="I45" s="14"/>
      <c r="J45" s="14"/>
    </row>
    <row r="46" spans="1:10" ht="15.95" hidden="1" customHeight="1" x14ac:dyDescent="0.35">
      <c r="A46" s="33" t="s">
        <v>92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33"/>
      <c r="B47" s="34"/>
      <c r="C47" s="32"/>
      <c r="D47" s="39"/>
      <c r="E47" s="28"/>
      <c r="F47" s="29"/>
      <c r="G47" s="30"/>
      <c r="H47" s="39"/>
      <c r="I47" s="14"/>
      <c r="J47" s="14"/>
    </row>
    <row r="48" spans="1:10" ht="15.95" customHeight="1" x14ac:dyDescent="0.35">
      <c r="A48" s="25" t="s">
        <v>131</v>
      </c>
      <c r="B48" s="9"/>
      <c r="C48" s="36"/>
      <c r="D48" s="31"/>
      <c r="E48" s="28"/>
      <c r="F48" s="29"/>
      <c r="G48" s="30"/>
      <c r="H48" s="31"/>
      <c r="I48" s="14"/>
      <c r="J48" s="14"/>
    </row>
    <row r="49" spans="1:10" ht="15.95" customHeight="1" x14ac:dyDescent="0.35">
      <c r="A49" s="25" t="s">
        <v>132</v>
      </c>
      <c r="B49" s="9"/>
      <c r="C49" s="36"/>
      <c r="D49" s="31">
        <v>165.29</v>
      </c>
      <c r="E49" s="28"/>
      <c r="F49" s="29"/>
      <c r="G49" s="30"/>
      <c r="H49" s="31">
        <f>ROUND(IFERROR($D49/$D$73*100,0),2)</f>
        <v>5.81</v>
      </c>
      <c r="I49" s="41"/>
      <c r="J49" s="14"/>
    </row>
    <row r="50" spans="1:10" ht="15.95" customHeight="1" x14ac:dyDescent="0.35">
      <c r="A50" s="25" t="s">
        <v>133</v>
      </c>
      <c r="B50" s="9"/>
      <c r="C50" s="36"/>
      <c r="D50" s="31" t="s">
        <v>91</v>
      </c>
      <c r="E50" s="28"/>
      <c r="F50" s="29"/>
      <c r="G50" s="30"/>
      <c r="H50" s="31"/>
      <c r="I50" s="41"/>
      <c r="J50" s="14"/>
    </row>
    <row r="51" spans="1:10" ht="15.95" hidden="1" customHeight="1" x14ac:dyDescent="0.35">
      <c r="A51" s="33" t="s">
        <v>134</v>
      </c>
      <c r="B51" s="34"/>
      <c r="C51" s="32"/>
      <c r="D51" s="35">
        <f>SUM(D50:D50)</f>
        <v>0</v>
      </c>
      <c r="E51" s="28"/>
      <c r="F51" s="29"/>
      <c r="G51" s="30"/>
      <c r="H51" s="35">
        <f>SUM(H50:H50)</f>
        <v>0</v>
      </c>
      <c r="I51" s="14"/>
      <c r="J51" s="14"/>
    </row>
    <row r="52" spans="1:10" ht="15.95" customHeight="1" x14ac:dyDescent="0.35">
      <c r="A52" s="25" t="s">
        <v>135</v>
      </c>
      <c r="B52" s="9"/>
      <c r="C52" s="42"/>
      <c r="D52" s="31"/>
      <c r="E52" s="28"/>
      <c r="F52" s="29"/>
      <c r="G52" s="30"/>
      <c r="H52" s="31"/>
      <c r="I52" s="41"/>
      <c r="J52" s="14"/>
    </row>
    <row r="53" spans="1:10" ht="15.95" customHeight="1" x14ac:dyDescent="0.35">
      <c r="A53" s="40" t="s">
        <v>200</v>
      </c>
      <c r="B53" s="14" t="s">
        <v>382</v>
      </c>
      <c r="C53" s="42">
        <v>200</v>
      </c>
      <c r="D53" s="31">
        <v>196.43</v>
      </c>
      <c r="E53" s="28" t="s">
        <v>202</v>
      </c>
      <c r="F53" s="29" t="s">
        <v>101</v>
      </c>
      <c r="G53" s="30" t="s">
        <v>111</v>
      </c>
      <c r="H53" s="31">
        <f>ROUND(IFERROR($D53/$D$73*100,0),2)</f>
        <v>6.9</v>
      </c>
      <c r="I53" s="41"/>
      <c r="J53" s="14"/>
    </row>
    <row r="54" spans="1:10" ht="15.95" customHeight="1" x14ac:dyDescent="0.35">
      <c r="A54" s="33" t="s">
        <v>134</v>
      </c>
      <c r="B54" s="34"/>
      <c r="C54" s="32"/>
      <c r="D54" s="35">
        <f>SUM(D52:D53)</f>
        <v>196.43</v>
      </c>
      <c r="E54" s="28"/>
      <c r="F54" s="29"/>
      <c r="G54" s="30"/>
      <c r="H54" s="35">
        <f>SUM(H52:H53)</f>
        <v>6.9</v>
      </c>
      <c r="I54" s="14"/>
      <c r="J54" s="14"/>
    </row>
    <row r="55" spans="1:10" ht="15.95" customHeight="1" x14ac:dyDescent="0.35">
      <c r="A55" s="25" t="s">
        <v>136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137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138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139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3" t="s">
        <v>140</v>
      </c>
      <c r="B63" s="38"/>
      <c r="C63" s="36"/>
      <c r="D63" s="35">
        <f>SUM(D62,D60,D58,D56,D54,D51,D49)</f>
        <v>361.72</v>
      </c>
      <c r="E63" s="28"/>
      <c r="F63" s="29"/>
      <c r="G63" s="30"/>
      <c r="H63" s="35">
        <f>SUM(H62,H60,H58,H56,H54,H51,H49)</f>
        <v>12.71</v>
      </c>
      <c r="I63" s="14"/>
      <c r="J63" s="14"/>
    </row>
    <row r="64" spans="1:10" ht="15.95" customHeight="1" x14ac:dyDescent="0.35">
      <c r="A64" s="25" t="s">
        <v>141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25" t="s">
        <v>142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7" t="s">
        <v>143</v>
      </c>
      <c r="B68" s="38"/>
      <c r="C68" s="32"/>
      <c r="D68" s="39"/>
      <c r="E68" s="28"/>
      <c r="F68" s="29"/>
      <c r="G68" s="30"/>
      <c r="H68" s="31"/>
      <c r="I68" s="14"/>
      <c r="J68" s="14"/>
    </row>
    <row r="69" spans="1:10" ht="15.95" customHeight="1" x14ac:dyDescent="0.35">
      <c r="A69" s="37" t="s">
        <v>144</v>
      </c>
      <c r="B69" s="38"/>
      <c r="C69" s="32"/>
      <c r="D69" s="31" t="s">
        <v>91</v>
      </c>
      <c r="E69" s="28"/>
      <c r="F69" s="29"/>
      <c r="G69" s="30"/>
      <c r="H69" s="31"/>
      <c r="I69" s="14"/>
      <c r="J69" s="14"/>
    </row>
    <row r="70" spans="1:10" ht="15.95" customHeight="1" x14ac:dyDescent="0.35">
      <c r="A70" s="25" t="s">
        <v>145</v>
      </c>
      <c r="B70" s="9"/>
      <c r="C70" s="36"/>
      <c r="D70" s="31">
        <v>0.1</v>
      </c>
      <c r="E70" s="28"/>
      <c r="F70" s="29"/>
      <c r="G70" s="30"/>
      <c r="H70" s="43">
        <f>ROUND(IFERROR($D70/$D$73*100,0),2)</f>
        <v>0</v>
      </c>
      <c r="I70" s="41"/>
      <c r="J70" s="14"/>
    </row>
    <row r="71" spans="1:10" ht="15.95" customHeight="1" x14ac:dyDescent="0.35">
      <c r="A71" s="25" t="s">
        <v>146</v>
      </c>
      <c r="B71" s="9"/>
      <c r="C71" s="36"/>
      <c r="D71" s="44">
        <v>137.80999999999995</v>
      </c>
      <c r="E71" s="28"/>
      <c r="F71" s="29"/>
      <c r="G71" s="30"/>
      <c r="H71" s="31">
        <f>ROUND(IFERROR($D71/$D$73*100,0),2)</f>
        <v>4.84</v>
      </c>
      <c r="I71" s="41"/>
      <c r="J71" s="14"/>
    </row>
    <row r="72" spans="1:10" ht="15.95" customHeight="1" x14ac:dyDescent="0.35">
      <c r="A72" s="33" t="s">
        <v>92</v>
      </c>
      <c r="B72" s="34"/>
      <c r="C72" s="36"/>
      <c r="D72" s="35">
        <f>SUM(D69:D71)</f>
        <v>137.90999999999994</v>
      </c>
      <c r="E72" s="28"/>
      <c r="F72" s="29"/>
      <c r="G72" s="30"/>
      <c r="H72" s="35">
        <f>SUM(H69:H71)</f>
        <v>4.84</v>
      </c>
      <c r="I72" s="11"/>
      <c r="J72" s="14"/>
    </row>
    <row r="73" spans="1:10" ht="15.95" customHeight="1" thickBot="1" x14ac:dyDescent="0.4">
      <c r="A73" s="45" t="s">
        <v>147</v>
      </c>
      <c r="B73" s="46"/>
      <c r="C73" s="47"/>
      <c r="D73" s="48">
        <f>SUMIF(A:A,"*Total",D:D)</f>
        <v>2846.41</v>
      </c>
      <c r="E73" s="49"/>
      <c r="F73" s="50"/>
      <c r="G73" s="51"/>
      <c r="H73" s="48">
        <f>SUMIF(A:A,"*Total",H:H)</f>
        <v>100.00000000000003</v>
      </c>
      <c r="I73" s="11"/>
      <c r="J73" s="14"/>
    </row>
    <row r="74" spans="1:10" ht="15.95" customHeight="1" thickTop="1" x14ac:dyDescent="0.35">
      <c r="A74" s="52" t="s">
        <v>148</v>
      </c>
      <c r="B74" s="14"/>
      <c r="C74" s="14"/>
      <c r="D74" s="11"/>
      <c r="E74" s="14"/>
      <c r="F74" s="14"/>
      <c r="G74" s="14"/>
      <c r="H74" s="6"/>
    </row>
    <row r="75" spans="1:10" ht="15.95" customHeight="1" x14ac:dyDescent="0.35">
      <c r="A75" s="14" t="s">
        <v>149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150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151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53" t="s">
        <v>152</v>
      </c>
      <c r="B78" s="53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153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154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155</v>
      </c>
      <c r="B81" s="14"/>
      <c r="C81" s="14"/>
      <c r="D81" s="6"/>
      <c r="E81" s="14"/>
      <c r="F81" s="14"/>
      <c r="G81" s="14"/>
      <c r="H81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445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446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106</v>
      </c>
      <c r="B25" s="14" t="s">
        <v>439</v>
      </c>
      <c r="C25" s="36">
        <v>95</v>
      </c>
      <c r="D25" s="31">
        <v>961.93</v>
      </c>
      <c r="E25" s="28" t="s">
        <v>108</v>
      </c>
      <c r="F25" s="29" t="s">
        <v>101</v>
      </c>
      <c r="G25" s="30" t="s">
        <v>102</v>
      </c>
      <c r="H25" s="31">
        <f t="shared" ref="H25:H31" si="0">ROUND(IFERROR($D25/$D$71*100,0),2)</f>
        <v>15.18</v>
      </c>
      <c r="I25" s="14"/>
      <c r="J25" s="14"/>
    </row>
    <row r="26" spans="1:10" ht="15.95" customHeight="1" x14ac:dyDescent="0.35">
      <c r="A26" s="40" t="s">
        <v>174</v>
      </c>
      <c r="B26" s="14" t="s">
        <v>447</v>
      </c>
      <c r="C26" s="36">
        <v>70</v>
      </c>
      <c r="D26" s="31">
        <v>887.28</v>
      </c>
      <c r="E26" s="28" t="s">
        <v>164</v>
      </c>
      <c r="F26" s="29" t="s">
        <v>101</v>
      </c>
      <c r="G26" s="30" t="s">
        <v>102</v>
      </c>
      <c r="H26" s="31">
        <f t="shared" si="0"/>
        <v>14.01</v>
      </c>
      <c r="I26" s="14"/>
      <c r="J26" s="14"/>
    </row>
    <row r="27" spans="1:10" ht="15.95" customHeight="1" x14ac:dyDescent="0.35">
      <c r="A27" s="40" t="s">
        <v>441</v>
      </c>
      <c r="B27" s="14" t="s">
        <v>448</v>
      </c>
      <c r="C27" s="36">
        <v>70</v>
      </c>
      <c r="D27" s="31">
        <v>884.71</v>
      </c>
      <c r="E27" s="28" t="s">
        <v>164</v>
      </c>
      <c r="F27" s="29" t="s">
        <v>101</v>
      </c>
      <c r="G27" s="30" t="s">
        <v>102</v>
      </c>
      <c r="H27" s="31">
        <f t="shared" si="0"/>
        <v>13.96</v>
      </c>
      <c r="I27" s="14"/>
      <c r="J27" s="14"/>
    </row>
    <row r="28" spans="1:10" ht="15.95" customHeight="1" x14ac:dyDescent="0.35">
      <c r="A28" s="40" t="s">
        <v>112</v>
      </c>
      <c r="B28" s="14" t="s">
        <v>443</v>
      </c>
      <c r="C28" s="36">
        <v>80</v>
      </c>
      <c r="D28" s="31">
        <v>810.03</v>
      </c>
      <c r="E28" s="28" t="s">
        <v>164</v>
      </c>
      <c r="F28" s="29" t="s">
        <v>101</v>
      </c>
      <c r="G28" s="30" t="s">
        <v>102</v>
      </c>
      <c r="H28" s="31">
        <f t="shared" si="0"/>
        <v>12.79</v>
      </c>
      <c r="I28" s="14"/>
      <c r="J28" s="14"/>
    </row>
    <row r="29" spans="1:10" ht="15.95" customHeight="1" x14ac:dyDescent="0.35">
      <c r="A29" s="40" t="s">
        <v>190</v>
      </c>
      <c r="B29" s="14" t="s">
        <v>449</v>
      </c>
      <c r="C29" s="36">
        <v>60</v>
      </c>
      <c r="D29" s="31">
        <v>756.16</v>
      </c>
      <c r="E29" s="28" t="s">
        <v>120</v>
      </c>
      <c r="F29" s="29" t="s">
        <v>101</v>
      </c>
      <c r="G29" s="30" t="s">
        <v>102</v>
      </c>
      <c r="H29" s="31">
        <f t="shared" si="0"/>
        <v>11.94</v>
      </c>
      <c r="I29" s="14"/>
      <c r="J29" s="14"/>
    </row>
    <row r="30" spans="1:10" ht="15.95" customHeight="1" x14ac:dyDescent="0.35">
      <c r="A30" s="40" t="s">
        <v>428</v>
      </c>
      <c r="B30" s="14" t="s">
        <v>429</v>
      </c>
      <c r="C30" s="36">
        <v>70</v>
      </c>
      <c r="D30" s="31">
        <v>699.85</v>
      </c>
      <c r="E30" s="28" t="s">
        <v>430</v>
      </c>
      <c r="F30" s="29" t="s">
        <v>101</v>
      </c>
      <c r="G30" s="30" t="s">
        <v>431</v>
      </c>
      <c r="H30" s="31">
        <f t="shared" si="0"/>
        <v>11.05</v>
      </c>
      <c r="I30" s="14"/>
      <c r="J30" s="14"/>
    </row>
    <row r="31" spans="1:10" ht="15.95" customHeight="1" x14ac:dyDescent="0.35">
      <c r="A31" s="40" t="s">
        <v>295</v>
      </c>
      <c r="B31" s="14" t="s">
        <v>450</v>
      </c>
      <c r="C31" s="36">
        <v>60</v>
      </c>
      <c r="D31" s="31">
        <v>608.78</v>
      </c>
      <c r="E31" s="28" t="s">
        <v>297</v>
      </c>
      <c r="F31" s="29" t="s">
        <v>101</v>
      </c>
      <c r="G31" s="30" t="s">
        <v>121</v>
      </c>
      <c r="H31" s="31">
        <f t="shared" si="0"/>
        <v>9.61</v>
      </c>
      <c r="I31" s="14"/>
      <c r="J31" s="14"/>
    </row>
    <row r="32" spans="1:10" ht="15.95" customHeight="1" x14ac:dyDescent="0.35">
      <c r="A32" s="33" t="s">
        <v>92</v>
      </c>
      <c r="B32" s="34"/>
      <c r="C32" s="32"/>
      <c r="D32" s="35">
        <f>SUM(D24:D31)</f>
        <v>5608.74</v>
      </c>
      <c r="E32" s="28"/>
      <c r="F32" s="29"/>
      <c r="G32" s="30"/>
      <c r="H32" s="35">
        <f>SUM(H24:H31)</f>
        <v>88.539999999999992</v>
      </c>
      <c r="I32" s="14"/>
      <c r="J32" s="14"/>
    </row>
    <row r="33" spans="1:10" ht="15.95" customHeight="1" x14ac:dyDescent="0.35">
      <c r="A33" s="25" t="s">
        <v>126</v>
      </c>
      <c r="B33" s="9"/>
      <c r="C33" s="36"/>
      <c r="D33" s="31" t="s">
        <v>91</v>
      </c>
      <c r="E33" s="28"/>
      <c r="F33" s="29"/>
      <c r="G33" s="30"/>
      <c r="H33" s="31"/>
      <c r="I33" s="14"/>
      <c r="J33" s="14"/>
    </row>
    <row r="34" spans="1:10" ht="15.95" hidden="1" customHeight="1" x14ac:dyDescent="0.35">
      <c r="A34" s="33" t="s">
        <v>92</v>
      </c>
      <c r="B34" s="34"/>
      <c r="C34" s="32"/>
      <c r="D34" s="35">
        <f>SUM(D33:D33)</f>
        <v>0</v>
      </c>
      <c r="E34" s="28"/>
      <c r="F34" s="29"/>
      <c r="G34" s="30"/>
      <c r="H34" s="35">
        <f>SUM(H33:H33)</f>
        <v>0</v>
      </c>
      <c r="I34" s="14"/>
      <c r="J34" s="14"/>
    </row>
    <row r="35" spans="1:10" ht="15.95" customHeight="1" x14ac:dyDescent="0.35">
      <c r="A35" s="37" t="s">
        <v>127</v>
      </c>
      <c r="B35" s="38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33"/>
      <c r="B37" s="34"/>
      <c r="C37" s="32"/>
      <c r="D37" s="39"/>
      <c r="E37" s="28"/>
      <c r="F37" s="29"/>
      <c r="G37" s="30"/>
      <c r="H37" s="39"/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25" t="s">
        <v>128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25" t="s">
        <v>129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130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33"/>
      <c r="B45" s="34"/>
      <c r="C45" s="32"/>
      <c r="D45" s="39"/>
      <c r="E45" s="28"/>
      <c r="F45" s="29"/>
      <c r="G45" s="30"/>
      <c r="H45" s="39"/>
      <c r="I45" s="14"/>
      <c r="J45" s="14"/>
    </row>
    <row r="46" spans="1:10" ht="15.95" customHeight="1" x14ac:dyDescent="0.35">
      <c r="A46" s="25" t="s">
        <v>131</v>
      </c>
      <c r="B46" s="9"/>
      <c r="C46" s="36"/>
      <c r="D46" s="31"/>
      <c r="E46" s="28"/>
      <c r="F46" s="29"/>
      <c r="G46" s="30"/>
      <c r="H46" s="31"/>
      <c r="I46" s="14"/>
      <c r="J46" s="14"/>
    </row>
    <row r="47" spans="1:10" ht="15.95" customHeight="1" x14ac:dyDescent="0.35">
      <c r="A47" s="25" t="s">
        <v>132</v>
      </c>
      <c r="B47" s="9"/>
      <c r="C47" s="36"/>
      <c r="D47" s="31">
        <v>307.11</v>
      </c>
      <c r="E47" s="28"/>
      <c r="F47" s="29"/>
      <c r="G47" s="30"/>
      <c r="H47" s="31">
        <f>ROUND(IFERROR($D47/$D$71*100,0),2)</f>
        <v>4.8499999999999996</v>
      </c>
      <c r="I47" s="41"/>
      <c r="J47" s="14"/>
    </row>
    <row r="48" spans="1:10" ht="15.95" customHeight="1" x14ac:dyDescent="0.35">
      <c r="A48" s="25" t="s">
        <v>133</v>
      </c>
      <c r="B48" s="9"/>
      <c r="C48" s="36"/>
      <c r="D48" s="31" t="s">
        <v>91</v>
      </c>
      <c r="E48" s="28"/>
      <c r="F48" s="29"/>
      <c r="G48" s="30"/>
      <c r="H48" s="31"/>
      <c r="I48" s="41"/>
      <c r="J48" s="14"/>
    </row>
    <row r="49" spans="1:10" ht="15.95" hidden="1" customHeight="1" x14ac:dyDescent="0.35">
      <c r="A49" s="33" t="s">
        <v>134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25" t="s">
        <v>135</v>
      </c>
      <c r="B50" s="9"/>
      <c r="C50" s="42"/>
      <c r="D50" s="31"/>
      <c r="E50" s="28"/>
      <c r="F50" s="29"/>
      <c r="G50" s="30"/>
      <c r="H50" s="31"/>
      <c r="I50" s="41"/>
      <c r="J50" s="14"/>
    </row>
    <row r="51" spans="1:10" ht="15.95" customHeight="1" x14ac:dyDescent="0.35">
      <c r="A51" s="40" t="s">
        <v>179</v>
      </c>
      <c r="B51" s="14" t="s">
        <v>180</v>
      </c>
      <c r="C51" s="42">
        <v>300</v>
      </c>
      <c r="D51" s="31">
        <v>298.14</v>
      </c>
      <c r="E51" s="28" t="s">
        <v>181</v>
      </c>
      <c r="F51" s="29" t="s">
        <v>101</v>
      </c>
      <c r="G51" s="30" t="s">
        <v>111</v>
      </c>
      <c r="H51" s="31">
        <f>ROUND(IFERROR($D51/$D$71*100,0),2)</f>
        <v>4.71</v>
      </c>
      <c r="I51" s="41"/>
      <c r="J51" s="14"/>
    </row>
    <row r="52" spans="1:10" ht="15.95" customHeight="1" x14ac:dyDescent="0.35">
      <c r="A52" s="33" t="s">
        <v>134</v>
      </c>
      <c r="B52" s="34"/>
      <c r="C52" s="32"/>
      <c r="D52" s="35">
        <f>SUM(D50:D51)</f>
        <v>298.14</v>
      </c>
      <c r="E52" s="28"/>
      <c r="F52" s="29"/>
      <c r="G52" s="30"/>
      <c r="H52" s="35">
        <f>SUM(H50:H51)</f>
        <v>4.71</v>
      </c>
      <c r="I52" s="14"/>
      <c r="J52" s="14"/>
    </row>
    <row r="53" spans="1:10" ht="15.95" customHeight="1" x14ac:dyDescent="0.35">
      <c r="A53" s="25" t="s">
        <v>136</v>
      </c>
      <c r="B53" s="9"/>
      <c r="C53" s="36"/>
      <c r="D53" s="31" t="s">
        <v>91</v>
      </c>
      <c r="E53" s="28"/>
      <c r="F53" s="29"/>
      <c r="G53" s="30"/>
      <c r="H53" s="31"/>
      <c r="I53" s="14"/>
      <c r="J53" s="14"/>
    </row>
    <row r="54" spans="1:10" ht="15.95" hidden="1" customHeight="1" x14ac:dyDescent="0.35">
      <c r="A54" s="33" t="s">
        <v>134</v>
      </c>
      <c r="B54" s="34"/>
      <c r="C54" s="32"/>
      <c r="D54" s="35">
        <f>SUM(D53:D53)</f>
        <v>0</v>
      </c>
      <c r="E54" s="28"/>
      <c r="F54" s="29"/>
      <c r="G54" s="30"/>
      <c r="H54" s="35">
        <f>SUM(H53:H53)</f>
        <v>0</v>
      </c>
      <c r="I54" s="14"/>
      <c r="J54" s="14"/>
    </row>
    <row r="55" spans="1:10" ht="15.95" customHeight="1" x14ac:dyDescent="0.35">
      <c r="A55" s="25" t="s">
        <v>137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37" t="s">
        <v>138</v>
      </c>
      <c r="B57" s="38"/>
      <c r="C57" s="32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139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3" t="s">
        <v>140</v>
      </c>
      <c r="B61" s="38"/>
      <c r="C61" s="36"/>
      <c r="D61" s="35">
        <f>SUM(D60,D58,D56,D54,D52,D49,D47)</f>
        <v>605.25</v>
      </c>
      <c r="E61" s="28"/>
      <c r="F61" s="29"/>
      <c r="G61" s="30"/>
      <c r="H61" s="35">
        <f>SUM(H60,H58,H56,H54,H52,H49,H47)</f>
        <v>9.5599999999999987</v>
      </c>
      <c r="I61" s="14"/>
      <c r="J61" s="14"/>
    </row>
    <row r="62" spans="1:10" ht="15.95" customHeight="1" x14ac:dyDescent="0.35">
      <c r="A62" s="25" t="s">
        <v>141</v>
      </c>
      <c r="B62" s="9"/>
      <c r="C62" s="36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92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25" t="s">
        <v>142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7" t="s">
        <v>143</v>
      </c>
      <c r="B66" s="38"/>
      <c r="C66" s="32"/>
      <c r="D66" s="39"/>
      <c r="E66" s="28"/>
      <c r="F66" s="29"/>
      <c r="G66" s="30"/>
      <c r="H66" s="31"/>
      <c r="I66" s="14"/>
      <c r="J66" s="14"/>
    </row>
    <row r="67" spans="1:10" ht="15.95" customHeight="1" x14ac:dyDescent="0.35">
      <c r="A67" s="37" t="s">
        <v>144</v>
      </c>
      <c r="B67" s="38"/>
      <c r="C67" s="32"/>
      <c r="D67" s="31" t="s">
        <v>91</v>
      </c>
      <c r="E67" s="28"/>
      <c r="F67" s="29"/>
      <c r="G67" s="30"/>
      <c r="H67" s="31"/>
      <c r="I67" s="14"/>
      <c r="J67" s="14"/>
    </row>
    <row r="68" spans="1:10" ht="15.95" customHeight="1" x14ac:dyDescent="0.35">
      <c r="A68" s="25" t="s">
        <v>145</v>
      </c>
      <c r="B68" s="9"/>
      <c r="C68" s="36"/>
      <c r="D68" s="31">
        <v>0.1</v>
      </c>
      <c r="E68" s="28"/>
      <c r="F68" s="29"/>
      <c r="G68" s="30"/>
      <c r="H68" s="43">
        <f>ROUND(IFERROR($D68/$D$71*100,0),2)</f>
        <v>0</v>
      </c>
      <c r="I68" s="41"/>
      <c r="J68" s="14"/>
    </row>
    <row r="69" spans="1:10" ht="15.95" customHeight="1" x14ac:dyDescent="0.35">
      <c r="A69" s="25" t="s">
        <v>146</v>
      </c>
      <c r="B69" s="9"/>
      <c r="C69" s="36"/>
      <c r="D69" s="44">
        <v>121.14999999999964</v>
      </c>
      <c r="E69" s="28"/>
      <c r="F69" s="29"/>
      <c r="G69" s="30"/>
      <c r="H69" s="31">
        <f>ROUND(IFERROR($D69/$D$71*100,0),2)-0.01</f>
        <v>1.9</v>
      </c>
      <c r="I69" s="41"/>
      <c r="J69" s="14"/>
    </row>
    <row r="70" spans="1:10" ht="15.95" customHeight="1" x14ac:dyDescent="0.35">
      <c r="A70" s="33" t="s">
        <v>92</v>
      </c>
      <c r="B70" s="34"/>
      <c r="C70" s="36"/>
      <c r="D70" s="35">
        <f>SUM(D67:D69)</f>
        <v>121.24999999999963</v>
      </c>
      <c r="E70" s="28"/>
      <c r="F70" s="29"/>
      <c r="G70" s="30"/>
      <c r="H70" s="35">
        <f>SUM(H67:H69)</f>
        <v>1.9</v>
      </c>
      <c r="I70" s="11"/>
      <c r="J70" s="14"/>
    </row>
    <row r="71" spans="1:10" ht="15.95" customHeight="1" thickBot="1" x14ac:dyDescent="0.4">
      <c r="A71" s="45" t="s">
        <v>147</v>
      </c>
      <c r="B71" s="46"/>
      <c r="C71" s="47"/>
      <c r="D71" s="48">
        <f>SUMIF(A:A,"*Total",D:D)</f>
        <v>6335.24</v>
      </c>
      <c r="E71" s="49"/>
      <c r="F71" s="50"/>
      <c r="G71" s="51"/>
      <c r="H71" s="48">
        <f>SUMIF(A:A,"*Total",H:H)</f>
        <v>100</v>
      </c>
      <c r="I71" s="11"/>
      <c r="J71" s="14"/>
    </row>
    <row r="72" spans="1:10" ht="15.95" customHeight="1" thickTop="1" x14ac:dyDescent="0.35">
      <c r="A72" s="52" t="s">
        <v>148</v>
      </c>
      <c r="B72" s="14"/>
      <c r="C72" s="14"/>
      <c r="D72" s="11"/>
      <c r="E72" s="14"/>
      <c r="F72" s="14"/>
      <c r="G72" s="14"/>
      <c r="H72" s="6"/>
    </row>
    <row r="73" spans="1:10" ht="15.95" customHeight="1" x14ac:dyDescent="0.35">
      <c r="A73" s="14" t="s">
        <v>149</v>
      </c>
      <c r="B73" s="14"/>
      <c r="C73" s="14"/>
      <c r="D73" s="6"/>
      <c r="E73" s="14"/>
      <c r="F73" s="14"/>
      <c r="G73" s="14"/>
      <c r="H73" s="6"/>
    </row>
    <row r="74" spans="1:10" ht="15.95" customHeight="1" x14ac:dyDescent="0.35">
      <c r="A74" s="14" t="s">
        <v>150</v>
      </c>
      <c r="B74" s="14"/>
      <c r="C74" s="14"/>
      <c r="D74" s="6"/>
      <c r="E74" s="14"/>
      <c r="F74" s="14"/>
      <c r="G74" s="14"/>
      <c r="H74" s="6"/>
    </row>
    <row r="75" spans="1:10" ht="15.95" customHeight="1" x14ac:dyDescent="0.35">
      <c r="A75" s="14" t="s">
        <v>151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53" t="s">
        <v>152</v>
      </c>
      <c r="B76" s="53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153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154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155</v>
      </c>
      <c r="B79" s="14"/>
      <c r="C79" s="14"/>
      <c r="D79" s="6"/>
      <c r="E79" s="14"/>
      <c r="F79" s="14"/>
      <c r="G79" s="14"/>
      <c r="H79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451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452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106</v>
      </c>
      <c r="B25" s="14" t="s">
        <v>444</v>
      </c>
      <c r="C25" s="36">
        <v>60</v>
      </c>
      <c r="D25" s="31">
        <v>607.84</v>
      </c>
      <c r="E25" s="28" t="s">
        <v>120</v>
      </c>
      <c r="F25" s="29" t="s">
        <v>101</v>
      </c>
      <c r="G25" s="30" t="s">
        <v>102</v>
      </c>
      <c r="H25" s="31">
        <f t="shared" ref="H25:H33" si="0">ROUND(IFERROR($D25/$D$73*100,0),2)</f>
        <v>14.52</v>
      </c>
      <c r="I25" s="14"/>
      <c r="J25" s="14"/>
    </row>
    <row r="26" spans="1:10" ht="15.95" customHeight="1" x14ac:dyDescent="0.35">
      <c r="A26" s="40" t="s">
        <v>112</v>
      </c>
      <c r="B26" s="14" t="s">
        <v>453</v>
      </c>
      <c r="C26" s="36">
        <v>50</v>
      </c>
      <c r="D26" s="31">
        <v>506.72</v>
      </c>
      <c r="E26" s="28" t="s">
        <v>108</v>
      </c>
      <c r="F26" s="29" t="s">
        <v>101</v>
      </c>
      <c r="G26" s="30" t="s">
        <v>102</v>
      </c>
      <c r="H26" s="31">
        <f t="shared" si="0"/>
        <v>12.1</v>
      </c>
      <c r="I26" s="14"/>
      <c r="J26" s="14"/>
    </row>
    <row r="27" spans="1:10" ht="15.95" customHeight="1" x14ac:dyDescent="0.35">
      <c r="A27" s="40" t="s">
        <v>441</v>
      </c>
      <c r="B27" s="14" t="s">
        <v>454</v>
      </c>
      <c r="C27" s="36">
        <v>40</v>
      </c>
      <c r="D27" s="31">
        <v>503.91</v>
      </c>
      <c r="E27" s="28" t="s">
        <v>164</v>
      </c>
      <c r="F27" s="29" t="s">
        <v>101</v>
      </c>
      <c r="G27" s="30" t="s">
        <v>102</v>
      </c>
      <c r="H27" s="31">
        <f t="shared" si="0"/>
        <v>12.04</v>
      </c>
      <c r="I27" s="14"/>
      <c r="J27" s="14"/>
    </row>
    <row r="28" spans="1:10" ht="15.95" customHeight="1" x14ac:dyDescent="0.35">
      <c r="A28" s="40" t="s">
        <v>190</v>
      </c>
      <c r="B28" s="14" t="s">
        <v>455</v>
      </c>
      <c r="C28" s="36">
        <v>40</v>
      </c>
      <c r="D28" s="31">
        <v>501.72</v>
      </c>
      <c r="E28" s="28" t="s">
        <v>120</v>
      </c>
      <c r="F28" s="29" t="s">
        <v>101</v>
      </c>
      <c r="G28" s="30" t="s">
        <v>102</v>
      </c>
      <c r="H28" s="31">
        <f t="shared" si="0"/>
        <v>11.98</v>
      </c>
      <c r="I28" s="14"/>
      <c r="J28" s="14"/>
    </row>
    <row r="29" spans="1:10" ht="15.95" customHeight="1" x14ac:dyDescent="0.35">
      <c r="A29" s="40" t="s">
        <v>428</v>
      </c>
      <c r="B29" s="14" t="s">
        <v>429</v>
      </c>
      <c r="C29" s="36">
        <v>50</v>
      </c>
      <c r="D29" s="31">
        <v>499.89</v>
      </c>
      <c r="E29" s="28" t="s">
        <v>430</v>
      </c>
      <c r="F29" s="29" t="s">
        <v>101</v>
      </c>
      <c r="G29" s="30" t="s">
        <v>431</v>
      </c>
      <c r="H29" s="31">
        <f t="shared" si="0"/>
        <v>11.94</v>
      </c>
      <c r="I29" s="14"/>
      <c r="J29" s="14"/>
    </row>
    <row r="30" spans="1:10" ht="15.95" customHeight="1" x14ac:dyDescent="0.35">
      <c r="A30" s="40" t="s">
        <v>295</v>
      </c>
      <c r="B30" s="14" t="s">
        <v>450</v>
      </c>
      <c r="C30" s="36">
        <v>40</v>
      </c>
      <c r="D30" s="31">
        <v>405.85</v>
      </c>
      <c r="E30" s="28" t="s">
        <v>297</v>
      </c>
      <c r="F30" s="29" t="s">
        <v>101</v>
      </c>
      <c r="G30" s="30" t="s">
        <v>121</v>
      </c>
      <c r="H30" s="31">
        <f t="shared" si="0"/>
        <v>9.69</v>
      </c>
      <c r="I30" s="14"/>
      <c r="J30" s="14"/>
    </row>
    <row r="31" spans="1:10" ht="15.95" customHeight="1" x14ac:dyDescent="0.35">
      <c r="A31" s="40" t="s">
        <v>174</v>
      </c>
      <c r="B31" s="14" t="s">
        <v>456</v>
      </c>
      <c r="C31" s="36">
        <v>30</v>
      </c>
      <c r="D31" s="31">
        <v>378.98</v>
      </c>
      <c r="E31" s="28" t="s">
        <v>164</v>
      </c>
      <c r="F31" s="29" t="s">
        <v>101</v>
      </c>
      <c r="G31" s="30" t="s">
        <v>102</v>
      </c>
      <c r="H31" s="31">
        <f t="shared" si="0"/>
        <v>9.0500000000000007</v>
      </c>
      <c r="I31" s="14"/>
      <c r="J31" s="14"/>
    </row>
    <row r="32" spans="1:10" ht="15.95" customHeight="1" x14ac:dyDescent="0.35">
      <c r="A32" s="40" t="s">
        <v>124</v>
      </c>
      <c r="B32" s="14" t="s">
        <v>125</v>
      </c>
      <c r="C32" s="36">
        <v>15</v>
      </c>
      <c r="D32" s="31">
        <v>151.24</v>
      </c>
      <c r="E32" s="28" t="s">
        <v>120</v>
      </c>
      <c r="F32" s="29" t="s">
        <v>101</v>
      </c>
      <c r="G32" s="30" t="s">
        <v>111</v>
      </c>
      <c r="H32" s="31">
        <f t="shared" si="0"/>
        <v>3.61</v>
      </c>
      <c r="I32" s="14"/>
      <c r="J32" s="14"/>
    </row>
    <row r="33" spans="1:10" ht="15.95" customHeight="1" x14ac:dyDescent="0.35">
      <c r="A33" s="40" t="s">
        <v>112</v>
      </c>
      <c r="B33" s="14" t="s">
        <v>161</v>
      </c>
      <c r="C33" s="36">
        <v>10</v>
      </c>
      <c r="D33" s="31">
        <v>101.27</v>
      </c>
      <c r="E33" s="28" t="s">
        <v>108</v>
      </c>
      <c r="F33" s="29" t="s">
        <v>101</v>
      </c>
      <c r="G33" s="30" t="s">
        <v>102</v>
      </c>
      <c r="H33" s="31">
        <f t="shared" si="0"/>
        <v>2.42</v>
      </c>
      <c r="I33" s="14"/>
      <c r="J33" s="14"/>
    </row>
    <row r="34" spans="1:10" ht="15.95" customHeight="1" x14ac:dyDescent="0.35">
      <c r="A34" s="33" t="s">
        <v>92</v>
      </c>
      <c r="B34" s="34"/>
      <c r="C34" s="32"/>
      <c r="D34" s="35">
        <f>SUM(D24:D33)</f>
        <v>3657.4199999999996</v>
      </c>
      <c r="E34" s="28"/>
      <c r="F34" s="29"/>
      <c r="G34" s="30"/>
      <c r="H34" s="35">
        <f>SUM(H24:H33)</f>
        <v>87.35</v>
      </c>
      <c r="I34" s="14"/>
      <c r="J34" s="14"/>
    </row>
    <row r="35" spans="1:10" ht="15.95" customHeight="1" x14ac:dyDescent="0.35">
      <c r="A35" s="25" t="s">
        <v>126</v>
      </c>
      <c r="B35" s="9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37" t="s">
        <v>127</v>
      </c>
      <c r="B37" s="38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33"/>
      <c r="B40" s="34"/>
      <c r="C40" s="32"/>
      <c r="D40" s="39"/>
      <c r="E40" s="28"/>
      <c r="F40" s="29"/>
      <c r="G40" s="30"/>
      <c r="H40" s="39"/>
      <c r="I40" s="14"/>
      <c r="J40" s="14"/>
    </row>
    <row r="41" spans="1:10" ht="15.95" customHeight="1" x14ac:dyDescent="0.35">
      <c r="A41" s="25" t="s">
        <v>128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129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25" t="s">
        <v>130</v>
      </c>
      <c r="B45" s="9"/>
      <c r="C45" s="36"/>
      <c r="D45" s="31" t="s">
        <v>91</v>
      </c>
      <c r="E45" s="28"/>
      <c r="F45" s="29"/>
      <c r="G45" s="30"/>
      <c r="H45" s="31"/>
      <c r="I45" s="14"/>
      <c r="J45" s="14"/>
    </row>
    <row r="46" spans="1:10" ht="15.95" hidden="1" customHeight="1" x14ac:dyDescent="0.35">
      <c r="A46" s="33" t="s">
        <v>92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33"/>
      <c r="B47" s="34"/>
      <c r="C47" s="32"/>
      <c r="D47" s="39"/>
      <c r="E47" s="28"/>
      <c r="F47" s="29"/>
      <c r="G47" s="30"/>
      <c r="H47" s="39"/>
      <c r="I47" s="14"/>
      <c r="J47" s="14"/>
    </row>
    <row r="48" spans="1:10" ht="15.95" customHeight="1" x14ac:dyDescent="0.35">
      <c r="A48" s="25" t="s">
        <v>131</v>
      </c>
      <c r="B48" s="9"/>
      <c r="C48" s="36"/>
      <c r="D48" s="31"/>
      <c r="E48" s="28"/>
      <c r="F48" s="29"/>
      <c r="G48" s="30"/>
      <c r="H48" s="31"/>
      <c r="I48" s="14"/>
      <c r="J48" s="14"/>
    </row>
    <row r="49" spans="1:10" ht="15.95" customHeight="1" x14ac:dyDescent="0.35">
      <c r="A49" s="25" t="s">
        <v>132</v>
      </c>
      <c r="B49" s="9"/>
      <c r="C49" s="36"/>
      <c r="D49" s="31">
        <v>244</v>
      </c>
      <c r="E49" s="28"/>
      <c r="F49" s="29"/>
      <c r="G49" s="30"/>
      <c r="H49" s="31">
        <f>ROUND(IFERROR($D49/$D$73*100,0),2)</f>
        <v>5.83</v>
      </c>
      <c r="I49" s="41"/>
      <c r="J49" s="14"/>
    </row>
    <row r="50" spans="1:10" ht="15.95" customHeight="1" x14ac:dyDescent="0.35">
      <c r="A50" s="25" t="s">
        <v>133</v>
      </c>
      <c r="B50" s="9"/>
      <c r="C50" s="36"/>
      <c r="D50" s="31" t="s">
        <v>91</v>
      </c>
      <c r="E50" s="28"/>
      <c r="F50" s="29"/>
      <c r="G50" s="30"/>
      <c r="H50" s="31"/>
      <c r="I50" s="41"/>
      <c r="J50" s="14"/>
    </row>
    <row r="51" spans="1:10" ht="15.95" hidden="1" customHeight="1" x14ac:dyDescent="0.35">
      <c r="A51" s="33" t="s">
        <v>134</v>
      </c>
      <c r="B51" s="34"/>
      <c r="C51" s="32"/>
      <c r="D51" s="35">
        <f>SUM(D50:D50)</f>
        <v>0</v>
      </c>
      <c r="E51" s="28"/>
      <c r="F51" s="29"/>
      <c r="G51" s="30"/>
      <c r="H51" s="35">
        <f>SUM(H50:H50)</f>
        <v>0</v>
      </c>
      <c r="I51" s="14"/>
      <c r="J51" s="14"/>
    </row>
    <row r="52" spans="1:10" ht="15.95" customHeight="1" x14ac:dyDescent="0.35">
      <c r="A52" s="25" t="s">
        <v>135</v>
      </c>
      <c r="B52" s="9"/>
      <c r="C52" s="42"/>
      <c r="D52" s="31"/>
      <c r="E52" s="28"/>
      <c r="F52" s="29"/>
      <c r="G52" s="30"/>
      <c r="H52" s="31"/>
      <c r="I52" s="41"/>
      <c r="J52" s="14"/>
    </row>
    <row r="53" spans="1:10" ht="15.95" customHeight="1" x14ac:dyDescent="0.35">
      <c r="A53" s="40" t="s">
        <v>179</v>
      </c>
      <c r="B53" s="14" t="s">
        <v>180</v>
      </c>
      <c r="C53" s="42">
        <v>200</v>
      </c>
      <c r="D53" s="31">
        <v>198.76</v>
      </c>
      <c r="E53" s="28" t="s">
        <v>181</v>
      </c>
      <c r="F53" s="29" t="s">
        <v>101</v>
      </c>
      <c r="G53" s="30" t="s">
        <v>111</v>
      </c>
      <c r="H53" s="31">
        <f>ROUND(IFERROR($D53/$D$73*100,0),2)</f>
        <v>4.75</v>
      </c>
      <c r="I53" s="41"/>
      <c r="J53" s="14"/>
    </row>
    <row r="54" spans="1:10" ht="15.95" customHeight="1" x14ac:dyDescent="0.35">
      <c r="A54" s="33" t="s">
        <v>134</v>
      </c>
      <c r="B54" s="34"/>
      <c r="C54" s="32"/>
      <c r="D54" s="35">
        <f>SUM(D52:D53)</f>
        <v>198.76</v>
      </c>
      <c r="E54" s="28"/>
      <c r="F54" s="29"/>
      <c r="G54" s="30"/>
      <c r="H54" s="35">
        <f>SUM(H52:H53)</f>
        <v>4.75</v>
      </c>
      <c r="I54" s="14"/>
      <c r="J54" s="14"/>
    </row>
    <row r="55" spans="1:10" ht="15.95" customHeight="1" x14ac:dyDescent="0.35">
      <c r="A55" s="25" t="s">
        <v>136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137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138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139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3" t="s">
        <v>140</v>
      </c>
      <c r="B63" s="38"/>
      <c r="C63" s="36"/>
      <c r="D63" s="35">
        <f>SUM(D62,D60,D58,D56,D54,D51,D49)</f>
        <v>442.76</v>
      </c>
      <c r="E63" s="28"/>
      <c r="F63" s="29"/>
      <c r="G63" s="30"/>
      <c r="H63" s="35">
        <f>SUM(H62,H60,H58,H56,H54,H51,H49)</f>
        <v>10.58</v>
      </c>
      <c r="I63" s="14"/>
      <c r="J63" s="14"/>
    </row>
    <row r="64" spans="1:10" ht="15.95" customHeight="1" x14ac:dyDescent="0.35">
      <c r="A64" s="25" t="s">
        <v>141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25" t="s">
        <v>142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7" t="s">
        <v>143</v>
      </c>
      <c r="B68" s="38"/>
      <c r="C68" s="32"/>
      <c r="D68" s="39"/>
      <c r="E68" s="28"/>
      <c r="F68" s="29"/>
      <c r="G68" s="30"/>
      <c r="H68" s="31"/>
      <c r="I68" s="14"/>
      <c r="J68" s="14"/>
    </row>
    <row r="69" spans="1:10" ht="15.95" customHeight="1" x14ac:dyDescent="0.35">
      <c r="A69" s="37" t="s">
        <v>144</v>
      </c>
      <c r="B69" s="38"/>
      <c r="C69" s="32"/>
      <c r="D69" s="31" t="s">
        <v>91</v>
      </c>
      <c r="E69" s="28"/>
      <c r="F69" s="29"/>
      <c r="G69" s="30"/>
      <c r="H69" s="31"/>
      <c r="I69" s="14"/>
      <c r="J69" s="14"/>
    </row>
    <row r="70" spans="1:10" ht="15.95" customHeight="1" x14ac:dyDescent="0.35">
      <c r="A70" s="25" t="s">
        <v>145</v>
      </c>
      <c r="B70" s="9"/>
      <c r="C70" s="36"/>
      <c r="D70" s="31">
        <v>0.1</v>
      </c>
      <c r="E70" s="28"/>
      <c r="F70" s="29"/>
      <c r="G70" s="30"/>
      <c r="H70" s="43">
        <f>ROUND(IFERROR($D70/$D$73*100,0),2)</f>
        <v>0</v>
      </c>
      <c r="I70" s="41"/>
      <c r="J70" s="14"/>
    </row>
    <row r="71" spans="1:10" ht="15.95" customHeight="1" x14ac:dyDescent="0.35">
      <c r="A71" s="25" t="s">
        <v>146</v>
      </c>
      <c r="B71" s="9"/>
      <c r="C71" s="36"/>
      <c r="D71" s="44">
        <v>86.309999999999945</v>
      </c>
      <c r="E71" s="28"/>
      <c r="F71" s="29"/>
      <c r="G71" s="30"/>
      <c r="H71" s="31">
        <f>ROUND(IFERROR($D71/$D$73*100,0),2)+0.01</f>
        <v>2.0699999999999998</v>
      </c>
      <c r="I71" s="41"/>
      <c r="J71" s="14"/>
    </row>
    <row r="72" spans="1:10" ht="15.95" customHeight="1" x14ac:dyDescent="0.35">
      <c r="A72" s="33" t="s">
        <v>92</v>
      </c>
      <c r="B72" s="34"/>
      <c r="C72" s="36"/>
      <c r="D72" s="35">
        <f>SUM(D69:D71)</f>
        <v>86.40999999999994</v>
      </c>
      <c r="E72" s="28"/>
      <c r="F72" s="29"/>
      <c r="G72" s="30"/>
      <c r="H72" s="35">
        <f>SUM(H69:H71)</f>
        <v>2.0699999999999998</v>
      </c>
      <c r="I72" s="11"/>
      <c r="J72" s="14"/>
    </row>
    <row r="73" spans="1:10" ht="15.95" customHeight="1" thickBot="1" x14ac:dyDescent="0.4">
      <c r="A73" s="45" t="s">
        <v>147</v>
      </c>
      <c r="B73" s="46"/>
      <c r="C73" s="47"/>
      <c r="D73" s="48">
        <f>SUMIF(A:A,"*Total",D:D)</f>
        <v>4186.5899999999992</v>
      </c>
      <c r="E73" s="49"/>
      <c r="F73" s="50"/>
      <c r="G73" s="51"/>
      <c r="H73" s="48">
        <f>SUMIF(A:A,"*Total",H:H)</f>
        <v>99.999999999999986</v>
      </c>
      <c r="I73" s="11"/>
      <c r="J73" s="14"/>
    </row>
    <row r="74" spans="1:10" ht="15.95" customHeight="1" thickTop="1" x14ac:dyDescent="0.35">
      <c r="A74" s="52" t="s">
        <v>148</v>
      </c>
      <c r="B74" s="14"/>
      <c r="C74" s="14"/>
      <c r="D74" s="11"/>
      <c r="E74" s="14"/>
      <c r="F74" s="14"/>
      <c r="G74" s="14"/>
      <c r="H74" s="6"/>
    </row>
    <row r="75" spans="1:10" ht="15.95" customHeight="1" x14ac:dyDescent="0.35">
      <c r="A75" s="14" t="s">
        <v>149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150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151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53" t="s">
        <v>152</v>
      </c>
      <c r="B78" s="53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153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154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155</v>
      </c>
      <c r="B81" s="14"/>
      <c r="C81" s="14"/>
      <c r="D81" s="6"/>
      <c r="E81" s="14"/>
      <c r="F81" s="14"/>
      <c r="G81" s="14"/>
      <c r="H81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457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458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441</v>
      </c>
      <c r="B25" s="14" t="s">
        <v>459</v>
      </c>
      <c r="C25" s="36">
        <v>30</v>
      </c>
      <c r="D25" s="31">
        <v>376.67</v>
      </c>
      <c r="E25" s="28" t="s">
        <v>164</v>
      </c>
      <c r="F25" s="29" t="s">
        <v>101</v>
      </c>
      <c r="G25" s="30" t="s">
        <v>102</v>
      </c>
      <c r="H25" s="31">
        <f t="shared" ref="H25:H31" si="0">ROUND(IFERROR($D25/$D$71*100,0),2)</f>
        <v>15.01</v>
      </c>
      <c r="I25" s="14"/>
      <c r="J25" s="14"/>
    </row>
    <row r="26" spans="1:10" ht="15.95" customHeight="1" x14ac:dyDescent="0.35">
      <c r="A26" s="40" t="s">
        <v>106</v>
      </c>
      <c r="B26" s="14" t="s">
        <v>444</v>
      </c>
      <c r="C26" s="36">
        <v>35</v>
      </c>
      <c r="D26" s="31">
        <v>354.58</v>
      </c>
      <c r="E26" s="28" t="s">
        <v>120</v>
      </c>
      <c r="F26" s="29" t="s">
        <v>101</v>
      </c>
      <c r="G26" s="30" t="s">
        <v>102</v>
      </c>
      <c r="H26" s="31">
        <f t="shared" si="0"/>
        <v>14.13</v>
      </c>
      <c r="I26" s="14"/>
      <c r="J26" s="14"/>
    </row>
    <row r="27" spans="1:10" ht="15.95" customHeight="1" x14ac:dyDescent="0.35">
      <c r="A27" s="40" t="s">
        <v>112</v>
      </c>
      <c r="B27" s="14" t="s">
        <v>161</v>
      </c>
      <c r="C27" s="36">
        <v>35</v>
      </c>
      <c r="D27" s="31">
        <v>354.43</v>
      </c>
      <c r="E27" s="28" t="s">
        <v>108</v>
      </c>
      <c r="F27" s="29" t="s">
        <v>101</v>
      </c>
      <c r="G27" s="30" t="s">
        <v>102</v>
      </c>
      <c r="H27" s="31">
        <f t="shared" si="0"/>
        <v>14.12</v>
      </c>
      <c r="I27" s="14"/>
      <c r="J27" s="14"/>
    </row>
    <row r="28" spans="1:10" ht="15.95" customHeight="1" x14ac:dyDescent="0.35">
      <c r="A28" s="40" t="s">
        <v>174</v>
      </c>
      <c r="B28" s="14" t="s">
        <v>460</v>
      </c>
      <c r="C28" s="36">
        <v>30</v>
      </c>
      <c r="D28" s="31">
        <v>303.05</v>
      </c>
      <c r="E28" s="28" t="s">
        <v>164</v>
      </c>
      <c r="F28" s="29" t="s">
        <v>101</v>
      </c>
      <c r="G28" s="30" t="s">
        <v>102</v>
      </c>
      <c r="H28" s="31">
        <f t="shared" si="0"/>
        <v>12.08</v>
      </c>
      <c r="I28" s="14"/>
      <c r="J28" s="14"/>
    </row>
    <row r="29" spans="1:10" ht="15.95" customHeight="1" x14ac:dyDescent="0.35">
      <c r="A29" s="40" t="s">
        <v>428</v>
      </c>
      <c r="B29" s="14" t="s">
        <v>429</v>
      </c>
      <c r="C29" s="36">
        <v>30</v>
      </c>
      <c r="D29" s="31">
        <v>299.94</v>
      </c>
      <c r="E29" s="28" t="s">
        <v>430</v>
      </c>
      <c r="F29" s="29" t="s">
        <v>101</v>
      </c>
      <c r="G29" s="30" t="s">
        <v>431</v>
      </c>
      <c r="H29" s="31">
        <f t="shared" si="0"/>
        <v>11.95</v>
      </c>
      <c r="I29" s="14"/>
      <c r="J29" s="14"/>
    </row>
    <row r="30" spans="1:10" ht="15.95" customHeight="1" x14ac:dyDescent="0.35">
      <c r="A30" s="40" t="s">
        <v>238</v>
      </c>
      <c r="B30" s="14" t="s">
        <v>461</v>
      </c>
      <c r="C30" s="36">
        <v>20</v>
      </c>
      <c r="D30" s="31">
        <v>249.11</v>
      </c>
      <c r="E30" s="28" t="s">
        <v>240</v>
      </c>
      <c r="F30" s="29" t="s">
        <v>101</v>
      </c>
      <c r="G30" s="30" t="s">
        <v>102</v>
      </c>
      <c r="H30" s="31">
        <f t="shared" si="0"/>
        <v>9.93</v>
      </c>
      <c r="I30" s="14"/>
      <c r="J30" s="14"/>
    </row>
    <row r="31" spans="1:10" ht="15.95" customHeight="1" x14ac:dyDescent="0.35">
      <c r="A31" s="40" t="s">
        <v>112</v>
      </c>
      <c r="B31" s="14" t="s">
        <v>443</v>
      </c>
      <c r="C31" s="36">
        <v>5</v>
      </c>
      <c r="D31" s="31">
        <v>50.63</v>
      </c>
      <c r="E31" s="28" t="s">
        <v>164</v>
      </c>
      <c r="F31" s="29" t="s">
        <v>101</v>
      </c>
      <c r="G31" s="30" t="s">
        <v>102</v>
      </c>
      <c r="H31" s="31">
        <f t="shared" si="0"/>
        <v>2.02</v>
      </c>
      <c r="I31" s="14"/>
      <c r="J31" s="14"/>
    </row>
    <row r="32" spans="1:10" ht="15.95" customHeight="1" x14ac:dyDescent="0.35">
      <c r="A32" s="33" t="s">
        <v>92</v>
      </c>
      <c r="B32" s="34"/>
      <c r="C32" s="32"/>
      <c r="D32" s="35">
        <f>SUM(D24:D31)</f>
        <v>1988.4100000000003</v>
      </c>
      <c r="E32" s="28"/>
      <c r="F32" s="29"/>
      <c r="G32" s="30"/>
      <c r="H32" s="35">
        <f>SUM(H24:H31)</f>
        <v>79.239999999999995</v>
      </c>
      <c r="I32" s="14"/>
      <c r="J32" s="14"/>
    </row>
    <row r="33" spans="1:10" ht="15.95" customHeight="1" x14ac:dyDescent="0.35">
      <c r="A33" s="25" t="s">
        <v>126</v>
      </c>
      <c r="B33" s="9"/>
      <c r="C33" s="36"/>
      <c r="D33" s="31" t="s">
        <v>91</v>
      </c>
      <c r="E33" s="28"/>
      <c r="F33" s="29"/>
      <c r="G33" s="30"/>
      <c r="H33" s="31"/>
      <c r="I33" s="14"/>
      <c r="J33" s="14"/>
    </row>
    <row r="34" spans="1:10" ht="15.95" hidden="1" customHeight="1" x14ac:dyDescent="0.35">
      <c r="A34" s="33" t="s">
        <v>92</v>
      </c>
      <c r="B34" s="34"/>
      <c r="C34" s="32"/>
      <c r="D34" s="35">
        <f>SUM(D33:D33)</f>
        <v>0</v>
      </c>
      <c r="E34" s="28"/>
      <c r="F34" s="29"/>
      <c r="G34" s="30"/>
      <c r="H34" s="35">
        <f>SUM(H33:H33)</f>
        <v>0</v>
      </c>
      <c r="I34" s="14"/>
      <c r="J34" s="14"/>
    </row>
    <row r="35" spans="1:10" ht="15.95" customHeight="1" x14ac:dyDescent="0.35">
      <c r="A35" s="37" t="s">
        <v>127</v>
      </c>
      <c r="B35" s="38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33"/>
      <c r="B37" s="34"/>
      <c r="C37" s="32"/>
      <c r="D37" s="39"/>
      <c r="E37" s="28"/>
      <c r="F37" s="29"/>
      <c r="G37" s="30"/>
      <c r="H37" s="39"/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25" t="s">
        <v>128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25" t="s">
        <v>129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130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33"/>
      <c r="B45" s="34"/>
      <c r="C45" s="32"/>
      <c r="D45" s="39"/>
      <c r="E45" s="28"/>
      <c r="F45" s="29"/>
      <c r="G45" s="30"/>
      <c r="H45" s="39"/>
      <c r="I45" s="14"/>
      <c r="J45" s="14"/>
    </row>
    <row r="46" spans="1:10" ht="15.95" customHeight="1" x14ac:dyDescent="0.35">
      <c r="A46" s="25" t="s">
        <v>131</v>
      </c>
      <c r="B46" s="9"/>
      <c r="C46" s="36"/>
      <c r="D46" s="31"/>
      <c r="E46" s="28"/>
      <c r="F46" s="29"/>
      <c r="G46" s="30"/>
      <c r="H46" s="31"/>
      <c r="I46" s="14"/>
      <c r="J46" s="14"/>
    </row>
    <row r="47" spans="1:10" ht="15.95" customHeight="1" x14ac:dyDescent="0.35">
      <c r="A47" s="25" t="s">
        <v>132</v>
      </c>
      <c r="B47" s="9"/>
      <c r="C47" s="36"/>
      <c r="D47" s="31">
        <v>271.43</v>
      </c>
      <c r="E47" s="28"/>
      <c r="F47" s="29"/>
      <c r="G47" s="30"/>
      <c r="H47" s="31">
        <f>ROUND(IFERROR($D47/$D$71*100,0),2)</f>
        <v>10.82</v>
      </c>
      <c r="I47" s="41"/>
      <c r="J47" s="14"/>
    </row>
    <row r="48" spans="1:10" ht="15.95" customHeight="1" x14ac:dyDescent="0.35">
      <c r="A48" s="25" t="s">
        <v>133</v>
      </c>
      <c r="B48" s="9"/>
      <c r="C48" s="36"/>
      <c r="D48" s="31" t="s">
        <v>91</v>
      </c>
      <c r="E48" s="28"/>
      <c r="F48" s="29"/>
      <c r="G48" s="30"/>
      <c r="H48" s="31"/>
      <c r="I48" s="41"/>
      <c r="J48" s="14"/>
    </row>
    <row r="49" spans="1:10" ht="15.95" hidden="1" customHeight="1" x14ac:dyDescent="0.35">
      <c r="A49" s="33" t="s">
        <v>134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25" t="s">
        <v>135</v>
      </c>
      <c r="B50" s="9"/>
      <c r="C50" s="42"/>
      <c r="D50" s="31"/>
      <c r="E50" s="28"/>
      <c r="F50" s="29"/>
      <c r="G50" s="30"/>
      <c r="H50" s="31"/>
      <c r="I50" s="41"/>
      <c r="J50" s="14"/>
    </row>
    <row r="51" spans="1:10" ht="15.95" customHeight="1" x14ac:dyDescent="0.35">
      <c r="A51" s="40" t="s">
        <v>179</v>
      </c>
      <c r="B51" s="14" t="s">
        <v>180</v>
      </c>
      <c r="C51" s="42">
        <v>200</v>
      </c>
      <c r="D51" s="31">
        <v>198.76</v>
      </c>
      <c r="E51" s="28" t="s">
        <v>181</v>
      </c>
      <c r="F51" s="29" t="s">
        <v>101</v>
      </c>
      <c r="G51" s="30" t="s">
        <v>111</v>
      </c>
      <c r="H51" s="31">
        <f>ROUND(IFERROR($D51/$D$71*100,0),2)</f>
        <v>7.92</v>
      </c>
      <c r="I51" s="41"/>
      <c r="J51" s="14"/>
    </row>
    <row r="52" spans="1:10" ht="15.95" customHeight="1" x14ac:dyDescent="0.35">
      <c r="A52" s="33" t="s">
        <v>134</v>
      </c>
      <c r="B52" s="34"/>
      <c r="C52" s="32"/>
      <c r="D52" s="35">
        <f>SUM(D50:D51)</f>
        <v>198.76</v>
      </c>
      <c r="E52" s="28"/>
      <c r="F52" s="29"/>
      <c r="G52" s="30"/>
      <c r="H52" s="35">
        <f>SUM(H50:H51)</f>
        <v>7.92</v>
      </c>
      <c r="I52" s="14"/>
      <c r="J52" s="14"/>
    </row>
    <row r="53" spans="1:10" ht="15.95" customHeight="1" x14ac:dyDescent="0.35">
      <c r="A53" s="25" t="s">
        <v>136</v>
      </c>
      <c r="B53" s="9"/>
      <c r="C53" s="36"/>
      <c r="D53" s="31" t="s">
        <v>91</v>
      </c>
      <c r="E53" s="28"/>
      <c r="F53" s="29"/>
      <c r="G53" s="30"/>
      <c r="H53" s="31"/>
      <c r="I53" s="14"/>
      <c r="J53" s="14"/>
    </row>
    <row r="54" spans="1:10" ht="15.95" hidden="1" customHeight="1" x14ac:dyDescent="0.35">
      <c r="A54" s="33" t="s">
        <v>134</v>
      </c>
      <c r="B54" s="34"/>
      <c r="C54" s="32"/>
      <c r="D54" s="35">
        <f>SUM(D53:D53)</f>
        <v>0</v>
      </c>
      <c r="E54" s="28"/>
      <c r="F54" s="29"/>
      <c r="G54" s="30"/>
      <c r="H54" s="35">
        <f>SUM(H53:H53)</f>
        <v>0</v>
      </c>
      <c r="I54" s="14"/>
      <c r="J54" s="14"/>
    </row>
    <row r="55" spans="1:10" ht="15.95" customHeight="1" x14ac:dyDescent="0.35">
      <c r="A55" s="25" t="s">
        <v>137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37" t="s">
        <v>138</v>
      </c>
      <c r="B57" s="38"/>
      <c r="C57" s="32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139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3" t="s">
        <v>140</v>
      </c>
      <c r="B61" s="38"/>
      <c r="C61" s="36"/>
      <c r="D61" s="35">
        <f>SUM(D60,D58,D56,D54,D52,D49,D47)</f>
        <v>470.19</v>
      </c>
      <c r="E61" s="28"/>
      <c r="F61" s="29"/>
      <c r="G61" s="30"/>
      <c r="H61" s="35">
        <f>SUM(H60,H58,H56,H54,H52,H49,H47)</f>
        <v>18.740000000000002</v>
      </c>
      <c r="I61" s="14"/>
      <c r="J61" s="14"/>
    </row>
    <row r="62" spans="1:10" ht="15.95" customHeight="1" x14ac:dyDescent="0.35">
      <c r="A62" s="25" t="s">
        <v>141</v>
      </c>
      <c r="B62" s="9"/>
      <c r="C62" s="36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92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25" t="s">
        <v>142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7" t="s">
        <v>143</v>
      </c>
      <c r="B66" s="38"/>
      <c r="C66" s="32"/>
      <c r="D66" s="39"/>
      <c r="E66" s="28"/>
      <c r="F66" s="29"/>
      <c r="G66" s="30"/>
      <c r="H66" s="31"/>
      <c r="I66" s="14"/>
      <c r="J66" s="14"/>
    </row>
    <row r="67" spans="1:10" ht="15.95" customHeight="1" x14ac:dyDescent="0.35">
      <c r="A67" s="37" t="s">
        <v>144</v>
      </c>
      <c r="B67" s="38"/>
      <c r="C67" s="32"/>
      <c r="D67" s="31" t="s">
        <v>91</v>
      </c>
      <c r="E67" s="28"/>
      <c r="F67" s="29"/>
      <c r="G67" s="30"/>
      <c r="H67" s="31"/>
      <c r="I67" s="14"/>
      <c r="J67" s="14"/>
    </row>
    <row r="68" spans="1:10" ht="15.95" customHeight="1" x14ac:dyDescent="0.35">
      <c r="A68" s="25" t="s">
        <v>145</v>
      </c>
      <c r="B68" s="9"/>
      <c r="C68" s="36"/>
      <c r="D68" s="31">
        <v>0.1</v>
      </c>
      <c r="E68" s="28"/>
      <c r="F68" s="29"/>
      <c r="G68" s="30"/>
      <c r="H68" s="43">
        <f>ROUND(IFERROR($D68/$D$71*100,0),2)</f>
        <v>0</v>
      </c>
      <c r="I68" s="41"/>
      <c r="J68" s="14"/>
    </row>
    <row r="69" spans="1:10" ht="15.95" customHeight="1" x14ac:dyDescent="0.35">
      <c r="A69" s="25" t="s">
        <v>146</v>
      </c>
      <c r="B69" s="9"/>
      <c r="C69" s="36"/>
      <c r="D69" s="44">
        <v>50.870000000000346</v>
      </c>
      <c r="E69" s="28"/>
      <c r="F69" s="29"/>
      <c r="G69" s="30"/>
      <c r="H69" s="31">
        <f>ROUND(IFERROR($D69/$D$71*100,0),2)-0.01</f>
        <v>2.02</v>
      </c>
      <c r="I69" s="41"/>
      <c r="J69" s="14"/>
    </row>
    <row r="70" spans="1:10" ht="15.95" customHeight="1" x14ac:dyDescent="0.35">
      <c r="A70" s="33" t="s">
        <v>92</v>
      </c>
      <c r="B70" s="34"/>
      <c r="C70" s="36"/>
      <c r="D70" s="35">
        <f>SUM(D67:D69)</f>
        <v>50.970000000000347</v>
      </c>
      <c r="E70" s="28"/>
      <c r="F70" s="29"/>
      <c r="G70" s="30"/>
      <c r="H70" s="35">
        <f>SUM(H67:H69)</f>
        <v>2.02</v>
      </c>
      <c r="I70" s="11"/>
      <c r="J70" s="14"/>
    </row>
    <row r="71" spans="1:10" ht="15.95" customHeight="1" thickBot="1" x14ac:dyDescent="0.4">
      <c r="A71" s="45" t="s">
        <v>147</v>
      </c>
      <c r="B71" s="46"/>
      <c r="C71" s="47"/>
      <c r="D71" s="48">
        <f>SUMIF(A:A,"*Total",D:D)</f>
        <v>2509.5700000000006</v>
      </c>
      <c r="E71" s="49"/>
      <c r="F71" s="50"/>
      <c r="G71" s="51"/>
      <c r="H71" s="48">
        <f>SUMIF(A:A,"*Total",H:H)</f>
        <v>99.999999999999986</v>
      </c>
      <c r="I71" s="11"/>
      <c r="J71" s="14"/>
    </row>
    <row r="72" spans="1:10" ht="15.95" customHeight="1" thickTop="1" x14ac:dyDescent="0.35">
      <c r="A72" s="52" t="s">
        <v>148</v>
      </c>
      <c r="B72" s="14"/>
      <c r="C72" s="14"/>
      <c r="D72" s="11"/>
      <c r="E72" s="14"/>
      <c r="F72" s="14"/>
      <c r="G72" s="14"/>
      <c r="H72" s="6"/>
    </row>
    <row r="73" spans="1:10" ht="15.95" customHeight="1" x14ac:dyDescent="0.35">
      <c r="A73" s="14" t="s">
        <v>149</v>
      </c>
      <c r="B73" s="14"/>
      <c r="C73" s="14"/>
      <c r="D73" s="6"/>
      <c r="E73" s="14"/>
      <c r="F73" s="14"/>
      <c r="G73" s="14"/>
      <c r="H73" s="6"/>
    </row>
    <row r="74" spans="1:10" ht="15.95" customHeight="1" x14ac:dyDescent="0.35">
      <c r="A74" s="14" t="s">
        <v>150</v>
      </c>
      <c r="B74" s="14"/>
      <c r="C74" s="14"/>
      <c r="D74" s="6"/>
      <c r="E74" s="14"/>
      <c r="F74" s="14"/>
      <c r="G74" s="14"/>
      <c r="H74" s="6"/>
    </row>
    <row r="75" spans="1:10" ht="15.95" customHeight="1" x14ac:dyDescent="0.35">
      <c r="A75" s="14" t="s">
        <v>151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53" t="s">
        <v>152</v>
      </c>
      <c r="B76" s="53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153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154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155</v>
      </c>
      <c r="B79" s="14"/>
      <c r="C79" s="14"/>
      <c r="D79" s="6"/>
      <c r="E79" s="14"/>
      <c r="F79" s="14"/>
      <c r="G79" s="14"/>
      <c r="H79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462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463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112</v>
      </c>
      <c r="B25" s="14" t="s">
        <v>443</v>
      </c>
      <c r="C25" s="36">
        <v>75</v>
      </c>
      <c r="D25" s="31">
        <v>759.4</v>
      </c>
      <c r="E25" s="28" t="s">
        <v>164</v>
      </c>
      <c r="F25" s="29" t="s">
        <v>101</v>
      </c>
      <c r="G25" s="30" t="s">
        <v>102</v>
      </c>
      <c r="H25" s="31">
        <f t="shared" ref="H25:H32" si="0">ROUND(IFERROR($D25/$D$73*100,0),2)</f>
        <v>14.77</v>
      </c>
      <c r="I25" s="14"/>
      <c r="J25" s="14"/>
    </row>
    <row r="26" spans="1:10" ht="15.95" customHeight="1" x14ac:dyDescent="0.35">
      <c r="A26" s="40" t="s">
        <v>174</v>
      </c>
      <c r="B26" s="14" t="s">
        <v>464</v>
      </c>
      <c r="C26" s="36">
        <v>60</v>
      </c>
      <c r="D26" s="31">
        <v>751.83</v>
      </c>
      <c r="E26" s="28" t="s">
        <v>164</v>
      </c>
      <c r="F26" s="29" t="s">
        <v>101</v>
      </c>
      <c r="G26" s="30" t="s">
        <v>102</v>
      </c>
      <c r="H26" s="31">
        <f t="shared" si="0"/>
        <v>14.62</v>
      </c>
      <c r="I26" s="14"/>
      <c r="J26" s="14"/>
    </row>
    <row r="27" spans="1:10" ht="15.95" customHeight="1" x14ac:dyDescent="0.35">
      <c r="A27" s="40" t="s">
        <v>441</v>
      </c>
      <c r="B27" s="14" t="s">
        <v>465</v>
      </c>
      <c r="C27" s="36">
        <v>60</v>
      </c>
      <c r="D27" s="31">
        <v>750.69</v>
      </c>
      <c r="E27" s="28" t="s">
        <v>164</v>
      </c>
      <c r="F27" s="29" t="s">
        <v>101</v>
      </c>
      <c r="G27" s="30" t="s">
        <v>102</v>
      </c>
      <c r="H27" s="31">
        <f t="shared" si="0"/>
        <v>14.6</v>
      </c>
      <c r="I27" s="14"/>
      <c r="J27" s="14"/>
    </row>
    <row r="28" spans="1:10" ht="15.95" customHeight="1" x14ac:dyDescent="0.35">
      <c r="A28" s="40" t="s">
        <v>295</v>
      </c>
      <c r="B28" s="14" t="s">
        <v>450</v>
      </c>
      <c r="C28" s="36">
        <v>50</v>
      </c>
      <c r="D28" s="31">
        <v>507.32</v>
      </c>
      <c r="E28" s="28" t="s">
        <v>297</v>
      </c>
      <c r="F28" s="29" t="s">
        <v>101</v>
      </c>
      <c r="G28" s="30" t="s">
        <v>121</v>
      </c>
      <c r="H28" s="31">
        <f t="shared" si="0"/>
        <v>9.8699999999999992</v>
      </c>
      <c r="I28" s="14"/>
      <c r="J28" s="14"/>
    </row>
    <row r="29" spans="1:10" ht="15.95" customHeight="1" x14ac:dyDescent="0.35">
      <c r="A29" s="40" t="s">
        <v>106</v>
      </c>
      <c r="B29" s="14" t="s">
        <v>439</v>
      </c>
      <c r="C29" s="36">
        <v>50</v>
      </c>
      <c r="D29" s="31">
        <v>506.28</v>
      </c>
      <c r="E29" s="28" t="s">
        <v>108</v>
      </c>
      <c r="F29" s="29" t="s">
        <v>101</v>
      </c>
      <c r="G29" s="30" t="s">
        <v>102</v>
      </c>
      <c r="H29" s="31">
        <f t="shared" si="0"/>
        <v>9.85</v>
      </c>
      <c r="I29" s="14"/>
      <c r="J29" s="14"/>
    </row>
    <row r="30" spans="1:10" ht="15.95" customHeight="1" x14ac:dyDescent="0.35">
      <c r="A30" s="40" t="s">
        <v>428</v>
      </c>
      <c r="B30" s="14" t="s">
        <v>429</v>
      </c>
      <c r="C30" s="36">
        <v>50</v>
      </c>
      <c r="D30" s="31">
        <v>499.89</v>
      </c>
      <c r="E30" s="28" t="s">
        <v>430</v>
      </c>
      <c r="F30" s="29" t="s">
        <v>101</v>
      </c>
      <c r="G30" s="30" t="s">
        <v>431</v>
      </c>
      <c r="H30" s="31">
        <f t="shared" si="0"/>
        <v>9.7200000000000006</v>
      </c>
      <c r="I30" s="14"/>
      <c r="J30" s="14"/>
    </row>
    <row r="31" spans="1:10" ht="15.95" customHeight="1" x14ac:dyDescent="0.35">
      <c r="A31" s="40" t="s">
        <v>238</v>
      </c>
      <c r="B31" s="14" t="s">
        <v>461</v>
      </c>
      <c r="C31" s="36">
        <v>40</v>
      </c>
      <c r="D31" s="31">
        <v>498.23</v>
      </c>
      <c r="E31" s="28" t="s">
        <v>240</v>
      </c>
      <c r="F31" s="29" t="s">
        <v>101</v>
      </c>
      <c r="G31" s="30" t="s">
        <v>102</v>
      </c>
      <c r="H31" s="31">
        <f t="shared" si="0"/>
        <v>9.69</v>
      </c>
      <c r="I31" s="14"/>
      <c r="J31" s="14"/>
    </row>
    <row r="32" spans="1:10" ht="15.95" customHeight="1" x14ac:dyDescent="0.35">
      <c r="A32" s="40" t="s">
        <v>118</v>
      </c>
      <c r="B32" s="14" t="s">
        <v>119</v>
      </c>
      <c r="C32" s="36">
        <v>16</v>
      </c>
      <c r="D32" s="31">
        <v>202.83</v>
      </c>
      <c r="E32" s="28" t="s">
        <v>120</v>
      </c>
      <c r="F32" s="29" t="s">
        <v>101</v>
      </c>
      <c r="G32" s="30" t="s">
        <v>121</v>
      </c>
      <c r="H32" s="31">
        <f t="shared" si="0"/>
        <v>3.94</v>
      </c>
      <c r="I32" s="14"/>
      <c r="J32" s="14"/>
    </row>
    <row r="33" spans="1:10" ht="15.95" customHeight="1" x14ac:dyDescent="0.35">
      <c r="A33" s="33" t="s">
        <v>92</v>
      </c>
      <c r="B33" s="34"/>
      <c r="C33" s="32"/>
      <c r="D33" s="35">
        <f>SUM(D24:D32)</f>
        <v>4476.47</v>
      </c>
      <c r="E33" s="28"/>
      <c r="F33" s="29"/>
      <c r="G33" s="30"/>
      <c r="H33" s="35">
        <f>SUM(H24:H32)</f>
        <v>87.06</v>
      </c>
      <c r="I33" s="14"/>
      <c r="J33" s="14"/>
    </row>
    <row r="34" spans="1:10" ht="15.95" customHeight="1" x14ac:dyDescent="0.35">
      <c r="A34" s="25" t="s">
        <v>126</v>
      </c>
      <c r="B34" s="9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37" t="s">
        <v>127</v>
      </c>
      <c r="B36" s="38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25" t="s">
        <v>128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129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25" t="s">
        <v>130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33"/>
      <c r="B46" s="34"/>
      <c r="C46" s="32"/>
      <c r="D46" s="39"/>
      <c r="E46" s="28"/>
      <c r="F46" s="29"/>
      <c r="G46" s="30"/>
      <c r="H46" s="39"/>
      <c r="I46" s="14"/>
      <c r="J46" s="14"/>
    </row>
    <row r="47" spans="1:10" ht="15.95" customHeight="1" x14ac:dyDescent="0.35">
      <c r="A47" s="25" t="s">
        <v>131</v>
      </c>
      <c r="B47" s="9"/>
      <c r="C47" s="36"/>
      <c r="D47" s="31"/>
      <c r="E47" s="28"/>
      <c r="F47" s="29"/>
      <c r="G47" s="30"/>
      <c r="H47" s="31"/>
      <c r="I47" s="14"/>
      <c r="J47" s="14"/>
    </row>
    <row r="48" spans="1:10" ht="15.95" customHeight="1" x14ac:dyDescent="0.35">
      <c r="A48" s="25" t="s">
        <v>132</v>
      </c>
      <c r="B48" s="9"/>
      <c r="C48" s="36"/>
      <c r="D48" s="31">
        <v>134.81</v>
      </c>
      <c r="E48" s="28"/>
      <c r="F48" s="29"/>
      <c r="G48" s="30"/>
      <c r="H48" s="31">
        <f>ROUND(IFERROR($D48/$D$73*100,0),2)</f>
        <v>2.62</v>
      </c>
      <c r="I48" s="41"/>
      <c r="J48" s="14"/>
    </row>
    <row r="49" spans="1:10" ht="15.95" customHeight="1" x14ac:dyDescent="0.35">
      <c r="A49" s="25" t="s">
        <v>133</v>
      </c>
      <c r="B49" s="9"/>
      <c r="C49" s="36"/>
      <c r="D49" s="31" t="s">
        <v>91</v>
      </c>
      <c r="E49" s="28"/>
      <c r="F49" s="29"/>
      <c r="G49" s="30"/>
      <c r="H49" s="31"/>
      <c r="I49" s="41"/>
      <c r="J49" s="14"/>
    </row>
    <row r="50" spans="1:10" ht="15.95" hidden="1" customHeight="1" x14ac:dyDescent="0.35">
      <c r="A50" s="33" t="s">
        <v>134</v>
      </c>
      <c r="B50" s="34"/>
      <c r="C50" s="32"/>
      <c r="D50" s="35">
        <f>SUM(D49:D49)</f>
        <v>0</v>
      </c>
      <c r="E50" s="28"/>
      <c r="F50" s="29"/>
      <c r="G50" s="30"/>
      <c r="H50" s="35">
        <f>SUM(H49:H49)</f>
        <v>0</v>
      </c>
      <c r="I50" s="14"/>
      <c r="J50" s="14"/>
    </row>
    <row r="51" spans="1:10" ht="15.95" customHeight="1" x14ac:dyDescent="0.35">
      <c r="A51" s="25" t="s">
        <v>135</v>
      </c>
      <c r="B51" s="9"/>
      <c r="C51" s="42"/>
      <c r="D51" s="31"/>
      <c r="E51" s="28"/>
      <c r="F51" s="29"/>
      <c r="G51" s="30"/>
      <c r="H51" s="31"/>
      <c r="I51" s="41"/>
      <c r="J51" s="14"/>
    </row>
    <row r="52" spans="1:10" ht="15.95" customHeight="1" x14ac:dyDescent="0.35">
      <c r="A52" s="40" t="s">
        <v>207</v>
      </c>
      <c r="B52" s="14" t="s">
        <v>466</v>
      </c>
      <c r="C52" s="42">
        <v>250</v>
      </c>
      <c r="D52" s="31">
        <v>240.84</v>
      </c>
      <c r="E52" s="28" t="s">
        <v>186</v>
      </c>
      <c r="F52" s="29" t="s">
        <v>101</v>
      </c>
      <c r="G52" s="30" t="s">
        <v>111</v>
      </c>
      <c r="H52" s="31">
        <f>ROUND(IFERROR($D52/$D$73*100,0),2)</f>
        <v>4.68</v>
      </c>
      <c r="I52" s="41"/>
      <c r="J52" s="14"/>
    </row>
    <row r="53" spans="1:10" ht="15.95" customHeight="1" x14ac:dyDescent="0.35">
      <c r="A53" s="40" t="s">
        <v>184</v>
      </c>
      <c r="B53" s="14" t="s">
        <v>383</v>
      </c>
      <c r="C53" s="42">
        <v>200</v>
      </c>
      <c r="D53" s="31">
        <v>195.23</v>
      </c>
      <c r="E53" s="28" t="s">
        <v>186</v>
      </c>
      <c r="F53" s="29" t="s">
        <v>101</v>
      </c>
      <c r="G53" s="30" t="s">
        <v>111</v>
      </c>
      <c r="H53" s="31">
        <f>ROUND(IFERROR($D53/$D$73*100,0),2)</f>
        <v>3.8</v>
      </c>
      <c r="I53" s="41"/>
      <c r="J53" s="14"/>
    </row>
    <row r="54" spans="1:10" ht="15.95" customHeight="1" x14ac:dyDescent="0.35">
      <c r="A54" s="33" t="s">
        <v>134</v>
      </c>
      <c r="B54" s="34"/>
      <c r="C54" s="32"/>
      <c r="D54" s="35">
        <f>SUM(D51:D53)</f>
        <v>436.07</v>
      </c>
      <c r="E54" s="28"/>
      <c r="F54" s="29"/>
      <c r="G54" s="30"/>
      <c r="H54" s="35">
        <f>SUM(H51:H53)</f>
        <v>8.48</v>
      </c>
      <c r="I54" s="14"/>
      <c r="J54" s="14"/>
    </row>
    <row r="55" spans="1:10" ht="15.95" customHeight="1" x14ac:dyDescent="0.35">
      <c r="A55" s="25" t="s">
        <v>136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137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138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139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3" t="s">
        <v>140</v>
      </c>
      <c r="B63" s="38"/>
      <c r="C63" s="36"/>
      <c r="D63" s="35">
        <f>SUM(D62,D60,D58,D56,D54,D50,D48)</f>
        <v>570.88</v>
      </c>
      <c r="E63" s="28"/>
      <c r="F63" s="29"/>
      <c r="G63" s="30"/>
      <c r="H63" s="35">
        <f>SUM(H62,H60,H58,H56,H54,H50,H48)</f>
        <v>11.100000000000001</v>
      </c>
      <c r="I63" s="14"/>
      <c r="J63" s="14"/>
    </row>
    <row r="64" spans="1:10" ht="15.95" customHeight="1" x14ac:dyDescent="0.35">
      <c r="A64" s="25" t="s">
        <v>141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25" t="s">
        <v>142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7" t="s">
        <v>143</v>
      </c>
      <c r="B68" s="38"/>
      <c r="C68" s="32"/>
      <c r="D68" s="39"/>
      <c r="E68" s="28"/>
      <c r="F68" s="29"/>
      <c r="G68" s="30"/>
      <c r="H68" s="31"/>
      <c r="I68" s="14"/>
      <c r="J68" s="14"/>
    </row>
    <row r="69" spans="1:10" ht="15.95" customHeight="1" x14ac:dyDescent="0.35">
      <c r="A69" s="37" t="s">
        <v>144</v>
      </c>
      <c r="B69" s="38"/>
      <c r="C69" s="32"/>
      <c r="D69" s="31" t="s">
        <v>91</v>
      </c>
      <c r="E69" s="28"/>
      <c r="F69" s="29"/>
      <c r="G69" s="30"/>
      <c r="H69" s="31"/>
      <c r="I69" s="14"/>
      <c r="J69" s="14"/>
    </row>
    <row r="70" spans="1:10" ht="15.95" customHeight="1" x14ac:dyDescent="0.35">
      <c r="A70" s="25" t="s">
        <v>145</v>
      </c>
      <c r="B70" s="9"/>
      <c r="C70" s="36"/>
      <c r="D70" s="31">
        <v>0.11</v>
      </c>
      <c r="E70" s="28"/>
      <c r="F70" s="29"/>
      <c r="G70" s="30"/>
      <c r="H70" s="43">
        <f>ROUND(IFERROR($D70/$D$73*100,0),2)</f>
        <v>0</v>
      </c>
      <c r="I70" s="41"/>
      <c r="J70" s="14"/>
    </row>
    <row r="71" spans="1:10" ht="15.95" customHeight="1" x14ac:dyDescent="0.35">
      <c r="A71" s="25" t="s">
        <v>146</v>
      </c>
      <c r="B71" s="9"/>
      <c r="C71" s="36"/>
      <c r="D71" s="44">
        <v>94.039999999999964</v>
      </c>
      <c r="E71" s="28"/>
      <c r="F71" s="29"/>
      <c r="G71" s="30"/>
      <c r="H71" s="31">
        <f>ROUND(IFERROR($D71/$D$73*100,0),2)+0.01</f>
        <v>1.84</v>
      </c>
      <c r="I71" s="41"/>
      <c r="J71" s="14"/>
    </row>
    <row r="72" spans="1:10" ht="15.95" customHeight="1" x14ac:dyDescent="0.35">
      <c r="A72" s="33" t="s">
        <v>92</v>
      </c>
      <c r="B72" s="34"/>
      <c r="C72" s="36"/>
      <c r="D72" s="35">
        <f>SUM(D69:D71)</f>
        <v>94.149999999999963</v>
      </c>
      <c r="E72" s="28"/>
      <c r="F72" s="29"/>
      <c r="G72" s="30"/>
      <c r="H72" s="35">
        <f>SUM(H69:H71)</f>
        <v>1.84</v>
      </c>
      <c r="I72" s="11"/>
      <c r="J72" s="14"/>
    </row>
    <row r="73" spans="1:10" ht="15.95" customHeight="1" thickBot="1" x14ac:dyDescent="0.4">
      <c r="A73" s="45" t="s">
        <v>147</v>
      </c>
      <c r="B73" s="46"/>
      <c r="C73" s="47"/>
      <c r="D73" s="48">
        <f>SUMIF(A:A,"*Total",D:D)</f>
        <v>5141.5</v>
      </c>
      <c r="E73" s="49"/>
      <c r="F73" s="50"/>
      <c r="G73" s="51"/>
      <c r="H73" s="48">
        <f>SUMIF(A:A,"*Total",H:H)</f>
        <v>100</v>
      </c>
      <c r="I73" s="11"/>
      <c r="J73" s="14"/>
    </row>
    <row r="74" spans="1:10" ht="15.95" customHeight="1" thickTop="1" x14ac:dyDescent="0.35">
      <c r="A74" s="52" t="s">
        <v>148</v>
      </c>
      <c r="B74" s="14"/>
      <c r="C74" s="14"/>
      <c r="D74" s="11"/>
      <c r="E74" s="14"/>
      <c r="F74" s="14"/>
      <c r="G74" s="14"/>
      <c r="H74" s="6"/>
    </row>
    <row r="75" spans="1:10" ht="15.95" customHeight="1" x14ac:dyDescent="0.35">
      <c r="A75" s="14" t="s">
        <v>149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150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151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53" t="s">
        <v>152</v>
      </c>
      <c r="B78" s="53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153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154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155</v>
      </c>
      <c r="B81" s="14"/>
      <c r="C81" s="14"/>
      <c r="D81" s="6"/>
      <c r="E81" s="14"/>
      <c r="F81" s="14"/>
      <c r="G81" s="14"/>
      <c r="H81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5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467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468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226</v>
      </c>
      <c r="B25" s="14" t="s">
        <v>469</v>
      </c>
      <c r="C25" s="36">
        <v>170</v>
      </c>
      <c r="D25" s="31">
        <v>1721.46</v>
      </c>
      <c r="E25" s="28" t="s">
        <v>120</v>
      </c>
      <c r="F25" s="29" t="s">
        <v>101</v>
      </c>
      <c r="G25" s="30" t="s">
        <v>102</v>
      </c>
      <c r="H25" s="31">
        <f t="shared" ref="H25:H36" si="0">ROUND(IFERROR($D25/$D$77*100,0),2)</f>
        <v>12.09</v>
      </c>
      <c r="I25" s="14"/>
      <c r="J25" s="14"/>
    </row>
    <row r="26" spans="1:10" ht="15.95" customHeight="1" x14ac:dyDescent="0.35">
      <c r="A26" s="40" t="s">
        <v>295</v>
      </c>
      <c r="B26" s="14" t="s">
        <v>450</v>
      </c>
      <c r="C26" s="36">
        <v>160</v>
      </c>
      <c r="D26" s="31">
        <v>1623.41</v>
      </c>
      <c r="E26" s="28" t="s">
        <v>297</v>
      </c>
      <c r="F26" s="29" t="s">
        <v>101</v>
      </c>
      <c r="G26" s="30" t="s">
        <v>121</v>
      </c>
      <c r="H26" s="31">
        <f t="shared" si="0"/>
        <v>11.4</v>
      </c>
      <c r="I26" s="14"/>
      <c r="J26" s="14"/>
    </row>
    <row r="27" spans="1:10" ht="15.95" customHeight="1" x14ac:dyDescent="0.35">
      <c r="A27" s="40" t="s">
        <v>106</v>
      </c>
      <c r="B27" s="14" t="s">
        <v>470</v>
      </c>
      <c r="C27" s="36">
        <v>150</v>
      </c>
      <c r="D27" s="31">
        <v>1521.19</v>
      </c>
      <c r="E27" s="28" t="s">
        <v>108</v>
      </c>
      <c r="F27" s="29" t="s">
        <v>101</v>
      </c>
      <c r="G27" s="30" t="s">
        <v>102</v>
      </c>
      <c r="H27" s="31">
        <f t="shared" si="0"/>
        <v>10.68</v>
      </c>
      <c r="I27" s="14"/>
      <c r="J27" s="14"/>
    </row>
    <row r="28" spans="1:10" ht="15.95" customHeight="1" x14ac:dyDescent="0.35">
      <c r="A28" s="40" t="s">
        <v>162</v>
      </c>
      <c r="B28" s="14" t="s">
        <v>471</v>
      </c>
      <c r="C28" s="36">
        <v>150</v>
      </c>
      <c r="D28" s="31">
        <v>1516.95</v>
      </c>
      <c r="E28" s="28" t="s">
        <v>120</v>
      </c>
      <c r="F28" s="29" t="s">
        <v>101</v>
      </c>
      <c r="G28" s="30" t="s">
        <v>102</v>
      </c>
      <c r="H28" s="31">
        <f t="shared" si="0"/>
        <v>10.65</v>
      </c>
      <c r="I28" s="14"/>
      <c r="J28" s="14"/>
    </row>
    <row r="29" spans="1:10" ht="15.95" customHeight="1" x14ac:dyDescent="0.35">
      <c r="A29" s="40" t="s">
        <v>373</v>
      </c>
      <c r="B29" s="14" t="s">
        <v>472</v>
      </c>
      <c r="C29" s="36">
        <v>120</v>
      </c>
      <c r="D29" s="31">
        <v>1211.45</v>
      </c>
      <c r="E29" s="28" t="s">
        <v>105</v>
      </c>
      <c r="F29" s="29" t="s">
        <v>101</v>
      </c>
      <c r="G29" s="30" t="s">
        <v>102</v>
      </c>
      <c r="H29" s="31">
        <f t="shared" si="0"/>
        <v>8.5</v>
      </c>
      <c r="I29" s="14"/>
      <c r="J29" s="14"/>
    </row>
    <row r="30" spans="1:10" ht="15.95" customHeight="1" x14ac:dyDescent="0.35">
      <c r="A30" s="40" t="s">
        <v>112</v>
      </c>
      <c r="B30" s="14" t="s">
        <v>161</v>
      </c>
      <c r="C30" s="36">
        <v>100</v>
      </c>
      <c r="D30" s="31">
        <v>1012.67</v>
      </c>
      <c r="E30" s="28" t="s">
        <v>108</v>
      </c>
      <c r="F30" s="29" t="s">
        <v>101</v>
      </c>
      <c r="G30" s="30" t="s">
        <v>102</v>
      </c>
      <c r="H30" s="31">
        <f t="shared" si="0"/>
        <v>7.11</v>
      </c>
      <c r="I30" s="14"/>
      <c r="J30" s="14"/>
    </row>
    <row r="31" spans="1:10" ht="15.95" customHeight="1" x14ac:dyDescent="0.35">
      <c r="A31" s="40" t="s">
        <v>112</v>
      </c>
      <c r="B31" s="14" t="s">
        <v>443</v>
      </c>
      <c r="C31" s="36">
        <v>100</v>
      </c>
      <c r="D31" s="31">
        <v>1012.53</v>
      </c>
      <c r="E31" s="28" t="s">
        <v>164</v>
      </c>
      <c r="F31" s="29" t="s">
        <v>101</v>
      </c>
      <c r="G31" s="30" t="s">
        <v>102</v>
      </c>
      <c r="H31" s="31">
        <f t="shared" si="0"/>
        <v>7.11</v>
      </c>
      <c r="I31" s="14"/>
      <c r="J31" s="14"/>
    </row>
    <row r="32" spans="1:10" ht="15.95" customHeight="1" x14ac:dyDescent="0.35">
      <c r="A32" s="40" t="s">
        <v>106</v>
      </c>
      <c r="B32" s="14" t="s">
        <v>439</v>
      </c>
      <c r="C32" s="36">
        <v>70</v>
      </c>
      <c r="D32" s="31">
        <v>708.79</v>
      </c>
      <c r="E32" s="28" t="s">
        <v>108</v>
      </c>
      <c r="F32" s="29" t="s">
        <v>101</v>
      </c>
      <c r="G32" s="30" t="s">
        <v>102</v>
      </c>
      <c r="H32" s="31">
        <f t="shared" si="0"/>
        <v>4.9800000000000004</v>
      </c>
      <c r="I32" s="14"/>
      <c r="J32" s="14"/>
    </row>
    <row r="33" spans="1:10" ht="15.95" customHeight="1" x14ac:dyDescent="0.35">
      <c r="A33" s="40" t="s">
        <v>124</v>
      </c>
      <c r="B33" s="14" t="s">
        <v>125</v>
      </c>
      <c r="C33" s="36">
        <v>70</v>
      </c>
      <c r="D33" s="31">
        <v>705.77</v>
      </c>
      <c r="E33" s="28" t="s">
        <v>120</v>
      </c>
      <c r="F33" s="29" t="s">
        <v>101</v>
      </c>
      <c r="G33" s="30" t="s">
        <v>111</v>
      </c>
      <c r="H33" s="31">
        <f t="shared" si="0"/>
        <v>4.95</v>
      </c>
      <c r="I33" s="14"/>
      <c r="J33" s="14"/>
    </row>
    <row r="34" spans="1:10" ht="15.95" customHeight="1" x14ac:dyDescent="0.35">
      <c r="A34" s="40" t="s">
        <v>118</v>
      </c>
      <c r="B34" s="14" t="s">
        <v>119</v>
      </c>
      <c r="C34" s="36">
        <v>40</v>
      </c>
      <c r="D34" s="31">
        <v>507.07</v>
      </c>
      <c r="E34" s="28" t="s">
        <v>120</v>
      </c>
      <c r="F34" s="29" t="s">
        <v>101</v>
      </c>
      <c r="G34" s="30" t="s">
        <v>121</v>
      </c>
      <c r="H34" s="31">
        <f t="shared" si="0"/>
        <v>3.56</v>
      </c>
      <c r="I34" s="14"/>
      <c r="J34" s="14"/>
    </row>
    <row r="35" spans="1:10" ht="15.95" customHeight="1" x14ac:dyDescent="0.35">
      <c r="A35" s="40" t="s">
        <v>198</v>
      </c>
      <c r="B35" s="14" t="s">
        <v>265</v>
      </c>
      <c r="C35" s="36">
        <v>45</v>
      </c>
      <c r="D35" s="31">
        <v>450.61</v>
      </c>
      <c r="E35" s="28" t="s">
        <v>164</v>
      </c>
      <c r="F35" s="29" t="s">
        <v>101</v>
      </c>
      <c r="G35" s="30" t="s">
        <v>111</v>
      </c>
      <c r="H35" s="31">
        <f t="shared" si="0"/>
        <v>3.16</v>
      </c>
      <c r="I35" s="14"/>
      <c r="J35" s="14"/>
    </row>
    <row r="36" spans="1:10" ht="15.95" customHeight="1" x14ac:dyDescent="0.35">
      <c r="A36" s="40" t="s">
        <v>109</v>
      </c>
      <c r="B36" s="14" t="s">
        <v>110</v>
      </c>
      <c r="C36" s="36">
        <v>20</v>
      </c>
      <c r="D36" s="31">
        <v>202.58</v>
      </c>
      <c r="E36" s="28" t="s">
        <v>108</v>
      </c>
      <c r="F36" s="29" t="s">
        <v>101</v>
      </c>
      <c r="G36" s="30" t="s">
        <v>111</v>
      </c>
      <c r="H36" s="31">
        <f t="shared" si="0"/>
        <v>1.42</v>
      </c>
      <c r="I36" s="14"/>
      <c r="J36" s="14"/>
    </row>
    <row r="37" spans="1:10" ht="15.95" customHeight="1" x14ac:dyDescent="0.35">
      <c r="A37" s="33" t="s">
        <v>92</v>
      </c>
      <c r="B37" s="34"/>
      <c r="C37" s="32"/>
      <c r="D37" s="35">
        <f>SUM(D24:D36)</f>
        <v>12194.480000000001</v>
      </c>
      <c r="E37" s="28"/>
      <c r="F37" s="29"/>
      <c r="G37" s="30"/>
      <c r="H37" s="35">
        <f>SUM(H24:H36)</f>
        <v>85.610000000000014</v>
      </c>
      <c r="I37" s="14"/>
      <c r="J37" s="14"/>
    </row>
    <row r="38" spans="1:10" ht="15.95" customHeight="1" x14ac:dyDescent="0.35">
      <c r="A38" s="25" t="s">
        <v>126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37" t="s">
        <v>127</v>
      </c>
      <c r="B40" s="38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33"/>
      <c r="B42" s="34"/>
      <c r="C42" s="32"/>
      <c r="D42" s="39"/>
      <c r="E42" s="28"/>
      <c r="F42" s="29"/>
      <c r="G42" s="30"/>
      <c r="H42" s="39"/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25" t="s">
        <v>128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25" t="s">
        <v>129</v>
      </c>
      <c r="B46" s="9"/>
      <c r="C46" s="36"/>
      <c r="D46" s="31" t="s">
        <v>91</v>
      </c>
      <c r="E46" s="28"/>
      <c r="F46" s="29"/>
      <c r="G46" s="30"/>
      <c r="H46" s="31"/>
      <c r="I46" s="14"/>
      <c r="J46" s="14"/>
    </row>
    <row r="47" spans="1:10" ht="15.95" hidden="1" customHeight="1" x14ac:dyDescent="0.35">
      <c r="A47" s="33" t="s">
        <v>92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25" t="s">
        <v>130</v>
      </c>
      <c r="B48" s="9"/>
      <c r="C48" s="36"/>
      <c r="D48" s="31" t="s">
        <v>91</v>
      </c>
      <c r="E48" s="28"/>
      <c r="F48" s="29"/>
      <c r="G48" s="30"/>
      <c r="H48" s="31"/>
      <c r="I48" s="14"/>
      <c r="J48" s="14"/>
    </row>
    <row r="49" spans="1:10" ht="15.95" hidden="1" customHeight="1" x14ac:dyDescent="0.35">
      <c r="A49" s="33" t="s">
        <v>92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33"/>
      <c r="B50" s="34"/>
      <c r="C50" s="32"/>
      <c r="D50" s="39"/>
      <c r="E50" s="28"/>
      <c r="F50" s="29"/>
      <c r="G50" s="30"/>
      <c r="H50" s="39"/>
      <c r="I50" s="14"/>
      <c r="J50" s="14"/>
    </row>
    <row r="51" spans="1:10" ht="15.95" customHeight="1" x14ac:dyDescent="0.35">
      <c r="A51" s="25" t="s">
        <v>131</v>
      </c>
      <c r="B51" s="9"/>
      <c r="C51" s="36"/>
      <c r="D51" s="31"/>
      <c r="E51" s="28"/>
      <c r="F51" s="29"/>
      <c r="G51" s="30"/>
      <c r="H51" s="31"/>
      <c r="I51" s="14"/>
      <c r="J51" s="14"/>
    </row>
    <row r="52" spans="1:10" ht="15.95" customHeight="1" x14ac:dyDescent="0.35">
      <c r="A52" s="25" t="s">
        <v>132</v>
      </c>
      <c r="B52" s="9"/>
      <c r="C52" s="36"/>
      <c r="D52" s="31">
        <v>681.12</v>
      </c>
      <c r="E52" s="28"/>
      <c r="F52" s="29"/>
      <c r="G52" s="30"/>
      <c r="H52" s="31">
        <f>ROUND(IFERROR($D52/$D$77*100,0),2)</f>
        <v>4.78</v>
      </c>
      <c r="I52" s="41"/>
      <c r="J52" s="14"/>
    </row>
    <row r="53" spans="1:10" ht="15.95" customHeight="1" x14ac:dyDescent="0.35">
      <c r="A53" s="25" t="s">
        <v>133</v>
      </c>
      <c r="B53" s="9"/>
      <c r="C53" s="36"/>
      <c r="D53" s="31" t="s">
        <v>91</v>
      </c>
      <c r="E53" s="28"/>
      <c r="F53" s="29"/>
      <c r="G53" s="30"/>
      <c r="H53" s="31"/>
      <c r="I53" s="41"/>
      <c r="J53" s="14"/>
    </row>
    <row r="54" spans="1:10" ht="15.95" hidden="1" customHeight="1" x14ac:dyDescent="0.35">
      <c r="A54" s="33" t="s">
        <v>134</v>
      </c>
      <c r="B54" s="34"/>
      <c r="C54" s="32"/>
      <c r="D54" s="35">
        <f>SUM(D53:D53)</f>
        <v>0</v>
      </c>
      <c r="E54" s="28"/>
      <c r="F54" s="29"/>
      <c r="G54" s="30"/>
      <c r="H54" s="35">
        <f>SUM(H53:H53)</f>
        <v>0</v>
      </c>
      <c r="I54" s="14"/>
      <c r="J54" s="14"/>
    </row>
    <row r="55" spans="1:10" ht="15.95" customHeight="1" x14ac:dyDescent="0.35">
      <c r="A55" s="25" t="s">
        <v>135</v>
      </c>
      <c r="B55" s="9"/>
      <c r="C55" s="42"/>
      <c r="D55" s="31"/>
      <c r="E55" s="28"/>
      <c r="F55" s="29"/>
      <c r="G55" s="30"/>
      <c r="H55" s="31"/>
      <c r="I55" s="41"/>
      <c r="J55" s="14"/>
    </row>
    <row r="56" spans="1:10" ht="15.95" customHeight="1" x14ac:dyDescent="0.35">
      <c r="A56" s="40" t="s">
        <v>184</v>
      </c>
      <c r="B56" s="14" t="s">
        <v>383</v>
      </c>
      <c r="C56" s="42">
        <v>400</v>
      </c>
      <c r="D56" s="31">
        <v>390.45</v>
      </c>
      <c r="E56" s="28" t="s">
        <v>186</v>
      </c>
      <c r="F56" s="29" t="s">
        <v>101</v>
      </c>
      <c r="G56" s="30" t="s">
        <v>111</v>
      </c>
      <c r="H56" s="31">
        <f>ROUND(IFERROR($D56/$D$77*100,0),2)</f>
        <v>2.74</v>
      </c>
      <c r="I56" s="41"/>
      <c r="J56" s="14"/>
    </row>
    <row r="57" spans="1:10" ht="15.95" customHeight="1" x14ac:dyDescent="0.35">
      <c r="A57" s="40" t="s">
        <v>207</v>
      </c>
      <c r="B57" s="14" t="s">
        <v>466</v>
      </c>
      <c r="C57" s="42">
        <v>250</v>
      </c>
      <c r="D57" s="31">
        <v>240.84</v>
      </c>
      <c r="E57" s="28" t="s">
        <v>186</v>
      </c>
      <c r="F57" s="29" t="s">
        <v>101</v>
      </c>
      <c r="G57" s="30" t="s">
        <v>111</v>
      </c>
      <c r="H57" s="31">
        <f>ROUND(IFERROR($D57/$D$77*100,0),2)</f>
        <v>1.69</v>
      </c>
      <c r="I57" s="41"/>
      <c r="J57" s="14"/>
    </row>
    <row r="58" spans="1:10" ht="15.95" customHeight="1" x14ac:dyDescent="0.35">
      <c r="A58" s="33" t="s">
        <v>134</v>
      </c>
      <c r="B58" s="34"/>
      <c r="C58" s="32"/>
      <c r="D58" s="35">
        <f>SUM(D55:D57)</f>
        <v>631.29</v>
      </c>
      <c r="E58" s="28"/>
      <c r="F58" s="29"/>
      <c r="G58" s="30"/>
      <c r="H58" s="35">
        <f>SUM(H55:H57)</f>
        <v>4.43</v>
      </c>
      <c r="I58" s="14"/>
      <c r="J58" s="14"/>
    </row>
    <row r="59" spans="1:10" ht="15.95" customHeight="1" x14ac:dyDescent="0.35">
      <c r="A59" s="25" t="s">
        <v>136</v>
      </c>
      <c r="B59" s="9"/>
      <c r="C59" s="36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25" t="s">
        <v>137</v>
      </c>
      <c r="B61" s="9"/>
      <c r="C61" s="36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7" t="s">
        <v>138</v>
      </c>
      <c r="B63" s="38"/>
      <c r="C63" s="32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134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7" t="s">
        <v>139</v>
      </c>
      <c r="B65" s="38"/>
      <c r="C65" s="32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134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3" t="s">
        <v>140</v>
      </c>
      <c r="B67" s="38"/>
      <c r="C67" s="36"/>
      <c r="D67" s="35">
        <f>SUM(D66,D64,D62,D60,D58,D54,D52)</f>
        <v>1312.4099999999999</v>
      </c>
      <c r="E67" s="28"/>
      <c r="F67" s="29"/>
      <c r="G67" s="30"/>
      <c r="H67" s="35">
        <f>SUM(H66,H64,H62,H60,H58,H54,H52)</f>
        <v>9.2100000000000009</v>
      </c>
      <c r="I67" s="14"/>
      <c r="J67" s="14"/>
    </row>
    <row r="68" spans="1:10" ht="15.95" customHeight="1" x14ac:dyDescent="0.35">
      <c r="A68" s="25" t="s">
        <v>141</v>
      </c>
      <c r="B68" s="9"/>
      <c r="C68" s="36"/>
      <c r="D68" s="31" t="s">
        <v>91</v>
      </c>
      <c r="E68" s="28"/>
      <c r="F68" s="29"/>
      <c r="G68" s="30"/>
      <c r="H68" s="31"/>
      <c r="I68" s="14"/>
      <c r="J68" s="14"/>
    </row>
    <row r="69" spans="1:10" ht="15.95" hidden="1" customHeight="1" x14ac:dyDescent="0.35">
      <c r="A69" s="33" t="s">
        <v>92</v>
      </c>
      <c r="B69" s="34"/>
      <c r="C69" s="32"/>
      <c r="D69" s="35">
        <f>SUM(D68:D68)</f>
        <v>0</v>
      </c>
      <c r="E69" s="28"/>
      <c r="F69" s="29"/>
      <c r="G69" s="30"/>
      <c r="H69" s="35">
        <f>SUM(H68:H68)</f>
        <v>0</v>
      </c>
      <c r="I69" s="14"/>
      <c r="J69" s="14"/>
    </row>
    <row r="70" spans="1:10" ht="15.95" customHeight="1" x14ac:dyDescent="0.35">
      <c r="A70" s="25" t="s">
        <v>142</v>
      </c>
      <c r="B70" s="9"/>
      <c r="C70" s="36"/>
      <c r="D70" s="31" t="s">
        <v>91</v>
      </c>
      <c r="E70" s="28"/>
      <c r="F70" s="29"/>
      <c r="G70" s="30"/>
      <c r="H70" s="31"/>
      <c r="I70" s="14"/>
      <c r="J70" s="14"/>
    </row>
    <row r="71" spans="1:10" ht="15.95" hidden="1" customHeight="1" x14ac:dyDescent="0.35">
      <c r="A71" s="33" t="s">
        <v>92</v>
      </c>
      <c r="B71" s="34"/>
      <c r="C71" s="32"/>
      <c r="D71" s="35">
        <f>SUM(D70:D70)</f>
        <v>0</v>
      </c>
      <c r="E71" s="28"/>
      <c r="F71" s="29"/>
      <c r="G71" s="30"/>
      <c r="H71" s="35">
        <f>SUM(H70:H70)</f>
        <v>0</v>
      </c>
      <c r="I71" s="14"/>
      <c r="J71" s="14"/>
    </row>
    <row r="72" spans="1:10" ht="15.95" customHeight="1" x14ac:dyDescent="0.35">
      <c r="A72" s="37" t="s">
        <v>143</v>
      </c>
      <c r="B72" s="38"/>
      <c r="C72" s="32"/>
      <c r="D72" s="39"/>
      <c r="E72" s="28"/>
      <c r="F72" s="29"/>
      <c r="G72" s="30"/>
      <c r="H72" s="31"/>
      <c r="I72" s="14"/>
      <c r="J72" s="14"/>
    </row>
    <row r="73" spans="1:10" ht="15.95" customHeight="1" x14ac:dyDescent="0.35">
      <c r="A73" s="37" t="s">
        <v>144</v>
      </c>
      <c r="B73" s="38"/>
      <c r="C73" s="32"/>
      <c r="D73" s="31" t="s">
        <v>91</v>
      </c>
      <c r="E73" s="28"/>
      <c r="F73" s="29"/>
      <c r="G73" s="30"/>
      <c r="H73" s="31"/>
      <c r="I73" s="14"/>
      <c r="J73" s="14"/>
    </row>
    <row r="74" spans="1:10" ht="15.95" customHeight="1" x14ac:dyDescent="0.35">
      <c r="A74" s="25" t="s">
        <v>145</v>
      </c>
      <c r="B74" s="9"/>
      <c r="C74" s="36"/>
      <c r="D74" s="31">
        <v>0.1</v>
      </c>
      <c r="E74" s="28"/>
      <c r="F74" s="29"/>
      <c r="G74" s="30"/>
      <c r="H74" s="43">
        <f>ROUND(IFERROR($D74/$D$77*100,0),2)</f>
        <v>0</v>
      </c>
      <c r="I74" s="41"/>
      <c r="J74" s="14"/>
    </row>
    <row r="75" spans="1:10" ht="15.95" customHeight="1" x14ac:dyDescent="0.35">
      <c r="A75" s="25" t="s">
        <v>146</v>
      </c>
      <c r="B75" s="9"/>
      <c r="C75" s="36"/>
      <c r="D75" s="44">
        <v>737.48999999999796</v>
      </c>
      <c r="E75" s="28"/>
      <c r="F75" s="29"/>
      <c r="G75" s="30"/>
      <c r="H75" s="31">
        <f>ROUND(IFERROR($D75/$D$77*100,0),2)</f>
        <v>5.18</v>
      </c>
      <c r="I75" s="41"/>
      <c r="J75" s="14"/>
    </row>
    <row r="76" spans="1:10" ht="15.95" customHeight="1" x14ac:dyDescent="0.35">
      <c r="A76" s="33" t="s">
        <v>92</v>
      </c>
      <c r="B76" s="34"/>
      <c r="C76" s="36"/>
      <c r="D76" s="35">
        <f>SUM(D73:D75)</f>
        <v>737.58999999999799</v>
      </c>
      <c r="E76" s="28"/>
      <c r="F76" s="29"/>
      <c r="G76" s="30"/>
      <c r="H76" s="35">
        <f>SUM(H73:H75)</f>
        <v>5.18</v>
      </c>
      <c r="I76" s="11"/>
      <c r="J76" s="14"/>
    </row>
    <row r="77" spans="1:10" ht="15.95" customHeight="1" thickBot="1" x14ac:dyDescent="0.4">
      <c r="A77" s="45" t="s">
        <v>147</v>
      </c>
      <c r="B77" s="46"/>
      <c r="C77" s="47"/>
      <c r="D77" s="48">
        <f>SUMIF(A:A,"*Total",D:D)</f>
        <v>14244.48</v>
      </c>
      <c r="E77" s="49"/>
      <c r="F77" s="50"/>
      <c r="G77" s="51"/>
      <c r="H77" s="48">
        <f>SUMIF(A:A,"*Total",H:H)</f>
        <v>100.00000000000003</v>
      </c>
      <c r="I77" s="11"/>
      <c r="J77" s="14"/>
    </row>
    <row r="78" spans="1:10" ht="15.95" customHeight="1" thickTop="1" x14ac:dyDescent="0.35">
      <c r="A78" s="52" t="s">
        <v>148</v>
      </c>
      <c r="B78" s="14"/>
      <c r="C78" s="14"/>
      <c r="D78" s="11"/>
      <c r="E78" s="14"/>
      <c r="F78" s="14"/>
      <c r="G78" s="14"/>
      <c r="H78" s="6"/>
    </row>
    <row r="79" spans="1:10" ht="15.95" customHeight="1" x14ac:dyDescent="0.35">
      <c r="A79" s="14" t="s">
        <v>149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150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151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53" t="s">
        <v>152</v>
      </c>
      <c r="B82" s="53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153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154</v>
      </c>
      <c r="B84" s="14"/>
      <c r="C84" s="14"/>
      <c r="D84" s="6"/>
      <c r="E84" s="14"/>
      <c r="F84" s="14"/>
      <c r="G84" s="14"/>
      <c r="H84" s="6"/>
    </row>
    <row r="85" spans="1:8" ht="15.95" customHeight="1" x14ac:dyDescent="0.35">
      <c r="A85" s="14" t="s">
        <v>155</v>
      </c>
      <c r="B85" s="14"/>
      <c r="C85" s="14"/>
      <c r="D85" s="6"/>
      <c r="E85" s="14"/>
      <c r="F85" s="14"/>
      <c r="G85" s="14"/>
      <c r="H85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473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474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106</v>
      </c>
      <c r="B25" s="14" t="s">
        <v>107</v>
      </c>
      <c r="C25" s="36">
        <v>190</v>
      </c>
      <c r="D25" s="31">
        <v>1926.06</v>
      </c>
      <c r="E25" s="28" t="s">
        <v>108</v>
      </c>
      <c r="F25" s="29" t="s">
        <v>101</v>
      </c>
      <c r="G25" s="30" t="s">
        <v>102</v>
      </c>
      <c r="H25" s="31">
        <f t="shared" ref="H25:H34" si="0">ROUND(IFERROR($D25/$D$73*100,0),2)</f>
        <v>15.28</v>
      </c>
      <c r="I25" s="14"/>
      <c r="J25" s="14"/>
    </row>
    <row r="26" spans="1:10" ht="15.95" customHeight="1" x14ac:dyDescent="0.35">
      <c r="A26" s="40" t="s">
        <v>295</v>
      </c>
      <c r="B26" s="14" t="s">
        <v>475</v>
      </c>
      <c r="C26" s="36">
        <v>150</v>
      </c>
      <c r="D26" s="31">
        <v>1523.27</v>
      </c>
      <c r="E26" s="28" t="s">
        <v>297</v>
      </c>
      <c r="F26" s="29" t="s">
        <v>101</v>
      </c>
      <c r="G26" s="30" t="s">
        <v>121</v>
      </c>
      <c r="H26" s="31">
        <f t="shared" si="0"/>
        <v>12.08</v>
      </c>
      <c r="I26" s="14"/>
      <c r="J26" s="14"/>
    </row>
    <row r="27" spans="1:10" ht="15.95" customHeight="1" x14ac:dyDescent="0.35">
      <c r="A27" s="40" t="s">
        <v>112</v>
      </c>
      <c r="B27" s="14" t="s">
        <v>453</v>
      </c>
      <c r="C27" s="36">
        <v>150</v>
      </c>
      <c r="D27" s="31">
        <v>1520.15</v>
      </c>
      <c r="E27" s="28" t="s">
        <v>108</v>
      </c>
      <c r="F27" s="29" t="s">
        <v>101</v>
      </c>
      <c r="G27" s="30" t="s">
        <v>102</v>
      </c>
      <c r="H27" s="31">
        <f t="shared" si="0"/>
        <v>12.06</v>
      </c>
      <c r="I27" s="14"/>
      <c r="J27" s="14"/>
    </row>
    <row r="28" spans="1:10" ht="15.95" customHeight="1" x14ac:dyDescent="0.35">
      <c r="A28" s="40" t="s">
        <v>194</v>
      </c>
      <c r="B28" s="14" t="s">
        <v>476</v>
      </c>
      <c r="C28" s="36">
        <v>150</v>
      </c>
      <c r="D28" s="31">
        <v>1513.76</v>
      </c>
      <c r="E28" s="28" t="s">
        <v>105</v>
      </c>
      <c r="F28" s="29" t="s">
        <v>101</v>
      </c>
      <c r="G28" s="30" t="s">
        <v>102</v>
      </c>
      <c r="H28" s="31">
        <f t="shared" si="0"/>
        <v>12.01</v>
      </c>
      <c r="I28" s="14"/>
      <c r="J28" s="14"/>
    </row>
    <row r="29" spans="1:10" ht="15.95" customHeight="1" x14ac:dyDescent="0.35">
      <c r="A29" s="40" t="s">
        <v>373</v>
      </c>
      <c r="B29" s="14" t="s">
        <v>477</v>
      </c>
      <c r="C29" s="36">
        <v>150</v>
      </c>
      <c r="D29" s="31">
        <v>1512.29</v>
      </c>
      <c r="E29" s="28" t="s">
        <v>105</v>
      </c>
      <c r="F29" s="29" t="s">
        <v>101</v>
      </c>
      <c r="G29" s="30" t="s">
        <v>102</v>
      </c>
      <c r="H29" s="31">
        <f t="shared" si="0"/>
        <v>11.99</v>
      </c>
      <c r="I29" s="14"/>
      <c r="J29" s="14"/>
    </row>
    <row r="30" spans="1:10" ht="15.95" customHeight="1" x14ac:dyDescent="0.35">
      <c r="A30" s="40" t="s">
        <v>190</v>
      </c>
      <c r="B30" s="14" t="s">
        <v>478</v>
      </c>
      <c r="C30" s="36">
        <v>100</v>
      </c>
      <c r="D30" s="31">
        <v>1224.6300000000001</v>
      </c>
      <c r="E30" s="28" t="s">
        <v>216</v>
      </c>
      <c r="F30" s="29" t="s">
        <v>101</v>
      </c>
      <c r="G30" s="30" t="s">
        <v>102</v>
      </c>
      <c r="H30" s="31">
        <f t="shared" si="0"/>
        <v>9.7100000000000009</v>
      </c>
      <c r="I30" s="14"/>
      <c r="J30" s="14"/>
    </row>
    <row r="31" spans="1:10" ht="15.95" customHeight="1" x14ac:dyDescent="0.35">
      <c r="A31" s="40" t="s">
        <v>118</v>
      </c>
      <c r="B31" s="14" t="s">
        <v>119</v>
      </c>
      <c r="C31" s="36">
        <v>64</v>
      </c>
      <c r="D31" s="31">
        <v>811.3</v>
      </c>
      <c r="E31" s="28" t="s">
        <v>120</v>
      </c>
      <c r="F31" s="29" t="s">
        <v>101</v>
      </c>
      <c r="G31" s="30" t="s">
        <v>121</v>
      </c>
      <c r="H31" s="31">
        <f t="shared" si="0"/>
        <v>6.43</v>
      </c>
      <c r="I31" s="14"/>
      <c r="J31" s="14"/>
    </row>
    <row r="32" spans="1:10" ht="15.95" customHeight="1" x14ac:dyDescent="0.35">
      <c r="A32" s="40" t="s">
        <v>198</v>
      </c>
      <c r="B32" s="14" t="s">
        <v>265</v>
      </c>
      <c r="C32" s="36">
        <v>50</v>
      </c>
      <c r="D32" s="31">
        <v>500.67</v>
      </c>
      <c r="E32" s="28" t="s">
        <v>164</v>
      </c>
      <c r="F32" s="29" t="s">
        <v>101</v>
      </c>
      <c r="G32" s="30" t="s">
        <v>111</v>
      </c>
      <c r="H32" s="31">
        <f t="shared" si="0"/>
        <v>3.97</v>
      </c>
      <c r="I32" s="14"/>
      <c r="J32" s="14"/>
    </row>
    <row r="33" spans="1:10" ht="15.95" customHeight="1" x14ac:dyDescent="0.35">
      <c r="A33" s="40" t="s">
        <v>109</v>
      </c>
      <c r="B33" s="14" t="s">
        <v>110</v>
      </c>
      <c r="C33" s="36">
        <v>40</v>
      </c>
      <c r="D33" s="31">
        <v>405.16</v>
      </c>
      <c r="E33" s="28" t="s">
        <v>108</v>
      </c>
      <c r="F33" s="29" t="s">
        <v>101</v>
      </c>
      <c r="G33" s="30" t="s">
        <v>111</v>
      </c>
      <c r="H33" s="31">
        <f t="shared" si="0"/>
        <v>3.21</v>
      </c>
      <c r="I33" s="14"/>
      <c r="J33" s="14"/>
    </row>
    <row r="34" spans="1:10" ht="15.95" customHeight="1" x14ac:dyDescent="0.35">
      <c r="A34" s="40" t="s">
        <v>112</v>
      </c>
      <c r="B34" s="14" t="s">
        <v>161</v>
      </c>
      <c r="C34" s="36">
        <v>40</v>
      </c>
      <c r="D34" s="31">
        <v>405.07</v>
      </c>
      <c r="E34" s="28" t="s">
        <v>108</v>
      </c>
      <c r="F34" s="29" t="s">
        <v>101</v>
      </c>
      <c r="G34" s="30" t="s">
        <v>102</v>
      </c>
      <c r="H34" s="31">
        <f t="shared" si="0"/>
        <v>3.21</v>
      </c>
      <c r="I34" s="14"/>
      <c r="J34" s="14"/>
    </row>
    <row r="35" spans="1:10" ht="15.95" customHeight="1" x14ac:dyDescent="0.35">
      <c r="A35" s="33" t="s">
        <v>92</v>
      </c>
      <c r="B35" s="34"/>
      <c r="C35" s="32"/>
      <c r="D35" s="35">
        <f>SUM(D24:D34)</f>
        <v>11342.359999999999</v>
      </c>
      <c r="E35" s="28"/>
      <c r="F35" s="29"/>
      <c r="G35" s="30"/>
      <c r="H35" s="35">
        <f>SUM(H24:H34)</f>
        <v>89.949999999999989</v>
      </c>
      <c r="I35" s="14"/>
      <c r="J35" s="14"/>
    </row>
    <row r="36" spans="1:10" ht="15.95" customHeight="1" x14ac:dyDescent="0.35">
      <c r="A36" s="25" t="s">
        <v>126</v>
      </c>
      <c r="B36" s="9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37" t="s">
        <v>127</v>
      </c>
      <c r="B38" s="38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33"/>
      <c r="B40" s="34"/>
      <c r="C40" s="32"/>
      <c r="D40" s="39"/>
      <c r="E40" s="28"/>
      <c r="F40" s="29"/>
      <c r="G40" s="30"/>
      <c r="H40" s="39"/>
      <c r="I40" s="14"/>
      <c r="J40" s="14"/>
    </row>
    <row r="41" spans="1:10" ht="15.95" customHeight="1" x14ac:dyDescent="0.35">
      <c r="A41" s="33"/>
      <c r="B41" s="34"/>
      <c r="C41" s="32"/>
      <c r="D41" s="39"/>
      <c r="E41" s="28"/>
      <c r="F41" s="29"/>
      <c r="G41" s="30"/>
      <c r="H41" s="39"/>
      <c r="I41" s="14"/>
      <c r="J41" s="14"/>
    </row>
    <row r="42" spans="1:10" ht="15.95" customHeight="1" x14ac:dyDescent="0.35">
      <c r="A42" s="25" t="s">
        <v>128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25" t="s">
        <v>129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25" t="s">
        <v>130</v>
      </c>
      <c r="B46" s="9"/>
      <c r="C46" s="36"/>
      <c r="D46" s="31" t="s">
        <v>91</v>
      </c>
      <c r="E46" s="28"/>
      <c r="F46" s="29"/>
      <c r="G46" s="30"/>
      <c r="H46" s="31"/>
      <c r="I46" s="14"/>
      <c r="J46" s="14"/>
    </row>
    <row r="47" spans="1:10" ht="15.95" hidden="1" customHeight="1" x14ac:dyDescent="0.35">
      <c r="A47" s="33" t="s">
        <v>92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33"/>
      <c r="B48" s="34"/>
      <c r="C48" s="32"/>
      <c r="D48" s="39"/>
      <c r="E48" s="28"/>
      <c r="F48" s="29"/>
      <c r="G48" s="30"/>
      <c r="H48" s="39"/>
      <c r="I48" s="14"/>
      <c r="J48" s="14"/>
    </row>
    <row r="49" spans="1:10" ht="15.95" customHeight="1" x14ac:dyDescent="0.35">
      <c r="A49" s="25" t="s">
        <v>131</v>
      </c>
      <c r="B49" s="9"/>
      <c r="C49" s="36"/>
      <c r="D49" s="31"/>
      <c r="E49" s="28"/>
      <c r="F49" s="29"/>
      <c r="G49" s="30"/>
      <c r="H49" s="31"/>
      <c r="I49" s="14"/>
      <c r="J49" s="14"/>
    </row>
    <row r="50" spans="1:10" ht="15.95" customHeight="1" x14ac:dyDescent="0.35">
      <c r="A50" s="25" t="s">
        <v>132</v>
      </c>
      <c r="B50" s="9"/>
      <c r="C50" s="36"/>
      <c r="D50" s="31">
        <v>969.06</v>
      </c>
      <c r="E50" s="28"/>
      <c r="F50" s="29"/>
      <c r="G50" s="30"/>
      <c r="H50" s="31">
        <f>ROUND(IFERROR($D50/$D$73*100,0),2)</f>
        <v>7.69</v>
      </c>
      <c r="I50" s="41"/>
      <c r="J50" s="14"/>
    </row>
    <row r="51" spans="1:10" ht="15.95" customHeight="1" x14ac:dyDescent="0.35">
      <c r="A51" s="25" t="s">
        <v>133</v>
      </c>
      <c r="B51" s="9"/>
      <c r="C51" s="36"/>
      <c r="D51" s="31" t="s">
        <v>91</v>
      </c>
      <c r="E51" s="28"/>
      <c r="F51" s="29"/>
      <c r="G51" s="30"/>
      <c r="H51" s="31"/>
      <c r="I51" s="41"/>
      <c r="J51" s="14"/>
    </row>
    <row r="52" spans="1:10" ht="15.95" hidden="1" customHeight="1" x14ac:dyDescent="0.35">
      <c r="A52" s="33" t="s">
        <v>134</v>
      </c>
      <c r="B52" s="34"/>
      <c r="C52" s="32"/>
      <c r="D52" s="35">
        <f>SUM(D51:D51)</f>
        <v>0</v>
      </c>
      <c r="E52" s="28"/>
      <c r="F52" s="29"/>
      <c r="G52" s="30"/>
      <c r="H52" s="35">
        <f>SUM(H51:H51)</f>
        <v>0</v>
      </c>
      <c r="I52" s="14"/>
      <c r="J52" s="14"/>
    </row>
    <row r="53" spans="1:10" ht="15.95" customHeight="1" x14ac:dyDescent="0.35">
      <c r="A53" s="25" t="s">
        <v>135</v>
      </c>
      <c r="B53" s="9"/>
      <c r="C53" s="42"/>
      <c r="D53" s="31" t="s">
        <v>91</v>
      </c>
      <c r="E53" s="28"/>
      <c r="F53" s="29"/>
      <c r="G53" s="30"/>
      <c r="H53" s="31"/>
      <c r="I53" s="41"/>
      <c r="J53" s="14"/>
    </row>
    <row r="54" spans="1:10" ht="15.95" hidden="1" customHeight="1" x14ac:dyDescent="0.35">
      <c r="A54" s="33" t="s">
        <v>134</v>
      </c>
      <c r="B54" s="34"/>
      <c r="C54" s="32"/>
      <c r="D54" s="35">
        <f>SUM(D53:D53)</f>
        <v>0</v>
      </c>
      <c r="E54" s="28"/>
      <c r="F54" s="29"/>
      <c r="G54" s="30"/>
      <c r="H54" s="35">
        <f>SUM(H53:H53)</f>
        <v>0</v>
      </c>
      <c r="I54" s="14"/>
      <c r="J54" s="14"/>
    </row>
    <row r="55" spans="1:10" ht="15.95" customHeight="1" x14ac:dyDescent="0.35">
      <c r="A55" s="25" t="s">
        <v>136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137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138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139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3" t="s">
        <v>140</v>
      </c>
      <c r="B63" s="38"/>
      <c r="C63" s="36"/>
      <c r="D63" s="35">
        <f>SUM(D62,D60,D58,D56,D54,D52,D50)</f>
        <v>969.06</v>
      </c>
      <c r="E63" s="28"/>
      <c r="F63" s="29"/>
      <c r="G63" s="30"/>
      <c r="H63" s="35">
        <f>SUM(H62,H60,H58,H56,H54,H52,H50)</f>
        <v>7.69</v>
      </c>
      <c r="I63" s="14"/>
      <c r="J63" s="14"/>
    </row>
    <row r="64" spans="1:10" ht="15.95" customHeight="1" x14ac:dyDescent="0.35">
      <c r="A64" s="25" t="s">
        <v>141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25" t="s">
        <v>142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7" t="s">
        <v>143</v>
      </c>
      <c r="B68" s="38"/>
      <c r="C68" s="32"/>
      <c r="D68" s="39"/>
      <c r="E68" s="28"/>
      <c r="F68" s="29"/>
      <c r="G68" s="30"/>
      <c r="H68" s="31"/>
      <c r="I68" s="14"/>
      <c r="J68" s="14"/>
    </row>
    <row r="69" spans="1:10" ht="15.95" customHeight="1" x14ac:dyDescent="0.35">
      <c r="A69" s="37" t="s">
        <v>144</v>
      </c>
      <c r="B69" s="38"/>
      <c r="C69" s="32"/>
      <c r="D69" s="31" t="s">
        <v>91</v>
      </c>
      <c r="E69" s="28"/>
      <c r="F69" s="29"/>
      <c r="G69" s="30"/>
      <c r="H69" s="31"/>
      <c r="I69" s="14"/>
      <c r="J69" s="14"/>
    </row>
    <row r="70" spans="1:10" ht="15.95" customHeight="1" x14ac:dyDescent="0.35">
      <c r="A70" s="25" t="s">
        <v>145</v>
      </c>
      <c r="B70" s="9"/>
      <c r="C70" s="36"/>
      <c r="D70" s="31">
        <v>0.1</v>
      </c>
      <c r="E70" s="28"/>
      <c r="F70" s="29"/>
      <c r="G70" s="30"/>
      <c r="H70" s="43">
        <f>ROUND(IFERROR($D70/$D$73*100,0),2)</f>
        <v>0</v>
      </c>
      <c r="I70" s="41"/>
      <c r="J70" s="14"/>
    </row>
    <row r="71" spans="1:10" ht="15.95" customHeight="1" x14ac:dyDescent="0.35">
      <c r="A71" s="25" t="s">
        <v>146</v>
      </c>
      <c r="B71" s="9"/>
      <c r="C71" s="36"/>
      <c r="D71" s="44">
        <v>296.86999999999898</v>
      </c>
      <c r="E71" s="28"/>
      <c r="F71" s="29"/>
      <c r="G71" s="30"/>
      <c r="H71" s="31">
        <f>ROUND(IFERROR($D71/$D$73*100,0),2)+0.01</f>
        <v>2.36</v>
      </c>
      <c r="I71" s="41"/>
      <c r="J71" s="14"/>
    </row>
    <row r="72" spans="1:10" ht="15.95" customHeight="1" x14ac:dyDescent="0.35">
      <c r="A72" s="33" t="s">
        <v>92</v>
      </c>
      <c r="B72" s="34"/>
      <c r="C72" s="36"/>
      <c r="D72" s="35">
        <f>SUM(D69:D71)</f>
        <v>296.969999999999</v>
      </c>
      <c r="E72" s="28"/>
      <c r="F72" s="29"/>
      <c r="G72" s="30"/>
      <c r="H72" s="35">
        <f>SUM(H69:H71)</f>
        <v>2.36</v>
      </c>
      <c r="I72" s="11"/>
      <c r="J72" s="14"/>
    </row>
    <row r="73" spans="1:10" ht="15.95" customHeight="1" thickBot="1" x14ac:dyDescent="0.4">
      <c r="A73" s="45" t="s">
        <v>147</v>
      </c>
      <c r="B73" s="46"/>
      <c r="C73" s="47"/>
      <c r="D73" s="48">
        <f>SUMIF(A:A,"*Total",D:D)</f>
        <v>12608.389999999998</v>
      </c>
      <c r="E73" s="49"/>
      <c r="F73" s="50"/>
      <c r="G73" s="51"/>
      <c r="H73" s="48">
        <f>SUMIF(A:A,"*Total",H:H)</f>
        <v>99.999999999999986</v>
      </c>
      <c r="I73" s="11"/>
      <c r="J73" s="14"/>
    </row>
    <row r="74" spans="1:10" ht="15.95" customHeight="1" thickTop="1" x14ac:dyDescent="0.35">
      <c r="A74" s="52" t="s">
        <v>148</v>
      </c>
      <c r="B74" s="14"/>
      <c r="C74" s="14"/>
      <c r="D74" s="11"/>
      <c r="E74" s="14"/>
      <c r="F74" s="14"/>
      <c r="G74" s="14"/>
      <c r="H74" s="6"/>
    </row>
    <row r="75" spans="1:10" ht="15.95" customHeight="1" x14ac:dyDescent="0.35">
      <c r="A75" s="14" t="s">
        <v>149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150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151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53" t="s">
        <v>152</v>
      </c>
      <c r="B78" s="53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153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154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155</v>
      </c>
      <c r="B81" s="14"/>
      <c r="C81" s="14"/>
      <c r="D81" s="6"/>
      <c r="E81" s="14"/>
      <c r="F81" s="14"/>
      <c r="G81" s="14"/>
      <c r="H81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172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173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174</v>
      </c>
      <c r="B25" s="14" t="s">
        <v>175</v>
      </c>
      <c r="C25" s="36">
        <v>120</v>
      </c>
      <c r="D25" s="31">
        <v>1202.76</v>
      </c>
      <c r="E25" s="28" t="s">
        <v>164</v>
      </c>
      <c r="F25" s="29" t="s">
        <v>101</v>
      </c>
      <c r="G25" s="30" t="s">
        <v>102</v>
      </c>
      <c r="H25" s="31">
        <f>ROUND(IFERROR($D25/$D$70*100,0),2)</f>
        <v>12.82</v>
      </c>
      <c r="I25" s="14"/>
      <c r="J25" s="14"/>
    </row>
    <row r="26" spans="1:10" ht="15.95" customHeight="1" x14ac:dyDescent="0.35">
      <c r="A26" s="40" t="s">
        <v>170</v>
      </c>
      <c r="B26" s="14" t="s">
        <v>176</v>
      </c>
      <c r="C26" s="36">
        <v>100</v>
      </c>
      <c r="D26" s="31">
        <v>1185.51</v>
      </c>
      <c r="E26" s="28" t="s">
        <v>100</v>
      </c>
      <c r="F26" s="29" t="s">
        <v>101</v>
      </c>
      <c r="G26" s="30" t="s">
        <v>102</v>
      </c>
      <c r="H26" s="31">
        <f>ROUND(IFERROR($D26/$D$70*100,0),2)</f>
        <v>12.64</v>
      </c>
      <c r="I26" s="14"/>
      <c r="J26" s="14"/>
    </row>
    <row r="27" spans="1:10" ht="15.95" customHeight="1" x14ac:dyDescent="0.35">
      <c r="A27" s="40" t="s">
        <v>159</v>
      </c>
      <c r="B27" s="14" t="s">
        <v>177</v>
      </c>
      <c r="C27" s="36">
        <v>100</v>
      </c>
      <c r="D27" s="31">
        <v>1182.97</v>
      </c>
      <c r="E27" s="28" t="s">
        <v>178</v>
      </c>
      <c r="F27" s="29" t="s">
        <v>101</v>
      </c>
      <c r="G27" s="30" t="s">
        <v>102</v>
      </c>
      <c r="H27" s="31">
        <f>ROUND(IFERROR($D27/$D$70*100,0),2)</f>
        <v>12.61</v>
      </c>
      <c r="I27" s="14"/>
      <c r="J27" s="14"/>
    </row>
    <row r="28" spans="1:10" ht="15.95" customHeight="1" x14ac:dyDescent="0.35">
      <c r="A28" s="33" t="s">
        <v>92</v>
      </c>
      <c r="B28" s="34"/>
      <c r="C28" s="32"/>
      <c r="D28" s="35">
        <f>SUM(D24:D27)</f>
        <v>3571.24</v>
      </c>
      <c r="E28" s="28"/>
      <c r="F28" s="29"/>
      <c r="G28" s="30"/>
      <c r="H28" s="35">
        <f>SUM(H24:H27)</f>
        <v>38.07</v>
      </c>
      <c r="I28" s="14"/>
      <c r="J28" s="14"/>
    </row>
    <row r="29" spans="1:10" ht="15.95" customHeight="1" x14ac:dyDescent="0.35">
      <c r="A29" s="25" t="s">
        <v>126</v>
      </c>
      <c r="B29" s="9"/>
      <c r="C29" s="36"/>
      <c r="D29" s="31" t="s">
        <v>91</v>
      </c>
      <c r="E29" s="28"/>
      <c r="F29" s="29"/>
      <c r="G29" s="30"/>
      <c r="H29" s="31"/>
      <c r="I29" s="14"/>
      <c r="J29" s="14"/>
    </row>
    <row r="30" spans="1:10" ht="15.95" hidden="1" customHeight="1" x14ac:dyDescent="0.35">
      <c r="A30" s="33" t="s">
        <v>92</v>
      </c>
      <c r="B30" s="34"/>
      <c r="C30" s="32"/>
      <c r="D30" s="35">
        <f>SUM(D29:D29)</f>
        <v>0</v>
      </c>
      <c r="E30" s="28"/>
      <c r="F30" s="29"/>
      <c r="G30" s="30"/>
      <c r="H30" s="35">
        <f>SUM(H29:H29)</f>
        <v>0</v>
      </c>
      <c r="I30" s="14"/>
      <c r="J30" s="14"/>
    </row>
    <row r="31" spans="1:10" ht="15.95" customHeight="1" x14ac:dyDescent="0.35">
      <c r="A31" s="37" t="s">
        <v>127</v>
      </c>
      <c r="B31" s="38"/>
      <c r="C31" s="36"/>
      <c r="D31" s="31" t="s">
        <v>91</v>
      </c>
      <c r="E31" s="28"/>
      <c r="F31" s="29"/>
      <c r="G31" s="30"/>
      <c r="H31" s="31"/>
      <c r="I31" s="14"/>
      <c r="J31" s="14"/>
    </row>
    <row r="32" spans="1:10" ht="15.95" hidden="1" customHeight="1" x14ac:dyDescent="0.35">
      <c r="A32" s="33" t="s">
        <v>92</v>
      </c>
      <c r="B32" s="34"/>
      <c r="C32" s="32"/>
      <c r="D32" s="35">
        <f>SUM(D31:D31)</f>
        <v>0</v>
      </c>
      <c r="E32" s="28"/>
      <c r="F32" s="29"/>
      <c r="G32" s="30"/>
      <c r="H32" s="35">
        <f>SUM(H31:H31)</f>
        <v>0</v>
      </c>
      <c r="I32" s="14"/>
      <c r="J32" s="14"/>
    </row>
    <row r="33" spans="1:10" ht="15.95" customHeight="1" x14ac:dyDescent="0.35">
      <c r="A33" s="33"/>
      <c r="B33" s="34"/>
      <c r="C33" s="32"/>
      <c r="D33" s="39"/>
      <c r="E33" s="28"/>
      <c r="F33" s="29"/>
      <c r="G33" s="30"/>
      <c r="H33" s="39"/>
      <c r="I33" s="14"/>
      <c r="J33" s="14"/>
    </row>
    <row r="34" spans="1:10" ht="15.95" customHeight="1" x14ac:dyDescent="0.35">
      <c r="A34" s="33"/>
      <c r="B34" s="34"/>
      <c r="C34" s="32"/>
      <c r="D34" s="39"/>
      <c r="E34" s="28"/>
      <c r="F34" s="29"/>
      <c r="G34" s="30"/>
      <c r="H34" s="39"/>
      <c r="I34" s="14"/>
      <c r="J34" s="14"/>
    </row>
    <row r="35" spans="1:10" ht="15.95" customHeight="1" x14ac:dyDescent="0.35">
      <c r="A35" s="25" t="s">
        <v>128</v>
      </c>
      <c r="B35" s="9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25" t="s">
        <v>129</v>
      </c>
      <c r="B37" s="9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25" t="s">
        <v>130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33"/>
      <c r="B41" s="34"/>
      <c r="C41" s="32"/>
      <c r="D41" s="39"/>
      <c r="E41" s="28"/>
      <c r="F41" s="29"/>
      <c r="G41" s="30"/>
      <c r="H41" s="39"/>
      <c r="I41" s="14"/>
      <c r="J41" s="14"/>
    </row>
    <row r="42" spans="1:10" ht="15.95" customHeight="1" x14ac:dyDescent="0.35">
      <c r="A42" s="25" t="s">
        <v>131</v>
      </c>
      <c r="B42" s="9"/>
      <c r="C42" s="36"/>
      <c r="D42" s="31"/>
      <c r="E42" s="28"/>
      <c r="F42" s="29"/>
      <c r="G42" s="30"/>
      <c r="H42" s="31"/>
      <c r="I42" s="14"/>
      <c r="J42" s="14"/>
    </row>
    <row r="43" spans="1:10" ht="15.95" customHeight="1" x14ac:dyDescent="0.35">
      <c r="A43" s="25" t="s">
        <v>132</v>
      </c>
      <c r="B43" s="9"/>
      <c r="C43" s="36"/>
      <c r="D43" s="31">
        <v>2616.38</v>
      </c>
      <c r="E43" s="28"/>
      <c r="F43" s="29"/>
      <c r="G43" s="30"/>
      <c r="H43" s="31">
        <f>ROUND(IFERROR($D43/$D$70*100,0),2)</f>
        <v>27.89</v>
      </c>
      <c r="I43" s="41"/>
      <c r="J43" s="14"/>
    </row>
    <row r="44" spans="1:10" ht="15.95" customHeight="1" x14ac:dyDescent="0.35">
      <c r="A44" s="25" t="s">
        <v>133</v>
      </c>
      <c r="B44" s="9"/>
      <c r="C44" s="36"/>
      <c r="D44" s="31" t="s">
        <v>91</v>
      </c>
      <c r="E44" s="28"/>
      <c r="F44" s="29"/>
      <c r="G44" s="30"/>
      <c r="H44" s="31"/>
      <c r="I44" s="41"/>
      <c r="J44" s="14"/>
    </row>
    <row r="45" spans="1:10" ht="15.95" hidden="1" customHeight="1" x14ac:dyDescent="0.35">
      <c r="A45" s="33" t="s">
        <v>134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25" t="s">
        <v>135</v>
      </c>
      <c r="B46" s="9"/>
      <c r="C46" s="42"/>
      <c r="D46" s="31"/>
      <c r="E46" s="28"/>
      <c r="F46" s="29"/>
      <c r="G46" s="30"/>
      <c r="H46" s="31"/>
      <c r="I46" s="41"/>
      <c r="J46" s="14"/>
    </row>
    <row r="47" spans="1:10" ht="15.95" customHeight="1" x14ac:dyDescent="0.35">
      <c r="A47" s="40" t="s">
        <v>179</v>
      </c>
      <c r="B47" s="14" t="s">
        <v>180</v>
      </c>
      <c r="C47" s="42">
        <v>800</v>
      </c>
      <c r="D47" s="31">
        <v>795.04</v>
      </c>
      <c r="E47" s="28" t="s">
        <v>181</v>
      </c>
      <c r="F47" s="29" t="s">
        <v>101</v>
      </c>
      <c r="G47" s="30" t="s">
        <v>111</v>
      </c>
      <c r="H47" s="31">
        <f>ROUND(IFERROR($D47/$D$70*100,0),2)</f>
        <v>8.48</v>
      </c>
      <c r="I47" s="41"/>
      <c r="J47" s="14"/>
    </row>
    <row r="48" spans="1:10" ht="15.95" customHeight="1" x14ac:dyDescent="0.35">
      <c r="A48" s="40" t="s">
        <v>182</v>
      </c>
      <c r="B48" s="14" t="s">
        <v>183</v>
      </c>
      <c r="C48" s="42">
        <v>800</v>
      </c>
      <c r="D48" s="31">
        <v>793.62</v>
      </c>
      <c r="E48" s="28" t="s">
        <v>181</v>
      </c>
      <c r="F48" s="29" t="s">
        <v>101</v>
      </c>
      <c r="G48" s="30" t="s">
        <v>111</v>
      </c>
      <c r="H48" s="31">
        <f>ROUND(IFERROR($D48/$D$70*100,0),2)</f>
        <v>8.4600000000000009</v>
      </c>
      <c r="I48" s="41"/>
      <c r="J48" s="14"/>
    </row>
    <row r="49" spans="1:10" ht="15.95" customHeight="1" x14ac:dyDescent="0.35">
      <c r="A49" s="40" t="s">
        <v>184</v>
      </c>
      <c r="B49" s="14" t="s">
        <v>185</v>
      </c>
      <c r="C49" s="42">
        <v>800</v>
      </c>
      <c r="D49" s="31">
        <v>792.39</v>
      </c>
      <c r="E49" s="28" t="s">
        <v>186</v>
      </c>
      <c r="F49" s="29" t="s">
        <v>101</v>
      </c>
      <c r="G49" s="30" t="s">
        <v>111</v>
      </c>
      <c r="H49" s="31">
        <f>ROUND(IFERROR($D49/$D$70*100,0),2)</f>
        <v>8.4499999999999993</v>
      </c>
      <c r="I49" s="41"/>
      <c r="J49" s="14"/>
    </row>
    <row r="50" spans="1:10" ht="15.95" customHeight="1" x14ac:dyDescent="0.35">
      <c r="A50" s="40" t="s">
        <v>124</v>
      </c>
      <c r="B50" s="14" t="s">
        <v>187</v>
      </c>
      <c r="C50" s="42">
        <v>600</v>
      </c>
      <c r="D50" s="31">
        <v>595.11</v>
      </c>
      <c r="E50" s="28" t="s">
        <v>186</v>
      </c>
      <c r="F50" s="29" t="s">
        <v>101</v>
      </c>
      <c r="G50" s="30" t="s">
        <v>111</v>
      </c>
      <c r="H50" s="31">
        <f>ROUND(IFERROR($D50/$D$70*100,0),2)</f>
        <v>6.34</v>
      </c>
      <c r="I50" s="41"/>
      <c r="J50" s="14"/>
    </row>
    <row r="51" spans="1:10" ht="15.95" customHeight="1" x14ac:dyDescent="0.35">
      <c r="A51" s="33" t="s">
        <v>134</v>
      </c>
      <c r="B51" s="34"/>
      <c r="C51" s="32"/>
      <c r="D51" s="35">
        <f>SUM(D46:D50)</f>
        <v>2976.16</v>
      </c>
      <c r="E51" s="28"/>
      <c r="F51" s="29"/>
      <c r="G51" s="30"/>
      <c r="H51" s="35">
        <f>SUM(H46:H50)</f>
        <v>31.73</v>
      </c>
      <c r="I51" s="14"/>
      <c r="J51" s="14"/>
    </row>
    <row r="52" spans="1:10" ht="15.95" customHeight="1" x14ac:dyDescent="0.35">
      <c r="A52" s="25" t="s">
        <v>136</v>
      </c>
      <c r="B52" s="9"/>
      <c r="C52" s="36"/>
      <c r="D52" s="31" t="s">
        <v>91</v>
      </c>
      <c r="E52" s="28"/>
      <c r="F52" s="29"/>
      <c r="G52" s="30"/>
      <c r="H52" s="31"/>
      <c r="I52" s="14"/>
      <c r="J52" s="14"/>
    </row>
    <row r="53" spans="1:10" ht="15.95" hidden="1" customHeight="1" x14ac:dyDescent="0.35">
      <c r="A53" s="33" t="s">
        <v>134</v>
      </c>
      <c r="B53" s="34"/>
      <c r="C53" s="32"/>
      <c r="D53" s="35">
        <f>SUM(D52:D52)</f>
        <v>0</v>
      </c>
      <c r="E53" s="28"/>
      <c r="F53" s="29"/>
      <c r="G53" s="30"/>
      <c r="H53" s="35">
        <f>SUM(H52:H52)</f>
        <v>0</v>
      </c>
      <c r="I53" s="14"/>
      <c r="J53" s="14"/>
    </row>
    <row r="54" spans="1:10" ht="15.95" customHeight="1" x14ac:dyDescent="0.35">
      <c r="A54" s="25" t="s">
        <v>137</v>
      </c>
      <c r="B54" s="9"/>
      <c r="C54" s="36"/>
      <c r="D54" s="31" t="s">
        <v>91</v>
      </c>
      <c r="E54" s="28"/>
      <c r="F54" s="29"/>
      <c r="G54" s="30"/>
      <c r="H54" s="31"/>
      <c r="I54" s="14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37" t="s">
        <v>138</v>
      </c>
      <c r="B56" s="38"/>
      <c r="C56" s="32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37" t="s">
        <v>139</v>
      </c>
      <c r="B58" s="38"/>
      <c r="C58" s="32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3" t="s">
        <v>140</v>
      </c>
      <c r="B60" s="38"/>
      <c r="C60" s="36"/>
      <c r="D60" s="35">
        <f>SUM(D59,D57,D55,D53,D51,D45,D43)</f>
        <v>5592.54</v>
      </c>
      <c r="E60" s="28"/>
      <c r="F60" s="29"/>
      <c r="G60" s="30"/>
      <c r="H60" s="35">
        <f>SUM(H59,H57,H55,H53,H51,H45,H43)</f>
        <v>59.620000000000005</v>
      </c>
      <c r="I60" s="14"/>
      <c r="J60" s="14"/>
    </row>
    <row r="61" spans="1:10" ht="15.95" customHeight="1" x14ac:dyDescent="0.35">
      <c r="A61" s="25" t="s">
        <v>141</v>
      </c>
      <c r="B61" s="9"/>
      <c r="C61" s="36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92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25" t="s">
        <v>142</v>
      </c>
      <c r="B63" s="9"/>
      <c r="C63" s="36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92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7" t="s">
        <v>143</v>
      </c>
      <c r="B65" s="38"/>
      <c r="C65" s="32"/>
      <c r="D65" s="39"/>
      <c r="E65" s="28"/>
      <c r="F65" s="29"/>
      <c r="G65" s="30"/>
      <c r="H65" s="31"/>
      <c r="I65" s="14"/>
      <c r="J65" s="14"/>
    </row>
    <row r="66" spans="1:10" ht="15.95" customHeight="1" x14ac:dyDescent="0.35">
      <c r="A66" s="37" t="s">
        <v>144</v>
      </c>
      <c r="B66" s="38"/>
      <c r="C66" s="32"/>
      <c r="D66" s="31" t="s">
        <v>91</v>
      </c>
      <c r="E66" s="28"/>
      <c r="F66" s="29"/>
      <c r="G66" s="30"/>
      <c r="H66" s="31"/>
      <c r="I66" s="14"/>
      <c r="J66" s="14"/>
    </row>
    <row r="67" spans="1:10" ht="15.95" customHeight="1" x14ac:dyDescent="0.35">
      <c r="A67" s="25" t="s">
        <v>145</v>
      </c>
      <c r="B67" s="9"/>
      <c r="C67" s="36"/>
      <c r="D67" s="31">
        <v>0.11</v>
      </c>
      <c r="E67" s="28"/>
      <c r="F67" s="29"/>
      <c r="G67" s="30"/>
      <c r="H67" s="43">
        <f>ROUND(IFERROR($D67/$D$70*100,0),2)</f>
        <v>0</v>
      </c>
      <c r="I67" s="41"/>
      <c r="J67" s="14"/>
    </row>
    <row r="68" spans="1:10" ht="15.95" customHeight="1" x14ac:dyDescent="0.35">
      <c r="A68" s="25" t="s">
        <v>146</v>
      </c>
      <c r="B68" s="9"/>
      <c r="C68" s="36"/>
      <c r="D68" s="44">
        <v>216.11999999999989</v>
      </c>
      <c r="E68" s="28"/>
      <c r="F68" s="29"/>
      <c r="G68" s="30"/>
      <c r="H68" s="31">
        <f>ROUND(IFERROR($D68/$D$70*100,0),2)+0.01</f>
        <v>2.3099999999999996</v>
      </c>
      <c r="I68" s="41"/>
      <c r="J68" s="14"/>
    </row>
    <row r="69" spans="1:10" ht="15.95" customHeight="1" x14ac:dyDescent="0.35">
      <c r="A69" s="33" t="s">
        <v>92</v>
      </c>
      <c r="B69" s="34"/>
      <c r="C69" s="36"/>
      <c r="D69" s="35">
        <f>SUM(D66:D68)</f>
        <v>216.2299999999999</v>
      </c>
      <c r="E69" s="28"/>
      <c r="F69" s="29"/>
      <c r="G69" s="30"/>
      <c r="H69" s="35">
        <f>SUM(H66:H68)</f>
        <v>2.3099999999999996</v>
      </c>
      <c r="I69" s="11"/>
      <c r="J69" s="14"/>
    </row>
    <row r="70" spans="1:10" ht="15.95" customHeight="1" thickBot="1" x14ac:dyDescent="0.4">
      <c r="A70" s="45" t="s">
        <v>147</v>
      </c>
      <c r="B70" s="46"/>
      <c r="C70" s="47"/>
      <c r="D70" s="48">
        <f>SUMIF(A:A,"*Total",D:D)</f>
        <v>9380.0099999999984</v>
      </c>
      <c r="E70" s="49"/>
      <c r="F70" s="50"/>
      <c r="G70" s="51"/>
      <c r="H70" s="48">
        <f>SUMIF(A:A,"*Total",H:H)</f>
        <v>100</v>
      </c>
      <c r="I70" s="11"/>
      <c r="J70" s="14"/>
    </row>
    <row r="71" spans="1:10" ht="15.95" customHeight="1" thickTop="1" x14ac:dyDescent="0.35">
      <c r="A71" s="52" t="s">
        <v>148</v>
      </c>
      <c r="B71" s="14"/>
      <c r="C71" s="14"/>
      <c r="D71" s="11"/>
      <c r="E71" s="14"/>
      <c r="F71" s="14"/>
      <c r="G71" s="14"/>
      <c r="H71" s="6"/>
    </row>
    <row r="72" spans="1:10" ht="15.95" customHeight="1" x14ac:dyDescent="0.35">
      <c r="A72" s="14" t="s">
        <v>149</v>
      </c>
      <c r="B72" s="14"/>
      <c r="C72" s="14"/>
      <c r="D72" s="6"/>
      <c r="E72" s="14"/>
      <c r="F72" s="14"/>
      <c r="G72" s="14"/>
      <c r="H72" s="6"/>
    </row>
    <row r="73" spans="1:10" ht="15.95" customHeight="1" x14ac:dyDescent="0.35">
      <c r="A73" s="14" t="s">
        <v>150</v>
      </c>
      <c r="B73" s="14"/>
      <c r="C73" s="14"/>
      <c r="D73" s="6"/>
      <c r="E73" s="14"/>
      <c r="F73" s="14"/>
      <c r="G73" s="14"/>
      <c r="H73" s="6"/>
    </row>
    <row r="74" spans="1:10" ht="15.95" customHeight="1" x14ac:dyDescent="0.35">
      <c r="A74" s="14" t="s">
        <v>151</v>
      </c>
      <c r="B74" s="14"/>
      <c r="C74" s="14"/>
      <c r="D74" s="6"/>
      <c r="E74" s="14"/>
      <c r="F74" s="14"/>
      <c r="G74" s="14"/>
      <c r="H74" s="6"/>
    </row>
    <row r="75" spans="1:10" ht="15.95" customHeight="1" x14ac:dyDescent="0.35">
      <c r="A75" s="53" t="s">
        <v>152</v>
      </c>
      <c r="B75" s="53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153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154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155</v>
      </c>
      <c r="B78" s="14"/>
      <c r="C78" s="14"/>
      <c r="D78" s="6"/>
      <c r="E78" s="14"/>
      <c r="F78" s="14"/>
      <c r="G78" s="14"/>
      <c r="H78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479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480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106</v>
      </c>
      <c r="B25" s="14" t="s">
        <v>481</v>
      </c>
      <c r="C25" s="36">
        <v>80</v>
      </c>
      <c r="D25" s="31">
        <v>810.46</v>
      </c>
      <c r="E25" s="28" t="s">
        <v>120</v>
      </c>
      <c r="F25" s="29" t="s">
        <v>101</v>
      </c>
      <c r="G25" s="30" t="s">
        <v>102</v>
      </c>
      <c r="H25" s="31">
        <f t="shared" ref="H25:H35" si="0">ROUND(IFERROR($D25/$D$75*100,0),2)</f>
        <v>11.86</v>
      </c>
      <c r="I25" s="14"/>
      <c r="J25" s="14"/>
    </row>
    <row r="26" spans="1:10" ht="15.95" customHeight="1" x14ac:dyDescent="0.35">
      <c r="A26" s="40" t="s">
        <v>295</v>
      </c>
      <c r="B26" s="14" t="s">
        <v>450</v>
      </c>
      <c r="C26" s="36">
        <v>70</v>
      </c>
      <c r="D26" s="31">
        <v>710.24</v>
      </c>
      <c r="E26" s="28" t="s">
        <v>297</v>
      </c>
      <c r="F26" s="29" t="s">
        <v>101</v>
      </c>
      <c r="G26" s="30" t="s">
        <v>121</v>
      </c>
      <c r="H26" s="31">
        <f t="shared" si="0"/>
        <v>10.39</v>
      </c>
      <c r="I26" s="14"/>
      <c r="J26" s="14"/>
    </row>
    <row r="27" spans="1:10" ht="15.95" customHeight="1" x14ac:dyDescent="0.35">
      <c r="A27" s="40" t="s">
        <v>159</v>
      </c>
      <c r="B27" s="14" t="s">
        <v>482</v>
      </c>
      <c r="C27" s="36">
        <v>70</v>
      </c>
      <c r="D27" s="31">
        <v>707.31</v>
      </c>
      <c r="E27" s="28" t="s">
        <v>178</v>
      </c>
      <c r="F27" s="29" t="s">
        <v>101</v>
      </c>
      <c r="G27" s="30" t="s">
        <v>102</v>
      </c>
      <c r="H27" s="31">
        <f t="shared" si="0"/>
        <v>10.35</v>
      </c>
      <c r="I27" s="14"/>
      <c r="J27" s="14"/>
    </row>
    <row r="28" spans="1:10" ht="15.95" customHeight="1" x14ac:dyDescent="0.35">
      <c r="A28" s="40" t="s">
        <v>238</v>
      </c>
      <c r="B28" s="14" t="s">
        <v>483</v>
      </c>
      <c r="C28" s="36">
        <v>70</v>
      </c>
      <c r="D28" s="31">
        <v>706.8</v>
      </c>
      <c r="E28" s="28" t="s">
        <v>240</v>
      </c>
      <c r="F28" s="29" t="s">
        <v>101</v>
      </c>
      <c r="G28" s="30" t="s">
        <v>102</v>
      </c>
      <c r="H28" s="31">
        <f t="shared" si="0"/>
        <v>10.34</v>
      </c>
      <c r="I28" s="14"/>
      <c r="J28" s="14"/>
    </row>
    <row r="29" spans="1:10" ht="15.95" customHeight="1" x14ac:dyDescent="0.35">
      <c r="A29" s="40" t="s">
        <v>484</v>
      </c>
      <c r="B29" s="14" t="s">
        <v>485</v>
      </c>
      <c r="C29" s="36">
        <v>70</v>
      </c>
      <c r="D29" s="31">
        <v>704.64</v>
      </c>
      <c r="E29" s="28" t="s">
        <v>114</v>
      </c>
      <c r="F29" s="29" t="s">
        <v>101</v>
      </c>
      <c r="G29" s="30" t="s">
        <v>111</v>
      </c>
      <c r="H29" s="31">
        <f t="shared" si="0"/>
        <v>10.31</v>
      </c>
      <c r="I29" s="14"/>
      <c r="J29" s="14"/>
    </row>
    <row r="30" spans="1:10" ht="15.95" customHeight="1" x14ac:dyDescent="0.35">
      <c r="A30" s="40" t="s">
        <v>112</v>
      </c>
      <c r="B30" s="14" t="s">
        <v>443</v>
      </c>
      <c r="C30" s="36">
        <v>50</v>
      </c>
      <c r="D30" s="31">
        <v>506.27</v>
      </c>
      <c r="E30" s="28" t="s">
        <v>164</v>
      </c>
      <c r="F30" s="29" t="s">
        <v>101</v>
      </c>
      <c r="G30" s="30" t="s">
        <v>102</v>
      </c>
      <c r="H30" s="31">
        <f t="shared" si="0"/>
        <v>7.41</v>
      </c>
      <c r="I30" s="14"/>
      <c r="J30" s="14"/>
    </row>
    <row r="31" spans="1:10" ht="15.95" customHeight="1" x14ac:dyDescent="0.35">
      <c r="A31" s="40" t="s">
        <v>162</v>
      </c>
      <c r="B31" s="14" t="s">
        <v>163</v>
      </c>
      <c r="C31" s="36">
        <v>50</v>
      </c>
      <c r="D31" s="31">
        <v>505.48</v>
      </c>
      <c r="E31" s="28" t="s">
        <v>164</v>
      </c>
      <c r="F31" s="29" t="s">
        <v>101</v>
      </c>
      <c r="G31" s="30" t="s">
        <v>102</v>
      </c>
      <c r="H31" s="31">
        <f t="shared" si="0"/>
        <v>7.4</v>
      </c>
      <c r="I31" s="14"/>
      <c r="J31" s="14"/>
    </row>
    <row r="32" spans="1:10" ht="15.95" customHeight="1" x14ac:dyDescent="0.35">
      <c r="A32" s="40" t="s">
        <v>486</v>
      </c>
      <c r="B32" s="14" t="s">
        <v>487</v>
      </c>
      <c r="C32" s="36">
        <v>50</v>
      </c>
      <c r="D32" s="31">
        <v>503.48</v>
      </c>
      <c r="E32" s="28" t="s">
        <v>488</v>
      </c>
      <c r="F32" s="29" t="s">
        <v>101</v>
      </c>
      <c r="G32" s="30" t="s">
        <v>489</v>
      </c>
      <c r="H32" s="31">
        <f t="shared" si="0"/>
        <v>7.37</v>
      </c>
      <c r="I32" s="14"/>
      <c r="J32" s="14"/>
    </row>
    <row r="33" spans="1:10" ht="15.95" customHeight="1" x14ac:dyDescent="0.35">
      <c r="A33" s="40" t="s">
        <v>490</v>
      </c>
      <c r="B33" s="14" t="s">
        <v>491</v>
      </c>
      <c r="C33" s="36">
        <v>3360000</v>
      </c>
      <c r="D33" s="31">
        <v>340.31</v>
      </c>
      <c r="E33" s="28" t="s">
        <v>240</v>
      </c>
      <c r="F33" s="29" t="s">
        <v>101</v>
      </c>
      <c r="G33" s="30" t="s">
        <v>492</v>
      </c>
      <c r="H33" s="31">
        <f t="shared" si="0"/>
        <v>4.9800000000000004</v>
      </c>
      <c r="I33" s="14"/>
      <c r="J33" s="14"/>
    </row>
    <row r="34" spans="1:10" ht="15.95" customHeight="1" x14ac:dyDescent="0.35">
      <c r="A34" s="40" t="s">
        <v>118</v>
      </c>
      <c r="B34" s="14" t="s">
        <v>119</v>
      </c>
      <c r="C34" s="36">
        <v>24</v>
      </c>
      <c r="D34" s="31">
        <v>304.24</v>
      </c>
      <c r="E34" s="28" t="s">
        <v>120</v>
      </c>
      <c r="F34" s="29" t="s">
        <v>101</v>
      </c>
      <c r="G34" s="30" t="s">
        <v>121</v>
      </c>
      <c r="H34" s="31">
        <f t="shared" si="0"/>
        <v>4.45</v>
      </c>
      <c r="I34" s="14"/>
      <c r="J34" s="14"/>
    </row>
    <row r="35" spans="1:10" ht="15.95" customHeight="1" x14ac:dyDescent="0.35">
      <c r="A35" s="40" t="s">
        <v>109</v>
      </c>
      <c r="B35" s="14" t="s">
        <v>110</v>
      </c>
      <c r="C35" s="36">
        <v>20</v>
      </c>
      <c r="D35" s="31">
        <v>202.58</v>
      </c>
      <c r="E35" s="28" t="s">
        <v>108</v>
      </c>
      <c r="F35" s="29" t="s">
        <v>101</v>
      </c>
      <c r="G35" s="30" t="s">
        <v>111</v>
      </c>
      <c r="H35" s="31">
        <f t="shared" si="0"/>
        <v>2.96</v>
      </c>
      <c r="I35" s="14"/>
      <c r="J35" s="14"/>
    </row>
    <row r="36" spans="1:10" ht="15.95" customHeight="1" x14ac:dyDescent="0.35">
      <c r="A36" s="33" t="s">
        <v>92</v>
      </c>
      <c r="B36" s="34"/>
      <c r="C36" s="32"/>
      <c r="D36" s="35">
        <f>SUM(D24:D35)</f>
        <v>6001.81</v>
      </c>
      <c r="E36" s="28"/>
      <c r="F36" s="29"/>
      <c r="G36" s="30"/>
      <c r="H36" s="35">
        <f>SUM(H24:H35)</f>
        <v>87.820000000000007</v>
      </c>
      <c r="I36" s="14"/>
      <c r="J36" s="14"/>
    </row>
    <row r="37" spans="1:10" ht="15.95" customHeight="1" x14ac:dyDescent="0.35">
      <c r="A37" s="25" t="s">
        <v>126</v>
      </c>
      <c r="B37" s="9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37" t="s">
        <v>127</v>
      </c>
      <c r="B39" s="38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33"/>
      <c r="B41" s="34"/>
      <c r="C41" s="32"/>
      <c r="D41" s="39"/>
      <c r="E41" s="28"/>
      <c r="F41" s="29"/>
      <c r="G41" s="30"/>
      <c r="H41" s="39"/>
      <c r="I41" s="14"/>
      <c r="J41" s="14"/>
    </row>
    <row r="42" spans="1:10" ht="15.95" customHeight="1" x14ac:dyDescent="0.35">
      <c r="A42" s="33"/>
      <c r="B42" s="34"/>
      <c r="C42" s="32"/>
      <c r="D42" s="39"/>
      <c r="E42" s="28"/>
      <c r="F42" s="29"/>
      <c r="G42" s="30"/>
      <c r="H42" s="39"/>
      <c r="I42" s="14"/>
      <c r="J42" s="14"/>
    </row>
    <row r="43" spans="1:10" ht="15.95" customHeight="1" x14ac:dyDescent="0.35">
      <c r="A43" s="25" t="s">
        <v>128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25" t="s">
        <v>129</v>
      </c>
      <c r="B45" s="9"/>
      <c r="C45" s="36"/>
      <c r="D45" s="31" t="s">
        <v>91</v>
      </c>
      <c r="E45" s="28"/>
      <c r="F45" s="29"/>
      <c r="G45" s="30"/>
      <c r="H45" s="31"/>
      <c r="I45" s="14"/>
      <c r="J45" s="14"/>
    </row>
    <row r="46" spans="1:10" ht="15.95" hidden="1" customHeight="1" x14ac:dyDescent="0.35">
      <c r="A46" s="33" t="s">
        <v>92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25" t="s">
        <v>130</v>
      </c>
      <c r="B47" s="9"/>
      <c r="C47" s="36"/>
      <c r="D47" s="31" t="s">
        <v>91</v>
      </c>
      <c r="E47" s="28"/>
      <c r="F47" s="29"/>
      <c r="G47" s="30"/>
      <c r="H47" s="31"/>
      <c r="I47" s="14"/>
      <c r="J47" s="14"/>
    </row>
    <row r="48" spans="1:10" ht="15.95" hidden="1" customHeight="1" x14ac:dyDescent="0.35">
      <c r="A48" s="33" t="s">
        <v>92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33"/>
      <c r="B49" s="34"/>
      <c r="C49" s="32"/>
      <c r="D49" s="39"/>
      <c r="E49" s="28"/>
      <c r="F49" s="29"/>
      <c r="G49" s="30"/>
      <c r="H49" s="39"/>
      <c r="I49" s="14"/>
      <c r="J49" s="14"/>
    </row>
    <row r="50" spans="1:10" ht="15.95" customHeight="1" x14ac:dyDescent="0.35">
      <c r="A50" s="25" t="s">
        <v>131</v>
      </c>
      <c r="B50" s="9"/>
      <c r="C50" s="36"/>
      <c r="D50" s="31"/>
      <c r="E50" s="28"/>
      <c r="F50" s="29"/>
      <c r="G50" s="30"/>
      <c r="H50" s="31"/>
      <c r="I50" s="14"/>
      <c r="J50" s="14"/>
    </row>
    <row r="51" spans="1:10" ht="15.95" customHeight="1" x14ac:dyDescent="0.35">
      <c r="A51" s="25" t="s">
        <v>132</v>
      </c>
      <c r="B51" s="9"/>
      <c r="C51" s="36"/>
      <c r="D51" s="31">
        <v>579.59</v>
      </c>
      <c r="E51" s="28"/>
      <c r="F51" s="29"/>
      <c r="G51" s="30"/>
      <c r="H51" s="31">
        <f>ROUND(IFERROR($D51/$D$75*100,0),2)</f>
        <v>8.48</v>
      </c>
      <c r="I51" s="41"/>
      <c r="J51" s="14"/>
    </row>
    <row r="52" spans="1:10" ht="15.95" customHeight="1" x14ac:dyDescent="0.35">
      <c r="A52" s="25" t="s">
        <v>133</v>
      </c>
      <c r="B52" s="9"/>
      <c r="C52" s="36"/>
      <c r="D52" s="31" t="s">
        <v>91</v>
      </c>
      <c r="E52" s="28"/>
      <c r="F52" s="29"/>
      <c r="G52" s="30"/>
      <c r="H52" s="31"/>
      <c r="I52" s="41"/>
      <c r="J52" s="14"/>
    </row>
    <row r="53" spans="1:10" ht="15.95" hidden="1" customHeight="1" x14ac:dyDescent="0.35">
      <c r="A53" s="33" t="s">
        <v>134</v>
      </c>
      <c r="B53" s="34"/>
      <c r="C53" s="32"/>
      <c r="D53" s="35">
        <f>SUM(D52:D52)</f>
        <v>0</v>
      </c>
      <c r="E53" s="28"/>
      <c r="F53" s="29"/>
      <c r="G53" s="30"/>
      <c r="H53" s="35">
        <f>SUM(H52:H52)</f>
        <v>0</v>
      </c>
      <c r="I53" s="14"/>
      <c r="J53" s="14"/>
    </row>
    <row r="54" spans="1:10" ht="15.95" customHeight="1" x14ac:dyDescent="0.35">
      <c r="A54" s="25" t="s">
        <v>135</v>
      </c>
      <c r="B54" s="9"/>
      <c r="C54" s="42"/>
      <c r="D54" s="31"/>
      <c r="E54" s="28"/>
      <c r="F54" s="29"/>
      <c r="G54" s="30"/>
      <c r="H54" s="31"/>
      <c r="I54" s="41"/>
      <c r="J54" s="14"/>
    </row>
    <row r="55" spans="1:10" ht="15.95" customHeight="1" x14ac:dyDescent="0.35">
      <c r="A55" s="40" t="s">
        <v>207</v>
      </c>
      <c r="B55" s="14" t="s">
        <v>466</v>
      </c>
      <c r="C55" s="42">
        <v>100</v>
      </c>
      <c r="D55" s="31">
        <v>96.34</v>
      </c>
      <c r="E55" s="28" t="s">
        <v>186</v>
      </c>
      <c r="F55" s="29" t="s">
        <v>101</v>
      </c>
      <c r="G55" s="30" t="s">
        <v>111</v>
      </c>
      <c r="H55" s="31">
        <f>ROUND(IFERROR($D55/$D$75*100,0),2)</f>
        <v>1.41</v>
      </c>
      <c r="I55" s="41"/>
      <c r="J55" s="14"/>
    </row>
    <row r="56" spans="1:10" ht="15.95" customHeight="1" x14ac:dyDescent="0.35">
      <c r="A56" s="33" t="s">
        <v>134</v>
      </c>
      <c r="B56" s="34"/>
      <c r="C56" s="32"/>
      <c r="D56" s="35">
        <f>SUM(D54:D55)</f>
        <v>96.34</v>
      </c>
      <c r="E56" s="28"/>
      <c r="F56" s="29"/>
      <c r="G56" s="30"/>
      <c r="H56" s="35">
        <f>SUM(H54:H55)</f>
        <v>1.41</v>
      </c>
      <c r="I56" s="14"/>
      <c r="J56" s="14"/>
    </row>
    <row r="57" spans="1:10" ht="15.95" customHeight="1" x14ac:dyDescent="0.35">
      <c r="A57" s="25" t="s">
        <v>136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25" t="s">
        <v>137</v>
      </c>
      <c r="B59" s="9"/>
      <c r="C59" s="36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138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7" t="s">
        <v>139</v>
      </c>
      <c r="B63" s="38"/>
      <c r="C63" s="32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134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3" t="s">
        <v>140</v>
      </c>
      <c r="B65" s="38"/>
      <c r="C65" s="36"/>
      <c r="D65" s="35">
        <f>SUM(D64,D62,D60,D58,D56,D53,D51)</f>
        <v>675.93000000000006</v>
      </c>
      <c r="E65" s="28"/>
      <c r="F65" s="29"/>
      <c r="G65" s="30"/>
      <c r="H65" s="35">
        <f>SUM(H64,H62,H60,H58,H56,H53,H51)</f>
        <v>9.89</v>
      </c>
      <c r="I65" s="14"/>
      <c r="J65" s="14"/>
    </row>
    <row r="66" spans="1:10" ht="15.95" customHeight="1" x14ac:dyDescent="0.35">
      <c r="A66" s="25" t="s">
        <v>141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25" t="s">
        <v>142</v>
      </c>
      <c r="B68" s="9"/>
      <c r="C68" s="36"/>
      <c r="D68" s="31" t="s">
        <v>91</v>
      </c>
      <c r="E68" s="28"/>
      <c r="F68" s="29"/>
      <c r="G68" s="30"/>
      <c r="H68" s="31"/>
      <c r="I68" s="14"/>
      <c r="J68" s="14"/>
    </row>
    <row r="69" spans="1:10" ht="15.95" hidden="1" customHeight="1" x14ac:dyDescent="0.35">
      <c r="A69" s="33" t="s">
        <v>92</v>
      </c>
      <c r="B69" s="34"/>
      <c r="C69" s="32"/>
      <c r="D69" s="35">
        <f>SUM(D68:D68)</f>
        <v>0</v>
      </c>
      <c r="E69" s="28"/>
      <c r="F69" s="29"/>
      <c r="G69" s="30"/>
      <c r="H69" s="35">
        <f>SUM(H68:H68)</f>
        <v>0</v>
      </c>
      <c r="I69" s="14"/>
      <c r="J69" s="14"/>
    </row>
    <row r="70" spans="1:10" ht="15.95" customHeight="1" x14ac:dyDescent="0.35">
      <c r="A70" s="37" t="s">
        <v>143</v>
      </c>
      <c r="B70" s="38"/>
      <c r="C70" s="32"/>
      <c r="D70" s="39"/>
      <c r="E70" s="28"/>
      <c r="F70" s="29"/>
      <c r="G70" s="30"/>
      <c r="H70" s="31"/>
      <c r="I70" s="14"/>
      <c r="J70" s="14"/>
    </row>
    <row r="71" spans="1:10" ht="15.95" customHeight="1" x14ac:dyDescent="0.35">
      <c r="A71" s="37" t="s">
        <v>144</v>
      </c>
      <c r="B71" s="38"/>
      <c r="C71" s="32"/>
      <c r="D71" s="31" t="s">
        <v>91</v>
      </c>
      <c r="E71" s="28"/>
      <c r="F71" s="29"/>
      <c r="G71" s="30"/>
      <c r="H71" s="31"/>
      <c r="I71" s="14"/>
      <c r="J71" s="14"/>
    </row>
    <row r="72" spans="1:10" ht="15.95" customHeight="1" x14ac:dyDescent="0.35">
      <c r="A72" s="25" t="s">
        <v>145</v>
      </c>
      <c r="B72" s="9"/>
      <c r="C72" s="36"/>
      <c r="D72" s="31">
        <v>0.1</v>
      </c>
      <c r="E72" s="28"/>
      <c r="F72" s="29"/>
      <c r="G72" s="30"/>
      <c r="H72" s="43">
        <f>ROUND(IFERROR($D72/$D$75*100,0),2)</f>
        <v>0</v>
      </c>
      <c r="I72" s="41"/>
      <c r="J72" s="14"/>
    </row>
    <row r="73" spans="1:10" ht="15.95" customHeight="1" x14ac:dyDescent="0.35">
      <c r="A73" s="25" t="s">
        <v>146</v>
      </c>
      <c r="B73" s="9"/>
      <c r="C73" s="36"/>
      <c r="D73" s="44">
        <v>154.8100000000004</v>
      </c>
      <c r="E73" s="28"/>
      <c r="F73" s="29"/>
      <c r="G73" s="30"/>
      <c r="H73" s="31">
        <f>ROUND(IFERROR($D73/$D$75*100,0),2)+0.02</f>
        <v>2.29</v>
      </c>
      <c r="I73" s="41"/>
      <c r="J73" s="14"/>
    </row>
    <row r="74" spans="1:10" ht="15.95" customHeight="1" x14ac:dyDescent="0.35">
      <c r="A74" s="33" t="s">
        <v>92</v>
      </c>
      <c r="B74" s="34"/>
      <c r="C74" s="36"/>
      <c r="D74" s="35">
        <f>SUM(D71:D73)</f>
        <v>154.91000000000039</v>
      </c>
      <c r="E74" s="28"/>
      <c r="F74" s="29"/>
      <c r="G74" s="30"/>
      <c r="H74" s="35">
        <f>SUM(H71:H73)</f>
        <v>2.29</v>
      </c>
      <c r="I74" s="11"/>
      <c r="J74" s="14"/>
    </row>
    <row r="75" spans="1:10" ht="15.95" customHeight="1" thickBot="1" x14ac:dyDescent="0.4">
      <c r="A75" s="45" t="s">
        <v>147</v>
      </c>
      <c r="B75" s="46"/>
      <c r="C75" s="47"/>
      <c r="D75" s="48">
        <f>SUMIF(A:A,"*Total",D:D)</f>
        <v>6832.6500000000015</v>
      </c>
      <c r="E75" s="49"/>
      <c r="F75" s="50"/>
      <c r="G75" s="51"/>
      <c r="H75" s="48">
        <f>SUMIF(A:A,"*Total",H:H)</f>
        <v>100.00000000000001</v>
      </c>
      <c r="I75" s="11"/>
      <c r="J75" s="14"/>
    </row>
    <row r="76" spans="1:10" ht="15.95" customHeight="1" thickTop="1" x14ac:dyDescent="0.35">
      <c r="A76" s="52" t="s">
        <v>148</v>
      </c>
      <c r="B76" s="14"/>
      <c r="C76" s="14"/>
      <c r="D76" s="11"/>
      <c r="E76" s="14"/>
      <c r="F76" s="14"/>
      <c r="G76" s="14"/>
      <c r="H76" s="6"/>
    </row>
    <row r="77" spans="1:10" ht="15.95" customHeight="1" x14ac:dyDescent="0.35">
      <c r="A77" s="14" t="s">
        <v>149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150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151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53" t="s">
        <v>152</v>
      </c>
      <c r="B80" s="53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153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154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155</v>
      </c>
      <c r="B83" s="14"/>
      <c r="C83" s="14"/>
      <c r="D83" s="6"/>
      <c r="E83" s="14"/>
      <c r="F83" s="14"/>
      <c r="G83" s="14"/>
      <c r="H83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493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494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162</v>
      </c>
      <c r="B25" s="14" t="s">
        <v>495</v>
      </c>
      <c r="C25" s="36">
        <v>150</v>
      </c>
      <c r="D25" s="31">
        <v>1522.55</v>
      </c>
      <c r="E25" s="28" t="s">
        <v>120</v>
      </c>
      <c r="F25" s="29" t="s">
        <v>101</v>
      </c>
      <c r="G25" s="30" t="s">
        <v>102</v>
      </c>
      <c r="H25" s="31">
        <f t="shared" ref="H25:H36" si="0">ROUND(IFERROR($D25/$D$75*100,0),2)</f>
        <v>11.94</v>
      </c>
      <c r="I25" s="14"/>
      <c r="J25" s="14"/>
    </row>
    <row r="26" spans="1:10" ht="15.95" customHeight="1" x14ac:dyDescent="0.35">
      <c r="A26" s="40" t="s">
        <v>295</v>
      </c>
      <c r="B26" s="14" t="s">
        <v>450</v>
      </c>
      <c r="C26" s="36">
        <v>150</v>
      </c>
      <c r="D26" s="31">
        <v>1521.95</v>
      </c>
      <c r="E26" s="28" t="s">
        <v>297</v>
      </c>
      <c r="F26" s="29" t="s">
        <v>101</v>
      </c>
      <c r="G26" s="30" t="s">
        <v>121</v>
      </c>
      <c r="H26" s="31">
        <f t="shared" si="0"/>
        <v>11.93</v>
      </c>
      <c r="I26" s="14"/>
      <c r="J26" s="14"/>
    </row>
    <row r="27" spans="1:10" ht="15.95" customHeight="1" x14ac:dyDescent="0.35">
      <c r="A27" s="40" t="s">
        <v>242</v>
      </c>
      <c r="B27" s="14" t="s">
        <v>496</v>
      </c>
      <c r="C27" s="36">
        <v>60</v>
      </c>
      <c r="D27" s="31">
        <v>1519.89</v>
      </c>
      <c r="E27" s="28" t="s">
        <v>216</v>
      </c>
      <c r="F27" s="29" t="s">
        <v>101</v>
      </c>
      <c r="G27" s="30" t="s">
        <v>102</v>
      </c>
      <c r="H27" s="31">
        <f t="shared" si="0"/>
        <v>11.92</v>
      </c>
      <c r="I27" s="14"/>
      <c r="J27" s="14"/>
    </row>
    <row r="28" spans="1:10" ht="15.95" customHeight="1" x14ac:dyDescent="0.35">
      <c r="A28" s="40" t="s">
        <v>486</v>
      </c>
      <c r="B28" s="14" t="s">
        <v>487</v>
      </c>
      <c r="C28" s="36">
        <v>150</v>
      </c>
      <c r="D28" s="31">
        <v>1510.43</v>
      </c>
      <c r="E28" s="28" t="s">
        <v>488</v>
      </c>
      <c r="F28" s="29" t="s">
        <v>101</v>
      </c>
      <c r="G28" s="30" t="s">
        <v>489</v>
      </c>
      <c r="H28" s="31">
        <f t="shared" si="0"/>
        <v>11.84</v>
      </c>
      <c r="I28" s="14"/>
      <c r="J28" s="14"/>
    </row>
    <row r="29" spans="1:10" ht="15.95" customHeight="1" x14ac:dyDescent="0.35">
      <c r="A29" s="40" t="s">
        <v>484</v>
      </c>
      <c r="B29" s="14" t="s">
        <v>485</v>
      </c>
      <c r="C29" s="36">
        <v>150</v>
      </c>
      <c r="D29" s="31">
        <v>1509.94</v>
      </c>
      <c r="E29" s="28" t="s">
        <v>114</v>
      </c>
      <c r="F29" s="29" t="s">
        <v>101</v>
      </c>
      <c r="G29" s="30" t="s">
        <v>111</v>
      </c>
      <c r="H29" s="31">
        <f t="shared" si="0"/>
        <v>11.84</v>
      </c>
      <c r="I29" s="14"/>
      <c r="J29" s="14"/>
    </row>
    <row r="30" spans="1:10" ht="15.95" customHeight="1" x14ac:dyDescent="0.35">
      <c r="A30" s="40" t="s">
        <v>497</v>
      </c>
      <c r="B30" s="14" t="s">
        <v>498</v>
      </c>
      <c r="C30" s="36">
        <v>129</v>
      </c>
      <c r="D30" s="31">
        <v>1201.83</v>
      </c>
      <c r="E30" s="28" t="s">
        <v>216</v>
      </c>
      <c r="F30" s="29" t="s">
        <v>101</v>
      </c>
      <c r="G30" s="30" t="s">
        <v>102</v>
      </c>
      <c r="H30" s="31">
        <f t="shared" si="0"/>
        <v>9.42</v>
      </c>
      <c r="I30" s="14"/>
      <c r="J30" s="14"/>
    </row>
    <row r="31" spans="1:10" ht="15.95" customHeight="1" x14ac:dyDescent="0.35">
      <c r="A31" s="40" t="s">
        <v>106</v>
      </c>
      <c r="B31" s="14" t="s">
        <v>499</v>
      </c>
      <c r="C31" s="36">
        <v>100</v>
      </c>
      <c r="D31" s="31">
        <v>1021.13</v>
      </c>
      <c r="E31" s="28" t="s">
        <v>108</v>
      </c>
      <c r="F31" s="29" t="s">
        <v>101</v>
      </c>
      <c r="G31" s="30" t="s">
        <v>102</v>
      </c>
      <c r="H31" s="31">
        <f t="shared" si="0"/>
        <v>8.01</v>
      </c>
      <c r="I31" s="14"/>
      <c r="J31" s="14"/>
    </row>
    <row r="32" spans="1:10" ht="15.95" customHeight="1" x14ac:dyDescent="0.35">
      <c r="A32" s="40" t="s">
        <v>118</v>
      </c>
      <c r="B32" s="14" t="s">
        <v>119</v>
      </c>
      <c r="C32" s="36">
        <v>40</v>
      </c>
      <c r="D32" s="31">
        <v>507.07</v>
      </c>
      <c r="E32" s="28" t="s">
        <v>120</v>
      </c>
      <c r="F32" s="29" t="s">
        <v>101</v>
      </c>
      <c r="G32" s="30" t="s">
        <v>121</v>
      </c>
      <c r="H32" s="31">
        <f t="shared" si="0"/>
        <v>3.98</v>
      </c>
      <c r="I32" s="14"/>
      <c r="J32" s="14"/>
    </row>
    <row r="33" spans="1:10" ht="15.95" customHeight="1" x14ac:dyDescent="0.35">
      <c r="A33" s="40" t="s">
        <v>106</v>
      </c>
      <c r="B33" s="14" t="s">
        <v>500</v>
      </c>
      <c r="C33" s="36">
        <v>50</v>
      </c>
      <c r="D33" s="31">
        <v>506.34</v>
      </c>
      <c r="E33" s="28" t="s">
        <v>120</v>
      </c>
      <c r="F33" s="29" t="s">
        <v>101</v>
      </c>
      <c r="G33" s="30" t="s">
        <v>102</v>
      </c>
      <c r="H33" s="31">
        <f t="shared" si="0"/>
        <v>3.97</v>
      </c>
      <c r="I33" s="14"/>
      <c r="J33" s="14"/>
    </row>
    <row r="34" spans="1:10" ht="15.95" customHeight="1" x14ac:dyDescent="0.35">
      <c r="A34" s="40" t="s">
        <v>112</v>
      </c>
      <c r="B34" s="14" t="s">
        <v>161</v>
      </c>
      <c r="C34" s="36">
        <v>40</v>
      </c>
      <c r="D34" s="31">
        <v>405.07</v>
      </c>
      <c r="E34" s="28" t="s">
        <v>108</v>
      </c>
      <c r="F34" s="29" t="s">
        <v>101</v>
      </c>
      <c r="G34" s="30" t="s">
        <v>102</v>
      </c>
      <c r="H34" s="31">
        <f t="shared" si="0"/>
        <v>3.18</v>
      </c>
      <c r="I34" s="14"/>
      <c r="J34" s="14"/>
    </row>
    <row r="35" spans="1:10" ht="15.95" customHeight="1" x14ac:dyDescent="0.35">
      <c r="A35" s="40" t="s">
        <v>109</v>
      </c>
      <c r="B35" s="14" t="s">
        <v>110</v>
      </c>
      <c r="C35" s="36">
        <v>20</v>
      </c>
      <c r="D35" s="31">
        <v>202.58</v>
      </c>
      <c r="E35" s="28" t="s">
        <v>108</v>
      </c>
      <c r="F35" s="29" t="s">
        <v>101</v>
      </c>
      <c r="G35" s="30" t="s">
        <v>111</v>
      </c>
      <c r="H35" s="31">
        <f t="shared" si="0"/>
        <v>1.59</v>
      </c>
      <c r="I35" s="14"/>
      <c r="J35" s="14"/>
    </row>
    <row r="36" spans="1:10" ht="15.95" customHeight="1" x14ac:dyDescent="0.35">
      <c r="A36" s="40" t="s">
        <v>198</v>
      </c>
      <c r="B36" s="14" t="s">
        <v>265</v>
      </c>
      <c r="C36" s="36">
        <v>5</v>
      </c>
      <c r="D36" s="31">
        <v>50.07</v>
      </c>
      <c r="E36" s="28" t="s">
        <v>164</v>
      </c>
      <c r="F36" s="29" t="s">
        <v>101</v>
      </c>
      <c r="G36" s="30" t="s">
        <v>111</v>
      </c>
      <c r="H36" s="31">
        <f t="shared" si="0"/>
        <v>0.39</v>
      </c>
      <c r="I36" s="14"/>
      <c r="J36" s="14"/>
    </row>
    <row r="37" spans="1:10" ht="15.95" customHeight="1" x14ac:dyDescent="0.35">
      <c r="A37" s="33" t="s">
        <v>92</v>
      </c>
      <c r="B37" s="34"/>
      <c r="C37" s="32"/>
      <c r="D37" s="35">
        <f>SUM(D24:D36)</f>
        <v>11478.849999999999</v>
      </c>
      <c r="E37" s="28"/>
      <c r="F37" s="29"/>
      <c r="G37" s="30"/>
      <c r="H37" s="35">
        <f>SUM(H24:H36)</f>
        <v>90.010000000000019</v>
      </c>
      <c r="I37" s="14"/>
      <c r="J37" s="14"/>
    </row>
    <row r="38" spans="1:10" ht="15.95" customHeight="1" x14ac:dyDescent="0.35">
      <c r="A38" s="25" t="s">
        <v>126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37" t="s">
        <v>127</v>
      </c>
      <c r="B40" s="38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33"/>
      <c r="B42" s="34"/>
      <c r="C42" s="32"/>
      <c r="D42" s="39"/>
      <c r="E42" s="28"/>
      <c r="F42" s="29"/>
      <c r="G42" s="30"/>
      <c r="H42" s="39"/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25" t="s">
        <v>128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25" t="s">
        <v>129</v>
      </c>
      <c r="B46" s="9"/>
      <c r="C46" s="36"/>
      <c r="D46" s="31" t="s">
        <v>91</v>
      </c>
      <c r="E46" s="28"/>
      <c r="F46" s="29"/>
      <c r="G46" s="30"/>
      <c r="H46" s="31"/>
      <c r="I46" s="14"/>
      <c r="J46" s="14"/>
    </row>
    <row r="47" spans="1:10" ht="15.95" hidden="1" customHeight="1" x14ac:dyDescent="0.35">
      <c r="A47" s="33" t="s">
        <v>92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25" t="s">
        <v>130</v>
      </c>
      <c r="B48" s="9"/>
      <c r="C48" s="36"/>
      <c r="D48" s="31" t="s">
        <v>91</v>
      </c>
      <c r="E48" s="28"/>
      <c r="F48" s="29"/>
      <c r="G48" s="30"/>
      <c r="H48" s="31"/>
      <c r="I48" s="14"/>
      <c r="J48" s="14"/>
    </row>
    <row r="49" spans="1:10" ht="15.95" hidden="1" customHeight="1" x14ac:dyDescent="0.35">
      <c r="A49" s="33" t="s">
        <v>92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33"/>
      <c r="B50" s="34"/>
      <c r="C50" s="32"/>
      <c r="D50" s="39"/>
      <c r="E50" s="28"/>
      <c r="F50" s="29"/>
      <c r="G50" s="30"/>
      <c r="H50" s="39"/>
      <c r="I50" s="14"/>
      <c r="J50" s="14"/>
    </row>
    <row r="51" spans="1:10" ht="15.95" customHeight="1" x14ac:dyDescent="0.35">
      <c r="A51" s="25" t="s">
        <v>131</v>
      </c>
      <c r="B51" s="9"/>
      <c r="C51" s="36"/>
      <c r="D51" s="31"/>
      <c r="E51" s="28"/>
      <c r="F51" s="29"/>
      <c r="G51" s="30"/>
      <c r="H51" s="31"/>
      <c r="I51" s="14"/>
      <c r="J51" s="14"/>
    </row>
    <row r="52" spans="1:10" ht="15.95" customHeight="1" x14ac:dyDescent="0.35">
      <c r="A52" s="25" t="s">
        <v>132</v>
      </c>
      <c r="B52" s="9"/>
      <c r="C52" s="36"/>
      <c r="D52" s="31">
        <v>792.3</v>
      </c>
      <c r="E52" s="28"/>
      <c r="F52" s="29"/>
      <c r="G52" s="30"/>
      <c r="H52" s="31">
        <f>ROUND(IFERROR($D52/$D$75*100,0),2)</f>
        <v>6.21</v>
      </c>
      <c r="I52" s="41"/>
      <c r="J52" s="14"/>
    </row>
    <row r="53" spans="1:10" ht="15.95" customHeight="1" x14ac:dyDescent="0.35">
      <c r="A53" s="25" t="s">
        <v>133</v>
      </c>
      <c r="B53" s="9"/>
      <c r="C53" s="36"/>
      <c r="D53" s="31" t="s">
        <v>91</v>
      </c>
      <c r="E53" s="28"/>
      <c r="F53" s="29"/>
      <c r="G53" s="30"/>
      <c r="H53" s="31"/>
      <c r="I53" s="41"/>
      <c r="J53" s="14"/>
    </row>
    <row r="54" spans="1:10" ht="15.95" hidden="1" customHeight="1" x14ac:dyDescent="0.35">
      <c r="A54" s="33" t="s">
        <v>134</v>
      </c>
      <c r="B54" s="34"/>
      <c r="C54" s="32"/>
      <c r="D54" s="35">
        <f>SUM(D53:D53)</f>
        <v>0</v>
      </c>
      <c r="E54" s="28"/>
      <c r="F54" s="29"/>
      <c r="G54" s="30"/>
      <c r="H54" s="35">
        <f>SUM(H53:H53)</f>
        <v>0</v>
      </c>
      <c r="I54" s="14"/>
      <c r="J54" s="14"/>
    </row>
    <row r="55" spans="1:10" ht="15.95" customHeight="1" x14ac:dyDescent="0.35">
      <c r="A55" s="25" t="s">
        <v>135</v>
      </c>
      <c r="B55" s="9"/>
      <c r="C55" s="42"/>
      <c r="D55" s="31" t="s">
        <v>91</v>
      </c>
      <c r="E55" s="28"/>
      <c r="F55" s="29"/>
      <c r="G55" s="30"/>
      <c r="H55" s="31"/>
      <c r="I55" s="41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136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25" t="s">
        <v>137</v>
      </c>
      <c r="B59" s="9"/>
      <c r="C59" s="36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138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7" t="s">
        <v>139</v>
      </c>
      <c r="B63" s="38"/>
      <c r="C63" s="32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134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3" t="s">
        <v>140</v>
      </c>
      <c r="B65" s="38"/>
      <c r="C65" s="36"/>
      <c r="D65" s="35">
        <f>SUM(D64,D62,D60,D58,D56,D54,D52)</f>
        <v>792.3</v>
      </c>
      <c r="E65" s="28"/>
      <c r="F65" s="29"/>
      <c r="G65" s="30"/>
      <c r="H65" s="35">
        <f>SUM(H64,H62,H60,H58,H56,H54,H52)</f>
        <v>6.21</v>
      </c>
      <c r="I65" s="14"/>
      <c r="J65" s="14"/>
    </row>
    <row r="66" spans="1:10" ht="15.95" customHeight="1" x14ac:dyDescent="0.35">
      <c r="A66" s="25" t="s">
        <v>141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25" t="s">
        <v>142</v>
      </c>
      <c r="B68" s="9"/>
      <c r="C68" s="36"/>
      <c r="D68" s="31" t="s">
        <v>91</v>
      </c>
      <c r="E68" s="28"/>
      <c r="F68" s="29"/>
      <c r="G68" s="30"/>
      <c r="H68" s="31"/>
      <c r="I68" s="14"/>
      <c r="J68" s="14"/>
    </row>
    <row r="69" spans="1:10" ht="15.95" hidden="1" customHeight="1" x14ac:dyDescent="0.35">
      <c r="A69" s="33" t="s">
        <v>92</v>
      </c>
      <c r="B69" s="34"/>
      <c r="C69" s="32"/>
      <c r="D69" s="35">
        <f>SUM(D68:D68)</f>
        <v>0</v>
      </c>
      <c r="E69" s="28"/>
      <c r="F69" s="29"/>
      <c r="G69" s="30"/>
      <c r="H69" s="35">
        <f>SUM(H68:H68)</f>
        <v>0</v>
      </c>
      <c r="I69" s="14"/>
      <c r="J69" s="14"/>
    </row>
    <row r="70" spans="1:10" ht="15.95" customHeight="1" x14ac:dyDescent="0.35">
      <c r="A70" s="37" t="s">
        <v>143</v>
      </c>
      <c r="B70" s="38"/>
      <c r="C70" s="32"/>
      <c r="D70" s="39"/>
      <c r="E70" s="28"/>
      <c r="F70" s="29"/>
      <c r="G70" s="30"/>
      <c r="H70" s="31"/>
      <c r="I70" s="14"/>
      <c r="J70" s="14"/>
    </row>
    <row r="71" spans="1:10" ht="15.95" customHeight="1" x14ac:dyDescent="0.35">
      <c r="A71" s="37" t="s">
        <v>144</v>
      </c>
      <c r="B71" s="38"/>
      <c r="C71" s="32"/>
      <c r="D71" s="31" t="s">
        <v>91</v>
      </c>
      <c r="E71" s="28"/>
      <c r="F71" s="29"/>
      <c r="G71" s="30"/>
      <c r="H71" s="31"/>
      <c r="I71" s="14"/>
      <c r="J71" s="14"/>
    </row>
    <row r="72" spans="1:10" ht="15.95" customHeight="1" x14ac:dyDescent="0.35">
      <c r="A72" s="25" t="s">
        <v>145</v>
      </c>
      <c r="B72" s="9"/>
      <c r="C72" s="36"/>
      <c r="D72" s="31">
        <v>0.11</v>
      </c>
      <c r="E72" s="28"/>
      <c r="F72" s="29"/>
      <c r="G72" s="30"/>
      <c r="H72" s="43">
        <f>ROUND(IFERROR($D72/$D$75*100,0),2)</f>
        <v>0</v>
      </c>
      <c r="I72" s="41"/>
      <c r="J72" s="14"/>
    </row>
    <row r="73" spans="1:10" ht="15.95" customHeight="1" x14ac:dyDescent="0.35">
      <c r="A73" s="25" t="s">
        <v>146</v>
      </c>
      <c r="B73" s="9"/>
      <c r="C73" s="36"/>
      <c r="D73" s="44">
        <v>480.80999999999949</v>
      </c>
      <c r="E73" s="28"/>
      <c r="F73" s="29"/>
      <c r="G73" s="30"/>
      <c r="H73" s="31">
        <f>ROUND(IFERROR($D73/$D$75*100,0),2)+0.01</f>
        <v>3.78</v>
      </c>
      <c r="I73" s="41"/>
      <c r="J73" s="14"/>
    </row>
    <row r="74" spans="1:10" ht="15.95" customHeight="1" x14ac:dyDescent="0.35">
      <c r="A74" s="33" t="s">
        <v>92</v>
      </c>
      <c r="B74" s="34"/>
      <c r="C74" s="36"/>
      <c r="D74" s="35">
        <f>SUM(D71:D73)</f>
        <v>480.9199999999995</v>
      </c>
      <c r="E74" s="28"/>
      <c r="F74" s="29"/>
      <c r="G74" s="30"/>
      <c r="H74" s="35">
        <f>SUM(H71:H73)</f>
        <v>3.78</v>
      </c>
      <c r="I74" s="11"/>
      <c r="J74" s="14"/>
    </row>
    <row r="75" spans="1:10" ht="15.95" customHeight="1" thickBot="1" x14ac:dyDescent="0.4">
      <c r="A75" s="45" t="s">
        <v>147</v>
      </c>
      <c r="B75" s="46"/>
      <c r="C75" s="47"/>
      <c r="D75" s="48">
        <f>SUMIF(A:A,"*Total",D:D)</f>
        <v>12752.069999999998</v>
      </c>
      <c r="E75" s="49"/>
      <c r="F75" s="50"/>
      <c r="G75" s="51"/>
      <c r="H75" s="48">
        <f>SUMIF(A:A,"*Total",H:H)</f>
        <v>100.00000000000001</v>
      </c>
      <c r="I75" s="11"/>
      <c r="J75" s="14"/>
    </row>
    <row r="76" spans="1:10" ht="15.95" customHeight="1" thickTop="1" x14ac:dyDescent="0.35">
      <c r="A76" s="52" t="s">
        <v>148</v>
      </c>
      <c r="B76" s="14"/>
      <c r="C76" s="14"/>
      <c r="D76" s="11"/>
      <c r="E76" s="14"/>
      <c r="F76" s="14"/>
      <c r="G76" s="14"/>
      <c r="H76" s="6"/>
    </row>
    <row r="77" spans="1:10" ht="15.95" customHeight="1" x14ac:dyDescent="0.35">
      <c r="A77" s="14" t="s">
        <v>149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150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151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53" t="s">
        <v>152</v>
      </c>
      <c r="B80" s="53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153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154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155</v>
      </c>
      <c r="B83" s="14"/>
      <c r="C83" s="14"/>
      <c r="D83" s="6"/>
      <c r="E83" s="14"/>
      <c r="F83" s="14"/>
      <c r="G83" s="14"/>
      <c r="H83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501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502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159</v>
      </c>
      <c r="B25" s="14" t="s">
        <v>503</v>
      </c>
      <c r="C25" s="36">
        <v>30</v>
      </c>
      <c r="D25" s="31">
        <v>361.42</v>
      </c>
      <c r="E25" s="28" t="s">
        <v>178</v>
      </c>
      <c r="F25" s="29" t="s">
        <v>101</v>
      </c>
      <c r="G25" s="30" t="s">
        <v>102</v>
      </c>
      <c r="H25" s="31">
        <f t="shared" ref="H25:H34" si="0">ROUND(IFERROR($D25/$D$73*100,0),2)</f>
        <v>13.45</v>
      </c>
      <c r="I25" s="14"/>
      <c r="J25" s="14"/>
    </row>
    <row r="26" spans="1:10" ht="15.95" customHeight="1" x14ac:dyDescent="0.35">
      <c r="A26" s="40" t="s">
        <v>106</v>
      </c>
      <c r="B26" s="14" t="s">
        <v>504</v>
      </c>
      <c r="C26" s="36">
        <v>30</v>
      </c>
      <c r="D26" s="31">
        <v>306.69</v>
      </c>
      <c r="E26" s="28" t="s">
        <v>120</v>
      </c>
      <c r="F26" s="29" t="s">
        <v>101</v>
      </c>
      <c r="G26" s="30" t="s">
        <v>102</v>
      </c>
      <c r="H26" s="31">
        <f t="shared" si="0"/>
        <v>11.41</v>
      </c>
      <c r="I26" s="14"/>
      <c r="J26" s="14"/>
    </row>
    <row r="27" spans="1:10" ht="15.95" customHeight="1" x14ac:dyDescent="0.35">
      <c r="A27" s="40" t="s">
        <v>112</v>
      </c>
      <c r="B27" s="14" t="s">
        <v>192</v>
      </c>
      <c r="C27" s="36">
        <v>30</v>
      </c>
      <c r="D27" s="31">
        <v>305.62</v>
      </c>
      <c r="E27" s="28" t="s">
        <v>108</v>
      </c>
      <c r="F27" s="29" t="s">
        <v>101</v>
      </c>
      <c r="G27" s="30" t="s">
        <v>102</v>
      </c>
      <c r="H27" s="31">
        <f t="shared" si="0"/>
        <v>11.37</v>
      </c>
      <c r="I27" s="14"/>
      <c r="J27" s="14"/>
    </row>
    <row r="28" spans="1:10" ht="15.95" customHeight="1" x14ac:dyDescent="0.35">
      <c r="A28" s="40" t="s">
        <v>295</v>
      </c>
      <c r="B28" s="14" t="s">
        <v>505</v>
      </c>
      <c r="C28" s="36">
        <v>30</v>
      </c>
      <c r="D28" s="31">
        <v>304.36</v>
      </c>
      <c r="E28" s="28" t="s">
        <v>297</v>
      </c>
      <c r="F28" s="29" t="s">
        <v>101</v>
      </c>
      <c r="G28" s="30" t="s">
        <v>121</v>
      </c>
      <c r="H28" s="31">
        <f t="shared" si="0"/>
        <v>11.33</v>
      </c>
      <c r="I28" s="14"/>
      <c r="J28" s="14"/>
    </row>
    <row r="29" spans="1:10" ht="15.95" customHeight="1" x14ac:dyDescent="0.35">
      <c r="A29" s="40" t="s">
        <v>484</v>
      </c>
      <c r="B29" s="14" t="s">
        <v>506</v>
      </c>
      <c r="C29" s="36">
        <v>30</v>
      </c>
      <c r="D29" s="31">
        <v>302.64</v>
      </c>
      <c r="E29" s="28" t="s">
        <v>108</v>
      </c>
      <c r="F29" s="29" t="s">
        <v>101</v>
      </c>
      <c r="G29" s="30" t="s">
        <v>111</v>
      </c>
      <c r="H29" s="31">
        <f t="shared" si="0"/>
        <v>11.26</v>
      </c>
      <c r="I29" s="14"/>
      <c r="J29" s="14"/>
    </row>
    <row r="30" spans="1:10" ht="15.95" customHeight="1" x14ac:dyDescent="0.35">
      <c r="A30" s="40" t="s">
        <v>507</v>
      </c>
      <c r="B30" s="14" t="s">
        <v>508</v>
      </c>
      <c r="C30" s="36">
        <v>40</v>
      </c>
      <c r="D30" s="31">
        <v>237.5</v>
      </c>
      <c r="E30" s="28" t="s">
        <v>108</v>
      </c>
      <c r="F30" s="29" t="s">
        <v>101</v>
      </c>
      <c r="G30" s="30" t="s">
        <v>102</v>
      </c>
      <c r="H30" s="31">
        <f t="shared" si="0"/>
        <v>8.84</v>
      </c>
      <c r="I30" s="14"/>
      <c r="J30" s="14"/>
    </row>
    <row r="31" spans="1:10" ht="15.95" customHeight="1" x14ac:dyDescent="0.35">
      <c r="A31" s="40" t="s">
        <v>109</v>
      </c>
      <c r="B31" s="14" t="s">
        <v>193</v>
      </c>
      <c r="C31" s="36">
        <v>20</v>
      </c>
      <c r="D31" s="31">
        <v>203.66</v>
      </c>
      <c r="E31" s="28" t="s">
        <v>120</v>
      </c>
      <c r="F31" s="29" t="s">
        <v>101</v>
      </c>
      <c r="G31" s="30" t="s">
        <v>111</v>
      </c>
      <c r="H31" s="31">
        <f t="shared" si="0"/>
        <v>7.58</v>
      </c>
      <c r="I31" s="14"/>
      <c r="J31" s="14"/>
    </row>
    <row r="32" spans="1:10" ht="15.95" customHeight="1" x14ac:dyDescent="0.35">
      <c r="A32" s="40" t="s">
        <v>118</v>
      </c>
      <c r="B32" s="14" t="s">
        <v>119</v>
      </c>
      <c r="C32" s="36">
        <v>16</v>
      </c>
      <c r="D32" s="31">
        <v>202.83</v>
      </c>
      <c r="E32" s="28" t="s">
        <v>120</v>
      </c>
      <c r="F32" s="29" t="s">
        <v>101</v>
      </c>
      <c r="G32" s="30" t="s">
        <v>121</v>
      </c>
      <c r="H32" s="31">
        <f t="shared" si="0"/>
        <v>7.55</v>
      </c>
      <c r="I32" s="14"/>
      <c r="J32" s="14"/>
    </row>
    <row r="33" spans="1:10" ht="15.95" customHeight="1" x14ac:dyDescent="0.35">
      <c r="A33" s="40" t="s">
        <v>124</v>
      </c>
      <c r="B33" s="14" t="s">
        <v>197</v>
      </c>
      <c r="C33" s="36">
        <v>10</v>
      </c>
      <c r="D33" s="31">
        <v>102.08</v>
      </c>
      <c r="E33" s="28" t="s">
        <v>120</v>
      </c>
      <c r="F33" s="29" t="s">
        <v>101</v>
      </c>
      <c r="G33" s="30" t="s">
        <v>111</v>
      </c>
      <c r="H33" s="31">
        <f t="shared" si="0"/>
        <v>3.8</v>
      </c>
      <c r="I33" s="14"/>
      <c r="J33" s="14"/>
    </row>
    <row r="34" spans="1:10" ht="15.95" customHeight="1" x14ac:dyDescent="0.35">
      <c r="A34" s="40" t="s">
        <v>509</v>
      </c>
      <c r="B34" s="14" t="s">
        <v>510</v>
      </c>
      <c r="C34" s="36">
        <v>10</v>
      </c>
      <c r="D34" s="31">
        <v>101.01</v>
      </c>
      <c r="E34" s="28" t="s">
        <v>108</v>
      </c>
      <c r="F34" s="29"/>
      <c r="G34" s="30" t="s">
        <v>407</v>
      </c>
      <c r="H34" s="31">
        <f t="shared" si="0"/>
        <v>3.76</v>
      </c>
      <c r="I34" s="14"/>
      <c r="J34" s="14"/>
    </row>
    <row r="35" spans="1:10" ht="15.95" customHeight="1" x14ac:dyDescent="0.35">
      <c r="A35" s="33" t="s">
        <v>92</v>
      </c>
      <c r="B35" s="34"/>
      <c r="C35" s="32"/>
      <c r="D35" s="35">
        <f>SUM(D24:D34)</f>
        <v>2427.8100000000004</v>
      </c>
      <c r="E35" s="28"/>
      <c r="F35" s="29"/>
      <c r="G35" s="30"/>
      <c r="H35" s="35">
        <f>SUM(H24:H34)</f>
        <v>90.35</v>
      </c>
      <c r="I35" s="14"/>
      <c r="J35" s="14"/>
    </row>
    <row r="36" spans="1:10" ht="15.95" customHeight="1" x14ac:dyDescent="0.35">
      <c r="A36" s="25" t="s">
        <v>126</v>
      </c>
      <c r="B36" s="9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37" t="s">
        <v>127</v>
      </c>
      <c r="B38" s="38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33"/>
      <c r="B40" s="34"/>
      <c r="C40" s="32"/>
      <c r="D40" s="39"/>
      <c r="E40" s="28"/>
      <c r="F40" s="29"/>
      <c r="G40" s="30"/>
      <c r="H40" s="39"/>
      <c r="I40" s="14"/>
      <c r="J40" s="14"/>
    </row>
    <row r="41" spans="1:10" ht="15.95" customHeight="1" x14ac:dyDescent="0.35">
      <c r="A41" s="33"/>
      <c r="B41" s="34"/>
      <c r="C41" s="32"/>
      <c r="D41" s="39"/>
      <c r="E41" s="28"/>
      <c r="F41" s="29"/>
      <c r="G41" s="30"/>
      <c r="H41" s="39"/>
      <c r="I41" s="14"/>
      <c r="J41" s="14"/>
    </row>
    <row r="42" spans="1:10" ht="15.95" customHeight="1" x14ac:dyDescent="0.35">
      <c r="A42" s="25" t="s">
        <v>128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25" t="s">
        <v>129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25" t="s">
        <v>130</v>
      </c>
      <c r="B46" s="9"/>
      <c r="C46" s="36"/>
      <c r="D46" s="31" t="s">
        <v>91</v>
      </c>
      <c r="E46" s="28"/>
      <c r="F46" s="29"/>
      <c r="G46" s="30"/>
      <c r="H46" s="31"/>
      <c r="I46" s="14"/>
      <c r="J46" s="14"/>
    </row>
    <row r="47" spans="1:10" ht="15.95" hidden="1" customHeight="1" x14ac:dyDescent="0.35">
      <c r="A47" s="33" t="s">
        <v>92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33"/>
      <c r="B48" s="34"/>
      <c r="C48" s="32"/>
      <c r="D48" s="39"/>
      <c r="E48" s="28"/>
      <c r="F48" s="29"/>
      <c r="G48" s="30"/>
      <c r="H48" s="39"/>
      <c r="I48" s="14"/>
      <c r="J48" s="14"/>
    </row>
    <row r="49" spans="1:10" ht="15.95" customHeight="1" x14ac:dyDescent="0.35">
      <c r="A49" s="25" t="s">
        <v>131</v>
      </c>
      <c r="B49" s="9"/>
      <c r="C49" s="36"/>
      <c r="D49" s="31"/>
      <c r="E49" s="28"/>
      <c r="F49" s="29"/>
      <c r="G49" s="30"/>
      <c r="H49" s="31"/>
      <c r="I49" s="14"/>
      <c r="J49" s="14"/>
    </row>
    <row r="50" spans="1:10" ht="15.95" customHeight="1" x14ac:dyDescent="0.35">
      <c r="A50" s="25" t="s">
        <v>132</v>
      </c>
      <c r="B50" s="9"/>
      <c r="C50" s="36"/>
      <c r="D50" s="31">
        <v>193.63</v>
      </c>
      <c r="E50" s="28"/>
      <c r="F50" s="29"/>
      <c r="G50" s="30"/>
      <c r="H50" s="31">
        <f>ROUND(IFERROR($D50/$D$73*100,0),2)</f>
        <v>7.21</v>
      </c>
      <c r="I50" s="41"/>
      <c r="J50" s="14"/>
    </row>
    <row r="51" spans="1:10" ht="15.95" customHeight="1" x14ac:dyDescent="0.35">
      <c r="A51" s="25" t="s">
        <v>133</v>
      </c>
      <c r="B51" s="9"/>
      <c r="C51" s="36"/>
      <c r="D51" s="31" t="s">
        <v>91</v>
      </c>
      <c r="E51" s="28"/>
      <c r="F51" s="29"/>
      <c r="G51" s="30"/>
      <c r="H51" s="31"/>
      <c r="I51" s="41"/>
      <c r="J51" s="14"/>
    </row>
    <row r="52" spans="1:10" ht="15.95" hidden="1" customHeight="1" x14ac:dyDescent="0.35">
      <c r="A52" s="33" t="s">
        <v>134</v>
      </c>
      <c r="B52" s="34"/>
      <c r="C52" s="32"/>
      <c r="D52" s="35">
        <f>SUM(D51:D51)</f>
        <v>0</v>
      </c>
      <c r="E52" s="28"/>
      <c r="F52" s="29"/>
      <c r="G52" s="30"/>
      <c r="H52" s="35">
        <f>SUM(H51:H51)</f>
        <v>0</v>
      </c>
      <c r="I52" s="14"/>
      <c r="J52" s="14"/>
    </row>
    <row r="53" spans="1:10" ht="15.95" customHeight="1" x14ac:dyDescent="0.35">
      <c r="A53" s="25" t="s">
        <v>135</v>
      </c>
      <c r="B53" s="9"/>
      <c r="C53" s="42"/>
      <c r="D53" s="31" t="s">
        <v>91</v>
      </c>
      <c r="E53" s="28"/>
      <c r="F53" s="29"/>
      <c r="G53" s="30"/>
      <c r="H53" s="31"/>
      <c r="I53" s="41"/>
      <c r="J53" s="14"/>
    </row>
    <row r="54" spans="1:10" ht="15.95" hidden="1" customHeight="1" x14ac:dyDescent="0.35">
      <c r="A54" s="33" t="s">
        <v>134</v>
      </c>
      <c r="B54" s="34"/>
      <c r="C54" s="32"/>
      <c r="D54" s="35">
        <f>SUM(D53:D53)</f>
        <v>0</v>
      </c>
      <c r="E54" s="28"/>
      <c r="F54" s="29"/>
      <c r="G54" s="30"/>
      <c r="H54" s="35">
        <f>SUM(H53:H53)</f>
        <v>0</v>
      </c>
      <c r="I54" s="14"/>
      <c r="J54" s="14"/>
    </row>
    <row r="55" spans="1:10" ht="15.95" customHeight="1" x14ac:dyDescent="0.35">
      <c r="A55" s="25" t="s">
        <v>136</v>
      </c>
      <c r="B55" s="9"/>
      <c r="C55" s="36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137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7" t="s">
        <v>138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139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3" t="s">
        <v>140</v>
      </c>
      <c r="B63" s="38"/>
      <c r="C63" s="36"/>
      <c r="D63" s="35">
        <f>SUM(D62,D60,D58,D56,D54,D52,D50)</f>
        <v>193.63</v>
      </c>
      <c r="E63" s="28"/>
      <c r="F63" s="29"/>
      <c r="G63" s="30"/>
      <c r="H63" s="35">
        <f>SUM(H62,H60,H58,H56,H54,H52,H50)</f>
        <v>7.21</v>
      </c>
      <c r="I63" s="14"/>
      <c r="J63" s="14"/>
    </row>
    <row r="64" spans="1:10" ht="15.95" customHeight="1" x14ac:dyDescent="0.35">
      <c r="A64" s="25" t="s">
        <v>141</v>
      </c>
      <c r="B64" s="9"/>
      <c r="C64" s="36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92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25" t="s">
        <v>142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7" t="s">
        <v>143</v>
      </c>
      <c r="B68" s="38"/>
      <c r="C68" s="32"/>
      <c r="D68" s="39"/>
      <c r="E68" s="28"/>
      <c r="F68" s="29"/>
      <c r="G68" s="30"/>
      <c r="H68" s="31"/>
      <c r="I68" s="14"/>
      <c r="J68" s="14"/>
    </row>
    <row r="69" spans="1:10" ht="15.95" customHeight="1" x14ac:dyDescent="0.35">
      <c r="A69" s="37" t="s">
        <v>144</v>
      </c>
      <c r="B69" s="38"/>
      <c r="C69" s="32"/>
      <c r="D69" s="31" t="s">
        <v>91</v>
      </c>
      <c r="E69" s="28"/>
      <c r="F69" s="29"/>
      <c r="G69" s="30"/>
      <c r="H69" s="31"/>
      <c r="I69" s="14"/>
      <c r="J69" s="14"/>
    </row>
    <row r="70" spans="1:10" ht="15.95" customHeight="1" x14ac:dyDescent="0.35">
      <c r="A70" s="25" t="s">
        <v>145</v>
      </c>
      <c r="B70" s="9"/>
      <c r="C70" s="36"/>
      <c r="D70" s="31">
        <v>0.11</v>
      </c>
      <c r="E70" s="28"/>
      <c r="F70" s="29"/>
      <c r="G70" s="30"/>
      <c r="H70" s="43">
        <f>ROUND(IFERROR($D70/$D$73*100,0),2)</f>
        <v>0</v>
      </c>
      <c r="I70" s="41"/>
      <c r="J70" s="14"/>
    </row>
    <row r="71" spans="1:10" ht="15.95" customHeight="1" x14ac:dyDescent="0.35">
      <c r="A71" s="25" t="s">
        <v>146</v>
      </c>
      <c r="B71" s="9"/>
      <c r="C71" s="36"/>
      <c r="D71" s="44">
        <v>65.5</v>
      </c>
      <c r="E71" s="28"/>
      <c r="F71" s="29"/>
      <c r="G71" s="30"/>
      <c r="H71" s="31">
        <f>ROUND(IFERROR($D71/$D$73*100,0),2)</f>
        <v>2.44</v>
      </c>
      <c r="I71" s="41"/>
      <c r="J71" s="14"/>
    </row>
    <row r="72" spans="1:10" ht="15.95" customHeight="1" x14ac:dyDescent="0.35">
      <c r="A72" s="33" t="s">
        <v>92</v>
      </c>
      <c r="B72" s="34"/>
      <c r="C72" s="36"/>
      <c r="D72" s="35">
        <f>SUM(D69:D71)</f>
        <v>65.61</v>
      </c>
      <c r="E72" s="28"/>
      <c r="F72" s="29"/>
      <c r="G72" s="30"/>
      <c r="H72" s="35">
        <f>SUM(H69:H71)</f>
        <v>2.44</v>
      </c>
      <c r="I72" s="11"/>
      <c r="J72" s="14"/>
    </row>
    <row r="73" spans="1:10" ht="15.95" customHeight="1" thickBot="1" x14ac:dyDescent="0.4">
      <c r="A73" s="45" t="s">
        <v>147</v>
      </c>
      <c r="B73" s="46"/>
      <c r="C73" s="47"/>
      <c r="D73" s="48">
        <f>SUMIF(A:A,"*Total",D:D)</f>
        <v>2687.0500000000006</v>
      </c>
      <c r="E73" s="49"/>
      <c r="F73" s="50"/>
      <c r="G73" s="51"/>
      <c r="H73" s="48">
        <f>SUMIF(A:A,"*Total",H:H)</f>
        <v>99.999999999999986</v>
      </c>
      <c r="I73" s="11"/>
      <c r="J73" s="14"/>
    </row>
    <row r="74" spans="1:10" ht="15.95" customHeight="1" thickTop="1" x14ac:dyDescent="0.35">
      <c r="A74" s="52" t="s">
        <v>148</v>
      </c>
      <c r="B74" s="14"/>
      <c r="C74" s="14"/>
      <c r="D74" s="11"/>
      <c r="E74" s="14"/>
      <c r="F74" s="14"/>
      <c r="G74" s="14"/>
      <c r="H74" s="6"/>
    </row>
    <row r="75" spans="1:10" ht="15.95" customHeight="1" x14ac:dyDescent="0.35">
      <c r="A75" s="14" t="s">
        <v>149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150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151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53" t="s">
        <v>152</v>
      </c>
      <c r="B78" s="53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153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154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155</v>
      </c>
      <c r="B81" s="14"/>
      <c r="C81" s="14"/>
      <c r="D81" s="6"/>
      <c r="E81" s="14"/>
      <c r="F81" s="14"/>
      <c r="G81" s="14"/>
      <c r="H81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4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511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512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124</v>
      </c>
      <c r="B25" s="14" t="s">
        <v>197</v>
      </c>
      <c r="C25" s="36">
        <v>220</v>
      </c>
      <c r="D25" s="31">
        <v>2245.73</v>
      </c>
      <c r="E25" s="28" t="s">
        <v>120</v>
      </c>
      <c r="F25" s="29" t="s">
        <v>101</v>
      </c>
      <c r="G25" s="30" t="s">
        <v>111</v>
      </c>
      <c r="H25" s="31">
        <f t="shared" ref="H25:H37" si="0">ROUND(IFERROR($D25/$D$76*100,0),2)</f>
        <v>11.92</v>
      </c>
      <c r="I25" s="14"/>
      <c r="J25" s="14"/>
    </row>
    <row r="26" spans="1:10" ht="15.95" customHeight="1" x14ac:dyDescent="0.35">
      <c r="A26" s="40" t="s">
        <v>112</v>
      </c>
      <c r="B26" s="14" t="s">
        <v>192</v>
      </c>
      <c r="C26" s="36">
        <v>220</v>
      </c>
      <c r="D26" s="31">
        <v>2241.2399999999998</v>
      </c>
      <c r="E26" s="28" t="s">
        <v>108</v>
      </c>
      <c r="F26" s="29" t="s">
        <v>101</v>
      </c>
      <c r="G26" s="30" t="s">
        <v>102</v>
      </c>
      <c r="H26" s="31">
        <f t="shared" si="0"/>
        <v>11.9</v>
      </c>
      <c r="I26" s="14"/>
      <c r="J26" s="14"/>
    </row>
    <row r="27" spans="1:10" ht="15.95" customHeight="1" x14ac:dyDescent="0.35">
      <c r="A27" s="40" t="s">
        <v>174</v>
      </c>
      <c r="B27" s="14" t="s">
        <v>513</v>
      </c>
      <c r="C27" s="36">
        <v>200</v>
      </c>
      <c r="D27" s="31">
        <v>2017.76</v>
      </c>
      <c r="E27" s="28" t="s">
        <v>164</v>
      </c>
      <c r="F27" s="29" t="s">
        <v>101</v>
      </c>
      <c r="G27" s="30" t="s">
        <v>102</v>
      </c>
      <c r="H27" s="31">
        <f t="shared" si="0"/>
        <v>10.71</v>
      </c>
      <c r="I27" s="14"/>
      <c r="J27" s="14"/>
    </row>
    <row r="28" spans="1:10" ht="15.95" customHeight="1" x14ac:dyDescent="0.35">
      <c r="A28" s="40" t="s">
        <v>159</v>
      </c>
      <c r="B28" s="14" t="s">
        <v>514</v>
      </c>
      <c r="C28" s="36">
        <v>160</v>
      </c>
      <c r="D28" s="31">
        <v>1905.45</v>
      </c>
      <c r="E28" s="28" t="s">
        <v>178</v>
      </c>
      <c r="F28" s="29" t="s">
        <v>101</v>
      </c>
      <c r="G28" s="30" t="s">
        <v>102</v>
      </c>
      <c r="H28" s="31">
        <f t="shared" si="0"/>
        <v>10.119999999999999</v>
      </c>
      <c r="I28" s="14"/>
      <c r="J28" s="14"/>
    </row>
    <row r="29" spans="1:10" ht="15.95" customHeight="1" x14ac:dyDescent="0.35">
      <c r="A29" s="40" t="s">
        <v>170</v>
      </c>
      <c r="B29" s="14" t="s">
        <v>515</v>
      </c>
      <c r="C29" s="36">
        <v>160</v>
      </c>
      <c r="D29" s="31">
        <v>1904.97</v>
      </c>
      <c r="E29" s="28" t="s">
        <v>100</v>
      </c>
      <c r="F29" s="29" t="s">
        <v>101</v>
      </c>
      <c r="G29" s="30" t="s">
        <v>102</v>
      </c>
      <c r="H29" s="31">
        <f t="shared" si="0"/>
        <v>10.119999999999999</v>
      </c>
      <c r="I29" s="14"/>
      <c r="J29" s="14"/>
    </row>
    <row r="30" spans="1:10" ht="15.95" customHeight="1" x14ac:dyDescent="0.35">
      <c r="A30" s="40" t="s">
        <v>118</v>
      </c>
      <c r="B30" s="14" t="s">
        <v>516</v>
      </c>
      <c r="C30" s="36">
        <v>120</v>
      </c>
      <c r="D30" s="31">
        <v>1538.92</v>
      </c>
      <c r="E30" s="28" t="s">
        <v>164</v>
      </c>
      <c r="F30" s="29" t="s">
        <v>101</v>
      </c>
      <c r="G30" s="30" t="s">
        <v>121</v>
      </c>
      <c r="H30" s="31">
        <f t="shared" si="0"/>
        <v>8.17</v>
      </c>
      <c r="I30" s="14"/>
      <c r="J30" s="14"/>
    </row>
    <row r="31" spans="1:10" ht="15.95" customHeight="1" x14ac:dyDescent="0.35">
      <c r="A31" s="40" t="s">
        <v>106</v>
      </c>
      <c r="B31" s="14" t="s">
        <v>504</v>
      </c>
      <c r="C31" s="36">
        <v>150</v>
      </c>
      <c r="D31" s="31">
        <v>1533.45</v>
      </c>
      <c r="E31" s="28" t="s">
        <v>120</v>
      </c>
      <c r="F31" s="29" t="s">
        <v>101</v>
      </c>
      <c r="G31" s="30" t="s">
        <v>102</v>
      </c>
      <c r="H31" s="31">
        <f t="shared" si="0"/>
        <v>8.14</v>
      </c>
      <c r="I31" s="14"/>
      <c r="J31" s="14"/>
    </row>
    <row r="32" spans="1:10" ht="15.95" customHeight="1" x14ac:dyDescent="0.35">
      <c r="A32" s="40" t="s">
        <v>441</v>
      </c>
      <c r="B32" s="14" t="s">
        <v>517</v>
      </c>
      <c r="C32" s="36">
        <v>100</v>
      </c>
      <c r="D32" s="31">
        <v>1192.3399999999999</v>
      </c>
      <c r="E32" s="28" t="s">
        <v>164</v>
      </c>
      <c r="F32" s="29" t="s">
        <v>101</v>
      </c>
      <c r="G32" s="30" t="s">
        <v>102</v>
      </c>
      <c r="H32" s="31">
        <f t="shared" si="0"/>
        <v>6.33</v>
      </c>
      <c r="I32" s="14"/>
      <c r="J32" s="14"/>
    </row>
    <row r="33" spans="1:10" ht="15.95" customHeight="1" x14ac:dyDescent="0.35">
      <c r="A33" s="40" t="s">
        <v>518</v>
      </c>
      <c r="B33" s="14" t="s">
        <v>519</v>
      </c>
      <c r="C33" s="36">
        <v>100</v>
      </c>
      <c r="D33" s="31">
        <v>1017.73</v>
      </c>
      <c r="E33" s="28" t="s">
        <v>108</v>
      </c>
      <c r="F33" s="29" t="s">
        <v>101</v>
      </c>
      <c r="G33" s="30" t="s">
        <v>520</v>
      </c>
      <c r="H33" s="31">
        <f t="shared" si="0"/>
        <v>5.4</v>
      </c>
      <c r="I33" s="14"/>
      <c r="J33" s="14"/>
    </row>
    <row r="34" spans="1:10" ht="15.95" customHeight="1" x14ac:dyDescent="0.35">
      <c r="A34" s="40" t="s">
        <v>509</v>
      </c>
      <c r="B34" s="14" t="s">
        <v>510</v>
      </c>
      <c r="C34" s="36">
        <v>70</v>
      </c>
      <c r="D34" s="31">
        <v>707.1</v>
      </c>
      <c r="E34" s="28" t="s">
        <v>108</v>
      </c>
      <c r="F34" s="29"/>
      <c r="G34" s="30" t="s">
        <v>407</v>
      </c>
      <c r="H34" s="31">
        <f t="shared" si="0"/>
        <v>3.75</v>
      </c>
      <c r="I34" s="14"/>
      <c r="J34" s="14"/>
    </row>
    <row r="35" spans="1:10" ht="15.95" customHeight="1" x14ac:dyDescent="0.35">
      <c r="A35" s="40" t="s">
        <v>106</v>
      </c>
      <c r="B35" s="14" t="s">
        <v>521</v>
      </c>
      <c r="C35" s="36">
        <v>60</v>
      </c>
      <c r="D35" s="31">
        <v>613.27</v>
      </c>
      <c r="E35" s="28" t="s">
        <v>120</v>
      </c>
      <c r="F35" s="29" t="s">
        <v>101</v>
      </c>
      <c r="G35" s="30" t="s">
        <v>102</v>
      </c>
      <c r="H35" s="31">
        <f t="shared" si="0"/>
        <v>3.26</v>
      </c>
      <c r="I35" s="14"/>
      <c r="J35" s="14"/>
    </row>
    <row r="36" spans="1:10" ht="15.95" customHeight="1" x14ac:dyDescent="0.35">
      <c r="A36" s="40" t="s">
        <v>522</v>
      </c>
      <c r="B36" s="14" t="s">
        <v>523</v>
      </c>
      <c r="C36" s="36">
        <v>50</v>
      </c>
      <c r="D36" s="31">
        <v>510.85</v>
      </c>
      <c r="E36" s="28" t="s">
        <v>120</v>
      </c>
      <c r="F36" s="29" t="s">
        <v>101</v>
      </c>
      <c r="G36" s="30" t="s">
        <v>524</v>
      </c>
      <c r="H36" s="31">
        <f t="shared" si="0"/>
        <v>2.71</v>
      </c>
      <c r="I36" s="14"/>
      <c r="J36" s="14"/>
    </row>
    <row r="37" spans="1:10" ht="15.95" customHeight="1" x14ac:dyDescent="0.35">
      <c r="A37" s="40" t="s">
        <v>118</v>
      </c>
      <c r="B37" s="14" t="s">
        <v>525</v>
      </c>
      <c r="C37" s="36">
        <v>12</v>
      </c>
      <c r="D37" s="31">
        <v>153.26</v>
      </c>
      <c r="E37" s="28" t="s">
        <v>164</v>
      </c>
      <c r="F37" s="29" t="s">
        <v>101</v>
      </c>
      <c r="G37" s="30" t="s">
        <v>121</v>
      </c>
      <c r="H37" s="31">
        <f t="shared" si="0"/>
        <v>0.81</v>
      </c>
      <c r="I37" s="14"/>
      <c r="J37" s="14"/>
    </row>
    <row r="38" spans="1:10" ht="15.95" customHeight="1" x14ac:dyDescent="0.35">
      <c r="A38" s="33" t="s">
        <v>92</v>
      </c>
      <c r="B38" s="34"/>
      <c r="C38" s="32"/>
      <c r="D38" s="35">
        <f>SUM(D24:D37)</f>
        <v>17582.069999999996</v>
      </c>
      <c r="E38" s="28"/>
      <c r="F38" s="29"/>
      <c r="G38" s="30"/>
      <c r="H38" s="35">
        <f>SUM(H24:H37)</f>
        <v>93.34</v>
      </c>
      <c r="I38" s="14"/>
      <c r="J38" s="14"/>
    </row>
    <row r="39" spans="1:10" ht="15.95" customHeight="1" x14ac:dyDescent="0.35">
      <c r="A39" s="25" t="s">
        <v>126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37" t="s">
        <v>127</v>
      </c>
      <c r="B41" s="38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33"/>
      <c r="B44" s="34"/>
      <c r="C44" s="32"/>
      <c r="D44" s="39"/>
      <c r="E44" s="28"/>
      <c r="F44" s="29"/>
      <c r="G44" s="30"/>
      <c r="H44" s="39"/>
      <c r="I44" s="14"/>
      <c r="J44" s="14"/>
    </row>
    <row r="45" spans="1:10" ht="15.95" customHeight="1" x14ac:dyDescent="0.35">
      <c r="A45" s="25" t="s">
        <v>128</v>
      </c>
      <c r="B45" s="9"/>
      <c r="C45" s="36"/>
      <c r="D45" s="31" t="s">
        <v>91</v>
      </c>
      <c r="E45" s="28"/>
      <c r="F45" s="29"/>
      <c r="G45" s="30"/>
      <c r="H45" s="31"/>
      <c r="I45" s="14"/>
      <c r="J45" s="14"/>
    </row>
    <row r="46" spans="1:10" ht="15.95" hidden="1" customHeight="1" x14ac:dyDescent="0.35">
      <c r="A46" s="33" t="s">
        <v>92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25" t="s">
        <v>129</v>
      </c>
      <c r="B47" s="9"/>
      <c r="C47" s="36"/>
      <c r="D47" s="31" t="s">
        <v>91</v>
      </c>
      <c r="E47" s="28"/>
      <c r="F47" s="29"/>
      <c r="G47" s="30"/>
      <c r="H47" s="31"/>
      <c r="I47" s="14"/>
      <c r="J47" s="14"/>
    </row>
    <row r="48" spans="1:10" ht="15.95" hidden="1" customHeight="1" x14ac:dyDescent="0.35">
      <c r="A48" s="33" t="s">
        <v>92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25" t="s">
        <v>130</v>
      </c>
      <c r="B49" s="9"/>
      <c r="C49" s="36"/>
      <c r="D49" s="31" t="s">
        <v>91</v>
      </c>
      <c r="E49" s="28"/>
      <c r="F49" s="29"/>
      <c r="G49" s="30"/>
      <c r="H49" s="31"/>
      <c r="I49" s="14"/>
      <c r="J49" s="14"/>
    </row>
    <row r="50" spans="1:10" ht="15.95" hidden="1" customHeight="1" x14ac:dyDescent="0.35">
      <c r="A50" s="33" t="s">
        <v>92</v>
      </c>
      <c r="B50" s="34"/>
      <c r="C50" s="32"/>
      <c r="D50" s="35">
        <f>SUM(D49:D49)</f>
        <v>0</v>
      </c>
      <c r="E50" s="28"/>
      <c r="F50" s="29"/>
      <c r="G50" s="30"/>
      <c r="H50" s="35">
        <f>SUM(H49:H49)</f>
        <v>0</v>
      </c>
      <c r="I50" s="14"/>
      <c r="J50" s="14"/>
    </row>
    <row r="51" spans="1:10" ht="15.95" customHeight="1" x14ac:dyDescent="0.35">
      <c r="A51" s="33"/>
      <c r="B51" s="34"/>
      <c r="C51" s="32"/>
      <c r="D51" s="39"/>
      <c r="E51" s="28"/>
      <c r="F51" s="29"/>
      <c r="G51" s="30"/>
      <c r="H51" s="39"/>
      <c r="I51" s="14"/>
      <c r="J51" s="14"/>
    </row>
    <row r="52" spans="1:10" ht="15.95" customHeight="1" x14ac:dyDescent="0.35">
      <c r="A52" s="25" t="s">
        <v>131</v>
      </c>
      <c r="B52" s="9"/>
      <c r="C52" s="36"/>
      <c r="D52" s="31"/>
      <c r="E52" s="28"/>
      <c r="F52" s="29"/>
      <c r="G52" s="30"/>
      <c r="H52" s="31"/>
      <c r="I52" s="14"/>
      <c r="J52" s="14"/>
    </row>
    <row r="53" spans="1:10" ht="15.95" customHeight="1" x14ac:dyDescent="0.35">
      <c r="A53" s="25" t="s">
        <v>132</v>
      </c>
      <c r="B53" s="9"/>
      <c r="C53" s="36"/>
      <c r="D53" s="31">
        <v>183.09</v>
      </c>
      <c r="E53" s="28"/>
      <c r="F53" s="29"/>
      <c r="G53" s="30"/>
      <c r="H53" s="31">
        <f>ROUND(IFERROR($D53/$D$76*100,0),2)</f>
        <v>0.97</v>
      </c>
      <c r="I53" s="41"/>
      <c r="J53" s="14"/>
    </row>
    <row r="54" spans="1:10" ht="15.95" customHeight="1" x14ac:dyDescent="0.35">
      <c r="A54" s="25" t="s">
        <v>133</v>
      </c>
      <c r="B54" s="9"/>
      <c r="C54" s="36"/>
      <c r="D54" s="31" t="s">
        <v>91</v>
      </c>
      <c r="E54" s="28"/>
      <c r="F54" s="29"/>
      <c r="G54" s="30"/>
      <c r="H54" s="31"/>
      <c r="I54" s="41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135</v>
      </c>
      <c r="B56" s="9"/>
      <c r="C56" s="42"/>
      <c r="D56" s="31" t="s">
        <v>91</v>
      </c>
      <c r="E56" s="28"/>
      <c r="F56" s="29"/>
      <c r="G56" s="30"/>
      <c r="H56" s="31"/>
      <c r="I56" s="41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136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25" t="s">
        <v>137</v>
      </c>
      <c r="B60" s="9"/>
      <c r="C60" s="36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138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7" t="s">
        <v>139</v>
      </c>
      <c r="B64" s="38"/>
      <c r="C64" s="32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134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3" t="s">
        <v>140</v>
      </c>
      <c r="B66" s="38"/>
      <c r="C66" s="36"/>
      <c r="D66" s="35">
        <f>SUM(D65,D63,D61,D59,D57,D55,D53)</f>
        <v>183.09</v>
      </c>
      <c r="E66" s="28"/>
      <c r="F66" s="29"/>
      <c r="G66" s="30"/>
      <c r="H66" s="35">
        <f>SUM(H65,H63,H61,H59,H57,H55,H53)</f>
        <v>0.97</v>
      </c>
      <c r="I66" s="14"/>
      <c r="J66" s="14"/>
    </row>
    <row r="67" spans="1:10" ht="15.95" customHeight="1" x14ac:dyDescent="0.35">
      <c r="A67" s="25" t="s">
        <v>141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25" t="s">
        <v>142</v>
      </c>
      <c r="B69" s="9"/>
      <c r="C69" s="36"/>
      <c r="D69" s="31" t="s">
        <v>91</v>
      </c>
      <c r="E69" s="28"/>
      <c r="F69" s="29"/>
      <c r="G69" s="30"/>
      <c r="H69" s="31"/>
      <c r="I69" s="14"/>
      <c r="J69" s="14"/>
    </row>
    <row r="70" spans="1:10" ht="15.95" hidden="1" customHeight="1" x14ac:dyDescent="0.35">
      <c r="A70" s="33" t="s">
        <v>92</v>
      </c>
      <c r="B70" s="34"/>
      <c r="C70" s="32"/>
      <c r="D70" s="35">
        <f>SUM(D69:D69)</f>
        <v>0</v>
      </c>
      <c r="E70" s="28"/>
      <c r="F70" s="29"/>
      <c r="G70" s="30"/>
      <c r="H70" s="35">
        <f>SUM(H69:H69)</f>
        <v>0</v>
      </c>
      <c r="I70" s="14"/>
      <c r="J70" s="14"/>
    </row>
    <row r="71" spans="1:10" ht="15.95" customHeight="1" x14ac:dyDescent="0.35">
      <c r="A71" s="37" t="s">
        <v>143</v>
      </c>
      <c r="B71" s="38"/>
      <c r="C71" s="32"/>
      <c r="D71" s="39"/>
      <c r="E71" s="28"/>
      <c r="F71" s="29"/>
      <c r="G71" s="30"/>
      <c r="H71" s="31"/>
      <c r="I71" s="14"/>
      <c r="J71" s="14"/>
    </row>
    <row r="72" spans="1:10" ht="15.95" customHeight="1" x14ac:dyDescent="0.35">
      <c r="A72" s="37" t="s">
        <v>144</v>
      </c>
      <c r="B72" s="38"/>
      <c r="C72" s="32"/>
      <c r="D72" s="31" t="s">
        <v>91</v>
      </c>
      <c r="E72" s="28"/>
      <c r="F72" s="29"/>
      <c r="G72" s="30"/>
      <c r="H72" s="31"/>
      <c r="I72" s="14"/>
      <c r="J72" s="14"/>
    </row>
    <row r="73" spans="1:10" ht="15.95" customHeight="1" x14ac:dyDescent="0.35">
      <c r="A73" s="25" t="s">
        <v>145</v>
      </c>
      <c r="B73" s="9"/>
      <c r="C73" s="36"/>
      <c r="D73" s="31">
        <v>0.11</v>
      </c>
      <c r="E73" s="28"/>
      <c r="F73" s="29"/>
      <c r="G73" s="30"/>
      <c r="H73" s="43">
        <f>ROUND(IFERROR($D73/$D$76*100,0),2)</f>
        <v>0</v>
      </c>
      <c r="I73" s="41"/>
      <c r="J73" s="14"/>
    </row>
    <row r="74" spans="1:10" ht="15.95" customHeight="1" x14ac:dyDescent="0.35">
      <c r="A74" s="25" t="s">
        <v>146</v>
      </c>
      <c r="B74" s="9"/>
      <c r="C74" s="36"/>
      <c r="D74" s="44">
        <v>1067.1699999999983</v>
      </c>
      <c r="E74" s="28"/>
      <c r="F74" s="29"/>
      <c r="G74" s="30"/>
      <c r="H74" s="31">
        <f>ROUND(IFERROR($D74/$D$76*100,0),2)+0.02</f>
        <v>5.6899999999999995</v>
      </c>
      <c r="I74" s="41"/>
      <c r="J74" s="14"/>
    </row>
    <row r="75" spans="1:10" ht="15.95" customHeight="1" x14ac:dyDescent="0.35">
      <c r="A75" s="33" t="s">
        <v>92</v>
      </c>
      <c r="B75" s="34"/>
      <c r="C75" s="36"/>
      <c r="D75" s="35">
        <f>SUM(D72:D74)</f>
        <v>1067.2799999999982</v>
      </c>
      <c r="E75" s="28"/>
      <c r="F75" s="29"/>
      <c r="G75" s="30"/>
      <c r="H75" s="35">
        <f>SUM(H72:H74)</f>
        <v>5.6899999999999995</v>
      </c>
      <c r="I75" s="11"/>
      <c r="J75" s="14"/>
    </row>
    <row r="76" spans="1:10" ht="15.95" customHeight="1" thickBot="1" x14ac:dyDescent="0.4">
      <c r="A76" s="45" t="s">
        <v>147</v>
      </c>
      <c r="B76" s="46"/>
      <c r="C76" s="47"/>
      <c r="D76" s="48">
        <f>SUMIF(A:A,"*Total",D:D)</f>
        <v>18832.439999999995</v>
      </c>
      <c r="E76" s="49"/>
      <c r="F76" s="50"/>
      <c r="G76" s="51"/>
      <c r="H76" s="48">
        <f>SUMIF(A:A,"*Total",H:H)</f>
        <v>100</v>
      </c>
      <c r="I76" s="11"/>
      <c r="J76" s="14"/>
    </row>
    <row r="77" spans="1:10" ht="15.95" customHeight="1" thickTop="1" x14ac:dyDescent="0.35">
      <c r="A77" s="52" t="s">
        <v>148</v>
      </c>
      <c r="B77" s="14"/>
      <c r="C77" s="14"/>
      <c r="D77" s="11"/>
      <c r="E77" s="14"/>
      <c r="F77" s="14"/>
      <c r="G77" s="14"/>
      <c r="H77" s="6"/>
    </row>
    <row r="78" spans="1:10" ht="15.95" customHeight="1" x14ac:dyDescent="0.35">
      <c r="A78" s="14" t="s">
        <v>149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150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151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53" t="s">
        <v>152</v>
      </c>
      <c r="B81" s="53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153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154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155</v>
      </c>
      <c r="B84" s="14"/>
      <c r="C84" s="14"/>
      <c r="D84" s="6"/>
      <c r="E84" s="14"/>
      <c r="F84" s="14"/>
      <c r="G84" s="14"/>
      <c r="H84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6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526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527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170</v>
      </c>
      <c r="B25" s="14" t="s">
        <v>528</v>
      </c>
      <c r="C25" s="36">
        <v>300</v>
      </c>
      <c r="D25" s="31">
        <v>3562.38</v>
      </c>
      <c r="E25" s="28" t="s">
        <v>100</v>
      </c>
      <c r="F25" s="29" t="s">
        <v>101</v>
      </c>
      <c r="G25" s="30" t="s">
        <v>102</v>
      </c>
      <c r="H25" s="31">
        <f t="shared" ref="H25:H39" si="0">ROUND(IFERROR($D25/$D$78*100,0),2)</f>
        <v>14.34</v>
      </c>
      <c r="I25" s="14"/>
      <c r="J25" s="14"/>
    </row>
    <row r="26" spans="1:10" ht="15.95" customHeight="1" x14ac:dyDescent="0.35">
      <c r="A26" s="40" t="s">
        <v>295</v>
      </c>
      <c r="B26" s="14" t="s">
        <v>529</v>
      </c>
      <c r="C26" s="36">
        <v>305</v>
      </c>
      <c r="D26" s="31">
        <v>3110.98</v>
      </c>
      <c r="E26" s="28" t="s">
        <v>297</v>
      </c>
      <c r="F26" s="29" t="s">
        <v>101</v>
      </c>
      <c r="G26" s="30" t="s">
        <v>121</v>
      </c>
      <c r="H26" s="31">
        <f t="shared" si="0"/>
        <v>12.52</v>
      </c>
      <c r="I26" s="14"/>
      <c r="J26" s="14"/>
    </row>
    <row r="27" spans="1:10" ht="15.95" customHeight="1" x14ac:dyDescent="0.35">
      <c r="A27" s="40" t="s">
        <v>238</v>
      </c>
      <c r="B27" s="14" t="s">
        <v>530</v>
      </c>
      <c r="C27" s="36">
        <v>300</v>
      </c>
      <c r="D27" s="31">
        <v>3041.09</v>
      </c>
      <c r="E27" s="28" t="s">
        <v>240</v>
      </c>
      <c r="F27" s="29" t="s">
        <v>101</v>
      </c>
      <c r="G27" s="30" t="s">
        <v>102</v>
      </c>
      <c r="H27" s="31">
        <f t="shared" si="0"/>
        <v>12.24</v>
      </c>
      <c r="I27" s="14"/>
      <c r="J27" s="14"/>
    </row>
    <row r="28" spans="1:10" ht="15.95" customHeight="1" x14ac:dyDescent="0.35">
      <c r="A28" s="40" t="s">
        <v>106</v>
      </c>
      <c r="B28" s="14" t="s">
        <v>531</v>
      </c>
      <c r="C28" s="36">
        <v>200</v>
      </c>
      <c r="D28" s="31">
        <v>2037.3</v>
      </c>
      <c r="E28" s="28" t="s">
        <v>108</v>
      </c>
      <c r="F28" s="29" t="s">
        <v>101</v>
      </c>
      <c r="G28" s="30" t="s">
        <v>102</v>
      </c>
      <c r="H28" s="31">
        <f t="shared" si="0"/>
        <v>8.1999999999999993</v>
      </c>
      <c r="I28" s="14"/>
      <c r="J28" s="14"/>
    </row>
    <row r="29" spans="1:10" ht="15.95" customHeight="1" x14ac:dyDescent="0.35">
      <c r="A29" s="40" t="s">
        <v>486</v>
      </c>
      <c r="B29" s="14" t="s">
        <v>487</v>
      </c>
      <c r="C29" s="36">
        <v>200</v>
      </c>
      <c r="D29" s="31">
        <v>2013.9</v>
      </c>
      <c r="E29" s="28" t="s">
        <v>488</v>
      </c>
      <c r="F29" s="29" t="s">
        <v>101</v>
      </c>
      <c r="G29" s="30" t="s">
        <v>489</v>
      </c>
      <c r="H29" s="31">
        <f t="shared" si="0"/>
        <v>8.11</v>
      </c>
      <c r="I29" s="14"/>
      <c r="J29" s="14"/>
    </row>
    <row r="30" spans="1:10" ht="15.95" customHeight="1" x14ac:dyDescent="0.35">
      <c r="A30" s="40" t="s">
        <v>441</v>
      </c>
      <c r="B30" s="14" t="s">
        <v>532</v>
      </c>
      <c r="C30" s="36">
        <v>150</v>
      </c>
      <c r="D30" s="31">
        <v>1777.36</v>
      </c>
      <c r="E30" s="28" t="s">
        <v>164</v>
      </c>
      <c r="F30" s="29" t="s">
        <v>101</v>
      </c>
      <c r="G30" s="30" t="s">
        <v>102</v>
      </c>
      <c r="H30" s="31">
        <f t="shared" si="0"/>
        <v>7.16</v>
      </c>
      <c r="I30" s="14"/>
      <c r="J30" s="14"/>
    </row>
    <row r="31" spans="1:10" ht="15.95" customHeight="1" x14ac:dyDescent="0.35">
      <c r="A31" s="40" t="s">
        <v>112</v>
      </c>
      <c r="B31" s="14" t="s">
        <v>533</v>
      </c>
      <c r="C31" s="36">
        <v>150</v>
      </c>
      <c r="D31" s="31">
        <v>1535.77</v>
      </c>
      <c r="E31" s="28" t="s">
        <v>108</v>
      </c>
      <c r="F31" s="29" t="s">
        <v>101</v>
      </c>
      <c r="G31" s="30" t="s">
        <v>102</v>
      </c>
      <c r="H31" s="31">
        <f t="shared" si="0"/>
        <v>6.18</v>
      </c>
      <c r="I31" s="14"/>
      <c r="J31" s="14"/>
    </row>
    <row r="32" spans="1:10" ht="15.95" customHeight="1" x14ac:dyDescent="0.35">
      <c r="A32" s="40" t="s">
        <v>124</v>
      </c>
      <c r="B32" s="14" t="s">
        <v>197</v>
      </c>
      <c r="C32" s="36">
        <v>150</v>
      </c>
      <c r="D32" s="31">
        <v>1531.18</v>
      </c>
      <c r="E32" s="28" t="s">
        <v>120</v>
      </c>
      <c r="F32" s="29" t="s">
        <v>101</v>
      </c>
      <c r="G32" s="30" t="s">
        <v>111</v>
      </c>
      <c r="H32" s="31">
        <f t="shared" si="0"/>
        <v>6.16</v>
      </c>
      <c r="I32" s="14"/>
      <c r="J32" s="14"/>
    </row>
    <row r="33" spans="1:10" ht="15.95" customHeight="1" x14ac:dyDescent="0.35">
      <c r="A33" s="40" t="s">
        <v>112</v>
      </c>
      <c r="B33" s="14" t="s">
        <v>192</v>
      </c>
      <c r="C33" s="36">
        <v>100</v>
      </c>
      <c r="D33" s="31">
        <v>1018.74</v>
      </c>
      <c r="E33" s="28" t="s">
        <v>108</v>
      </c>
      <c r="F33" s="29" t="s">
        <v>101</v>
      </c>
      <c r="G33" s="30" t="s">
        <v>102</v>
      </c>
      <c r="H33" s="31">
        <f t="shared" si="0"/>
        <v>4.0999999999999996</v>
      </c>
      <c r="I33" s="14"/>
      <c r="J33" s="14"/>
    </row>
    <row r="34" spans="1:10" ht="15.95" customHeight="1" x14ac:dyDescent="0.35">
      <c r="A34" s="40" t="s">
        <v>106</v>
      </c>
      <c r="B34" s="14" t="s">
        <v>521</v>
      </c>
      <c r="C34" s="36">
        <v>90</v>
      </c>
      <c r="D34" s="31">
        <v>919.9</v>
      </c>
      <c r="E34" s="28" t="s">
        <v>120</v>
      </c>
      <c r="F34" s="29" t="s">
        <v>101</v>
      </c>
      <c r="G34" s="30" t="s">
        <v>102</v>
      </c>
      <c r="H34" s="31">
        <f t="shared" si="0"/>
        <v>3.7</v>
      </c>
      <c r="I34" s="14"/>
      <c r="J34" s="14"/>
    </row>
    <row r="35" spans="1:10" ht="15.95" customHeight="1" x14ac:dyDescent="0.35">
      <c r="A35" s="40" t="s">
        <v>118</v>
      </c>
      <c r="B35" s="14" t="s">
        <v>525</v>
      </c>
      <c r="C35" s="36">
        <v>64</v>
      </c>
      <c r="D35" s="31">
        <v>817.39</v>
      </c>
      <c r="E35" s="28" t="s">
        <v>164</v>
      </c>
      <c r="F35" s="29" t="s">
        <v>101</v>
      </c>
      <c r="G35" s="30" t="s">
        <v>121</v>
      </c>
      <c r="H35" s="31">
        <f t="shared" si="0"/>
        <v>3.29</v>
      </c>
      <c r="I35" s="14"/>
      <c r="J35" s="14"/>
    </row>
    <row r="36" spans="1:10" ht="15.95" customHeight="1" x14ac:dyDescent="0.35">
      <c r="A36" s="40" t="s">
        <v>518</v>
      </c>
      <c r="B36" s="14" t="s">
        <v>519</v>
      </c>
      <c r="C36" s="36">
        <v>50</v>
      </c>
      <c r="D36" s="31">
        <v>508.87</v>
      </c>
      <c r="E36" s="28" t="s">
        <v>108</v>
      </c>
      <c r="F36" s="29" t="s">
        <v>101</v>
      </c>
      <c r="G36" s="30" t="s">
        <v>520</v>
      </c>
      <c r="H36" s="31">
        <f t="shared" si="0"/>
        <v>2.0499999999999998</v>
      </c>
      <c r="I36" s="14"/>
      <c r="J36" s="14"/>
    </row>
    <row r="37" spans="1:10" ht="15.95" customHeight="1" x14ac:dyDescent="0.35">
      <c r="A37" s="40" t="s">
        <v>122</v>
      </c>
      <c r="B37" s="14" t="s">
        <v>534</v>
      </c>
      <c r="C37" s="36">
        <v>100</v>
      </c>
      <c r="D37" s="31">
        <v>505.4</v>
      </c>
      <c r="E37" s="28" t="s">
        <v>108</v>
      </c>
      <c r="F37" s="29" t="s">
        <v>101</v>
      </c>
      <c r="G37" s="30" t="s">
        <v>102</v>
      </c>
      <c r="H37" s="31">
        <f t="shared" si="0"/>
        <v>2.0299999999999998</v>
      </c>
      <c r="I37" s="14"/>
      <c r="J37" s="14"/>
    </row>
    <row r="38" spans="1:10" ht="15.95" customHeight="1" x14ac:dyDescent="0.35">
      <c r="A38" s="40" t="s">
        <v>109</v>
      </c>
      <c r="B38" s="14" t="s">
        <v>110</v>
      </c>
      <c r="C38" s="36">
        <v>30</v>
      </c>
      <c r="D38" s="31">
        <v>303.87</v>
      </c>
      <c r="E38" s="28" t="s">
        <v>108</v>
      </c>
      <c r="F38" s="29" t="s">
        <v>101</v>
      </c>
      <c r="G38" s="30" t="s">
        <v>111</v>
      </c>
      <c r="H38" s="31">
        <f t="shared" si="0"/>
        <v>1.22</v>
      </c>
      <c r="I38" s="14"/>
      <c r="J38" s="14"/>
    </row>
    <row r="39" spans="1:10" ht="15.95" customHeight="1" x14ac:dyDescent="0.35">
      <c r="A39" s="40" t="s">
        <v>509</v>
      </c>
      <c r="B39" s="14" t="s">
        <v>510</v>
      </c>
      <c r="C39" s="36">
        <v>20</v>
      </c>
      <c r="D39" s="31">
        <v>202.03</v>
      </c>
      <c r="E39" s="28" t="s">
        <v>108</v>
      </c>
      <c r="F39" s="29"/>
      <c r="G39" s="30" t="s">
        <v>407</v>
      </c>
      <c r="H39" s="31">
        <f t="shared" si="0"/>
        <v>0.81</v>
      </c>
      <c r="I39" s="14"/>
      <c r="J39" s="14"/>
    </row>
    <row r="40" spans="1:10" ht="15.95" customHeight="1" x14ac:dyDescent="0.35">
      <c r="A40" s="33" t="s">
        <v>92</v>
      </c>
      <c r="B40" s="34"/>
      <c r="C40" s="32"/>
      <c r="D40" s="35">
        <f>SUM(D24:D39)</f>
        <v>22886.16</v>
      </c>
      <c r="E40" s="28"/>
      <c r="F40" s="29"/>
      <c r="G40" s="30"/>
      <c r="H40" s="35">
        <f>SUM(H24:H39)</f>
        <v>92.11</v>
      </c>
      <c r="I40" s="14"/>
      <c r="J40" s="14"/>
    </row>
    <row r="41" spans="1:10" ht="15.95" customHeight="1" x14ac:dyDescent="0.35">
      <c r="A41" s="25" t="s">
        <v>126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37" t="s">
        <v>127</v>
      </c>
      <c r="B43" s="38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33"/>
      <c r="B45" s="34"/>
      <c r="C45" s="32"/>
      <c r="D45" s="39"/>
      <c r="E45" s="28"/>
      <c r="F45" s="29"/>
      <c r="G45" s="30"/>
      <c r="H45" s="39"/>
      <c r="I45" s="14"/>
      <c r="J45" s="14"/>
    </row>
    <row r="46" spans="1:10" ht="15.95" customHeight="1" x14ac:dyDescent="0.35">
      <c r="A46" s="33"/>
      <c r="B46" s="34"/>
      <c r="C46" s="32"/>
      <c r="D46" s="39"/>
      <c r="E46" s="28"/>
      <c r="F46" s="29"/>
      <c r="G46" s="30"/>
      <c r="H46" s="39"/>
      <c r="I46" s="14"/>
      <c r="J46" s="14"/>
    </row>
    <row r="47" spans="1:10" ht="15.95" customHeight="1" x14ac:dyDescent="0.35">
      <c r="A47" s="25" t="s">
        <v>128</v>
      </c>
      <c r="B47" s="9"/>
      <c r="C47" s="36"/>
      <c r="D47" s="31" t="s">
        <v>91</v>
      </c>
      <c r="E47" s="28"/>
      <c r="F47" s="29"/>
      <c r="G47" s="30"/>
      <c r="H47" s="31"/>
      <c r="I47" s="14"/>
      <c r="J47" s="14"/>
    </row>
    <row r="48" spans="1:10" ht="15.95" hidden="1" customHeight="1" x14ac:dyDescent="0.35">
      <c r="A48" s="33" t="s">
        <v>92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25" t="s">
        <v>129</v>
      </c>
      <c r="B49" s="9"/>
      <c r="C49" s="36"/>
      <c r="D49" s="31" t="s">
        <v>91</v>
      </c>
      <c r="E49" s="28"/>
      <c r="F49" s="29"/>
      <c r="G49" s="30"/>
      <c r="H49" s="31"/>
      <c r="I49" s="14"/>
      <c r="J49" s="14"/>
    </row>
    <row r="50" spans="1:10" ht="15.95" hidden="1" customHeight="1" x14ac:dyDescent="0.35">
      <c r="A50" s="33" t="s">
        <v>92</v>
      </c>
      <c r="B50" s="34"/>
      <c r="C50" s="32"/>
      <c r="D50" s="35">
        <f>SUM(D49:D49)</f>
        <v>0</v>
      </c>
      <c r="E50" s="28"/>
      <c r="F50" s="29"/>
      <c r="G50" s="30"/>
      <c r="H50" s="35">
        <f>SUM(H49:H49)</f>
        <v>0</v>
      </c>
      <c r="I50" s="14"/>
      <c r="J50" s="14"/>
    </row>
    <row r="51" spans="1:10" ht="15.95" customHeight="1" x14ac:dyDescent="0.35">
      <c r="A51" s="25" t="s">
        <v>130</v>
      </c>
      <c r="B51" s="9"/>
      <c r="C51" s="36"/>
      <c r="D51" s="31" t="s">
        <v>91</v>
      </c>
      <c r="E51" s="28"/>
      <c r="F51" s="29"/>
      <c r="G51" s="30"/>
      <c r="H51" s="31"/>
      <c r="I51" s="14"/>
      <c r="J51" s="14"/>
    </row>
    <row r="52" spans="1:10" ht="15.95" hidden="1" customHeight="1" x14ac:dyDescent="0.35">
      <c r="A52" s="33" t="s">
        <v>92</v>
      </c>
      <c r="B52" s="34"/>
      <c r="C52" s="32"/>
      <c r="D52" s="35">
        <f>SUM(D51:D51)</f>
        <v>0</v>
      </c>
      <c r="E52" s="28"/>
      <c r="F52" s="29"/>
      <c r="G52" s="30"/>
      <c r="H52" s="35">
        <f>SUM(H51:H51)</f>
        <v>0</v>
      </c>
      <c r="I52" s="14"/>
      <c r="J52" s="14"/>
    </row>
    <row r="53" spans="1:10" ht="15.95" customHeight="1" x14ac:dyDescent="0.35">
      <c r="A53" s="33"/>
      <c r="B53" s="34"/>
      <c r="C53" s="32"/>
      <c r="D53" s="39"/>
      <c r="E53" s="28"/>
      <c r="F53" s="29"/>
      <c r="G53" s="30"/>
      <c r="H53" s="39"/>
      <c r="I53" s="14"/>
      <c r="J53" s="14"/>
    </row>
    <row r="54" spans="1:10" ht="15.95" customHeight="1" x14ac:dyDescent="0.35">
      <c r="A54" s="25" t="s">
        <v>131</v>
      </c>
      <c r="B54" s="9"/>
      <c r="C54" s="36"/>
      <c r="D54" s="31"/>
      <c r="E54" s="28"/>
      <c r="F54" s="29"/>
      <c r="G54" s="30"/>
      <c r="H54" s="31"/>
      <c r="I54" s="14"/>
      <c r="J54" s="14"/>
    </row>
    <row r="55" spans="1:10" ht="15.95" customHeight="1" x14ac:dyDescent="0.35">
      <c r="A55" s="25" t="s">
        <v>132</v>
      </c>
      <c r="B55" s="9"/>
      <c r="C55" s="36"/>
      <c r="D55" s="31">
        <v>784.5</v>
      </c>
      <c r="E55" s="28"/>
      <c r="F55" s="29"/>
      <c r="G55" s="30"/>
      <c r="H55" s="31">
        <f>ROUND(IFERROR($D55/$D$78*100,0),2)</f>
        <v>3.16</v>
      </c>
      <c r="I55" s="41"/>
      <c r="J55" s="14"/>
    </row>
    <row r="56" spans="1:10" ht="15.95" customHeight="1" x14ac:dyDescent="0.35">
      <c r="A56" s="25" t="s">
        <v>133</v>
      </c>
      <c r="B56" s="9"/>
      <c r="C56" s="36"/>
      <c r="D56" s="31" t="s">
        <v>91</v>
      </c>
      <c r="E56" s="28"/>
      <c r="F56" s="29"/>
      <c r="G56" s="30"/>
      <c r="H56" s="31"/>
      <c r="I56" s="41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135</v>
      </c>
      <c r="B58" s="9"/>
      <c r="C58" s="42"/>
      <c r="D58" s="31" t="s">
        <v>91</v>
      </c>
      <c r="E58" s="28"/>
      <c r="F58" s="29"/>
      <c r="G58" s="30"/>
      <c r="H58" s="31"/>
      <c r="I58" s="41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25" t="s">
        <v>136</v>
      </c>
      <c r="B60" s="9"/>
      <c r="C60" s="36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25" t="s">
        <v>137</v>
      </c>
      <c r="B62" s="9"/>
      <c r="C62" s="36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7" t="s">
        <v>138</v>
      </c>
      <c r="B64" s="38"/>
      <c r="C64" s="32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134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7" t="s">
        <v>139</v>
      </c>
      <c r="B66" s="38"/>
      <c r="C66" s="32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134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3" t="s">
        <v>140</v>
      </c>
      <c r="B68" s="38"/>
      <c r="C68" s="36"/>
      <c r="D68" s="35">
        <f>SUM(D67,D65,D63,D61,D59,D57,D55)</f>
        <v>784.5</v>
      </c>
      <c r="E68" s="28"/>
      <c r="F68" s="29"/>
      <c r="G68" s="30"/>
      <c r="H68" s="35">
        <f>SUM(H67,H65,H63,H61,H59,H57,H55)</f>
        <v>3.16</v>
      </c>
      <c r="I68" s="14"/>
      <c r="J68" s="14"/>
    </row>
    <row r="69" spans="1:10" ht="15.95" customHeight="1" x14ac:dyDescent="0.35">
      <c r="A69" s="25" t="s">
        <v>141</v>
      </c>
      <c r="B69" s="9"/>
      <c r="C69" s="36"/>
      <c r="D69" s="31" t="s">
        <v>91</v>
      </c>
      <c r="E69" s="28"/>
      <c r="F69" s="29"/>
      <c r="G69" s="30"/>
      <c r="H69" s="31"/>
      <c r="I69" s="14"/>
      <c r="J69" s="14"/>
    </row>
    <row r="70" spans="1:10" ht="15.95" hidden="1" customHeight="1" x14ac:dyDescent="0.35">
      <c r="A70" s="33" t="s">
        <v>92</v>
      </c>
      <c r="B70" s="34"/>
      <c r="C70" s="32"/>
      <c r="D70" s="35">
        <f>SUM(D69:D69)</f>
        <v>0</v>
      </c>
      <c r="E70" s="28"/>
      <c r="F70" s="29"/>
      <c r="G70" s="30"/>
      <c r="H70" s="35">
        <f>SUM(H69:H69)</f>
        <v>0</v>
      </c>
      <c r="I70" s="14"/>
      <c r="J70" s="14"/>
    </row>
    <row r="71" spans="1:10" ht="15.95" customHeight="1" x14ac:dyDescent="0.35">
      <c r="A71" s="25" t="s">
        <v>142</v>
      </c>
      <c r="B71" s="9"/>
      <c r="C71" s="36"/>
      <c r="D71" s="31" t="s">
        <v>91</v>
      </c>
      <c r="E71" s="28"/>
      <c r="F71" s="29"/>
      <c r="G71" s="30"/>
      <c r="H71" s="31"/>
      <c r="I71" s="14"/>
      <c r="J71" s="14"/>
    </row>
    <row r="72" spans="1:10" ht="15.95" hidden="1" customHeight="1" x14ac:dyDescent="0.35">
      <c r="A72" s="33" t="s">
        <v>92</v>
      </c>
      <c r="B72" s="34"/>
      <c r="C72" s="32"/>
      <c r="D72" s="35">
        <f>SUM(D71:D71)</f>
        <v>0</v>
      </c>
      <c r="E72" s="28"/>
      <c r="F72" s="29"/>
      <c r="G72" s="30"/>
      <c r="H72" s="35">
        <f>SUM(H71:H71)</f>
        <v>0</v>
      </c>
      <c r="I72" s="14"/>
      <c r="J72" s="14"/>
    </row>
    <row r="73" spans="1:10" ht="15.95" customHeight="1" x14ac:dyDescent="0.35">
      <c r="A73" s="37" t="s">
        <v>143</v>
      </c>
      <c r="B73" s="38"/>
      <c r="C73" s="32"/>
      <c r="D73" s="39"/>
      <c r="E73" s="28"/>
      <c r="F73" s="29"/>
      <c r="G73" s="30"/>
      <c r="H73" s="31"/>
      <c r="I73" s="14"/>
      <c r="J73" s="14"/>
    </row>
    <row r="74" spans="1:10" ht="15.95" customHeight="1" x14ac:dyDescent="0.35">
      <c r="A74" s="37" t="s">
        <v>144</v>
      </c>
      <c r="B74" s="38"/>
      <c r="C74" s="32"/>
      <c r="D74" s="31" t="s">
        <v>91</v>
      </c>
      <c r="E74" s="28"/>
      <c r="F74" s="29"/>
      <c r="G74" s="30"/>
      <c r="H74" s="31"/>
      <c r="I74" s="14"/>
      <c r="J74" s="14"/>
    </row>
    <row r="75" spans="1:10" ht="15.95" customHeight="1" x14ac:dyDescent="0.35">
      <c r="A75" s="25" t="s">
        <v>145</v>
      </c>
      <c r="B75" s="9"/>
      <c r="C75" s="36"/>
      <c r="D75" s="31">
        <v>0.1</v>
      </c>
      <c r="E75" s="28"/>
      <c r="F75" s="29"/>
      <c r="G75" s="30"/>
      <c r="H75" s="43">
        <f>ROUND(IFERROR($D75/$D$78*100,0),2)</f>
        <v>0</v>
      </c>
      <c r="I75" s="41"/>
      <c r="J75" s="14"/>
    </row>
    <row r="76" spans="1:10" ht="15.95" customHeight="1" x14ac:dyDescent="0.35">
      <c r="A76" s="25" t="s">
        <v>146</v>
      </c>
      <c r="B76" s="9"/>
      <c r="C76" s="36"/>
      <c r="D76" s="44">
        <v>1167.7300000000032</v>
      </c>
      <c r="E76" s="28"/>
      <c r="F76" s="29"/>
      <c r="G76" s="30"/>
      <c r="H76" s="31">
        <f>ROUND(IFERROR($D76/$D$78*100,0),2)+0.03</f>
        <v>4.7300000000000004</v>
      </c>
      <c r="I76" s="41"/>
      <c r="J76" s="14"/>
    </row>
    <row r="77" spans="1:10" ht="15.95" customHeight="1" x14ac:dyDescent="0.35">
      <c r="A77" s="33" t="s">
        <v>92</v>
      </c>
      <c r="B77" s="34"/>
      <c r="C77" s="36"/>
      <c r="D77" s="35">
        <f>SUM(D74:D76)</f>
        <v>1167.8300000000031</v>
      </c>
      <c r="E77" s="28"/>
      <c r="F77" s="29"/>
      <c r="G77" s="30"/>
      <c r="H77" s="35">
        <f>SUM(H74:H76)</f>
        <v>4.7300000000000004</v>
      </c>
      <c r="I77" s="11"/>
      <c r="J77" s="14"/>
    </row>
    <row r="78" spans="1:10" ht="15.95" customHeight="1" thickBot="1" x14ac:dyDescent="0.4">
      <c r="A78" s="45" t="s">
        <v>147</v>
      </c>
      <c r="B78" s="46"/>
      <c r="C78" s="47"/>
      <c r="D78" s="48">
        <f>SUMIF(A:A,"*Total",D:D)</f>
        <v>24838.49</v>
      </c>
      <c r="E78" s="49"/>
      <c r="F78" s="50"/>
      <c r="G78" s="51"/>
      <c r="H78" s="48">
        <f>SUMIF(A:A,"*Total",H:H)</f>
        <v>100</v>
      </c>
      <c r="I78" s="11"/>
      <c r="J78" s="14"/>
    </row>
    <row r="79" spans="1:10" ht="15.95" customHeight="1" thickTop="1" x14ac:dyDescent="0.35">
      <c r="A79" s="52" t="s">
        <v>148</v>
      </c>
      <c r="B79" s="14"/>
      <c r="C79" s="14"/>
      <c r="D79" s="11"/>
      <c r="E79" s="14"/>
      <c r="F79" s="14"/>
      <c r="G79" s="14"/>
      <c r="H79" s="6"/>
    </row>
    <row r="80" spans="1:10" ht="15.95" customHeight="1" x14ac:dyDescent="0.35">
      <c r="A80" s="14" t="s">
        <v>149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150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151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53" t="s">
        <v>152</v>
      </c>
      <c r="B83" s="53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153</v>
      </c>
      <c r="B84" s="14"/>
      <c r="C84" s="14"/>
      <c r="D84" s="6"/>
      <c r="E84" s="14"/>
      <c r="F84" s="14"/>
      <c r="G84" s="14"/>
      <c r="H84" s="6"/>
    </row>
    <row r="85" spans="1:8" ht="15.95" customHeight="1" x14ac:dyDescent="0.35">
      <c r="A85" s="14" t="s">
        <v>154</v>
      </c>
      <c r="B85" s="14"/>
      <c r="C85" s="14"/>
      <c r="D85" s="6"/>
      <c r="E85" s="14"/>
      <c r="F85" s="14"/>
      <c r="G85" s="14"/>
      <c r="H85" s="6"/>
    </row>
    <row r="86" spans="1:8" ht="15.95" customHeight="1" x14ac:dyDescent="0.35">
      <c r="A86" s="14" t="s">
        <v>155</v>
      </c>
      <c r="B86" s="14"/>
      <c r="C86" s="14"/>
      <c r="D86" s="6"/>
      <c r="E86" s="14"/>
      <c r="F86" s="14"/>
      <c r="G86" s="14"/>
      <c r="H86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7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535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536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214</v>
      </c>
      <c r="B25" s="14" t="s">
        <v>537</v>
      </c>
      <c r="C25" s="36">
        <v>300</v>
      </c>
      <c r="D25" s="31">
        <v>3513.75</v>
      </c>
      <c r="E25" s="28" t="s">
        <v>216</v>
      </c>
      <c r="F25" s="29" t="s">
        <v>101</v>
      </c>
      <c r="G25" s="30" t="s">
        <v>102</v>
      </c>
      <c r="H25" s="31">
        <f t="shared" ref="H25:H38" si="0">ROUND(IFERROR($D25/$D$79*100,0),2)</f>
        <v>13.33</v>
      </c>
      <c r="I25" s="14"/>
      <c r="J25" s="14"/>
    </row>
    <row r="26" spans="1:10" ht="15.95" customHeight="1" x14ac:dyDescent="0.35">
      <c r="A26" s="40" t="s">
        <v>106</v>
      </c>
      <c r="B26" s="14" t="s">
        <v>504</v>
      </c>
      <c r="C26" s="36">
        <v>300</v>
      </c>
      <c r="D26" s="31">
        <v>3066.9</v>
      </c>
      <c r="E26" s="28" t="s">
        <v>120</v>
      </c>
      <c r="F26" s="29" t="s">
        <v>101</v>
      </c>
      <c r="G26" s="30" t="s">
        <v>102</v>
      </c>
      <c r="H26" s="31">
        <f t="shared" si="0"/>
        <v>11.63</v>
      </c>
      <c r="I26" s="14"/>
      <c r="J26" s="14"/>
    </row>
    <row r="27" spans="1:10" ht="15.95" customHeight="1" x14ac:dyDescent="0.35">
      <c r="A27" s="40" t="s">
        <v>228</v>
      </c>
      <c r="B27" s="14" t="s">
        <v>538</v>
      </c>
      <c r="C27" s="36">
        <v>120</v>
      </c>
      <c r="D27" s="31">
        <v>3042.47</v>
      </c>
      <c r="E27" s="28" t="s">
        <v>216</v>
      </c>
      <c r="F27" s="29" t="s">
        <v>101</v>
      </c>
      <c r="G27" s="30" t="s">
        <v>102</v>
      </c>
      <c r="H27" s="31">
        <f t="shared" si="0"/>
        <v>11.54</v>
      </c>
      <c r="I27" s="14"/>
      <c r="J27" s="14"/>
    </row>
    <row r="28" spans="1:10" ht="15.95" customHeight="1" x14ac:dyDescent="0.35">
      <c r="A28" s="40" t="s">
        <v>486</v>
      </c>
      <c r="B28" s="14" t="s">
        <v>539</v>
      </c>
      <c r="C28" s="36">
        <v>300</v>
      </c>
      <c r="D28" s="31">
        <v>3014.48</v>
      </c>
      <c r="E28" s="28" t="s">
        <v>488</v>
      </c>
      <c r="F28" s="29" t="s">
        <v>101</v>
      </c>
      <c r="G28" s="30" t="s">
        <v>489</v>
      </c>
      <c r="H28" s="31">
        <f t="shared" si="0"/>
        <v>11.44</v>
      </c>
      <c r="I28" s="14"/>
      <c r="J28" s="14"/>
    </row>
    <row r="29" spans="1:10" ht="15.95" customHeight="1" x14ac:dyDescent="0.35">
      <c r="A29" s="40" t="s">
        <v>109</v>
      </c>
      <c r="B29" s="14" t="s">
        <v>540</v>
      </c>
      <c r="C29" s="36">
        <v>250</v>
      </c>
      <c r="D29" s="31">
        <v>2544.59</v>
      </c>
      <c r="E29" s="28" t="s">
        <v>108</v>
      </c>
      <c r="F29" s="29" t="s">
        <v>101</v>
      </c>
      <c r="G29" s="30" t="s">
        <v>111</v>
      </c>
      <c r="H29" s="31">
        <f t="shared" si="0"/>
        <v>9.65</v>
      </c>
      <c r="I29" s="14"/>
      <c r="J29" s="14"/>
    </row>
    <row r="30" spans="1:10" ht="15.95" customHeight="1" x14ac:dyDescent="0.35">
      <c r="A30" s="40" t="s">
        <v>162</v>
      </c>
      <c r="B30" s="14" t="s">
        <v>541</v>
      </c>
      <c r="C30" s="36">
        <v>200</v>
      </c>
      <c r="D30" s="31">
        <v>2026.95</v>
      </c>
      <c r="E30" s="28" t="s">
        <v>120</v>
      </c>
      <c r="F30" s="29" t="s">
        <v>101</v>
      </c>
      <c r="G30" s="30" t="s">
        <v>102</v>
      </c>
      <c r="H30" s="31">
        <f t="shared" si="0"/>
        <v>7.69</v>
      </c>
      <c r="I30" s="14"/>
      <c r="J30" s="14"/>
    </row>
    <row r="31" spans="1:10" ht="15.95" customHeight="1" x14ac:dyDescent="0.35">
      <c r="A31" s="40" t="s">
        <v>295</v>
      </c>
      <c r="B31" s="14" t="s">
        <v>450</v>
      </c>
      <c r="C31" s="36">
        <v>150</v>
      </c>
      <c r="D31" s="31">
        <v>1521.95</v>
      </c>
      <c r="E31" s="28" t="s">
        <v>297</v>
      </c>
      <c r="F31" s="29" t="s">
        <v>101</v>
      </c>
      <c r="G31" s="30" t="s">
        <v>121</v>
      </c>
      <c r="H31" s="31">
        <f t="shared" si="0"/>
        <v>5.77</v>
      </c>
      <c r="I31" s="14"/>
      <c r="J31" s="14"/>
    </row>
    <row r="32" spans="1:10" ht="15.95" customHeight="1" x14ac:dyDescent="0.35">
      <c r="A32" s="40" t="s">
        <v>112</v>
      </c>
      <c r="B32" s="14" t="s">
        <v>453</v>
      </c>
      <c r="C32" s="36">
        <v>140</v>
      </c>
      <c r="D32" s="31">
        <v>1418.81</v>
      </c>
      <c r="E32" s="28" t="s">
        <v>108</v>
      </c>
      <c r="F32" s="29" t="s">
        <v>101</v>
      </c>
      <c r="G32" s="30" t="s">
        <v>102</v>
      </c>
      <c r="H32" s="31">
        <f t="shared" si="0"/>
        <v>5.38</v>
      </c>
      <c r="I32" s="14"/>
      <c r="J32" s="14"/>
    </row>
    <row r="33" spans="1:10" ht="15.95" customHeight="1" x14ac:dyDescent="0.35">
      <c r="A33" s="40" t="s">
        <v>118</v>
      </c>
      <c r="B33" s="14" t="s">
        <v>542</v>
      </c>
      <c r="C33" s="36">
        <v>80</v>
      </c>
      <c r="D33" s="31">
        <v>1022.12</v>
      </c>
      <c r="E33" s="28" t="s">
        <v>108</v>
      </c>
      <c r="F33" s="29" t="s">
        <v>101</v>
      </c>
      <c r="G33" s="30" t="s">
        <v>121</v>
      </c>
      <c r="H33" s="31">
        <f t="shared" si="0"/>
        <v>3.88</v>
      </c>
      <c r="I33" s="14"/>
      <c r="J33" s="14"/>
    </row>
    <row r="34" spans="1:10" ht="15.95" customHeight="1" x14ac:dyDescent="0.35">
      <c r="A34" s="40" t="s">
        <v>124</v>
      </c>
      <c r="B34" s="14" t="s">
        <v>197</v>
      </c>
      <c r="C34" s="36">
        <v>100</v>
      </c>
      <c r="D34" s="31">
        <v>1020.79</v>
      </c>
      <c r="E34" s="28" t="s">
        <v>120</v>
      </c>
      <c r="F34" s="29" t="s">
        <v>101</v>
      </c>
      <c r="G34" s="30" t="s">
        <v>111</v>
      </c>
      <c r="H34" s="31">
        <f t="shared" si="0"/>
        <v>3.87</v>
      </c>
      <c r="I34" s="14"/>
      <c r="J34" s="14"/>
    </row>
    <row r="35" spans="1:10" ht="15.95" customHeight="1" x14ac:dyDescent="0.35">
      <c r="A35" s="40" t="s">
        <v>112</v>
      </c>
      <c r="B35" s="14" t="s">
        <v>161</v>
      </c>
      <c r="C35" s="36">
        <v>80</v>
      </c>
      <c r="D35" s="31">
        <v>810.13</v>
      </c>
      <c r="E35" s="28" t="s">
        <v>108</v>
      </c>
      <c r="F35" s="29" t="s">
        <v>101</v>
      </c>
      <c r="G35" s="30" t="s">
        <v>102</v>
      </c>
      <c r="H35" s="31">
        <f t="shared" si="0"/>
        <v>3.07</v>
      </c>
      <c r="I35" s="14"/>
      <c r="J35" s="14"/>
    </row>
    <row r="36" spans="1:10" ht="15.95" customHeight="1" x14ac:dyDescent="0.35">
      <c r="A36" s="40" t="s">
        <v>118</v>
      </c>
      <c r="B36" s="14" t="s">
        <v>543</v>
      </c>
      <c r="C36" s="36">
        <v>50</v>
      </c>
      <c r="D36" s="31">
        <v>643.71</v>
      </c>
      <c r="E36" s="28" t="s">
        <v>164</v>
      </c>
      <c r="F36" s="29" t="s">
        <v>101</v>
      </c>
      <c r="G36" s="30" t="s">
        <v>121</v>
      </c>
      <c r="H36" s="31">
        <f t="shared" si="0"/>
        <v>2.44</v>
      </c>
      <c r="I36" s="14"/>
      <c r="J36" s="14"/>
    </row>
    <row r="37" spans="1:10" ht="15.95" customHeight="1" x14ac:dyDescent="0.35">
      <c r="A37" s="40" t="s">
        <v>109</v>
      </c>
      <c r="B37" s="14" t="s">
        <v>110</v>
      </c>
      <c r="C37" s="36">
        <v>30</v>
      </c>
      <c r="D37" s="31">
        <v>303.87</v>
      </c>
      <c r="E37" s="28" t="s">
        <v>108</v>
      </c>
      <c r="F37" s="29" t="s">
        <v>101</v>
      </c>
      <c r="G37" s="30" t="s">
        <v>111</v>
      </c>
      <c r="H37" s="31">
        <f t="shared" si="0"/>
        <v>1.1499999999999999</v>
      </c>
      <c r="I37" s="14"/>
      <c r="J37" s="14"/>
    </row>
    <row r="38" spans="1:10" ht="15.95" customHeight="1" x14ac:dyDescent="0.35">
      <c r="A38" s="40" t="s">
        <v>109</v>
      </c>
      <c r="B38" s="14" t="s">
        <v>193</v>
      </c>
      <c r="C38" s="36">
        <v>20</v>
      </c>
      <c r="D38" s="31">
        <v>203.66</v>
      </c>
      <c r="E38" s="28" t="s">
        <v>120</v>
      </c>
      <c r="F38" s="29" t="s">
        <v>101</v>
      </c>
      <c r="G38" s="30" t="s">
        <v>111</v>
      </c>
      <c r="H38" s="31">
        <f t="shared" si="0"/>
        <v>0.77</v>
      </c>
      <c r="I38" s="14"/>
      <c r="J38" s="14"/>
    </row>
    <row r="39" spans="1:10" ht="15.95" customHeight="1" x14ac:dyDescent="0.35">
      <c r="A39" s="33" t="s">
        <v>92</v>
      </c>
      <c r="B39" s="34"/>
      <c r="C39" s="32"/>
      <c r="D39" s="35">
        <f>SUM(D24:D38)</f>
        <v>24154.18</v>
      </c>
      <c r="E39" s="28"/>
      <c r="F39" s="29"/>
      <c r="G39" s="30"/>
      <c r="H39" s="35">
        <f>SUM(H24:H38)</f>
        <v>91.609999999999985</v>
      </c>
      <c r="I39" s="14"/>
      <c r="J39" s="14"/>
    </row>
    <row r="40" spans="1:10" ht="15.95" customHeight="1" x14ac:dyDescent="0.35">
      <c r="A40" s="25" t="s">
        <v>126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37" t="s">
        <v>127</v>
      </c>
      <c r="B42" s="38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33"/>
      <c r="B44" s="34"/>
      <c r="C44" s="32"/>
      <c r="D44" s="39"/>
      <c r="E44" s="28"/>
      <c r="F44" s="29"/>
      <c r="G44" s="30"/>
      <c r="H44" s="39"/>
      <c r="I44" s="14"/>
      <c r="J44" s="14"/>
    </row>
    <row r="45" spans="1:10" ht="15.95" customHeight="1" x14ac:dyDescent="0.35">
      <c r="A45" s="33"/>
      <c r="B45" s="34"/>
      <c r="C45" s="32"/>
      <c r="D45" s="39"/>
      <c r="E45" s="28"/>
      <c r="F45" s="29"/>
      <c r="G45" s="30"/>
      <c r="H45" s="39"/>
      <c r="I45" s="14"/>
      <c r="J45" s="14"/>
    </row>
    <row r="46" spans="1:10" ht="15.95" customHeight="1" x14ac:dyDescent="0.35">
      <c r="A46" s="25" t="s">
        <v>128</v>
      </c>
      <c r="B46" s="9"/>
      <c r="C46" s="36"/>
      <c r="D46" s="31" t="s">
        <v>91</v>
      </c>
      <c r="E46" s="28"/>
      <c r="F46" s="29"/>
      <c r="G46" s="30"/>
      <c r="H46" s="31"/>
      <c r="I46" s="14"/>
      <c r="J46" s="14"/>
    </row>
    <row r="47" spans="1:10" ht="15.95" hidden="1" customHeight="1" x14ac:dyDescent="0.35">
      <c r="A47" s="33" t="s">
        <v>92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25" t="s">
        <v>129</v>
      </c>
      <c r="B48" s="9"/>
      <c r="C48" s="36"/>
      <c r="D48" s="31" t="s">
        <v>91</v>
      </c>
      <c r="E48" s="28"/>
      <c r="F48" s="29"/>
      <c r="G48" s="30"/>
      <c r="H48" s="31"/>
      <c r="I48" s="14"/>
      <c r="J48" s="14"/>
    </row>
    <row r="49" spans="1:10" ht="15.95" hidden="1" customHeight="1" x14ac:dyDescent="0.35">
      <c r="A49" s="33" t="s">
        <v>92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25" t="s">
        <v>130</v>
      </c>
      <c r="B50" s="9"/>
      <c r="C50" s="36"/>
      <c r="D50" s="31" t="s">
        <v>91</v>
      </c>
      <c r="E50" s="28"/>
      <c r="F50" s="29"/>
      <c r="G50" s="30"/>
      <c r="H50" s="31"/>
      <c r="I50" s="14"/>
      <c r="J50" s="14"/>
    </row>
    <row r="51" spans="1:10" ht="15.95" hidden="1" customHeight="1" x14ac:dyDescent="0.35">
      <c r="A51" s="33" t="s">
        <v>92</v>
      </c>
      <c r="B51" s="34"/>
      <c r="C51" s="32"/>
      <c r="D51" s="35">
        <f>SUM(D50:D50)</f>
        <v>0</v>
      </c>
      <c r="E51" s="28"/>
      <c r="F51" s="29"/>
      <c r="G51" s="30"/>
      <c r="H51" s="35">
        <f>SUM(H50:H50)</f>
        <v>0</v>
      </c>
      <c r="I51" s="14"/>
      <c r="J51" s="14"/>
    </row>
    <row r="52" spans="1:10" ht="15.95" customHeight="1" x14ac:dyDescent="0.35">
      <c r="A52" s="33"/>
      <c r="B52" s="34"/>
      <c r="C52" s="32"/>
      <c r="D52" s="39"/>
      <c r="E52" s="28"/>
      <c r="F52" s="29"/>
      <c r="G52" s="30"/>
      <c r="H52" s="39"/>
      <c r="I52" s="14"/>
      <c r="J52" s="14"/>
    </row>
    <row r="53" spans="1:10" ht="15.95" customHeight="1" x14ac:dyDescent="0.35">
      <c r="A53" s="25" t="s">
        <v>131</v>
      </c>
      <c r="B53" s="9"/>
      <c r="C53" s="36"/>
      <c r="D53" s="31"/>
      <c r="E53" s="28"/>
      <c r="F53" s="29"/>
      <c r="G53" s="30"/>
      <c r="H53" s="31"/>
      <c r="I53" s="14"/>
      <c r="J53" s="14"/>
    </row>
    <row r="54" spans="1:10" ht="15.95" customHeight="1" x14ac:dyDescent="0.35">
      <c r="A54" s="25" t="s">
        <v>132</v>
      </c>
      <c r="B54" s="9"/>
      <c r="C54" s="36"/>
      <c r="D54" s="31">
        <v>106.97</v>
      </c>
      <c r="E54" s="28"/>
      <c r="F54" s="29"/>
      <c r="G54" s="30"/>
      <c r="H54" s="31">
        <f>ROUND(IFERROR($D54/$D$79*100,0),2)</f>
        <v>0.41</v>
      </c>
      <c r="I54" s="41"/>
      <c r="J54" s="14"/>
    </row>
    <row r="55" spans="1:10" ht="15.95" customHeight="1" x14ac:dyDescent="0.35">
      <c r="A55" s="25" t="s">
        <v>133</v>
      </c>
      <c r="B55" s="9"/>
      <c r="C55" s="36"/>
      <c r="D55" s="31" t="s">
        <v>91</v>
      </c>
      <c r="E55" s="28"/>
      <c r="F55" s="29"/>
      <c r="G55" s="30"/>
      <c r="H55" s="31"/>
      <c r="I55" s="41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135</v>
      </c>
      <c r="B57" s="9"/>
      <c r="C57" s="42"/>
      <c r="D57" s="31"/>
      <c r="E57" s="28"/>
      <c r="F57" s="29"/>
      <c r="G57" s="30"/>
      <c r="H57" s="31"/>
      <c r="I57" s="41"/>
      <c r="J57" s="14"/>
    </row>
    <row r="58" spans="1:10" ht="15.95" customHeight="1" x14ac:dyDescent="0.35">
      <c r="A58" s="40" t="s">
        <v>544</v>
      </c>
      <c r="B58" s="14" t="s">
        <v>545</v>
      </c>
      <c r="C58" s="42">
        <v>350</v>
      </c>
      <c r="D58" s="31">
        <v>332.08</v>
      </c>
      <c r="E58" s="28" t="s">
        <v>186</v>
      </c>
      <c r="F58" s="29" t="s">
        <v>101</v>
      </c>
      <c r="G58" s="30" t="s">
        <v>111</v>
      </c>
      <c r="H58" s="31">
        <f>ROUND(IFERROR($D58/$D$79*100,0),2)</f>
        <v>1.26</v>
      </c>
      <c r="I58" s="41"/>
      <c r="J58" s="14"/>
    </row>
    <row r="59" spans="1:10" ht="15.95" customHeight="1" x14ac:dyDescent="0.35">
      <c r="A59" s="40" t="s">
        <v>207</v>
      </c>
      <c r="B59" s="14" t="s">
        <v>466</v>
      </c>
      <c r="C59" s="42">
        <v>250</v>
      </c>
      <c r="D59" s="31">
        <v>240.84</v>
      </c>
      <c r="E59" s="28" t="s">
        <v>186</v>
      </c>
      <c r="F59" s="29" t="s">
        <v>101</v>
      </c>
      <c r="G59" s="30" t="s">
        <v>111</v>
      </c>
      <c r="H59" s="31">
        <f>ROUND(IFERROR($D59/$D$79*100,0),2)</f>
        <v>0.91</v>
      </c>
      <c r="I59" s="41"/>
      <c r="J59" s="14"/>
    </row>
    <row r="60" spans="1:10" ht="15.95" customHeight="1" x14ac:dyDescent="0.35">
      <c r="A60" s="33" t="s">
        <v>134</v>
      </c>
      <c r="B60" s="34"/>
      <c r="C60" s="32"/>
      <c r="D60" s="35">
        <f>SUM(D57:D59)</f>
        <v>572.91999999999996</v>
      </c>
      <c r="E60" s="28"/>
      <c r="F60" s="29"/>
      <c r="G60" s="30"/>
      <c r="H60" s="35">
        <f>SUM(H57:H59)</f>
        <v>2.17</v>
      </c>
      <c r="I60" s="14"/>
      <c r="J60" s="14"/>
    </row>
    <row r="61" spans="1:10" ht="15.95" customHeight="1" x14ac:dyDescent="0.35">
      <c r="A61" s="25" t="s">
        <v>136</v>
      </c>
      <c r="B61" s="9"/>
      <c r="C61" s="36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25" t="s">
        <v>137</v>
      </c>
      <c r="B63" s="9"/>
      <c r="C63" s="36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134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7" t="s">
        <v>138</v>
      </c>
      <c r="B65" s="38"/>
      <c r="C65" s="32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134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7" t="s">
        <v>139</v>
      </c>
      <c r="B67" s="38"/>
      <c r="C67" s="32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134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33" t="s">
        <v>140</v>
      </c>
      <c r="B69" s="38"/>
      <c r="C69" s="36"/>
      <c r="D69" s="35">
        <f>SUM(D68,D66,D64,D62,D60,D56,D54)</f>
        <v>679.89</v>
      </c>
      <c r="E69" s="28"/>
      <c r="F69" s="29"/>
      <c r="G69" s="30"/>
      <c r="H69" s="35">
        <f>SUM(H68,H66,H64,H62,H60,H56,H54)</f>
        <v>2.58</v>
      </c>
      <c r="I69" s="14"/>
      <c r="J69" s="14"/>
    </row>
    <row r="70" spans="1:10" ht="15.95" customHeight="1" x14ac:dyDescent="0.35">
      <c r="A70" s="25" t="s">
        <v>141</v>
      </c>
      <c r="B70" s="9"/>
      <c r="C70" s="36"/>
      <c r="D70" s="31" t="s">
        <v>91</v>
      </c>
      <c r="E70" s="28"/>
      <c r="F70" s="29"/>
      <c r="G70" s="30"/>
      <c r="H70" s="31"/>
      <c r="I70" s="14"/>
      <c r="J70" s="14"/>
    </row>
    <row r="71" spans="1:10" ht="15.95" hidden="1" customHeight="1" x14ac:dyDescent="0.35">
      <c r="A71" s="33" t="s">
        <v>92</v>
      </c>
      <c r="B71" s="34"/>
      <c r="C71" s="32"/>
      <c r="D71" s="35">
        <f>SUM(D70:D70)</f>
        <v>0</v>
      </c>
      <c r="E71" s="28"/>
      <c r="F71" s="29"/>
      <c r="G71" s="30"/>
      <c r="H71" s="35">
        <f>SUM(H70:H70)</f>
        <v>0</v>
      </c>
      <c r="I71" s="14"/>
      <c r="J71" s="14"/>
    </row>
    <row r="72" spans="1:10" ht="15.95" customHeight="1" x14ac:dyDescent="0.35">
      <c r="A72" s="25" t="s">
        <v>142</v>
      </c>
      <c r="B72" s="9"/>
      <c r="C72" s="36"/>
      <c r="D72" s="31" t="s">
        <v>91</v>
      </c>
      <c r="E72" s="28"/>
      <c r="F72" s="29"/>
      <c r="G72" s="30"/>
      <c r="H72" s="31"/>
      <c r="I72" s="14"/>
      <c r="J72" s="14"/>
    </row>
    <row r="73" spans="1:10" ht="15.95" hidden="1" customHeight="1" x14ac:dyDescent="0.35">
      <c r="A73" s="33" t="s">
        <v>92</v>
      </c>
      <c r="B73" s="34"/>
      <c r="C73" s="32"/>
      <c r="D73" s="35">
        <f>SUM(D72:D72)</f>
        <v>0</v>
      </c>
      <c r="E73" s="28"/>
      <c r="F73" s="29"/>
      <c r="G73" s="30"/>
      <c r="H73" s="35">
        <f>SUM(H72:H72)</f>
        <v>0</v>
      </c>
      <c r="I73" s="14"/>
      <c r="J73" s="14"/>
    </row>
    <row r="74" spans="1:10" ht="15.95" customHeight="1" x14ac:dyDescent="0.35">
      <c r="A74" s="37" t="s">
        <v>143</v>
      </c>
      <c r="B74" s="38"/>
      <c r="C74" s="32"/>
      <c r="D74" s="39"/>
      <c r="E74" s="28"/>
      <c r="F74" s="29"/>
      <c r="G74" s="30"/>
      <c r="H74" s="31"/>
      <c r="I74" s="14"/>
      <c r="J74" s="14"/>
    </row>
    <row r="75" spans="1:10" ht="15.95" customHeight="1" x14ac:dyDescent="0.35">
      <c r="A75" s="37" t="s">
        <v>144</v>
      </c>
      <c r="B75" s="38"/>
      <c r="C75" s="32"/>
      <c r="D75" s="31" t="s">
        <v>91</v>
      </c>
      <c r="E75" s="28"/>
      <c r="F75" s="29"/>
      <c r="G75" s="30"/>
      <c r="H75" s="31"/>
      <c r="I75" s="14"/>
      <c r="J75" s="14"/>
    </row>
    <row r="76" spans="1:10" ht="15.95" customHeight="1" x14ac:dyDescent="0.35">
      <c r="A76" s="25" t="s">
        <v>145</v>
      </c>
      <c r="B76" s="9"/>
      <c r="C76" s="36"/>
      <c r="D76" s="31">
        <v>0.11</v>
      </c>
      <c r="E76" s="28"/>
      <c r="F76" s="29"/>
      <c r="G76" s="30"/>
      <c r="H76" s="43">
        <f>ROUND(IFERROR($D76/$D$79*100,0),2)</f>
        <v>0</v>
      </c>
      <c r="I76" s="41"/>
      <c r="J76" s="14"/>
    </row>
    <row r="77" spans="1:10" ht="15.95" customHeight="1" x14ac:dyDescent="0.35">
      <c r="A77" s="25" t="s">
        <v>146</v>
      </c>
      <c r="B77" s="9"/>
      <c r="C77" s="36"/>
      <c r="D77" s="44">
        <v>1527.1099999999969</v>
      </c>
      <c r="E77" s="28"/>
      <c r="F77" s="29"/>
      <c r="G77" s="30"/>
      <c r="H77" s="31">
        <f>ROUND(IFERROR($D77/$D$79*100,0),2)+0.02</f>
        <v>5.81</v>
      </c>
      <c r="I77" s="41"/>
      <c r="J77" s="14"/>
    </row>
    <row r="78" spans="1:10" ht="15.95" customHeight="1" x14ac:dyDescent="0.35">
      <c r="A78" s="33" t="s">
        <v>92</v>
      </c>
      <c r="B78" s="34"/>
      <c r="C78" s="36"/>
      <c r="D78" s="35">
        <f>SUM(D75:D77)</f>
        <v>1527.2199999999968</v>
      </c>
      <c r="E78" s="28"/>
      <c r="F78" s="29"/>
      <c r="G78" s="30"/>
      <c r="H78" s="35">
        <f>SUM(H75:H77)</f>
        <v>5.81</v>
      </c>
      <c r="I78" s="11"/>
      <c r="J78" s="14"/>
    </row>
    <row r="79" spans="1:10" ht="15.95" customHeight="1" thickBot="1" x14ac:dyDescent="0.4">
      <c r="A79" s="45" t="s">
        <v>147</v>
      </c>
      <c r="B79" s="46"/>
      <c r="C79" s="47"/>
      <c r="D79" s="48">
        <f>SUMIF(A:A,"*Total",D:D)</f>
        <v>26361.289999999997</v>
      </c>
      <c r="E79" s="49"/>
      <c r="F79" s="50"/>
      <c r="G79" s="51"/>
      <c r="H79" s="48">
        <f>SUMIF(A:A,"*Total",H:H)</f>
        <v>99.999999999999986</v>
      </c>
      <c r="I79" s="11"/>
      <c r="J79" s="14"/>
    </row>
    <row r="80" spans="1:10" ht="15.95" customHeight="1" thickTop="1" x14ac:dyDescent="0.35">
      <c r="A80" s="52" t="s">
        <v>148</v>
      </c>
      <c r="B80" s="14"/>
      <c r="C80" s="14"/>
      <c r="D80" s="11"/>
      <c r="E80" s="14"/>
      <c r="F80" s="14"/>
      <c r="G80" s="14"/>
      <c r="H80" s="6"/>
    </row>
    <row r="81" spans="1:8" ht="15.95" customHeight="1" x14ac:dyDescent="0.35">
      <c r="A81" s="14" t="s">
        <v>149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150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151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53" t="s">
        <v>152</v>
      </c>
      <c r="B84" s="53"/>
      <c r="C84" s="14"/>
      <c r="D84" s="6"/>
      <c r="E84" s="14"/>
      <c r="F84" s="14"/>
      <c r="G84" s="14"/>
      <c r="H84" s="6"/>
    </row>
    <row r="85" spans="1:8" ht="15.95" customHeight="1" x14ac:dyDescent="0.35">
      <c r="A85" s="14" t="s">
        <v>153</v>
      </c>
      <c r="B85" s="14"/>
      <c r="C85" s="14"/>
      <c r="D85" s="6"/>
      <c r="E85" s="14"/>
      <c r="F85" s="14"/>
      <c r="G85" s="14"/>
      <c r="H85" s="6"/>
    </row>
    <row r="86" spans="1:8" ht="15.95" customHeight="1" x14ac:dyDescent="0.35">
      <c r="A86" s="14" t="s">
        <v>154</v>
      </c>
      <c r="B86" s="14"/>
      <c r="C86" s="14"/>
      <c r="D86" s="6"/>
      <c r="E86" s="14"/>
      <c r="F86" s="14"/>
      <c r="G86" s="14"/>
      <c r="H86" s="6"/>
    </row>
    <row r="87" spans="1:8" ht="15.95" customHeight="1" x14ac:dyDescent="0.35">
      <c r="A87" s="14" t="s">
        <v>155</v>
      </c>
      <c r="B87" s="14"/>
      <c r="C87" s="14"/>
      <c r="D87" s="6"/>
      <c r="E87" s="14"/>
      <c r="F87" s="14"/>
      <c r="G87" s="14"/>
      <c r="H87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4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546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547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98</v>
      </c>
      <c r="B25" s="14" t="s">
        <v>548</v>
      </c>
      <c r="C25" s="36">
        <v>320</v>
      </c>
      <c r="D25" s="31">
        <v>3731.88</v>
      </c>
      <c r="E25" s="28" t="s">
        <v>216</v>
      </c>
      <c r="F25" s="29" t="s">
        <v>101</v>
      </c>
      <c r="G25" s="30" t="s">
        <v>102</v>
      </c>
      <c r="H25" s="31">
        <f t="shared" ref="H25:H35" si="0">ROUND(IFERROR($D25/$D$76*100,0),2)</f>
        <v>14.91</v>
      </c>
      <c r="I25" s="14"/>
      <c r="J25" s="14"/>
    </row>
    <row r="26" spans="1:10" ht="15.95" customHeight="1" x14ac:dyDescent="0.35">
      <c r="A26" s="40" t="s">
        <v>106</v>
      </c>
      <c r="B26" s="14" t="s">
        <v>549</v>
      </c>
      <c r="C26" s="36">
        <v>300</v>
      </c>
      <c r="D26" s="31">
        <v>3045.58</v>
      </c>
      <c r="E26" s="28" t="s">
        <v>108</v>
      </c>
      <c r="F26" s="29" t="s">
        <v>101</v>
      </c>
      <c r="G26" s="30" t="s">
        <v>102</v>
      </c>
      <c r="H26" s="31">
        <f t="shared" si="0"/>
        <v>12.17</v>
      </c>
      <c r="I26" s="14"/>
      <c r="J26" s="14"/>
    </row>
    <row r="27" spans="1:10" ht="15.95" customHeight="1" x14ac:dyDescent="0.35">
      <c r="A27" s="40" t="s">
        <v>228</v>
      </c>
      <c r="B27" s="14" t="s">
        <v>550</v>
      </c>
      <c r="C27" s="36">
        <v>120</v>
      </c>
      <c r="D27" s="31">
        <v>3043.09</v>
      </c>
      <c r="E27" s="28" t="s">
        <v>216</v>
      </c>
      <c r="F27" s="29" t="s">
        <v>101</v>
      </c>
      <c r="G27" s="30" t="s">
        <v>102</v>
      </c>
      <c r="H27" s="31">
        <f t="shared" si="0"/>
        <v>12.16</v>
      </c>
      <c r="I27" s="14"/>
      <c r="J27" s="14"/>
    </row>
    <row r="28" spans="1:10" ht="15.95" customHeight="1" x14ac:dyDescent="0.35">
      <c r="A28" s="40" t="s">
        <v>486</v>
      </c>
      <c r="B28" s="14" t="s">
        <v>539</v>
      </c>
      <c r="C28" s="36">
        <v>300</v>
      </c>
      <c r="D28" s="31">
        <v>3014.48</v>
      </c>
      <c r="E28" s="28" t="s">
        <v>488</v>
      </c>
      <c r="F28" s="29" t="s">
        <v>101</v>
      </c>
      <c r="G28" s="30" t="s">
        <v>489</v>
      </c>
      <c r="H28" s="31">
        <f t="shared" si="0"/>
        <v>12.04</v>
      </c>
      <c r="I28" s="14"/>
      <c r="J28" s="14"/>
    </row>
    <row r="29" spans="1:10" ht="15.95" customHeight="1" x14ac:dyDescent="0.35">
      <c r="A29" s="40" t="s">
        <v>112</v>
      </c>
      <c r="B29" s="14" t="s">
        <v>453</v>
      </c>
      <c r="C29" s="36">
        <v>290</v>
      </c>
      <c r="D29" s="31">
        <v>2938.96</v>
      </c>
      <c r="E29" s="28" t="s">
        <v>108</v>
      </c>
      <c r="F29" s="29" t="s">
        <v>101</v>
      </c>
      <c r="G29" s="30" t="s">
        <v>102</v>
      </c>
      <c r="H29" s="31">
        <f t="shared" si="0"/>
        <v>11.74</v>
      </c>
      <c r="I29" s="14"/>
      <c r="J29" s="14"/>
    </row>
    <row r="30" spans="1:10" ht="15.95" customHeight="1" x14ac:dyDescent="0.35">
      <c r="A30" s="40" t="s">
        <v>226</v>
      </c>
      <c r="B30" s="14" t="s">
        <v>551</v>
      </c>
      <c r="C30" s="36">
        <v>230</v>
      </c>
      <c r="D30" s="31">
        <v>2336.12</v>
      </c>
      <c r="E30" s="28" t="s">
        <v>120</v>
      </c>
      <c r="F30" s="29" t="s">
        <v>101</v>
      </c>
      <c r="G30" s="30" t="s">
        <v>102</v>
      </c>
      <c r="H30" s="31">
        <f t="shared" si="0"/>
        <v>9.33</v>
      </c>
      <c r="I30" s="14"/>
      <c r="J30" s="14"/>
    </row>
    <row r="31" spans="1:10" ht="15.95" customHeight="1" x14ac:dyDescent="0.35">
      <c r="A31" s="40" t="s">
        <v>109</v>
      </c>
      <c r="B31" s="14" t="s">
        <v>540</v>
      </c>
      <c r="C31" s="36">
        <v>150</v>
      </c>
      <c r="D31" s="31">
        <v>1526.75</v>
      </c>
      <c r="E31" s="28" t="s">
        <v>108</v>
      </c>
      <c r="F31" s="29" t="s">
        <v>101</v>
      </c>
      <c r="G31" s="30" t="s">
        <v>111</v>
      </c>
      <c r="H31" s="31">
        <f t="shared" si="0"/>
        <v>6.1</v>
      </c>
      <c r="I31" s="14"/>
      <c r="J31" s="14"/>
    </row>
    <row r="32" spans="1:10" ht="15.95" customHeight="1" x14ac:dyDescent="0.35">
      <c r="A32" s="40" t="s">
        <v>109</v>
      </c>
      <c r="B32" s="14" t="s">
        <v>193</v>
      </c>
      <c r="C32" s="36">
        <v>130</v>
      </c>
      <c r="D32" s="31">
        <v>1323.81</v>
      </c>
      <c r="E32" s="28" t="s">
        <v>120</v>
      </c>
      <c r="F32" s="29" t="s">
        <v>101</v>
      </c>
      <c r="G32" s="30" t="s">
        <v>111</v>
      </c>
      <c r="H32" s="31">
        <f t="shared" si="0"/>
        <v>5.29</v>
      </c>
      <c r="I32" s="14"/>
      <c r="J32" s="14"/>
    </row>
    <row r="33" spans="1:10" ht="15.95" customHeight="1" x14ac:dyDescent="0.35">
      <c r="A33" s="40" t="s">
        <v>198</v>
      </c>
      <c r="B33" s="14" t="s">
        <v>199</v>
      </c>
      <c r="C33" s="36">
        <v>50</v>
      </c>
      <c r="D33" s="31">
        <v>508.44</v>
      </c>
      <c r="E33" s="28" t="s">
        <v>164</v>
      </c>
      <c r="F33" s="29" t="s">
        <v>101</v>
      </c>
      <c r="G33" s="30" t="s">
        <v>111</v>
      </c>
      <c r="H33" s="31">
        <f t="shared" si="0"/>
        <v>2.0299999999999998</v>
      </c>
      <c r="I33" s="14"/>
      <c r="J33" s="14"/>
    </row>
    <row r="34" spans="1:10" ht="15.95" customHeight="1" x14ac:dyDescent="0.35">
      <c r="A34" s="40" t="s">
        <v>295</v>
      </c>
      <c r="B34" s="14" t="s">
        <v>450</v>
      </c>
      <c r="C34" s="36">
        <v>50</v>
      </c>
      <c r="D34" s="31">
        <v>507.32</v>
      </c>
      <c r="E34" s="28" t="s">
        <v>297</v>
      </c>
      <c r="F34" s="29" t="s">
        <v>101</v>
      </c>
      <c r="G34" s="30" t="s">
        <v>121</v>
      </c>
      <c r="H34" s="31">
        <f t="shared" si="0"/>
        <v>2.0299999999999998</v>
      </c>
      <c r="I34" s="14"/>
      <c r="J34" s="14"/>
    </row>
    <row r="35" spans="1:10" ht="15.95" customHeight="1" x14ac:dyDescent="0.35">
      <c r="A35" s="40" t="s">
        <v>109</v>
      </c>
      <c r="B35" s="14" t="s">
        <v>110</v>
      </c>
      <c r="C35" s="36">
        <v>30</v>
      </c>
      <c r="D35" s="31">
        <v>303.87</v>
      </c>
      <c r="E35" s="28" t="s">
        <v>108</v>
      </c>
      <c r="F35" s="29" t="s">
        <v>101</v>
      </c>
      <c r="G35" s="30" t="s">
        <v>111</v>
      </c>
      <c r="H35" s="31">
        <f t="shared" si="0"/>
        <v>1.21</v>
      </c>
      <c r="I35" s="14"/>
      <c r="J35" s="14"/>
    </row>
    <row r="36" spans="1:10" ht="15.95" customHeight="1" x14ac:dyDescent="0.35">
      <c r="A36" s="33" t="s">
        <v>92</v>
      </c>
      <c r="B36" s="34"/>
      <c r="C36" s="32"/>
      <c r="D36" s="35">
        <f>SUM(D24:D35)</f>
        <v>22280.299999999996</v>
      </c>
      <c r="E36" s="28"/>
      <c r="F36" s="29"/>
      <c r="G36" s="30"/>
      <c r="H36" s="35">
        <f>SUM(H24:H35)</f>
        <v>89.009999999999991</v>
      </c>
      <c r="I36" s="14"/>
      <c r="J36" s="14"/>
    </row>
    <row r="37" spans="1:10" ht="15.95" customHeight="1" x14ac:dyDescent="0.35">
      <c r="A37" s="25" t="s">
        <v>126</v>
      </c>
      <c r="B37" s="9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37" t="s">
        <v>127</v>
      </c>
      <c r="B39" s="38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33"/>
      <c r="B41" s="34"/>
      <c r="C41" s="32"/>
      <c r="D41" s="39"/>
      <c r="E41" s="28"/>
      <c r="F41" s="29"/>
      <c r="G41" s="30"/>
      <c r="H41" s="39"/>
      <c r="I41" s="14"/>
      <c r="J41" s="14"/>
    </row>
    <row r="42" spans="1:10" ht="15.95" customHeight="1" x14ac:dyDescent="0.35">
      <c r="A42" s="33"/>
      <c r="B42" s="34"/>
      <c r="C42" s="32"/>
      <c r="D42" s="39"/>
      <c r="E42" s="28"/>
      <c r="F42" s="29"/>
      <c r="G42" s="30"/>
      <c r="H42" s="39"/>
      <c r="I42" s="14"/>
      <c r="J42" s="14"/>
    </row>
    <row r="43" spans="1:10" ht="15.95" customHeight="1" x14ac:dyDescent="0.35">
      <c r="A43" s="25" t="s">
        <v>128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25" t="s">
        <v>129</v>
      </c>
      <c r="B45" s="9"/>
      <c r="C45" s="36"/>
      <c r="D45" s="31" t="s">
        <v>91</v>
      </c>
      <c r="E45" s="28"/>
      <c r="F45" s="29"/>
      <c r="G45" s="30"/>
      <c r="H45" s="31"/>
      <c r="I45" s="14"/>
      <c r="J45" s="14"/>
    </row>
    <row r="46" spans="1:10" ht="15.95" hidden="1" customHeight="1" x14ac:dyDescent="0.35">
      <c r="A46" s="33" t="s">
        <v>92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25" t="s">
        <v>130</v>
      </c>
      <c r="B47" s="9"/>
      <c r="C47" s="36"/>
      <c r="D47" s="31" t="s">
        <v>91</v>
      </c>
      <c r="E47" s="28"/>
      <c r="F47" s="29"/>
      <c r="G47" s="30"/>
      <c r="H47" s="31"/>
      <c r="I47" s="14"/>
      <c r="J47" s="14"/>
    </row>
    <row r="48" spans="1:10" ht="15.95" hidden="1" customHeight="1" x14ac:dyDescent="0.35">
      <c r="A48" s="33" t="s">
        <v>92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33"/>
      <c r="B49" s="34"/>
      <c r="C49" s="32"/>
      <c r="D49" s="39"/>
      <c r="E49" s="28"/>
      <c r="F49" s="29"/>
      <c r="G49" s="30"/>
      <c r="H49" s="39"/>
      <c r="I49" s="14"/>
      <c r="J49" s="14"/>
    </row>
    <row r="50" spans="1:10" ht="15.95" customHeight="1" x14ac:dyDescent="0.35">
      <c r="A50" s="25" t="s">
        <v>131</v>
      </c>
      <c r="B50" s="9"/>
      <c r="C50" s="36"/>
      <c r="D50" s="31"/>
      <c r="E50" s="28"/>
      <c r="F50" s="29"/>
      <c r="G50" s="30"/>
      <c r="H50" s="31"/>
      <c r="I50" s="14"/>
      <c r="J50" s="14"/>
    </row>
    <row r="51" spans="1:10" ht="15.95" customHeight="1" x14ac:dyDescent="0.35">
      <c r="A51" s="25" t="s">
        <v>132</v>
      </c>
      <c r="B51" s="9"/>
      <c r="C51" s="36"/>
      <c r="D51" s="31">
        <v>234.84</v>
      </c>
      <c r="E51" s="28"/>
      <c r="F51" s="29"/>
      <c r="G51" s="30"/>
      <c r="H51" s="31">
        <f>ROUND(IFERROR($D51/$D$76*100,0),2)</f>
        <v>0.94</v>
      </c>
      <c r="I51" s="41"/>
      <c r="J51" s="14"/>
    </row>
    <row r="52" spans="1:10" ht="15.95" customHeight="1" x14ac:dyDescent="0.35">
      <c r="A52" s="25" t="s">
        <v>133</v>
      </c>
      <c r="B52" s="9"/>
      <c r="C52" s="36"/>
      <c r="D52" s="31" t="s">
        <v>91</v>
      </c>
      <c r="E52" s="28"/>
      <c r="F52" s="29"/>
      <c r="G52" s="30"/>
      <c r="H52" s="31"/>
      <c r="I52" s="41"/>
      <c r="J52" s="14"/>
    </row>
    <row r="53" spans="1:10" ht="15.95" hidden="1" customHeight="1" x14ac:dyDescent="0.35">
      <c r="A53" s="33" t="s">
        <v>134</v>
      </c>
      <c r="B53" s="34"/>
      <c r="C53" s="32"/>
      <c r="D53" s="35">
        <f>SUM(D52:D52)</f>
        <v>0</v>
      </c>
      <c r="E53" s="28"/>
      <c r="F53" s="29"/>
      <c r="G53" s="30"/>
      <c r="H53" s="35">
        <f>SUM(H52:H52)</f>
        <v>0</v>
      </c>
      <c r="I53" s="14"/>
      <c r="J53" s="14"/>
    </row>
    <row r="54" spans="1:10" ht="15.95" customHeight="1" x14ac:dyDescent="0.35">
      <c r="A54" s="25" t="s">
        <v>135</v>
      </c>
      <c r="B54" s="9"/>
      <c r="C54" s="42"/>
      <c r="D54" s="31"/>
      <c r="E54" s="28"/>
      <c r="F54" s="29"/>
      <c r="G54" s="30"/>
      <c r="H54" s="31"/>
      <c r="I54" s="41"/>
      <c r="J54" s="14"/>
    </row>
    <row r="55" spans="1:10" ht="15.95" customHeight="1" x14ac:dyDescent="0.35">
      <c r="A55" s="40" t="s">
        <v>207</v>
      </c>
      <c r="B55" s="14" t="s">
        <v>466</v>
      </c>
      <c r="C55" s="42">
        <v>750</v>
      </c>
      <c r="D55" s="31">
        <v>722.53</v>
      </c>
      <c r="E55" s="28" t="s">
        <v>186</v>
      </c>
      <c r="F55" s="29" t="s">
        <v>101</v>
      </c>
      <c r="G55" s="30" t="s">
        <v>111</v>
      </c>
      <c r="H55" s="31">
        <f>ROUND(IFERROR($D55/$D$76*100,0),2)</f>
        <v>2.89</v>
      </c>
      <c r="I55" s="41"/>
      <c r="J55" s="14"/>
    </row>
    <row r="56" spans="1:10" ht="15.95" customHeight="1" x14ac:dyDescent="0.35">
      <c r="A56" s="40" t="s">
        <v>544</v>
      </c>
      <c r="B56" s="14" t="s">
        <v>545</v>
      </c>
      <c r="C56" s="42">
        <v>350</v>
      </c>
      <c r="D56" s="31">
        <v>332.08</v>
      </c>
      <c r="E56" s="28" t="s">
        <v>186</v>
      </c>
      <c r="F56" s="29" t="s">
        <v>101</v>
      </c>
      <c r="G56" s="30" t="s">
        <v>111</v>
      </c>
      <c r="H56" s="31">
        <f>ROUND(IFERROR($D56/$D$76*100,0),2)</f>
        <v>1.33</v>
      </c>
      <c r="I56" s="41"/>
      <c r="J56" s="14"/>
    </row>
    <row r="57" spans="1:10" ht="15.95" customHeight="1" x14ac:dyDescent="0.35">
      <c r="A57" s="33" t="s">
        <v>134</v>
      </c>
      <c r="B57" s="34"/>
      <c r="C57" s="32"/>
      <c r="D57" s="35">
        <f>SUM(D54:D56)</f>
        <v>1054.6099999999999</v>
      </c>
      <c r="E57" s="28"/>
      <c r="F57" s="29"/>
      <c r="G57" s="30"/>
      <c r="H57" s="35">
        <f>SUM(H54:H56)</f>
        <v>4.2200000000000006</v>
      </c>
      <c r="I57" s="14"/>
      <c r="J57" s="14"/>
    </row>
    <row r="58" spans="1:10" ht="15.95" customHeight="1" x14ac:dyDescent="0.35">
      <c r="A58" s="25" t="s">
        <v>136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25" t="s">
        <v>137</v>
      </c>
      <c r="B60" s="9"/>
      <c r="C60" s="36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138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7" t="s">
        <v>139</v>
      </c>
      <c r="B64" s="38"/>
      <c r="C64" s="32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134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3" t="s">
        <v>140</v>
      </c>
      <c r="B66" s="38"/>
      <c r="C66" s="36"/>
      <c r="D66" s="35">
        <f>SUM(D65,D63,D61,D59,D57,D53,D51)</f>
        <v>1289.4499999999998</v>
      </c>
      <c r="E66" s="28"/>
      <c r="F66" s="29"/>
      <c r="G66" s="30"/>
      <c r="H66" s="35">
        <f>SUM(H65,H63,H61,H59,H57,H53,H51)</f>
        <v>5.16</v>
      </c>
      <c r="I66" s="14"/>
      <c r="J66" s="14"/>
    </row>
    <row r="67" spans="1:10" ht="15.95" customHeight="1" x14ac:dyDescent="0.35">
      <c r="A67" s="25" t="s">
        <v>141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25" t="s">
        <v>142</v>
      </c>
      <c r="B69" s="9"/>
      <c r="C69" s="36"/>
      <c r="D69" s="31" t="s">
        <v>91</v>
      </c>
      <c r="E69" s="28"/>
      <c r="F69" s="29"/>
      <c r="G69" s="30"/>
      <c r="H69" s="31"/>
      <c r="I69" s="14"/>
      <c r="J69" s="14"/>
    </row>
    <row r="70" spans="1:10" ht="15.95" hidden="1" customHeight="1" x14ac:dyDescent="0.35">
      <c r="A70" s="33" t="s">
        <v>92</v>
      </c>
      <c r="B70" s="34"/>
      <c r="C70" s="32"/>
      <c r="D70" s="35">
        <f>SUM(D69:D69)</f>
        <v>0</v>
      </c>
      <c r="E70" s="28"/>
      <c r="F70" s="29"/>
      <c r="G70" s="30"/>
      <c r="H70" s="35">
        <f>SUM(H69:H69)</f>
        <v>0</v>
      </c>
      <c r="I70" s="14"/>
      <c r="J70" s="14"/>
    </row>
    <row r="71" spans="1:10" ht="15.95" customHeight="1" x14ac:dyDescent="0.35">
      <c r="A71" s="37" t="s">
        <v>143</v>
      </c>
      <c r="B71" s="38"/>
      <c r="C71" s="32"/>
      <c r="D71" s="39"/>
      <c r="E71" s="28"/>
      <c r="F71" s="29"/>
      <c r="G71" s="30"/>
      <c r="H71" s="31"/>
      <c r="I71" s="14"/>
      <c r="J71" s="14"/>
    </row>
    <row r="72" spans="1:10" ht="15.95" customHeight="1" x14ac:dyDescent="0.35">
      <c r="A72" s="37" t="s">
        <v>144</v>
      </c>
      <c r="B72" s="38"/>
      <c r="C72" s="32"/>
      <c r="D72" s="31" t="s">
        <v>91</v>
      </c>
      <c r="E72" s="28"/>
      <c r="F72" s="29"/>
      <c r="G72" s="30"/>
      <c r="H72" s="31"/>
      <c r="I72" s="14"/>
      <c r="J72" s="14"/>
    </row>
    <row r="73" spans="1:10" ht="15.95" customHeight="1" x14ac:dyDescent="0.35">
      <c r="A73" s="25" t="s">
        <v>145</v>
      </c>
      <c r="B73" s="9"/>
      <c r="C73" s="36"/>
      <c r="D73" s="31">
        <v>0.11</v>
      </c>
      <c r="E73" s="28"/>
      <c r="F73" s="29"/>
      <c r="G73" s="30"/>
      <c r="H73" s="43">
        <f>ROUND(IFERROR($D73/$D$76*100,0),2)</f>
        <v>0</v>
      </c>
      <c r="I73" s="41"/>
      <c r="J73" s="14"/>
    </row>
    <row r="74" spans="1:10" ht="15.95" customHeight="1" x14ac:dyDescent="0.35">
      <c r="A74" s="25" t="s">
        <v>146</v>
      </c>
      <c r="B74" s="9"/>
      <c r="C74" s="36"/>
      <c r="D74" s="44">
        <v>1458.3299999999981</v>
      </c>
      <c r="E74" s="28"/>
      <c r="F74" s="29"/>
      <c r="G74" s="30"/>
      <c r="H74" s="31">
        <f>ROUND(IFERROR($D74/$D$76*100,0),2)</f>
        <v>5.83</v>
      </c>
      <c r="I74" s="41"/>
      <c r="J74" s="14"/>
    </row>
    <row r="75" spans="1:10" ht="15.95" customHeight="1" x14ac:dyDescent="0.35">
      <c r="A75" s="33" t="s">
        <v>92</v>
      </c>
      <c r="B75" s="34"/>
      <c r="C75" s="36"/>
      <c r="D75" s="35">
        <f>SUM(D72:D74)</f>
        <v>1458.439999999998</v>
      </c>
      <c r="E75" s="28"/>
      <c r="F75" s="29"/>
      <c r="G75" s="30"/>
      <c r="H75" s="35">
        <f>SUM(H72:H74)</f>
        <v>5.83</v>
      </c>
      <c r="I75" s="11"/>
      <c r="J75" s="14"/>
    </row>
    <row r="76" spans="1:10" ht="15.95" customHeight="1" thickBot="1" x14ac:dyDescent="0.4">
      <c r="A76" s="45" t="s">
        <v>147</v>
      </c>
      <c r="B76" s="46"/>
      <c r="C76" s="47"/>
      <c r="D76" s="48">
        <f>SUMIF(A:A,"*Total",D:D)</f>
        <v>25028.189999999995</v>
      </c>
      <c r="E76" s="49"/>
      <c r="F76" s="50"/>
      <c r="G76" s="51"/>
      <c r="H76" s="48">
        <f>SUMIF(A:A,"*Total",H:H)</f>
        <v>99.999999999999986</v>
      </c>
      <c r="I76" s="11"/>
      <c r="J76" s="14"/>
    </row>
    <row r="77" spans="1:10" ht="15.95" customHeight="1" thickTop="1" x14ac:dyDescent="0.35">
      <c r="A77" s="52" t="s">
        <v>148</v>
      </c>
      <c r="B77" s="14"/>
      <c r="C77" s="14"/>
      <c r="D77" s="11"/>
      <c r="E77" s="14"/>
      <c r="F77" s="14"/>
      <c r="G77" s="14"/>
      <c r="H77" s="6"/>
    </row>
    <row r="78" spans="1:10" ht="15.95" customHeight="1" x14ac:dyDescent="0.35">
      <c r="A78" s="14" t="s">
        <v>149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150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151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53" t="s">
        <v>152</v>
      </c>
      <c r="B81" s="53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153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154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155</v>
      </c>
      <c r="B84" s="14"/>
      <c r="C84" s="14"/>
      <c r="D84" s="6"/>
      <c r="E84" s="14"/>
      <c r="F84" s="14"/>
      <c r="G84" s="14"/>
      <c r="H84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7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552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553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109</v>
      </c>
      <c r="B25" s="14" t="s">
        <v>193</v>
      </c>
      <c r="C25" s="36">
        <v>320</v>
      </c>
      <c r="D25" s="31">
        <v>3258.6</v>
      </c>
      <c r="E25" s="28" t="s">
        <v>120</v>
      </c>
      <c r="F25" s="29" t="s">
        <v>101</v>
      </c>
      <c r="G25" s="30" t="s">
        <v>111</v>
      </c>
      <c r="H25" s="31">
        <f t="shared" ref="H25:H38" si="0">ROUND(IFERROR($D25/$D$79*100,0),2)</f>
        <v>11.89</v>
      </c>
      <c r="I25" s="14"/>
      <c r="J25" s="14"/>
    </row>
    <row r="26" spans="1:10" ht="15.95" customHeight="1" x14ac:dyDescent="0.35">
      <c r="A26" s="40" t="s">
        <v>124</v>
      </c>
      <c r="B26" s="14" t="s">
        <v>554</v>
      </c>
      <c r="C26" s="36">
        <v>300</v>
      </c>
      <c r="D26" s="31">
        <v>3066.88</v>
      </c>
      <c r="E26" s="28" t="s">
        <v>120</v>
      </c>
      <c r="F26" s="29" t="s">
        <v>101</v>
      </c>
      <c r="G26" s="30" t="s">
        <v>111</v>
      </c>
      <c r="H26" s="31">
        <f t="shared" si="0"/>
        <v>11.19</v>
      </c>
      <c r="I26" s="14"/>
      <c r="J26" s="14"/>
    </row>
    <row r="27" spans="1:10" ht="15.95" customHeight="1" x14ac:dyDescent="0.35">
      <c r="A27" s="40" t="s">
        <v>214</v>
      </c>
      <c r="B27" s="14" t="s">
        <v>555</v>
      </c>
      <c r="C27" s="36">
        <v>230</v>
      </c>
      <c r="D27" s="31">
        <v>2684.74</v>
      </c>
      <c r="E27" s="28" t="s">
        <v>178</v>
      </c>
      <c r="F27" s="29" t="s">
        <v>101</v>
      </c>
      <c r="G27" s="30" t="s">
        <v>102</v>
      </c>
      <c r="H27" s="31">
        <f t="shared" si="0"/>
        <v>9.8000000000000007</v>
      </c>
      <c r="I27" s="14"/>
      <c r="J27" s="14"/>
    </row>
    <row r="28" spans="1:10" ht="15.95" customHeight="1" x14ac:dyDescent="0.35">
      <c r="A28" s="40" t="s">
        <v>112</v>
      </c>
      <c r="B28" s="14" t="s">
        <v>533</v>
      </c>
      <c r="C28" s="36">
        <v>250</v>
      </c>
      <c r="D28" s="31">
        <v>2559.62</v>
      </c>
      <c r="E28" s="28" t="s">
        <v>108</v>
      </c>
      <c r="F28" s="29" t="s">
        <v>101</v>
      </c>
      <c r="G28" s="30" t="s">
        <v>102</v>
      </c>
      <c r="H28" s="31">
        <f t="shared" si="0"/>
        <v>9.34</v>
      </c>
      <c r="I28" s="14"/>
      <c r="J28" s="14"/>
    </row>
    <row r="29" spans="1:10" ht="15.95" customHeight="1" x14ac:dyDescent="0.35">
      <c r="A29" s="40" t="s">
        <v>106</v>
      </c>
      <c r="B29" s="14" t="s">
        <v>556</v>
      </c>
      <c r="C29" s="36">
        <v>250</v>
      </c>
      <c r="D29" s="31">
        <v>2547.37</v>
      </c>
      <c r="E29" s="28" t="s">
        <v>120</v>
      </c>
      <c r="F29" s="29" t="s">
        <v>101</v>
      </c>
      <c r="G29" s="30" t="s">
        <v>102</v>
      </c>
      <c r="H29" s="31">
        <f t="shared" si="0"/>
        <v>9.3000000000000007</v>
      </c>
      <c r="I29" s="14"/>
      <c r="J29" s="14"/>
    </row>
    <row r="30" spans="1:10" ht="15.95" customHeight="1" x14ac:dyDescent="0.35">
      <c r="A30" s="40" t="s">
        <v>162</v>
      </c>
      <c r="B30" s="14" t="s">
        <v>339</v>
      </c>
      <c r="C30" s="36">
        <v>250</v>
      </c>
      <c r="D30" s="31">
        <v>2506.64</v>
      </c>
      <c r="E30" s="28" t="s">
        <v>120</v>
      </c>
      <c r="F30" s="29" t="s">
        <v>101</v>
      </c>
      <c r="G30" s="30" t="s">
        <v>102</v>
      </c>
      <c r="H30" s="31">
        <f t="shared" si="0"/>
        <v>9.15</v>
      </c>
      <c r="I30" s="14"/>
      <c r="J30" s="14"/>
    </row>
    <row r="31" spans="1:10" ht="15.95" customHeight="1" x14ac:dyDescent="0.35">
      <c r="A31" s="40" t="s">
        <v>373</v>
      </c>
      <c r="B31" s="14" t="s">
        <v>557</v>
      </c>
      <c r="C31" s="36">
        <v>230</v>
      </c>
      <c r="D31" s="31">
        <v>2328.37</v>
      </c>
      <c r="E31" s="28" t="s">
        <v>105</v>
      </c>
      <c r="F31" s="29" t="s">
        <v>101</v>
      </c>
      <c r="G31" s="30" t="s">
        <v>102</v>
      </c>
      <c r="H31" s="31">
        <f t="shared" si="0"/>
        <v>8.5</v>
      </c>
      <c r="I31" s="14"/>
      <c r="J31" s="14"/>
    </row>
    <row r="32" spans="1:10" ht="15.95" customHeight="1" x14ac:dyDescent="0.35">
      <c r="A32" s="40" t="s">
        <v>103</v>
      </c>
      <c r="B32" s="14" t="s">
        <v>558</v>
      </c>
      <c r="C32" s="36">
        <v>200</v>
      </c>
      <c r="D32" s="31">
        <v>2028.53</v>
      </c>
      <c r="E32" s="28" t="s">
        <v>114</v>
      </c>
      <c r="F32" s="29" t="s">
        <v>101</v>
      </c>
      <c r="G32" s="30" t="s">
        <v>102</v>
      </c>
      <c r="H32" s="31">
        <f t="shared" si="0"/>
        <v>7.4</v>
      </c>
      <c r="I32" s="14"/>
      <c r="J32" s="14"/>
    </row>
    <row r="33" spans="1:10" ht="15.95" customHeight="1" x14ac:dyDescent="0.35">
      <c r="A33" s="40" t="s">
        <v>106</v>
      </c>
      <c r="B33" s="14" t="s">
        <v>444</v>
      </c>
      <c r="C33" s="36">
        <v>80</v>
      </c>
      <c r="D33" s="31">
        <v>810.46</v>
      </c>
      <c r="E33" s="28" t="s">
        <v>120</v>
      </c>
      <c r="F33" s="29" t="s">
        <v>101</v>
      </c>
      <c r="G33" s="30" t="s">
        <v>102</v>
      </c>
      <c r="H33" s="31">
        <f t="shared" si="0"/>
        <v>2.96</v>
      </c>
      <c r="I33" s="14"/>
      <c r="J33" s="14"/>
    </row>
    <row r="34" spans="1:10" ht="15.95" customHeight="1" x14ac:dyDescent="0.35">
      <c r="A34" s="40" t="s">
        <v>295</v>
      </c>
      <c r="B34" s="14" t="s">
        <v>450</v>
      </c>
      <c r="C34" s="36">
        <v>70</v>
      </c>
      <c r="D34" s="31">
        <v>710.24</v>
      </c>
      <c r="E34" s="28" t="s">
        <v>297</v>
      </c>
      <c r="F34" s="29" t="s">
        <v>101</v>
      </c>
      <c r="G34" s="30" t="s">
        <v>121</v>
      </c>
      <c r="H34" s="31">
        <f t="shared" si="0"/>
        <v>2.59</v>
      </c>
      <c r="I34" s="14"/>
      <c r="J34" s="14"/>
    </row>
    <row r="35" spans="1:10" ht="15.95" customHeight="1" x14ac:dyDescent="0.35">
      <c r="A35" s="40" t="s">
        <v>559</v>
      </c>
      <c r="B35" s="14" t="s">
        <v>560</v>
      </c>
      <c r="C35" s="36">
        <v>70</v>
      </c>
      <c r="D35" s="31">
        <v>707.96</v>
      </c>
      <c r="E35" s="28" t="s">
        <v>120</v>
      </c>
      <c r="F35" s="29" t="s">
        <v>101</v>
      </c>
      <c r="G35" s="30" t="s">
        <v>561</v>
      </c>
      <c r="H35" s="31">
        <f t="shared" si="0"/>
        <v>2.58</v>
      </c>
      <c r="I35" s="14"/>
      <c r="J35" s="14"/>
    </row>
    <row r="36" spans="1:10" ht="15.95" customHeight="1" x14ac:dyDescent="0.35">
      <c r="A36" s="40" t="s">
        <v>112</v>
      </c>
      <c r="B36" s="14" t="s">
        <v>192</v>
      </c>
      <c r="C36" s="36">
        <v>65</v>
      </c>
      <c r="D36" s="31">
        <v>662.18</v>
      </c>
      <c r="E36" s="28" t="s">
        <v>108</v>
      </c>
      <c r="F36" s="29" t="s">
        <v>101</v>
      </c>
      <c r="G36" s="30" t="s">
        <v>102</v>
      </c>
      <c r="H36" s="31">
        <f t="shared" si="0"/>
        <v>2.42</v>
      </c>
      <c r="I36" s="14"/>
      <c r="J36" s="14"/>
    </row>
    <row r="37" spans="1:10" ht="15.95" customHeight="1" x14ac:dyDescent="0.35">
      <c r="A37" s="40" t="s">
        <v>118</v>
      </c>
      <c r="B37" s="14" t="s">
        <v>525</v>
      </c>
      <c r="C37" s="36">
        <v>44</v>
      </c>
      <c r="D37" s="31">
        <v>561.96</v>
      </c>
      <c r="E37" s="28" t="s">
        <v>164</v>
      </c>
      <c r="F37" s="29" t="s">
        <v>101</v>
      </c>
      <c r="G37" s="30" t="s">
        <v>121</v>
      </c>
      <c r="H37" s="31">
        <f t="shared" si="0"/>
        <v>2.0499999999999998</v>
      </c>
      <c r="I37" s="14"/>
      <c r="J37" s="14"/>
    </row>
    <row r="38" spans="1:10" ht="15.95" customHeight="1" x14ac:dyDescent="0.35">
      <c r="A38" s="40" t="s">
        <v>109</v>
      </c>
      <c r="B38" s="14" t="s">
        <v>110</v>
      </c>
      <c r="C38" s="36">
        <v>5</v>
      </c>
      <c r="D38" s="31">
        <v>50.64</v>
      </c>
      <c r="E38" s="28" t="s">
        <v>108</v>
      </c>
      <c r="F38" s="29" t="s">
        <v>101</v>
      </c>
      <c r="G38" s="30" t="s">
        <v>111</v>
      </c>
      <c r="H38" s="31">
        <f t="shared" si="0"/>
        <v>0.18</v>
      </c>
      <c r="I38" s="14"/>
      <c r="J38" s="14"/>
    </row>
    <row r="39" spans="1:10" ht="15.95" customHeight="1" x14ac:dyDescent="0.35">
      <c r="A39" s="33" t="s">
        <v>92</v>
      </c>
      <c r="B39" s="34"/>
      <c r="C39" s="32"/>
      <c r="D39" s="35">
        <f>SUM(D24:D38)</f>
        <v>24484.189999999995</v>
      </c>
      <c r="E39" s="28"/>
      <c r="F39" s="29"/>
      <c r="G39" s="30"/>
      <c r="H39" s="35">
        <f>SUM(H24:H38)</f>
        <v>89.35</v>
      </c>
      <c r="I39" s="14"/>
      <c r="J39" s="14"/>
    </row>
    <row r="40" spans="1:10" ht="15.95" customHeight="1" x14ac:dyDescent="0.35">
      <c r="A40" s="25" t="s">
        <v>126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37" t="s">
        <v>127</v>
      </c>
      <c r="B42" s="38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33"/>
      <c r="B44" s="34"/>
      <c r="C44" s="32"/>
      <c r="D44" s="39"/>
      <c r="E44" s="28"/>
      <c r="F44" s="29"/>
      <c r="G44" s="30"/>
      <c r="H44" s="39"/>
      <c r="I44" s="14"/>
      <c r="J44" s="14"/>
    </row>
    <row r="45" spans="1:10" ht="15.95" customHeight="1" x14ac:dyDescent="0.35">
      <c r="A45" s="33"/>
      <c r="B45" s="34"/>
      <c r="C45" s="32"/>
      <c r="D45" s="39"/>
      <c r="E45" s="28"/>
      <c r="F45" s="29"/>
      <c r="G45" s="30"/>
      <c r="H45" s="39"/>
      <c r="I45" s="14"/>
      <c r="J45" s="14"/>
    </row>
    <row r="46" spans="1:10" ht="15.95" customHeight="1" x14ac:dyDescent="0.35">
      <c r="A46" s="25" t="s">
        <v>128</v>
      </c>
      <c r="B46" s="9"/>
      <c r="C46" s="36"/>
      <c r="D46" s="31" t="s">
        <v>91</v>
      </c>
      <c r="E46" s="28"/>
      <c r="F46" s="29"/>
      <c r="G46" s="30"/>
      <c r="H46" s="31"/>
      <c r="I46" s="14"/>
      <c r="J46" s="14"/>
    </row>
    <row r="47" spans="1:10" ht="15.95" hidden="1" customHeight="1" x14ac:dyDescent="0.35">
      <c r="A47" s="33" t="s">
        <v>92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25" t="s">
        <v>129</v>
      </c>
      <c r="B48" s="9"/>
      <c r="C48" s="36"/>
      <c r="D48" s="31" t="s">
        <v>91</v>
      </c>
      <c r="E48" s="28"/>
      <c r="F48" s="29"/>
      <c r="G48" s="30"/>
      <c r="H48" s="31"/>
      <c r="I48" s="14"/>
      <c r="J48" s="14"/>
    </row>
    <row r="49" spans="1:10" ht="15.95" hidden="1" customHeight="1" x14ac:dyDescent="0.35">
      <c r="A49" s="33" t="s">
        <v>92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25" t="s">
        <v>130</v>
      </c>
      <c r="B50" s="9"/>
      <c r="C50" s="36"/>
      <c r="D50" s="31" t="s">
        <v>91</v>
      </c>
      <c r="E50" s="28"/>
      <c r="F50" s="29"/>
      <c r="G50" s="30"/>
      <c r="H50" s="31"/>
      <c r="I50" s="14"/>
      <c r="J50" s="14"/>
    </row>
    <row r="51" spans="1:10" ht="15.95" hidden="1" customHeight="1" x14ac:dyDescent="0.35">
      <c r="A51" s="33" t="s">
        <v>92</v>
      </c>
      <c r="B51" s="34"/>
      <c r="C51" s="32"/>
      <c r="D51" s="35">
        <f>SUM(D50:D50)</f>
        <v>0</v>
      </c>
      <c r="E51" s="28"/>
      <c r="F51" s="29"/>
      <c r="G51" s="30"/>
      <c r="H51" s="35">
        <f>SUM(H50:H50)</f>
        <v>0</v>
      </c>
      <c r="I51" s="14"/>
      <c r="J51" s="14"/>
    </row>
    <row r="52" spans="1:10" ht="15.95" customHeight="1" x14ac:dyDescent="0.35">
      <c r="A52" s="33"/>
      <c r="B52" s="34"/>
      <c r="C52" s="32"/>
      <c r="D52" s="39"/>
      <c r="E52" s="28"/>
      <c r="F52" s="29"/>
      <c r="G52" s="30"/>
      <c r="H52" s="39"/>
      <c r="I52" s="14"/>
      <c r="J52" s="14"/>
    </row>
    <row r="53" spans="1:10" ht="15.95" customHeight="1" x14ac:dyDescent="0.35">
      <c r="A53" s="25" t="s">
        <v>131</v>
      </c>
      <c r="B53" s="9"/>
      <c r="C53" s="36"/>
      <c r="D53" s="31"/>
      <c r="E53" s="28"/>
      <c r="F53" s="29"/>
      <c r="G53" s="30"/>
      <c r="H53" s="31"/>
      <c r="I53" s="14"/>
      <c r="J53" s="14"/>
    </row>
    <row r="54" spans="1:10" ht="15.95" customHeight="1" x14ac:dyDescent="0.35">
      <c r="A54" s="25" t="s">
        <v>132</v>
      </c>
      <c r="B54" s="9"/>
      <c r="C54" s="36"/>
      <c r="D54" s="31">
        <v>477.41</v>
      </c>
      <c r="E54" s="28"/>
      <c r="F54" s="29"/>
      <c r="G54" s="30"/>
      <c r="H54" s="31">
        <f>ROUND(IFERROR($D54/$D$79*100,0),2)</f>
        <v>1.74</v>
      </c>
      <c r="I54" s="41"/>
      <c r="J54" s="14"/>
    </row>
    <row r="55" spans="1:10" ht="15.95" customHeight="1" x14ac:dyDescent="0.35">
      <c r="A55" s="25" t="s">
        <v>133</v>
      </c>
      <c r="B55" s="9"/>
      <c r="C55" s="36"/>
      <c r="D55" s="31" t="s">
        <v>91</v>
      </c>
      <c r="E55" s="28"/>
      <c r="F55" s="29"/>
      <c r="G55" s="30"/>
      <c r="H55" s="31"/>
      <c r="I55" s="41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135</v>
      </c>
      <c r="B57" s="9"/>
      <c r="C57" s="42"/>
      <c r="D57" s="31"/>
      <c r="E57" s="28"/>
      <c r="F57" s="29"/>
      <c r="G57" s="30"/>
      <c r="H57" s="31"/>
      <c r="I57" s="41"/>
      <c r="J57" s="14"/>
    </row>
    <row r="58" spans="1:10" ht="15.95" customHeight="1" x14ac:dyDescent="0.35">
      <c r="A58" s="40" t="s">
        <v>207</v>
      </c>
      <c r="B58" s="14" t="s">
        <v>466</v>
      </c>
      <c r="C58" s="42">
        <v>500</v>
      </c>
      <c r="D58" s="31">
        <v>481.69</v>
      </c>
      <c r="E58" s="28" t="s">
        <v>186</v>
      </c>
      <c r="F58" s="29" t="s">
        <v>101</v>
      </c>
      <c r="G58" s="30" t="s">
        <v>111</v>
      </c>
      <c r="H58" s="31">
        <f>ROUND(IFERROR($D58/$D$79*100,0),2)</f>
        <v>1.76</v>
      </c>
      <c r="I58" s="41"/>
      <c r="J58" s="14"/>
    </row>
    <row r="59" spans="1:10" ht="15.95" customHeight="1" x14ac:dyDescent="0.35">
      <c r="A59" s="40" t="s">
        <v>544</v>
      </c>
      <c r="B59" s="14" t="s">
        <v>545</v>
      </c>
      <c r="C59" s="42">
        <v>300</v>
      </c>
      <c r="D59" s="31">
        <v>284.64</v>
      </c>
      <c r="E59" s="28" t="s">
        <v>186</v>
      </c>
      <c r="F59" s="29" t="s">
        <v>101</v>
      </c>
      <c r="G59" s="30" t="s">
        <v>111</v>
      </c>
      <c r="H59" s="31">
        <f>ROUND(IFERROR($D59/$D$79*100,0),2)</f>
        <v>1.04</v>
      </c>
      <c r="I59" s="41"/>
      <c r="J59" s="14"/>
    </row>
    <row r="60" spans="1:10" ht="15.95" customHeight="1" x14ac:dyDescent="0.35">
      <c r="A60" s="33" t="s">
        <v>134</v>
      </c>
      <c r="B60" s="34"/>
      <c r="C60" s="32"/>
      <c r="D60" s="35">
        <f>SUM(D57:D59)</f>
        <v>766.32999999999993</v>
      </c>
      <c r="E60" s="28"/>
      <c r="F60" s="29"/>
      <c r="G60" s="30"/>
      <c r="H60" s="35">
        <f>SUM(H57:H59)</f>
        <v>2.8</v>
      </c>
      <c r="I60" s="14"/>
      <c r="J60" s="14"/>
    </row>
    <row r="61" spans="1:10" ht="15.95" customHeight="1" x14ac:dyDescent="0.35">
      <c r="A61" s="25" t="s">
        <v>136</v>
      </c>
      <c r="B61" s="9"/>
      <c r="C61" s="36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25" t="s">
        <v>137</v>
      </c>
      <c r="B63" s="9"/>
      <c r="C63" s="36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134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7" t="s">
        <v>138</v>
      </c>
      <c r="B65" s="38"/>
      <c r="C65" s="32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134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7" t="s">
        <v>139</v>
      </c>
      <c r="B67" s="38"/>
      <c r="C67" s="32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134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33" t="s">
        <v>140</v>
      </c>
      <c r="B69" s="38"/>
      <c r="C69" s="36"/>
      <c r="D69" s="35">
        <f>SUM(D68,D66,D64,D62,D60,D56,D54)</f>
        <v>1243.74</v>
      </c>
      <c r="E69" s="28"/>
      <c r="F69" s="29"/>
      <c r="G69" s="30"/>
      <c r="H69" s="35">
        <f>SUM(H68,H66,H64,H62,H60,H56,H54)</f>
        <v>4.54</v>
      </c>
      <c r="I69" s="14"/>
      <c r="J69" s="14"/>
    </row>
    <row r="70" spans="1:10" ht="15.95" customHeight="1" x14ac:dyDescent="0.35">
      <c r="A70" s="25" t="s">
        <v>141</v>
      </c>
      <c r="B70" s="9"/>
      <c r="C70" s="36"/>
      <c r="D70" s="31" t="s">
        <v>91</v>
      </c>
      <c r="E70" s="28"/>
      <c r="F70" s="29"/>
      <c r="G70" s="30"/>
      <c r="H70" s="31"/>
      <c r="I70" s="14"/>
      <c r="J70" s="14"/>
    </row>
    <row r="71" spans="1:10" ht="15.95" hidden="1" customHeight="1" x14ac:dyDescent="0.35">
      <c r="A71" s="33" t="s">
        <v>92</v>
      </c>
      <c r="B71" s="34"/>
      <c r="C71" s="32"/>
      <c r="D71" s="35">
        <f>SUM(D70:D70)</f>
        <v>0</v>
      </c>
      <c r="E71" s="28"/>
      <c r="F71" s="29"/>
      <c r="G71" s="30"/>
      <c r="H71" s="35">
        <f>SUM(H70:H70)</f>
        <v>0</v>
      </c>
      <c r="I71" s="14"/>
      <c r="J71" s="14"/>
    </row>
    <row r="72" spans="1:10" ht="15.95" customHeight="1" x14ac:dyDescent="0.35">
      <c r="A72" s="25" t="s">
        <v>142</v>
      </c>
      <c r="B72" s="9"/>
      <c r="C72" s="36"/>
      <c r="D72" s="31" t="s">
        <v>91</v>
      </c>
      <c r="E72" s="28"/>
      <c r="F72" s="29"/>
      <c r="G72" s="30"/>
      <c r="H72" s="31"/>
      <c r="I72" s="14"/>
      <c r="J72" s="14"/>
    </row>
    <row r="73" spans="1:10" ht="15.95" hidden="1" customHeight="1" x14ac:dyDescent="0.35">
      <c r="A73" s="33" t="s">
        <v>92</v>
      </c>
      <c r="B73" s="34"/>
      <c r="C73" s="32"/>
      <c r="D73" s="35">
        <f>SUM(D72:D72)</f>
        <v>0</v>
      </c>
      <c r="E73" s="28"/>
      <c r="F73" s="29"/>
      <c r="G73" s="30"/>
      <c r="H73" s="35">
        <f>SUM(H72:H72)</f>
        <v>0</v>
      </c>
      <c r="I73" s="14"/>
      <c r="J73" s="14"/>
    </row>
    <row r="74" spans="1:10" ht="15.95" customHeight="1" x14ac:dyDescent="0.35">
      <c r="A74" s="37" t="s">
        <v>143</v>
      </c>
      <c r="B74" s="38"/>
      <c r="C74" s="32"/>
      <c r="D74" s="39"/>
      <c r="E74" s="28"/>
      <c r="F74" s="29"/>
      <c r="G74" s="30"/>
      <c r="H74" s="31"/>
      <c r="I74" s="14"/>
      <c r="J74" s="14"/>
    </row>
    <row r="75" spans="1:10" ht="15.95" customHeight="1" x14ac:dyDescent="0.35">
      <c r="A75" s="37" t="s">
        <v>144</v>
      </c>
      <c r="B75" s="38"/>
      <c r="C75" s="32"/>
      <c r="D75" s="31" t="s">
        <v>91</v>
      </c>
      <c r="E75" s="28"/>
      <c r="F75" s="29"/>
      <c r="G75" s="30"/>
      <c r="H75" s="31"/>
      <c r="I75" s="14"/>
      <c r="J75" s="14"/>
    </row>
    <row r="76" spans="1:10" ht="15.95" customHeight="1" x14ac:dyDescent="0.35">
      <c r="A76" s="25" t="s">
        <v>145</v>
      </c>
      <c r="B76" s="9"/>
      <c r="C76" s="36"/>
      <c r="D76" s="31">
        <v>0.11</v>
      </c>
      <c r="E76" s="28"/>
      <c r="F76" s="29"/>
      <c r="G76" s="30"/>
      <c r="H76" s="43">
        <f>ROUND(IFERROR($D76/$D$79*100,0),2)</f>
        <v>0</v>
      </c>
      <c r="I76" s="41"/>
      <c r="J76" s="14"/>
    </row>
    <row r="77" spans="1:10" ht="15.95" customHeight="1" x14ac:dyDescent="0.35">
      <c r="A77" s="25" t="s">
        <v>146</v>
      </c>
      <c r="B77" s="9"/>
      <c r="C77" s="36"/>
      <c r="D77" s="44">
        <v>1671.7900000000009</v>
      </c>
      <c r="E77" s="28"/>
      <c r="F77" s="29"/>
      <c r="G77" s="30"/>
      <c r="H77" s="31">
        <f>ROUND(IFERROR($D77/$D$79*100,0),2)+0.01</f>
        <v>6.1099999999999994</v>
      </c>
      <c r="I77" s="41"/>
      <c r="J77" s="14"/>
    </row>
    <row r="78" spans="1:10" ht="15.95" customHeight="1" x14ac:dyDescent="0.35">
      <c r="A78" s="33" t="s">
        <v>92</v>
      </c>
      <c r="B78" s="34"/>
      <c r="C78" s="36"/>
      <c r="D78" s="35">
        <f>SUM(D75:D77)</f>
        <v>1671.9000000000008</v>
      </c>
      <c r="E78" s="28"/>
      <c r="F78" s="29"/>
      <c r="G78" s="30"/>
      <c r="H78" s="35">
        <f>SUM(H75:H77)</f>
        <v>6.1099999999999994</v>
      </c>
      <c r="I78" s="11"/>
      <c r="J78" s="14"/>
    </row>
    <row r="79" spans="1:10" ht="15.95" customHeight="1" thickBot="1" x14ac:dyDescent="0.4">
      <c r="A79" s="45" t="s">
        <v>147</v>
      </c>
      <c r="B79" s="46"/>
      <c r="C79" s="47"/>
      <c r="D79" s="48">
        <f>SUMIF(A:A,"*Total",D:D)</f>
        <v>27399.829999999998</v>
      </c>
      <c r="E79" s="49"/>
      <c r="F79" s="50"/>
      <c r="G79" s="51"/>
      <c r="H79" s="48">
        <f>SUMIF(A:A,"*Total",H:H)</f>
        <v>100</v>
      </c>
      <c r="I79" s="11"/>
      <c r="J79" s="14"/>
    </row>
    <row r="80" spans="1:10" ht="15.95" customHeight="1" thickTop="1" x14ac:dyDescent="0.35">
      <c r="A80" s="52" t="s">
        <v>148</v>
      </c>
      <c r="B80" s="14"/>
      <c r="C80" s="14"/>
      <c r="D80" s="11"/>
      <c r="E80" s="14"/>
      <c r="F80" s="14"/>
      <c r="G80" s="14"/>
      <c r="H80" s="6"/>
    </row>
    <row r="81" spans="1:8" ht="15.95" customHeight="1" x14ac:dyDescent="0.35">
      <c r="A81" s="14" t="s">
        <v>149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150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151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53" t="s">
        <v>152</v>
      </c>
      <c r="B84" s="53"/>
      <c r="C84" s="14"/>
      <c r="D84" s="6"/>
      <c r="E84" s="14"/>
      <c r="F84" s="14"/>
      <c r="G84" s="14"/>
      <c r="H84" s="6"/>
    </row>
    <row r="85" spans="1:8" ht="15.95" customHeight="1" x14ac:dyDescent="0.35">
      <c r="A85" s="14" t="s">
        <v>153</v>
      </c>
      <c r="B85" s="14"/>
      <c r="C85" s="14"/>
      <c r="D85" s="6"/>
      <c r="E85" s="14"/>
      <c r="F85" s="14"/>
      <c r="G85" s="14"/>
      <c r="H85" s="6"/>
    </row>
    <row r="86" spans="1:8" ht="15.95" customHeight="1" x14ac:dyDescent="0.35">
      <c r="A86" s="14" t="s">
        <v>154</v>
      </c>
      <c r="B86" s="14"/>
      <c r="C86" s="14"/>
      <c r="D86" s="6"/>
      <c r="E86" s="14"/>
      <c r="F86" s="14"/>
      <c r="G86" s="14"/>
      <c r="H86" s="6"/>
    </row>
    <row r="87" spans="1:8" ht="15.95" customHeight="1" x14ac:dyDescent="0.35">
      <c r="A87" s="14" t="s">
        <v>155</v>
      </c>
      <c r="B87" s="14"/>
      <c r="C87" s="14"/>
      <c r="D87" s="6"/>
      <c r="E87" s="14"/>
      <c r="F87" s="14"/>
      <c r="G87" s="14"/>
      <c r="H87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4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562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563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124</v>
      </c>
      <c r="B25" s="14" t="s">
        <v>564</v>
      </c>
      <c r="C25" s="36">
        <v>300</v>
      </c>
      <c r="D25" s="31">
        <v>3058.78</v>
      </c>
      <c r="E25" s="28" t="s">
        <v>120</v>
      </c>
      <c r="F25" s="29" t="s">
        <v>101</v>
      </c>
      <c r="G25" s="30" t="s">
        <v>111</v>
      </c>
      <c r="H25" s="31">
        <f t="shared" ref="H25:H36" si="0">ROUND(IFERROR($D25/$D$76*100,0),2)</f>
        <v>13.13</v>
      </c>
      <c r="I25" s="14"/>
      <c r="J25" s="14"/>
    </row>
    <row r="26" spans="1:10" ht="15.95" customHeight="1" x14ac:dyDescent="0.35">
      <c r="A26" s="40" t="s">
        <v>106</v>
      </c>
      <c r="B26" s="14" t="s">
        <v>556</v>
      </c>
      <c r="C26" s="36">
        <v>280</v>
      </c>
      <c r="D26" s="31">
        <v>2853.05</v>
      </c>
      <c r="E26" s="28" t="s">
        <v>120</v>
      </c>
      <c r="F26" s="29" t="s">
        <v>101</v>
      </c>
      <c r="G26" s="30" t="s">
        <v>102</v>
      </c>
      <c r="H26" s="31">
        <f t="shared" si="0"/>
        <v>12.25</v>
      </c>
      <c r="I26" s="14"/>
      <c r="J26" s="14"/>
    </row>
    <row r="27" spans="1:10" ht="15.95" customHeight="1" x14ac:dyDescent="0.35">
      <c r="A27" s="40" t="s">
        <v>486</v>
      </c>
      <c r="B27" s="14" t="s">
        <v>565</v>
      </c>
      <c r="C27" s="36">
        <v>282</v>
      </c>
      <c r="D27" s="31">
        <v>2848.84</v>
      </c>
      <c r="E27" s="28" t="s">
        <v>488</v>
      </c>
      <c r="F27" s="29" t="s">
        <v>101</v>
      </c>
      <c r="G27" s="30" t="s">
        <v>489</v>
      </c>
      <c r="H27" s="31">
        <f t="shared" si="0"/>
        <v>12.23</v>
      </c>
      <c r="I27" s="14"/>
      <c r="J27" s="14"/>
    </row>
    <row r="28" spans="1:10" ht="15.95" customHeight="1" x14ac:dyDescent="0.35">
      <c r="A28" s="40" t="s">
        <v>497</v>
      </c>
      <c r="B28" s="14" t="s">
        <v>566</v>
      </c>
      <c r="C28" s="36">
        <v>250</v>
      </c>
      <c r="D28" s="31">
        <v>2537.88</v>
      </c>
      <c r="E28" s="28" t="s">
        <v>216</v>
      </c>
      <c r="F28" s="29" t="s">
        <v>101</v>
      </c>
      <c r="G28" s="30" t="s">
        <v>102</v>
      </c>
      <c r="H28" s="31">
        <f t="shared" si="0"/>
        <v>10.89</v>
      </c>
      <c r="I28" s="14"/>
      <c r="J28" s="14"/>
    </row>
    <row r="29" spans="1:10" ht="15.95" customHeight="1" x14ac:dyDescent="0.35">
      <c r="A29" s="40" t="s">
        <v>373</v>
      </c>
      <c r="B29" s="14" t="s">
        <v>567</v>
      </c>
      <c r="C29" s="36">
        <v>250</v>
      </c>
      <c r="D29" s="31">
        <v>2527.61</v>
      </c>
      <c r="E29" s="28" t="s">
        <v>105</v>
      </c>
      <c r="F29" s="29" t="s">
        <v>101</v>
      </c>
      <c r="G29" s="30" t="s">
        <v>102</v>
      </c>
      <c r="H29" s="31">
        <f t="shared" si="0"/>
        <v>10.85</v>
      </c>
      <c r="I29" s="14"/>
      <c r="J29" s="14"/>
    </row>
    <row r="30" spans="1:10" ht="15.95" customHeight="1" x14ac:dyDescent="0.35">
      <c r="A30" s="40" t="s">
        <v>109</v>
      </c>
      <c r="B30" s="14" t="s">
        <v>568</v>
      </c>
      <c r="C30" s="36">
        <v>200</v>
      </c>
      <c r="D30" s="31">
        <v>2036</v>
      </c>
      <c r="E30" s="28" t="s">
        <v>108</v>
      </c>
      <c r="F30" s="29" t="s">
        <v>101</v>
      </c>
      <c r="G30" s="30" t="s">
        <v>111</v>
      </c>
      <c r="H30" s="31">
        <f t="shared" si="0"/>
        <v>8.74</v>
      </c>
      <c r="I30" s="14"/>
      <c r="J30" s="14"/>
    </row>
    <row r="31" spans="1:10" ht="15.95" customHeight="1" x14ac:dyDescent="0.35">
      <c r="A31" s="40" t="s">
        <v>103</v>
      </c>
      <c r="B31" s="14" t="s">
        <v>569</v>
      </c>
      <c r="C31" s="36">
        <v>200</v>
      </c>
      <c r="D31" s="31">
        <v>2031.06</v>
      </c>
      <c r="E31" s="28" t="s">
        <v>114</v>
      </c>
      <c r="F31" s="29" t="s">
        <v>101</v>
      </c>
      <c r="G31" s="30" t="s">
        <v>102</v>
      </c>
      <c r="H31" s="31">
        <f t="shared" si="0"/>
        <v>8.7200000000000006</v>
      </c>
      <c r="I31" s="14"/>
      <c r="J31" s="14"/>
    </row>
    <row r="32" spans="1:10" ht="15.95" customHeight="1" x14ac:dyDescent="0.35">
      <c r="A32" s="40" t="s">
        <v>112</v>
      </c>
      <c r="B32" s="14" t="s">
        <v>161</v>
      </c>
      <c r="C32" s="36">
        <v>110</v>
      </c>
      <c r="D32" s="31">
        <v>1113.93</v>
      </c>
      <c r="E32" s="28" t="s">
        <v>108</v>
      </c>
      <c r="F32" s="29" t="s">
        <v>101</v>
      </c>
      <c r="G32" s="30" t="s">
        <v>102</v>
      </c>
      <c r="H32" s="31">
        <f t="shared" si="0"/>
        <v>4.78</v>
      </c>
      <c r="I32" s="14"/>
      <c r="J32" s="14"/>
    </row>
    <row r="33" spans="1:10" ht="15.95" customHeight="1" x14ac:dyDescent="0.35">
      <c r="A33" s="40" t="s">
        <v>244</v>
      </c>
      <c r="B33" s="14" t="s">
        <v>570</v>
      </c>
      <c r="C33" s="36">
        <v>100</v>
      </c>
      <c r="D33" s="31">
        <v>1035.29</v>
      </c>
      <c r="E33" s="28" t="s">
        <v>108</v>
      </c>
      <c r="F33" s="29" t="s">
        <v>101</v>
      </c>
      <c r="G33" s="30" t="s">
        <v>102</v>
      </c>
      <c r="H33" s="31">
        <f t="shared" si="0"/>
        <v>4.4400000000000004</v>
      </c>
      <c r="I33" s="14"/>
      <c r="J33" s="14"/>
    </row>
    <row r="34" spans="1:10" ht="15.95" customHeight="1" x14ac:dyDescent="0.35">
      <c r="A34" s="40" t="s">
        <v>190</v>
      </c>
      <c r="B34" s="14" t="s">
        <v>571</v>
      </c>
      <c r="C34" s="36">
        <v>80</v>
      </c>
      <c r="D34" s="31">
        <v>932.85</v>
      </c>
      <c r="E34" s="28" t="s">
        <v>216</v>
      </c>
      <c r="F34" s="29" t="s">
        <v>101</v>
      </c>
      <c r="G34" s="30" t="s">
        <v>102</v>
      </c>
      <c r="H34" s="31">
        <f t="shared" si="0"/>
        <v>4</v>
      </c>
      <c r="I34" s="14"/>
      <c r="J34" s="14"/>
    </row>
    <row r="35" spans="1:10" ht="15.95" customHeight="1" x14ac:dyDescent="0.35">
      <c r="A35" s="40" t="s">
        <v>118</v>
      </c>
      <c r="B35" s="14" t="s">
        <v>572</v>
      </c>
      <c r="C35" s="36">
        <v>50</v>
      </c>
      <c r="D35" s="31">
        <v>507.14</v>
      </c>
      <c r="E35" s="28" t="s">
        <v>164</v>
      </c>
      <c r="F35" s="29" t="s">
        <v>101</v>
      </c>
      <c r="G35" s="30" t="s">
        <v>121</v>
      </c>
      <c r="H35" s="31">
        <f t="shared" si="0"/>
        <v>2.1800000000000002</v>
      </c>
      <c r="I35" s="14"/>
      <c r="J35" s="14"/>
    </row>
    <row r="36" spans="1:10" ht="15.95" customHeight="1" x14ac:dyDescent="0.35">
      <c r="A36" s="40" t="s">
        <v>112</v>
      </c>
      <c r="B36" s="14" t="s">
        <v>192</v>
      </c>
      <c r="C36" s="36">
        <v>10</v>
      </c>
      <c r="D36" s="31">
        <v>101.87</v>
      </c>
      <c r="E36" s="28" t="s">
        <v>108</v>
      </c>
      <c r="F36" s="29" t="s">
        <v>101</v>
      </c>
      <c r="G36" s="30" t="s">
        <v>102</v>
      </c>
      <c r="H36" s="31">
        <f t="shared" si="0"/>
        <v>0.44</v>
      </c>
      <c r="I36" s="14"/>
      <c r="J36" s="14"/>
    </row>
    <row r="37" spans="1:10" ht="15.95" customHeight="1" x14ac:dyDescent="0.35">
      <c r="A37" s="33" t="s">
        <v>92</v>
      </c>
      <c r="B37" s="34"/>
      <c r="C37" s="32"/>
      <c r="D37" s="35">
        <f>SUM(D24:D36)</f>
        <v>21584.3</v>
      </c>
      <c r="E37" s="28"/>
      <c r="F37" s="29"/>
      <c r="G37" s="30"/>
      <c r="H37" s="35">
        <f>SUM(H24:H36)</f>
        <v>92.65</v>
      </c>
      <c r="I37" s="14"/>
      <c r="J37" s="14"/>
    </row>
    <row r="38" spans="1:10" ht="15.95" customHeight="1" x14ac:dyDescent="0.35">
      <c r="A38" s="25" t="s">
        <v>126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37" t="s">
        <v>127</v>
      </c>
      <c r="B40" s="38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33"/>
      <c r="B42" s="34"/>
      <c r="C42" s="32"/>
      <c r="D42" s="39"/>
      <c r="E42" s="28"/>
      <c r="F42" s="29"/>
      <c r="G42" s="30"/>
      <c r="H42" s="39"/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25" t="s">
        <v>128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25" t="s">
        <v>129</v>
      </c>
      <c r="B46" s="9"/>
      <c r="C46" s="36"/>
      <c r="D46" s="31" t="s">
        <v>91</v>
      </c>
      <c r="E46" s="28"/>
      <c r="F46" s="29"/>
      <c r="G46" s="30"/>
      <c r="H46" s="31"/>
      <c r="I46" s="14"/>
      <c r="J46" s="14"/>
    </row>
    <row r="47" spans="1:10" ht="15.95" hidden="1" customHeight="1" x14ac:dyDescent="0.35">
      <c r="A47" s="33" t="s">
        <v>92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25" t="s">
        <v>130</v>
      </c>
      <c r="B48" s="9"/>
      <c r="C48" s="36"/>
      <c r="D48" s="31" t="s">
        <v>91</v>
      </c>
      <c r="E48" s="28"/>
      <c r="F48" s="29"/>
      <c r="G48" s="30"/>
      <c r="H48" s="31"/>
      <c r="I48" s="14"/>
      <c r="J48" s="14"/>
    </row>
    <row r="49" spans="1:10" ht="15.95" hidden="1" customHeight="1" x14ac:dyDescent="0.35">
      <c r="A49" s="33" t="s">
        <v>92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33"/>
      <c r="B50" s="34"/>
      <c r="C50" s="32"/>
      <c r="D50" s="39"/>
      <c r="E50" s="28"/>
      <c r="F50" s="29"/>
      <c r="G50" s="30"/>
      <c r="H50" s="39"/>
      <c r="I50" s="14"/>
      <c r="J50" s="14"/>
    </row>
    <row r="51" spans="1:10" ht="15.95" customHeight="1" x14ac:dyDescent="0.35">
      <c r="A51" s="25" t="s">
        <v>131</v>
      </c>
      <c r="B51" s="9"/>
      <c r="C51" s="36"/>
      <c r="D51" s="31"/>
      <c r="E51" s="28"/>
      <c r="F51" s="29"/>
      <c r="G51" s="30"/>
      <c r="H51" s="31"/>
      <c r="I51" s="14"/>
      <c r="J51" s="14"/>
    </row>
    <row r="52" spans="1:10" ht="15.95" customHeight="1" x14ac:dyDescent="0.35">
      <c r="A52" s="25" t="s">
        <v>132</v>
      </c>
      <c r="B52" s="9"/>
      <c r="C52" s="36"/>
      <c r="D52" s="31">
        <v>111.43</v>
      </c>
      <c r="E52" s="28"/>
      <c r="F52" s="29"/>
      <c r="G52" s="30"/>
      <c r="H52" s="31">
        <f>ROUND(IFERROR($D52/$D$76*100,0),2)</f>
        <v>0.48</v>
      </c>
      <c r="I52" s="41"/>
      <c r="J52" s="14"/>
    </row>
    <row r="53" spans="1:10" ht="15.95" customHeight="1" x14ac:dyDescent="0.35">
      <c r="A53" s="25" t="s">
        <v>133</v>
      </c>
      <c r="B53" s="9"/>
      <c r="C53" s="36"/>
      <c r="D53" s="31" t="s">
        <v>91</v>
      </c>
      <c r="E53" s="28"/>
      <c r="F53" s="29"/>
      <c r="G53" s="30"/>
      <c r="H53" s="31"/>
      <c r="I53" s="41"/>
      <c r="J53" s="14"/>
    </row>
    <row r="54" spans="1:10" ht="15.95" hidden="1" customHeight="1" x14ac:dyDescent="0.35">
      <c r="A54" s="33" t="s">
        <v>134</v>
      </c>
      <c r="B54" s="34"/>
      <c r="C54" s="32"/>
      <c r="D54" s="35">
        <f>SUM(D53:D53)</f>
        <v>0</v>
      </c>
      <c r="E54" s="28"/>
      <c r="F54" s="29"/>
      <c r="G54" s="30"/>
      <c r="H54" s="35">
        <f>SUM(H53:H53)</f>
        <v>0</v>
      </c>
      <c r="I54" s="14"/>
      <c r="J54" s="14"/>
    </row>
    <row r="55" spans="1:10" ht="15.95" customHeight="1" x14ac:dyDescent="0.35">
      <c r="A55" s="25" t="s">
        <v>135</v>
      </c>
      <c r="B55" s="9"/>
      <c r="C55" s="42"/>
      <c r="D55" s="31"/>
      <c r="E55" s="28"/>
      <c r="F55" s="29"/>
      <c r="G55" s="30"/>
      <c r="H55" s="31"/>
      <c r="I55" s="41"/>
      <c r="J55" s="14"/>
    </row>
    <row r="56" spans="1:10" ht="15.95" customHeight="1" x14ac:dyDescent="0.35">
      <c r="A56" s="40" t="s">
        <v>544</v>
      </c>
      <c r="B56" s="14" t="s">
        <v>545</v>
      </c>
      <c r="C56" s="42">
        <v>100</v>
      </c>
      <c r="D56" s="31">
        <v>94.88</v>
      </c>
      <c r="E56" s="28" t="s">
        <v>186</v>
      </c>
      <c r="F56" s="29" t="s">
        <v>101</v>
      </c>
      <c r="G56" s="30" t="s">
        <v>111</v>
      </c>
      <c r="H56" s="31">
        <f>ROUND(IFERROR($D56/$D$76*100,0),2)</f>
        <v>0.41</v>
      </c>
      <c r="I56" s="41"/>
      <c r="J56" s="14"/>
    </row>
    <row r="57" spans="1:10" ht="15.95" customHeight="1" x14ac:dyDescent="0.35">
      <c r="A57" s="33" t="s">
        <v>134</v>
      </c>
      <c r="B57" s="34"/>
      <c r="C57" s="32"/>
      <c r="D57" s="35">
        <f>SUM(D55:D56)</f>
        <v>94.88</v>
      </c>
      <c r="E57" s="28"/>
      <c r="F57" s="29"/>
      <c r="G57" s="30"/>
      <c r="H57" s="35">
        <f>SUM(H55:H56)</f>
        <v>0.41</v>
      </c>
      <c r="I57" s="14"/>
      <c r="J57" s="14"/>
    </row>
    <row r="58" spans="1:10" ht="15.95" customHeight="1" x14ac:dyDescent="0.35">
      <c r="A58" s="25" t="s">
        <v>136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25" t="s">
        <v>137</v>
      </c>
      <c r="B60" s="9"/>
      <c r="C60" s="36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138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7" t="s">
        <v>139</v>
      </c>
      <c r="B64" s="38"/>
      <c r="C64" s="32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134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3" t="s">
        <v>140</v>
      </c>
      <c r="B66" s="38"/>
      <c r="C66" s="36"/>
      <c r="D66" s="35">
        <f>SUM(D65,D63,D61,D59,D57,D54,D52)</f>
        <v>206.31</v>
      </c>
      <c r="E66" s="28"/>
      <c r="F66" s="29"/>
      <c r="G66" s="30"/>
      <c r="H66" s="35">
        <f>SUM(H65,H63,H61,H59,H57,H54,H52)</f>
        <v>0.8899999999999999</v>
      </c>
      <c r="I66" s="14"/>
      <c r="J66" s="14"/>
    </row>
    <row r="67" spans="1:10" ht="15.95" customHeight="1" x14ac:dyDescent="0.35">
      <c r="A67" s="25" t="s">
        <v>141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25" t="s">
        <v>142</v>
      </c>
      <c r="B69" s="9"/>
      <c r="C69" s="36"/>
      <c r="D69" s="31" t="s">
        <v>91</v>
      </c>
      <c r="E69" s="28"/>
      <c r="F69" s="29"/>
      <c r="G69" s="30"/>
      <c r="H69" s="31"/>
      <c r="I69" s="14"/>
      <c r="J69" s="14"/>
    </row>
    <row r="70" spans="1:10" ht="15.95" hidden="1" customHeight="1" x14ac:dyDescent="0.35">
      <c r="A70" s="33" t="s">
        <v>92</v>
      </c>
      <c r="B70" s="34"/>
      <c r="C70" s="32"/>
      <c r="D70" s="35">
        <f>SUM(D69:D69)</f>
        <v>0</v>
      </c>
      <c r="E70" s="28"/>
      <c r="F70" s="29"/>
      <c r="G70" s="30"/>
      <c r="H70" s="35">
        <f>SUM(H69:H69)</f>
        <v>0</v>
      </c>
      <c r="I70" s="14"/>
      <c r="J70" s="14"/>
    </row>
    <row r="71" spans="1:10" ht="15.95" customHeight="1" x14ac:dyDescent="0.35">
      <c r="A71" s="37" t="s">
        <v>143</v>
      </c>
      <c r="B71" s="38"/>
      <c r="C71" s="32"/>
      <c r="D71" s="39"/>
      <c r="E71" s="28"/>
      <c r="F71" s="29"/>
      <c r="G71" s="30"/>
      <c r="H71" s="31"/>
      <c r="I71" s="14"/>
      <c r="J71" s="14"/>
    </row>
    <row r="72" spans="1:10" ht="15.95" customHeight="1" x14ac:dyDescent="0.35">
      <c r="A72" s="37" t="s">
        <v>144</v>
      </c>
      <c r="B72" s="38"/>
      <c r="C72" s="32"/>
      <c r="D72" s="31" t="s">
        <v>91</v>
      </c>
      <c r="E72" s="28"/>
      <c r="F72" s="29"/>
      <c r="G72" s="30"/>
      <c r="H72" s="31"/>
      <c r="I72" s="14"/>
      <c r="J72" s="14"/>
    </row>
    <row r="73" spans="1:10" ht="15.95" customHeight="1" x14ac:dyDescent="0.35">
      <c r="A73" s="25" t="s">
        <v>145</v>
      </c>
      <c r="B73" s="9"/>
      <c r="C73" s="36"/>
      <c r="D73" s="31">
        <v>0.1</v>
      </c>
      <c r="E73" s="28"/>
      <c r="F73" s="29"/>
      <c r="G73" s="30"/>
      <c r="H73" s="43">
        <f>ROUND(IFERROR($D73/$D$76*100,0),2)</f>
        <v>0</v>
      </c>
      <c r="I73" s="41"/>
      <c r="J73" s="14"/>
    </row>
    <row r="74" spans="1:10" ht="15.95" customHeight="1" x14ac:dyDescent="0.35">
      <c r="A74" s="25" t="s">
        <v>146</v>
      </c>
      <c r="B74" s="9"/>
      <c r="C74" s="36"/>
      <c r="D74" s="44">
        <v>1506.2000000000007</v>
      </c>
      <c r="E74" s="28"/>
      <c r="F74" s="29"/>
      <c r="G74" s="30"/>
      <c r="H74" s="31">
        <f>ROUND(IFERROR($D74/$D$76*100,0),2)-0.01</f>
        <v>6.46</v>
      </c>
      <c r="I74" s="41"/>
      <c r="J74" s="14"/>
    </row>
    <row r="75" spans="1:10" ht="15.95" customHeight="1" x14ac:dyDescent="0.35">
      <c r="A75" s="33" t="s">
        <v>92</v>
      </c>
      <c r="B75" s="34"/>
      <c r="C75" s="36"/>
      <c r="D75" s="35">
        <f>SUM(D72:D74)</f>
        <v>1506.3000000000006</v>
      </c>
      <c r="E75" s="28"/>
      <c r="F75" s="29"/>
      <c r="G75" s="30"/>
      <c r="H75" s="35">
        <f>SUM(H72:H74)</f>
        <v>6.46</v>
      </c>
      <c r="I75" s="11"/>
      <c r="J75" s="14"/>
    </row>
    <row r="76" spans="1:10" ht="15.95" customHeight="1" thickBot="1" x14ac:dyDescent="0.4">
      <c r="A76" s="45" t="s">
        <v>147</v>
      </c>
      <c r="B76" s="46"/>
      <c r="C76" s="47"/>
      <c r="D76" s="48">
        <f>SUMIF(A:A,"*Total",D:D)</f>
        <v>23296.91</v>
      </c>
      <c r="E76" s="49"/>
      <c r="F76" s="50"/>
      <c r="G76" s="51"/>
      <c r="H76" s="48">
        <f>SUMIF(A:A,"*Total",H:H)</f>
        <v>100</v>
      </c>
      <c r="I76" s="11"/>
      <c r="J76" s="14"/>
    </row>
    <row r="77" spans="1:10" ht="15.95" customHeight="1" thickTop="1" x14ac:dyDescent="0.35">
      <c r="A77" s="52" t="s">
        <v>148</v>
      </c>
      <c r="B77" s="14"/>
      <c r="C77" s="14"/>
      <c r="D77" s="11"/>
      <c r="E77" s="14"/>
      <c r="F77" s="14"/>
      <c r="G77" s="14"/>
      <c r="H77" s="6"/>
    </row>
    <row r="78" spans="1:10" ht="15.95" customHeight="1" x14ac:dyDescent="0.35">
      <c r="A78" s="14" t="s">
        <v>149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150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151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53" t="s">
        <v>152</v>
      </c>
      <c r="B81" s="53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153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154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155</v>
      </c>
      <c r="B84" s="14"/>
      <c r="C84" s="14"/>
      <c r="D84" s="6"/>
      <c r="E84" s="14"/>
      <c r="F84" s="14"/>
      <c r="G84" s="14"/>
      <c r="H84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4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573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574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190</v>
      </c>
      <c r="B25" s="14" t="s">
        <v>575</v>
      </c>
      <c r="C25" s="36">
        <v>300</v>
      </c>
      <c r="D25" s="31">
        <v>3498.97</v>
      </c>
      <c r="E25" s="28" t="s">
        <v>216</v>
      </c>
      <c r="F25" s="29" t="s">
        <v>101</v>
      </c>
      <c r="G25" s="30" t="s">
        <v>102</v>
      </c>
      <c r="H25" s="31">
        <f t="shared" ref="H25:H37" si="0">ROUND(IFERROR($D25/$D$76*100,0),2)</f>
        <v>15</v>
      </c>
      <c r="I25" s="14"/>
      <c r="J25" s="14"/>
    </row>
    <row r="26" spans="1:10" ht="15.95" customHeight="1" x14ac:dyDescent="0.35">
      <c r="A26" s="40" t="s">
        <v>124</v>
      </c>
      <c r="B26" s="14" t="s">
        <v>564</v>
      </c>
      <c r="C26" s="36">
        <v>300</v>
      </c>
      <c r="D26" s="31">
        <v>3058.78</v>
      </c>
      <c r="E26" s="28" t="s">
        <v>120</v>
      </c>
      <c r="F26" s="29" t="s">
        <v>101</v>
      </c>
      <c r="G26" s="30" t="s">
        <v>111</v>
      </c>
      <c r="H26" s="31">
        <f t="shared" si="0"/>
        <v>13.12</v>
      </c>
      <c r="I26" s="14"/>
      <c r="J26" s="14"/>
    </row>
    <row r="27" spans="1:10" ht="15.95" customHeight="1" x14ac:dyDescent="0.35">
      <c r="A27" s="40" t="s">
        <v>103</v>
      </c>
      <c r="B27" s="14" t="s">
        <v>576</v>
      </c>
      <c r="C27" s="36">
        <v>300</v>
      </c>
      <c r="D27" s="31">
        <v>3048.04</v>
      </c>
      <c r="E27" s="28" t="s">
        <v>114</v>
      </c>
      <c r="F27" s="29" t="s">
        <v>101</v>
      </c>
      <c r="G27" s="30" t="s">
        <v>102</v>
      </c>
      <c r="H27" s="31">
        <f t="shared" si="0"/>
        <v>13.07</v>
      </c>
      <c r="I27" s="14"/>
      <c r="J27" s="14"/>
    </row>
    <row r="28" spans="1:10" ht="15.95" customHeight="1" x14ac:dyDescent="0.35">
      <c r="A28" s="40" t="s">
        <v>486</v>
      </c>
      <c r="B28" s="14" t="s">
        <v>565</v>
      </c>
      <c r="C28" s="36">
        <v>300</v>
      </c>
      <c r="D28" s="31">
        <v>3030.68</v>
      </c>
      <c r="E28" s="28" t="s">
        <v>488</v>
      </c>
      <c r="F28" s="29" t="s">
        <v>101</v>
      </c>
      <c r="G28" s="30" t="s">
        <v>489</v>
      </c>
      <c r="H28" s="31">
        <f t="shared" si="0"/>
        <v>13</v>
      </c>
      <c r="I28" s="14"/>
      <c r="J28" s="14"/>
    </row>
    <row r="29" spans="1:10" ht="15.95" customHeight="1" x14ac:dyDescent="0.35">
      <c r="A29" s="40" t="s">
        <v>373</v>
      </c>
      <c r="B29" s="14" t="s">
        <v>577</v>
      </c>
      <c r="C29" s="36">
        <v>200</v>
      </c>
      <c r="D29" s="31">
        <v>2023.16</v>
      </c>
      <c r="E29" s="28" t="s">
        <v>105</v>
      </c>
      <c r="F29" s="29" t="s">
        <v>101</v>
      </c>
      <c r="G29" s="30" t="s">
        <v>102</v>
      </c>
      <c r="H29" s="31">
        <f t="shared" si="0"/>
        <v>8.68</v>
      </c>
      <c r="I29" s="14"/>
      <c r="J29" s="14"/>
    </row>
    <row r="30" spans="1:10" ht="15.95" customHeight="1" x14ac:dyDescent="0.35">
      <c r="A30" s="40" t="s">
        <v>106</v>
      </c>
      <c r="B30" s="14" t="s">
        <v>556</v>
      </c>
      <c r="C30" s="36">
        <v>170</v>
      </c>
      <c r="D30" s="31">
        <v>1732.21</v>
      </c>
      <c r="E30" s="28" t="s">
        <v>120</v>
      </c>
      <c r="F30" s="29" t="s">
        <v>101</v>
      </c>
      <c r="G30" s="30" t="s">
        <v>102</v>
      </c>
      <c r="H30" s="31">
        <f t="shared" si="0"/>
        <v>7.43</v>
      </c>
      <c r="I30" s="14"/>
      <c r="J30" s="14"/>
    </row>
    <row r="31" spans="1:10" ht="15.95" customHeight="1" x14ac:dyDescent="0.35">
      <c r="A31" s="40" t="s">
        <v>198</v>
      </c>
      <c r="B31" s="14" t="s">
        <v>578</v>
      </c>
      <c r="C31" s="36">
        <v>120</v>
      </c>
      <c r="D31" s="31">
        <v>1223.08</v>
      </c>
      <c r="E31" s="28" t="s">
        <v>164</v>
      </c>
      <c r="F31" s="29" t="s">
        <v>101</v>
      </c>
      <c r="G31" s="30" t="s">
        <v>111</v>
      </c>
      <c r="H31" s="31">
        <f t="shared" si="0"/>
        <v>5.24</v>
      </c>
      <c r="I31" s="14"/>
      <c r="J31" s="14"/>
    </row>
    <row r="32" spans="1:10" ht="15.95" customHeight="1" x14ac:dyDescent="0.35">
      <c r="A32" s="40" t="s">
        <v>106</v>
      </c>
      <c r="B32" s="14" t="s">
        <v>579</v>
      </c>
      <c r="C32" s="36">
        <v>100</v>
      </c>
      <c r="D32" s="31">
        <v>1035.3499999999999</v>
      </c>
      <c r="E32" s="28" t="s">
        <v>120</v>
      </c>
      <c r="F32" s="29" t="s">
        <v>101</v>
      </c>
      <c r="G32" s="30" t="s">
        <v>102</v>
      </c>
      <c r="H32" s="31">
        <f t="shared" si="0"/>
        <v>4.4400000000000004</v>
      </c>
      <c r="I32" s="14"/>
      <c r="J32" s="14"/>
    </row>
    <row r="33" spans="1:10" ht="15.95" customHeight="1" x14ac:dyDescent="0.35">
      <c r="A33" s="40" t="s">
        <v>109</v>
      </c>
      <c r="B33" s="14" t="s">
        <v>580</v>
      </c>
      <c r="C33" s="36">
        <v>100</v>
      </c>
      <c r="D33" s="31">
        <v>1020.96</v>
      </c>
      <c r="E33" s="28" t="s">
        <v>120</v>
      </c>
      <c r="F33" s="29" t="s">
        <v>101</v>
      </c>
      <c r="G33" s="30" t="s">
        <v>111</v>
      </c>
      <c r="H33" s="31">
        <f t="shared" si="0"/>
        <v>4.38</v>
      </c>
      <c r="I33" s="14"/>
      <c r="J33" s="14"/>
    </row>
    <row r="34" spans="1:10" ht="15.95" customHeight="1" x14ac:dyDescent="0.35">
      <c r="A34" s="40" t="s">
        <v>112</v>
      </c>
      <c r="B34" s="14" t="s">
        <v>161</v>
      </c>
      <c r="C34" s="36">
        <v>90</v>
      </c>
      <c r="D34" s="31">
        <v>911.4</v>
      </c>
      <c r="E34" s="28" t="s">
        <v>108</v>
      </c>
      <c r="F34" s="29" t="s">
        <v>101</v>
      </c>
      <c r="G34" s="30" t="s">
        <v>102</v>
      </c>
      <c r="H34" s="31">
        <f t="shared" si="0"/>
        <v>3.91</v>
      </c>
      <c r="I34" s="14"/>
      <c r="J34" s="14"/>
    </row>
    <row r="35" spans="1:10" ht="15.95" customHeight="1" x14ac:dyDescent="0.35">
      <c r="A35" s="40" t="s">
        <v>295</v>
      </c>
      <c r="B35" s="14" t="s">
        <v>529</v>
      </c>
      <c r="C35" s="36">
        <v>50</v>
      </c>
      <c r="D35" s="31">
        <v>510</v>
      </c>
      <c r="E35" s="28" t="s">
        <v>297</v>
      </c>
      <c r="F35" s="29" t="s">
        <v>101</v>
      </c>
      <c r="G35" s="30" t="s">
        <v>121</v>
      </c>
      <c r="H35" s="31">
        <f t="shared" si="0"/>
        <v>2.19</v>
      </c>
      <c r="I35" s="14"/>
      <c r="J35" s="14"/>
    </row>
    <row r="36" spans="1:10" ht="15.95" customHeight="1" x14ac:dyDescent="0.35">
      <c r="A36" s="40" t="s">
        <v>109</v>
      </c>
      <c r="B36" s="14" t="s">
        <v>568</v>
      </c>
      <c r="C36" s="36">
        <v>50</v>
      </c>
      <c r="D36" s="31">
        <v>509</v>
      </c>
      <c r="E36" s="28" t="s">
        <v>108</v>
      </c>
      <c r="F36" s="29" t="s">
        <v>101</v>
      </c>
      <c r="G36" s="30" t="s">
        <v>111</v>
      </c>
      <c r="H36" s="31">
        <f t="shared" si="0"/>
        <v>2.1800000000000002</v>
      </c>
      <c r="I36" s="14"/>
      <c r="J36" s="14"/>
    </row>
    <row r="37" spans="1:10" ht="15.95" customHeight="1" x14ac:dyDescent="0.35">
      <c r="A37" s="40" t="s">
        <v>112</v>
      </c>
      <c r="B37" s="14" t="s">
        <v>192</v>
      </c>
      <c r="C37" s="36">
        <v>25</v>
      </c>
      <c r="D37" s="31">
        <v>254.69</v>
      </c>
      <c r="E37" s="28" t="s">
        <v>108</v>
      </c>
      <c r="F37" s="29" t="s">
        <v>101</v>
      </c>
      <c r="G37" s="30" t="s">
        <v>102</v>
      </c>
      <c r="H37" s="31">
        <f t="shared" si="0"/>
        <v>1.0900000000000001</v>
      </c>
      <c r="I37" s="14"/>
      <c r="J37" s="14"/>
    </row>
    <row r="38" spans="1:10" ht="15.95" customHeight="1" x14ac:dyDescent="0.35">
      <c r="A38" s="33" t="s">
        <v>92</v>
      </c>
      <c r="B38" s="34"/>
      <c r="C38" s="32"/>
      <c r="D38" s="35">
        <f>SUM(D24:D37)</f>
        <v>21856.319999999996</v>
      </c>
      <c r="E38" s="28"/>
      <c r="F38" s="29"/>
      <c r="G38" s="30"/>
      <c r="H38" s="35">
        <f>SUM(H24:H37)</f>
        <v>93.72999999999999</v>
      </c>
      <c r="I38" s="14"/>
      <c r="J38" s="14"/>
    </row>
    <row r="39" spans="1:10" ht="15.95" customHeight="1" x14ac:dyDescent="0.35">
      <c r="A39" s="25" t="s">
        <v>126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37" t="s">
        <v>127</v>
      </c>
      <c r="B41" s="38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33"/>
      <c r="B44" s="34"/>
      <c r="C44" s="32"/>
      <c r="D44" s="39"/>
      <c r="E44" s="28"/>
      <c r="F44" s="29"/>
      <c r="G44" s="30"/>
      <c r="H44" s="39"/>
      <c r="I44" s="14"/>
      <c r="J44" s="14"/>
    </row>
    <row r="45" spans="1:10" ht="15.95" customHeight="1" x14ac:dyDescent="0.35">
      <c r="A45" s="25" t="s">
        <v>128</v>
      </c>
      <c r="B45" s="9"/>
      <c r="C45" s="36"/>
      <c r="D45" s="31" t="s">
        <v>91</v>
      </c>
      <c r="E45" s="28"/>
      <c r="F45" s="29"/>
      <c r="G45" s="30"/>
      <c r="H45" s="31"/>
      <c r="I45" s="14"/>
      <c r="J45" s="14"/>
    </row>
    <row r="46" spans="1:10" ht="15.95" hidden="1" customHeight="1" x14ac:dyDescent="0.35">
      <c r="A46" s="33" t="s">
        <v>92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25" t="s">
        <v>129</v>
      </c>
      <c r="B47" s="9"/>
      <c r="C47" s="36"/>
      <c r="D47" s="31" t="s">
        <v>91</v>
      </c>
      <c r="E47" s="28"/>
      <c r="F47" s="29"/>
      <c r="G47" s="30"/>
      <c r="H47" s="31"/>
      <c r="I47" s="14"/>
      <c r="J47" s="14"/>
    </row>
    <row r="48" spans="1:10" ht="15.95" hidden="1" customHeight="1" x14ac:dyDescent="0.35">
      <c r="A48" s="33" t="s">
        <v>92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25" t="s">
        <v>130</v>
      </c>
      <c r="B49" s="9"/>
      <c r="C49" s="36"/>
      <c r="D49" s="31" t="s">
        <v>91</v>
      </c>
      <c r="E49" s="28"/>
      <c r="F49" s="29"/>
      <c r="G49" s="30"/>
      <c r="H49" s="31"/>
      <c r="I49" s="14"/>
      <c r="J49" s="14"/>
    </row>
    <row r="50" spans="1:10" ht="15.95" hidden="1" customHeight="1" x14ac:dyDescent="0.35">
      <c r="A50" s="33" t="s">
        <v>92</v>
      </c>
      <c r="B50" s="34"/>
      <c r="C50" s="32"/>
      <c r="D50" s="35">
        <f>SUM(D49:D49)</f>
        <v>0</v>
      </c>
      <c r="E50" s="28"/>
      <c r="F50" s="29"/>
      <c r="G50" s="30"/>
      <c r="H50" s="35">
        <f>SUM(H49:H49)</f>
        <v>0</v>
      </c>
      <c r="I50" s="14"/>
      <c r="J50" s="14"/>
    </row>
    <row r="51" spans="1:10" ht="15.95" customHeight="1" x14ac:dyDescent="0.35">
      <c r="A51" s="33"/>
      <c r="B51" s="34"/>
      <c r="C51" s="32"/>
      <c r="D51" s="39"/>
      <c r="E51" s="28"/>
      <c r="F51" s="29"/>
      <c r="G51" s="30"/>
      <c r="H51" s="39"/>
      <c r="I51" s="14"/>
      <c r="J51" s="14"/>
    </row>
    <row r="52" spans="1:10" ht="15.95" customHeight="1" x14ac:dyDescent="0.35">
      <c r="A52" s="25" t="s">
        <v>131</v>
      </c>
      <c r="B52" s="9"/>
      <c r="C52" s="36"/>
      <c r="D52" s="31"/>
      <c r="E52" s="28"/>
      <c r="F52" s="29"/>
      <c r="G52" s="30"/>
      <c r="H52" s="31"/>
      <c r="I52" s="14"/>
      <c r="J52" s="14"/>
    </row>
    <row r="53" spans="1:10" ht="15.95" customHeight="1" x14ac:dyDescent="0.35">
      <c r="A53" s="25" t="s">
        <v>132</v>
      </c>
      <c r="B53" s="9"/>
      <c r="C53" s="36"/>
      <c r="D53" s="31">
        <v>177.45</v>
      </c>
      <c r="E53" s="28"/>
      <c r="F53" s="29"/>
      <c r="G53" s="30"/>
      <c r="H53" s="31">
        <f>ROUND(IFERROR($D53/$D$76*100,0),2)</f>
        <v>0.76</v>
      </c>
      <c r="I53" s="41"/>
      <c r="J53" s="14"/>
    </row>
    <row r="54" spans="1:10" ht="15.95" customHeight="1" x14ac:dyDescent="0.35">
      <c r="A54" s="25" t="s">
        <v>133</v>
      </c>
      <c r="B54" s="9"/>
      <c r="C54" s="36"/>
      <c r="D54" s="31" t="s">
        <v>91</v>
      </c>
      <c r="E54" s="28"/>
      <c r="F54" s="29"/>
      <c r="G54" s="30"/>
      <c r="H54" s="31"/>
      <c r="I54" s="41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135</v>
      </c>
      <c r="B56" s="9"/>
      <c r="C56" s="42"/>
      <c r="D56" s="31" t="s">
        <v>91</v>
      </c>
      <c r="E56" s="28"/>
      <c r="F56" s="29"/>
      <c r="G56" s="30"/>
      <c r="H56" s="31"/>
      <c r="I56" s="41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136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25" t="s">
        <v>137</v>
      </c>
      <c r="B60" s="9"/>
      <c r="C60" s="36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138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7" t="s">
        <v>139</v>
      </c>
      <c r="B64" s="38"/>
      <c r="C64" s="32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134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3" t="s">
        <v>140</v>
      </c>
      <c r="B66" s="38"/>
      <c r="C66" s="36"/>
      <c r="D66" s="35">
        <f>SUM(D65,D63,D61,D59,D57,D55,D53)</f>
        <v>177.45</v>
      </c>
      <c r="E66" s="28"/>
      <c r="F66" s="29"/>
      <c r="G66" s="30"/>
      <c r="H66" s="35">
        <f>SUM(H65,H63,H61,H59,H57,H55,H53)</f>
        <v>0.76</v>
      </c>
      <c r="I66" s="14"/>
      <c r="J66" s="14"/>
    </row>
    <row r="67" spans="1:10" ht="15.95" customHeight="1" x14ac:dyDescent="0.35">
      <c r="A67" s="25" t="s">
        <v>141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25" t="s">
        <v>142</v>
      </c>
      <c r="B69" s="9"/>
      <c r="C69" s="36"/>
      <c r="D69" s="31" t="s">
        <v>91</v>
      </c>
      <c r="E69" s="28"/>
      <c r="F69" s="29"/>
      <c r="G69" s="30"/>
      <c r="H69" s="31"/>
      <c r="I69" s="14"/>
      <c r="J69" s="14"/>
    </row>
    <row r="70" spans="1:10" ht="15.95" hidden="1" customHeight="1" x14ac:dyDescent="0.35">
      <c r="A70" s="33" t="s">
        <v>92</v>
      </c>
      <c r="B70" s="34"/>
      <c r="C70" s="32"/>
      <c r="D70" s="35">
        <f>SUM(D69:D69)</f>
        <v>0</v>
      </c>
      <c r="E70" s="28"/>
      <c r="F70" s="29"/>
      <c r="G70" s="30"/>
      <c r="H70" s="35">
        <f>SUM(H69:H69)</f>
        <v>0</v>
      </c>
      <c r="I70" s="14"/>
      <c r="J70" s="14"/>
    </row>
    <row r="71" spans="1:10" ht="15.95" customHeight="1" x14ac:dyDescent="0.35">
      <c r="A71" s="37" t="s">
        <v>143</v>
      </c>
      <c r="B71" s="38"/>
      <c r="C71" s="32"/>
      <c r="D71" s="39"/>
      <c r="E71" s="28"/>
      <c r="F71" s="29"/>
      <c r="G71" s="30"/>
      <c r="H71" s="31"/>
      <c r="I71" s="14"/>
      <c r="J71" s="14"/>
    </row>
    <row r="72" spans="1:10" ht="15.95" customHeight="1" x14ac:dyDescent="0.35">
      <c r="A72" s="37" t="s">
        <v>144</v>
      </c>
      <c r="B72" s="38"/>
      <c r="C72" s="32"/>
      <c r="D72" s="31" t="s">
        <v>91</v>
      </c>
      <c r="E72" s="28"/>
      <c r="F72" s="29"/>
      <c r="G72" s="30"/>
      <c r="H72" s="31"/>
      <c r="I72" s="14"/>
      <c r="J72" s="14"/>
    </row>
    <row r="73" spans="1:10" ht="15.95" customHeight="1" x14ac:dyDescent="0.35">
      <c r="A73" s="25" t="s">
        <v>145</v>
      </c>
      <c r="B73" s="9"/>
      <c r="C73" s="36"/>
      <c r="D73" s="31">
        <v>0.11</v>
      </c>
      <c r="E73" s="28"/>
      <c r="F73" s="29"/>
      <c r="G73" s="30"/>
      <c r="H73" s="43">
        <f>ROUND(IFERROR($D73/$D$76*100,0),2)</f>
        <v>0</v>
      </c>
      <c r="I73" s="41"/>
      <c r="J73" s="14"/>
    </row>
    <row r="74" spans="1:10" ht="15.95" customHeight="1" x14ac:dyDescent="0.35">
      <c r="A74" s="25" t="s">
        <v>146</v>
      </c>
      <c r="B74" s="9"/>
      <c r="C74" s="36"/>
      <c r="D74" s="44">
        <v>1287.3299999999981</v>
      </c>
      <c r="E74" s="28"/>
      <c r="F74" s="29"/>
      <c r="G74" s="30"/>
      <c r="H74" s="31">
        <f>ROUND(IFERROR($D74/$D$76*100,0),2)-0.01</f>
        <v>5.51</v>
      </c>
      <c r="I74" s="41"/>
      <c r="J74" s="14"/>
    </row>
    <row r="75" spans="1:10" ht="15.95" customHeight="1" x14ac:dyDescent="0.35">
      <c r="A75" s="33" t="s">
        <v>92</v>
      </c>
      <c r="B75" s="34"/>
      <c r="C75" s="36"/>
      <c r="D75" s="35">
        <f>SUM(D72:D74)</f>
        <v>1287.439999999998</v>
      </c>
      <c r="E75" s="28"/>
      <c r="F75" s="29"/>
      <c r="G75" s="30"/>
      <c r="H75" s="35">
        <f>SUM(H72:H74)</f>
        <v>5.51</v>
      </c>
      <c r="I75" s="11"/>
      <c r="J75" s="14"/>
    </row>
    <row r="76" spans="1:10" ht="15.95" customHeight="1" thickBot="1" x14ac:dyDescent="0.4">
      <c r="A76" s="45" t="s">
        <v>147</v>
      </c>
      <c r="B76" s="46"/>
      <c r="C76" s="47"/>
      <c r="D76" s="48">
        <f>SUMIF(A:A,"*Total",D:D)</f>
        <v>23321.209999999995</v>
      </c>
      <c r="E76" s="49"/>
      <c r="F76" s="50"/>
      <c r="G76" s="51"/>
      <c r="H76" s="48">
        <f>SUMIF(A:A,"*Total",H:H)</f>
        <v>100</v>
      </c>
      <c r="I76" s="11"/>
      <c r="J76" s="14"/>
    </row>
    <row r="77" spans="1:10" ht="15.95" customHeight="1" thickTop="1" x14ac:dyDescent="0.35">
      <c r="A77" s="52" t="s">
        <v>148</v>
      </c>
      <c r="B77" s="14"/>
      <c r="C77" s="14"/>
      <c r="D77" s="11"/>
      <c r="E77" s="14"/>
      <c r="F77" s="14"/>
      <c r="G77" s="14"/>
      <c r="H77" s="6"/>
    </row>
    <row r="78" spans="1:10" ht="15.95" customHeight="1" x14ac:dyDescent="0.35">
      <c r="A78" s="14" t="s">
        <v>149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150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151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53" t="s">
        <v>152</v>
      </c>
      <c r="B81" s="53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153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154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155</v>
      </c>
      <c r="B84" s="14"/>
      <c r="C84" s="14"/>
      <c r="D84" s="6"/>
      <c r="E84" s="14"/>
      <c r="F84" s="14"/>
      <c r="G84" s="14"/>
      <c r="H84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188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189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190</v>
      </c>
      <c r="B25" s="14" t="s">
        <v>191</v>
      </c>
      <c r="C25" s="36">
        <v>40</v>
      </c>
      <c r="D25" s="31">
        <v>475.25</v>
      </c>
      <c r="E25" s="28" t="s">
        <v>120</v>
      </c>
      <c r="F25" s="29" t="s">
        <v>101</v>
      </c>
      <c r="G25" s="30" t="s">
        <v>102</v>
      </c>
      <c r="H25" s="31">
        <f t="shared" ref="H25:H32" si="0">ROUND(IFERROR($D25/$D$72*100,0),2)</f>
        <v>13.15</v>
      </c>
      <c r="I25" s="14"/>
      <c r="J25" s="14"/>
    </row>
    <row r="26" spans="1:10" ht="15.95" customHeight="1" x14ac:dyDescent="0.35">
      <c r="A26" s="40" t="s">
        <v>112</v>
      </c>
      <c r="B26" s="14" t="s">
        <v>192</v>
      </c>
      <c r="C26" s="36">
        <v>40</v>
      </c>
      <c r="D26" s="31">
        <v>407.5</v>
      </c>
      <c r="E26" s="28" t="s">
        <v>108</v>
      </c>
      <c r="F26" s="29" t="s">
        <v>101</v>
      </c>
      <c r="G26" s="30" t="s">
        <v>102</v>
      </c>
      <c r="H26" s="31">
        <f t="shared" si="0"/>
        <v>11.28</v>
      </c>
      <c r="I26" s="14"/>
      <c r="J26" s="14"/>
    </row>
    <row r="27" spans="1:10" ht="15.95" customHeight="1" x14ac:dyDescent="0.35">
      <c r="A27" s="40" t="s">
        <v>109</v>
      </c>
      <c r="B27" s="14" t="s">
        <v>193</v>
      </c>
      <c r="C27" s="36">
        <v>40</v>
      </c>
      <c r="D27" s="31">
        <v>407.32</v>
      </c>
      <c r="E27" s="28" t="s">
        <v>120</v>
      </c>
      <c r="F27" s="29" t="s">
        <v>101</v>
      </c>
      <c r="G27" s="30" t="s">
        <v>111</v>
      </c>
      <c r="H27" s="31">
        <f t="shared" si="0"/>
        <v>11.27</v>
      </c>
      <c r="I27" s="14"/>
      <c r="J27" s="14"/>
    </row>
    <row r="28" spans="1:10" ht="15.95" customHeight="1" x14ac:dyDescent="0.35">
      <c r="A28" s="40" t="s">
        <v>194</v>
      </c>
      <c r="B28" s="14" t="s">
        <v>195</v>
      </c>
      <c r="C28" s="36">
        <v>40</v>
      </c>
      <c r="D28" s="31">
        <v>404.75</v>
      </c>
      <c r="E28" s="28" t="s">
        <v>105</v>
      </c>
      <c r="F28" s="29" t="s">
        <v>101</v>
      </c>
      <c r="G28" s="30" t="s">
        <v>102</v>
      </c>
      <c r="H28" s="31">
        <f t="shared" si="0"/>
        <v>11.2</v>
      </c>
      <c r="I28" s="14"/>
      <c r="J28" s="14"/>
    </row>
    <row r="29" spans="1:10" ht="15.95" customHeight="1" x14ac:dyDescent="0.35">
      <c r="A29" s="40" t="s">
        <v>162</v>
      </c>
      <c r="B29" s="14" t="s">
        <v>196</v>
      </c>
      <c r="C29" s="36">
        <v>30</v>
      </c>
      <c r="D29" s="31">
        <v>354.45</v>
      </c>
      <c r="E29" s="28" t="s">
        <v>120</v>
      </c>
      <c r="F29" s="29" t="s">
        <v>101</v>
      </c>
      <c r="G29" s="30" t="s">
        <v>102</v>
      </c>
      <c r="H29" s="31">
        <f t="shared" si="0"/>
        <v>9.81</v>
      </c>
      <c r="I29" s="14"/>
      <c r="J29" s="14"/>
    </row>
    <row r="30" spans="1:10" ht="15.95" customHeight="1" x14ac:dyDescent="0.35">
      <c r="A30" s="40" t="s">
        <v>124</v>
      </c>
      <c r="B30" s="14" t="s">
        <v>197</v>
      </c>
      <c r="C30" s="36">
        <v>30</v>
      </c>
      <c r="D30" s="31">
        <v>306.24</v>
      </c>
      <c r="E30" s="28" t="s">
        <v>120</v>
      </c>
      <c r="F30" s="29" t="s">
        <v>101</v>
      </c>
      <c r="G30" s="30" t="s">
        <v>111</v>
      </c>
      <c r="H30" s="31">
        <f t="shared" si="0"/>
        <v>8.4700000000000006</v>
      </c>
      <c r="I30" s="14"/>
      <c r="J30" s="14"/>
    </row>
    <row r="31" spans="1:10" ht="15.95" customHeight="1" x14ac:dyDescent="0.35">
      <c r="A31" s="40" t="s">
        <v>198</v>
      </c>
      <c r="B31" s="14" t="s">
        <v>199</v>
      </c>
      <c r="C31" s="36">
        <v>30</v>
      </c>
      <c r="D31" s="31">
        <v>305.06</v>
      </c>
      <c r="E31" s="28" t="s">
        <v>164</v>
      </c>
      <c r="F31" s="29" t="s">
        <v>101</v>
      </c>
      <c r="G31" s="30" t="s">
        <v>111</v>
      </c>
      <c r="H31" s="31">
        <f t="shared" si="0"/>
        <v>8.44</v>
      </c>
      <c r="I31" s="14"/>
      <c r="J31" s="14"/>
    </row>
    <row r="32" spans="1:10" ht="15.95" customHeight="1" x14ac:dyDescent="0.35">
      <c r="A32" s="40" t="s">
        <v>109</v>
      </c>
      <c r="B32" s="14" t="s">
        <v>110</v>
      </c>
      <c r="C32" s="36">
        <v>5</v>
      </c>
      <c r="D32" s="31">
        <v>50.64</v>
      </c>
      <c r="E32" s="28" t="s">
        <v>108</v>
      </c>
      <c r="F32" s="29" t="s">
        <v>101</v>
      </c>
      <c r="G32" s="30" t="s">
        <v>111</v>
      </c>
      <c r="H32" s="31">
        <f t="shared" si="0"/>
        <v>1.4</v>
      </c>
      <c r="I32" s="14"/>
      <c r="J32" s="14"/>
    </row>
    <row r="33" spans="1:10" ht="15.95" customHeight="1" x14ac:dyDescent="0.35">
      <c r="A33" s="33" t="s">
        <v>92</v>
      </c>
      <c r="B33" s="34"/>
      <c r="C33" s="32"/>
      <c r="D33" s="35">
        <f>SUM(D24:D32)</f>
        <v>2711.21</v>
      </c>
      <c r="E33" s="28"/>
      <c r="F33" s="29"/>
      <c r="G33" s="30"/>
      <c r="H33" s="35">
        <f>SUM(H24:H32)</f>
        <v>75.02000000000001</v>
      </c>
      <c r="I33" s="14"/>
      <c r="J33" s="14"/>
    </row>
    <row r="34" spans="1:10" ht="15.95" customHeight="1" x14ac:dyDescent="0.35">
      <c r="A34" s="25" t="s">
        <v>126</v>
      </c>
      <c r="B34" s="9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37" t="s">
        <v>127</v>
      </c>
      <c r="B36" s="38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25" t="s">
        <v>128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129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25" t="s">
        <v>130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33"/>
      <c r="B46" s="34"/>
      <c r="C46" s="32"/>
      <c r="D46" s="39"/>
      <c r="E46" s="28"/>
      <c r="F46" s="29"/>
      <c r="G46" s="30"/>
      <c r="H46" s="39"/>
      <c r="I46" s="14"/>
      <c r="J46" s="14"/>
    </row>
    <row r="47" spans="1:10" ht="15.95" customHeight="1" x14ac:dyDescent="0.35">
      <c r="A47" s="25" t="s">
        <v>131</v>
      </c>
      <c r="B47" s="9"/>
      <c r="C47" s="36"/>
      <c r="D47" s="31"/>
      <c r="E47" s="28"/>
      <c r="F47" s="29"/>
      <c r="G47" s="30"/>
      <c r="H47" s="31"/>
      <c r="I47" s="14"/>
      <c r="J47" s="14"/>
    </row>
    <row r="48" spans="1:10" ht="15.95" customHeight="1" x14ac:dyDescent="0.35">
      <c r="A48" s="25" t="s">
        <v>132</v>
      </c>
      <c r="B48" s="9"/>
      <c r="C48" s="36"/>
      <c r="D48" s="31">
        <v>490.37</v>
      </c>
      <c r="E48" s="28"/>
      <c r="F48" s="29"/>
      <c r="G48" s="30"/>
      <c r="H48" s="31">
        <f>ROUND(IFERROR($D48/$D$72*100,0),2)</f>
        <v>13.57</v>
      </c>
      <c r="I48" s="41"/>
      <c r="J48" s="14"/>
    </row>
    <row r="49" spans="1:10" ht="15.95" customHeight="1" x14ac:dyDescent="0.35">
      <c r="A49" s="25" t="s">
        <v>133</v>
      </c>
      <c r="B49" s="9"/>
      <c r="C49" s="36"/>
      <c r="D49" s="31" t="s">
        <v>91</v>
      </c>
      <c r="E49" s="28"/>
      <c r="F49" s="29"/>
      <c r="G49" s="30"/>
      <c r="H49" s="31"/>
      <c r="I49" s="41"/>
      <c r="J49" s="14"/>
    </row>
    <row r="50" spans="1:10" ht="15.95" hidden="1" customHeight="1" x14ac:dyDescent="0.35">
      <c r="A50" s="33" t="s">
        <v>134</v>
      </c>
      <c r="B50" s="34"/>
      <c r="C50" s="32"/>
      <c r="D50" s="35">
        <f>SUM(D49:D49)</f>
        <v>0</v>
      </c>
      <c r="E50" s="28"/>
      <c r="F50" s="29"/>
      <c r="G50" s="30"/>
      <c r="H50" s="35">
        <f>SUM(H49:H49)</f>
        <v>0</v>
      </c>
      <c r="I50" s="14"/>
      <c r="J50" s="14"/>
    </row>
    <row r="51" spans="1:10" ht="15.95" customHeight="1" x14ac:dyDescent="0.35">
      <c r="A51" s="25" t="s">
        <v>135</v>
      </c>
      <c r="B51" s="9"/>
      <c r="C51" s="42"/>
      <c r="D51" s="31"/>
      <c r="E51" s="28"/>
      <c r="F51" s="29"/>
      <c r="G51" s="30"/>
      <c r="H51" s="31"/>
      <c r="I51" s="41"/>
      <c r="J51" s="14"/>
    </row>
    <row r="52" spans="1:10" ht="15.95" customHeight="1" x14ac:dyDescent="0.35">
      <c r="A52" s="40" t="s">
        <v>200</v>
      </c>
      <c r="B52" s="14" t="s">
        <v>201</v>
      </c>
      <c r="C52" s="42">
        <v>300</v>
      </c>
      <c r="D52" s="31">
        <v>298.48</v>
      </c>
      <c r="E52" s="28" t="s">
        <v>202</v>
      </c>
      <c r="F52" s="29" t="s">
        <v>101</v>
      </c>
      <c r="G52" s="30" t="s">
        <v>111</v>
      </c>
      <c r="H52" s="31">
        <f>ROUND(IFERROR($D52/$D$72*100,0),2)</f>
        <v>8.26</v>
      </c>
      <c r="I52" s="41"/>
      <c r="J52" s="14"/>
    </row>
    <row r="53" spans="1:10" ht="15.95" customHeight="1" x14ac:dyDescent="0.35">
      <c r="A53" s="33" t="s">
        <v>134</v>
      </c>
      <c r="B53" s="34"/>
      <c r="C53" s="32"/>
      <c r="D53" s="35">
        <f>SUM(D51:D52)</f>
        <v>298.48</v>
      </c>
      <c r="E53" s="28"/>
      <c r="F53" s="29"/>
      <c r="G53" s="30"/>
      <c r="H53" s="35">
        <f>SUM(H51:H52)</f>
        <v>8.26</v>
      </c>
      <c r="I53" s="14"/>
      <c r="J53" s="14"/>
    </row>
    <row r="54" spans="1:10" ht="15.95" customHeight="1" x14ac:dyDescent="0.35">
      <c r="A54" s="25" t="s">
        <v>136</v>
      </c>
      <c r="B54" s="9"/>
      <c r="C54" s="36"/>
      <c r="D54" s="31" t="s">
        <v>91</v>
      </c>
      <c r="E54" s="28"/>
      <c r="F54" s="29"/>
      <c r="G54" s="30"/>
      <c r="H54" s="31"/>
      <c r="I54" s="14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137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37" t="s">
        <v>138</v>
      </c>
      <c r="B58" s="38"/>
      <c r="C58" s="32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139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3" t="s">
        <v>140</v>
      </c>
      <c r="B62" s="38"/>
      <c r="C62" s="36"/>
      <c r="D62" s="35">
        <f>SUM(D61,D59,D57,D55,D53,D50,D48)</f>
        <v>788.85</v>
      </c>
      <c r="E62" s="28"/>
      <c r="F62" s="29"/>
      <c r="G62" s="30"/>
      <c r="H62" s="35">
        <f>SUM(H61,H59,H57,H55,H53,H50,H48)</f>
        <v>21.83</v>
      </c>
      <c r="I62" s="14"/>
      <c r="J62" s="14"/>
    </row>
    <row r="63" spans="1:10" ht="15.95" customHeight="1" x14ac:dyDescent="0.35">
      <c r="A63" s="25" t="s">
        <v>141</v>
      </c>
      <c r="B63" s="9"/>
      <c r="C63" s="36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92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25" t="s">
        <v>142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7" t="s">
        <v>143</v>
      </c>
      <c r="B67" s="38"/>
      <c r="C67" s="32"/>
      <c r="D67" s="39"/>
      <c r="E67" s="28"/>
      <c r="F67" s="29"/>
      <c r="G67" s="30"/>
      <c r="H67" s="31"/>
      <c r="I67" s="14"/>
      <c r="J67" s="14"/>
    </row>
    <row r="68" spans="1:10" ht="15.95" customHeight="1" x14ac:dyDescent="0.35">
      <c r="A68" s="37" t="s">
        <v>144</v>
      </c>
      <c r="B68" s="38"/>
      <c r="C68" s="32"/>
      <c r="D68" s="31" t="s">
        <v>91</v>
      </c>
      <c r="E68" s="28"/>
      <c r="F68" s="29"/>
      <c r="G68" s="30"/>
      <c r="H68" s="31"/>
      <c r="I68" s="14"/>
      <c r="J68" s="14"/>
    </row>
    <row r="69" spans="1:10" ht="15.95" customHeight="1" x14ac:dyDescent="0.35">
      <c r="A69" s="25" t="s">
        <v>145</v>
      </c>
      <c r="B69" s="9"/>
      <c r="C69" s="36"/>
      <c r="D69" s="31">
        <v>0.1</v>
      </c>
      <c r="E69" s="28"/>
      <c r="F69" s="29"/>
      <c r="G69" s="30"/>
      <c r="H69" s="43">
        <f>ROUND(IFERROR($D69/$D$72*100,0),2)</f>
        <v>0</v>
      </c>
      <c r="I69" s="41"/>
      <c r="J69" s="14"/>
    </row>
    <row r="70" spans="1:10" ht="15.95" customHeight="1" x14ac:dyDescent="0.35">
      <c r="A70" s="25" t="s">
        <v>146</v>
      </c>
      <c r="B70" s="9"/>
      <c r="C70" s="36"/>
      <c r="D70" s="44">
        <v>113.90000000000009</v>
      </c>
      <c r="E70" s="28"/>
      <c r="F70" s="29"/>
      <c r="G70" s="30"/>
      <c r="H70" s="31">
        <f>ROUND(IFERROR($D70/$D$72*100,0),2)</f>
        <v>3.15</v>
      </c>
      <c r="I70" s="41"/>
      <c r="J70" s="14"/>
    </row>
    <row r="71" spans="1:10" ht="15.95" customHeight="1" x14ac:dyDescent="0.35">
      <c r="A71" s="33" t="s">
        <v>92</v>
      </c>
      <c r="B71" s="34"/>
      <c r="C71" s="36"/>
      <c r="D71" s="35">
        <f>SUM(D68:D70)</f>
        <v>114.00000000000009</v>
      </c>
      <c r="E71" s="28"/>
      <c r="F71" s="29"/>
      <c r="G71" s="30"/>
      <c r="H71" s="35">
        <f>SUM(H68:H70)</f>
        <v>3.15</v>
      </c>
      <c r="I71" s="11"/>
      <c r="J71" s="14"/>
    </row>
    <row r="72" spans="1:10" ht="15.95" customHeight="1" thickBot="1" x14ac:dyDescent="0.4">
      <c r="A72" s="45" t="s">
        <v>147</v>
      </c>
      <c r="B72" s="46"/>
      <c r="C72" s="47"/>
      <c r="D72" s="48">
        <f>SUMIF(A:A,"*Total",D:D)</f>
        <v>3614.06</v>
      </c>
      <c r="E72" s="49"/>
      <c r="F72" s="50"/>
      <c r="G72" s="51"/>
      <c r="H72" s="48">
        <f>SUMIF(A:A,"*Total",H:H)</f>
        <v>100.00000000000001</v>
      </c>
      <c r="I72" s="11"/>
      <c r="J72" s="14"/>
    </row>
    <row r="73" spans="1:10" ht="15.95" customHeight="1" thickTop="1" x14ac:dyDescent="0.35">
      <c r="A73" s="52" t="s">
        <v>148</v>
      </c>
      <c r="B73" s="14"/>
      <c r="C73" s="14"/>
      <c r="D73" s="11"/>
      <c r="E73" s="14"/>
      <c r="F73" s="14"/>
      <c r="G73" s="14"/>
      <c r="H73" s="6"/>
    </row>
    <row r="74" spans="1:10" ht="15.95" customHeight="1" x14ac:dyDescent="0.35">
      <c r="A74" s="14" t="s">
        <v>149</v>
      </c>
      <c r="B74" s="14"/>
      <c r="C74" s="14"/>
      <c r="D74" s="6"/>
      <c r="E74" s="14"/>
      <c r="F74" s="14"/>
      <c r="G74" s="14"/>
      <c r="H74" s="6"/>
    </row>
    <row r="75" spans="1:10" ht="15.95" customHeight="1" x14ac:dyDescent="0.35">
      <c r="A75" s="14" t="s">
        <v>150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151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53" t="s">
        <v>152</v>
      </c>
      <c r="B77" s="53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153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154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155</v>
      </c>
      <c r="B80" s="14"/>
      <c r="C80" s="14"/>
      <c r="D80" s="6"/>
      <c r="E80" s="14"/>
      <c r="F80" s="14"/>
      <c r="G80" s="14"/>
      <c r="H80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581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582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190</v>
      </c>
      <c r="B25" s="14" t="s">
        <v>583</v>
      </c>
      <c r="C25" s="36">
        <v>200</v>
      </c>
      <c r="D25" s="31">
        <v>2318.66</v>
      </c>
      <c r="E25" s="28" t="s">
        <v>216</v>
      </c>
      <c r="F25" s="29" t="s">
        <v>101</v>
      </c>
      <c r="G25" s="30" t="s">
        <v>102</v>
      </c>
      <c r="H25" s="31">
        <f t="shared" ref="H25:H36" si="0">ROUND(IFERROR($D25/$D$75*100,0),2)</f>
        <v>14.3</v>
      </c>
      <c r="I25" s="14"/>
      <c r="J25" s="14"/>
    </row>
    <row r="26" spans="1:10" ht="15.95" customHeight="1" x14ac:dyDescent="0.35">
      <c r="A26" s="40" t="s">
        <v>106</v>
      </c>
      <c r="B26" s="14" t="s">
        <v>584</v>
      </c>
      <c r="C26" s="36">
        <v>200</v>
      </c>
      <c r="D26" s="31">
        <v>2045.17</v>
      </c>
      <c r="E26" s="28" t="s">
        <v>108</v>
      </c>
      <c r="F26" s="29" t="s">
        <v>101</v>
      </c>
      <c r="G26" s="30" t="s">
        <v>102</v>
      </c>
      <c r="H26" s="31">
        <f t="shared" si="0"/>
        <v>12.62</v>
      </c>
      <c r="I26" s="14"/>
      <c r="J26" s="14"/>
    </row>
    <row r="27" spans="1:10" ht="15.95" customHeight="1" x14ac:dyDescent="0.35">
      <c r="A27" s="40" t="s">
        <v>373</v>
      </c>
      <c r="B27" s="14" t="s">
        <v>585</v>
      </c>
      <c r="C27" s="36">
        <v>200</v>
      </c>
      <c r="D27" s="31">
        <v>2024.5</v>
      </c>
      <c r="E27" s="28" t="s">
        <v>105</v>
      </c>
      <c r="F27" s="29" t="s">
        <v>101</v>
      </c>
      <c r="G27" s="30" t="s">
        <v>102</v>
      </c>
      <c r="H27" s="31">
        <f t="shared" si="0"/>
        <v>12.49</v>
      </c>
      <c r="I27" s="14"/>
      <c r="J27" s="14"/>
    </row>
    <row r="28" spans="1:10" ht="15.95" customHeight="1" x14ac:dyDescent="0.35">
      <c r="A28" s="40" t="s">
        <v>486</v>
      </c>
      <c r="B28" s="14" t="s">
        <v>565</v>
      </c>
      <c r="C28" s="36">
        <v>200</v>
      </c>
      <c r="D28" s="31">
        <v>2020.45</v>
      </c>
      <c r="E28" s="28" t="s">
        <v>488</v>
      </c>
      <c r="F28" s="29" t="s">
        <v>101</v>
      </c>
      <c r="G28" s="30" t="s">
        <v>489</v>
      </c>
      <c r="H28" s="31">
        <f t="shared" si="0"/>
        <v>12.46</v>
      </c>
      <c r="I28" s="14"/>
      <c r="J28" s="14"/>
    </row>
    <row r="29" spans="1:10" ht="15.95" customHeight="1" x14ac:dyDescent="0.35">
      <c r="A29" s="40" t="s">
        <v>559</v>
      </c>
      <c r="B29" s="14" t="s">
        <v>560</v>
      </c>
      <c r="C29" s="36">
        <v>180</v>
      </c>
      <c r="D29" s="31">
        <v>1820.47</v>
      </c>
      <c r="E29" s="28" t="s">
        <v>120</v>
      </c>
      <c r="F29" s="29" t="s">
        <v>101</v>
      </c>
      <c r="G29" s="30" t="s">
        <v>561</v>
      </c>
      <c r="H29" s="31">
        <f t="shared" si="0"/>
        <v>11.23</v>
      </c>
      <c r="I29" s="14"/>
      <c r="J29" s="14"/>
    </row>
    <row r="30" spans="1:10" ht="15.95" customHeight="1" x14ac:dyDescent="0.35">
      <c r="A30" s="40" t="s">
        <v>124</v>
      </c>
      <c r="B30" s="14" t="s">
        <v>554</v>
      </c>
      <c r="C30" s="36">
        <v>150</v>
      </c>
      <c r="D30" s="31">
        <v>1533.44</v>
      </c>
      <c r="E30" s="28" t="s">
        <v>120</v>
      </c>
      <c r="F30" s="29" t="s">
        <v>101</v>
      </c>
      <c r="G30" s="30" t="s">
        <v>111</v>
      </c>
      <c r="H30" s="31">
        <f t="shared" si="0"/>
        <v>9.4600000000000009</v>
      </c>
      <c r="I30" s="14"/>
      <c r="J30" s="14"/>
    </row>
    <row r="31" spans="1:10" ht="15.95" customHeight="1" x14ac:dyDescent="0.35">
      <c r="A31" s="40" t="s">
        <v>103</v>
      </c>
      <c r="B31" s="14" t="s">
        <v>586</v>
      </c>
      <c r="C31" s="36">
        <v>150</v>
      </c>
      <c r="D31" s="31">
        <v>1525.99</v>
      </c>
      <c r="E31" s="28" t="s">
        <v>114</v>
      </c>
      <c r="F31" s="29" t="s">
        <v>101</v>
      </c>
      <c r="G31" s="30" t="s">
        <v>102</v>
      </c>
      <c r="H31" s="31">
        <f t="shared" si="0"/>
        <v>9.41</v>
      </c>
      <c r="I31" s="14"/>
      <c r="J31" s="14"/>
    </row>
    <row r="32" spans="1:10" ht="15.95" customHeight="1" x14ac:dyDescent="0.35">
      <c r="A32" s="40" t="s">
        <v>118</v>
      </c>
      <c r="B32" s="14" t="s">
        <v>587</v>
      </c>
      <c r="C32" s="36">
        <v>50</v>
      </c>
      <c r="D32" s="31">
        <v>513.04999999999995</v>
      </c>
      <c r="E32" s="28" t="s">
        <v>120</v>
      </c>
      <c r="F32" s="29" t="s">
        <v>101</v>
      </c>
      <c r="G32" s="30" t="s">
        <v>121</v>
      </c>
      <c r="H32" s="31">
        <f t="shared" si="0"/>
        <v>3.17</v>
      </c>
      <c r="I32" s="14"/>
      <c r="J32" s="14"/>
    </row>
    <row r="33" spans="1:10" ht="15.95" customHeight="1" x14ac:dyDescent="0.35">
      <c r="A33" s="40" t="s">
        <v>124</v>
      </c>
      <c r="B33" s="14" t="s">
        <v>564</v>
      </c>
      <c r="C33" s="36">
        <v>50</v>
      </c>
      <c r="D33" s="31">
        <v>509.8</v>
      </c>
      <c r="E33" s="28" t="s">
        <v>120</v>
      </c>
      <c r="F33" s="29" t="s">
        <v>101</v>
      </c>
      <c r="G33" s="30" t="s">
        <v>111</v>
      </c>
      <c r="H33" s="31">
        <f t="shared" si="0"/>
        <v>3.14</v>
      </c>
      <c r="I33" s="14"/>
      <c r="J33" s="14"/>
    </row>
    <row r="34" spans="1:10" ht="15.95" customHeight="1" x14ac:dyDescent="0.35">
      <c r="A34" s="40" t="s">
        <v>198</v>
      </c>
      <c r="B34" s="14" t="s">
        <v>578</v>
      </c>
      <c r="C34" s="36">
        <v>40</v>
      </c>
      <c r="D34" s="31">
        <v>407.69</v>
      </c>
      <c r="E34" s="28" t="s">
        <v>164</v>
      </c>
      <c r="F34" s="29" t="s">
        <v>101</v>
      </c>
      <c r="G34" s="30" t="s">
        <v>111</v>
      </c>
      <c r="H34" s="31">
        <f t="shared" si="0"/>
        <v>2.52</v>
      </c>
      <c r="I34" s="14"/>
      <c r="J34" s="14"/>
    </row>
    <row r="35" spans="1:10" ht="15.95" customHeight="1" x14ac:dyDescent="0.35">
      <c r="A35" s="40" t="s">
        <v>112</v>
      </c>
      <c r="B35" s="14" t="s">
        <v>161</v>
      </c>
      <c r="C35" s="36">
        <v>20</v>
      </c>
      <c r="D35" s="31">
        <v>202.53</v>
      </c>
      <c r="E35" s="28" t="s">
        <v>108</v>
      </c>
      <c r="F35" s="29" t="s">
        <v>101</v>
      </c>
      <c r="G35" s="30" t="s">
        <v>102</v>
      </c>
      <c r="H35" s="31">
        <f t="shared" si="0"/>
        <v>1.25</v>
      </c>
      <c r="I35" s="14"/>
      <c r="J35" s="14"/>
    </row>
    <row r="36" spans="1:10" ht="15.95" customHeight="1" x14ac:dyDescent="0.35">
      <c r="A36" s="40" t="s">
        <v>109</v>
      </c>
      <c r="B36" s="14" t="s">
        <v>110</v>
      </c>
      <c r="C36" s="36">
        <v>5</v>
      </c>
      <c r="D36" s="31">
        <v>50.64</v>
      </c>
      <c r="E36" s="28" t="s">
        <v>108</v>
      </c>
      <c r="F36" s="29" t="s">
        <v>101</v>
      </c>
      <c r="G36" s="30" t="s">
        <v>111</v>
      </c>
      <c r="H36" s="31">
        <f t="shared" si="0"/>
        <v>0.31</v>
      </c>
      <c r="I36" s="14"/>
      <c r="J36" s="14"/>
    </row>
    <row r="37" spans="1:10" ht="15.95" customHeight="1" x14ac:dyDescent="0.35">
      <c r="A37" s="33" t="s">
        <v>92</v>
      </c>
      <c r="B37" s="34"/>
      <c r="C37" s="32"/>
      <c r="D37" s="35">
        <f>SUM(D24:D36)</f>
        <v>14972.39</v>
      </c>
      <c r="E37" s="28"/>
      <c r="F37" s="29"/>
      <c r="G37" s="30"/>
      <c r="H37" s="35">
        <f>SUM(H24:H36)</f>
        <v>92.36</v>
      </c>
      <c r="I37" s="14"/>
      <c r="J37" s="14"/>
    </row>
    <row r="38" spans="1:10" ht="15.95" customHeight="1" x14ac:dyDescent="0.35">
      <c r="A38" s="25" t="s">
        <v>126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37" t="s">
        <v>127</v>
      </c>
      <c r="B40" s="38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33"/>
      <c r="B42" s="34"/>
      <c r="C42" s="32"/>
      <c r="D42" s="39"/>
      <c r="E42" s="28"/>
      <c r="F42" s="29"/>
      <c r="G42" s="30"/>
      <c r="H42" s="39"/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25" t="s">
        <v>128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25" t="s">
        <v>129</v>
      </c>
      <c r="B46" s="9"/>
      <c r="C46" s="36"/>
      <c r="D46" s="31" t="s">
        <v>91</v>
      </c>
      <c r="E46" s="28"/>
      <c r="F46" s="29"/>
      <c r="G46" s="30"/>
      <c r="H46" s="31"/>
      <c r="I46" s="14"/>
      <c r="J46" s="14"/>
    </row>
    <row r="47" spans="1:10" ht="15.95" hidden="1" customHeight="1" x14ac:dyDescent="0.35">
      <c r="A47" s="33" t="s">
        <v>92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25" t="s">
        <v>130</v>
      </c>
      <c r="B48" s="9"/>
      <c r="C48" s="36"/>
      <c r="D48" s="31" t="s">
        <v>91</v>
      </c>
      <c r="E48" s="28"/>
      <c r="F48" s="29"/>
      <c r="G48" s="30"/>
      <c r="H48" s="31"/>
      <c r="I48" s="14"/>
      <c r="J48" s="14"/>
    </row>
    <row r="49" spans="1:10" ht="15.95" hidden="1" customHeight="1" x14ac:dyDescent="0.35">
      <c r="A49" s="33" t="s">
        <v>92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33"/>
      <c r="B50" s="34"/>
      <c r="C50" s="32"/>
      <c r="D50" s="39"/>
      <c r="E50" s="28"/>
      <c r="F50" s="29"/>
      <c r="G50" s="30"/>
      <c r="H50" s="39"/>
      <c r="I50" s="14"/>
      <c r="J50" s="14"/>
    </row>
    <row r="51" spans="1:10" ht="15.95" customHeight="1" x14ac:dyDescent="0.35">
      <c r="A51" s="25" t="s">
        <v>131</v>
      </c>
      <c r="B51" s="9"/>
      <c r="C51" s="36"/>
      <c r="D51" s="31"/>
      <c r="E51" s="28"/>
      <c r="F51" s="29"/>
      <c r="G51" s="30"/>
      <c r="H51" s="31"/>
      <c r="I51" s="14"/>
      <c r="J51" s="14"/>
    </row>
    <row r="52" spans="1:10" ht="15.95" customHeight="1" x14ac:dyDescent="0.35">
      <c r="A52" s="25" t="s">
        <v>132</v>
      </c>
      <c r="B52" s="9"/>
      <c r="C52" s="36"/>
      <c r="D52" s="31">
        <v>64.5</v>
      </c>
      <c r="E52" s="28"/>
      <c r="F52" s="29"/>
      <c r="G52" s="30"/>
      <c r="H52" s="31">
        <f>ROUND(IFERROR($D52/$D$75*100,0),2)</f>
        <v>0.4</v>
      </c>
      <c r="I52" s="41"/>
      <c r="J52" s="14"/>
    </row>
    <row r="53" spans="1:10" ht="15.95" customHeight="1" x14ac:dyDescent="0.35">
      <c r="A53" s="25" t="s">
        <v>133</v>
      </c>
      <c r="B53" s="9"/>
      <c r="C53" s="36"/>
      <c r="D53" s="31" t="s">
        <v>91</v>
      </c>
      <c r="E53" s="28"/>
      <c r="F53" s="29"/>
      <c r="G53" s="30"/>
      <c r="H53" s="31"/>
      <c r="I53" s="41"/>
      <c r="J53" s="14"/>
    </row>
    <row r="54" spans="1:10" ht="15.95" hidden="1" customHeight="1" x14ac:dyDescent="0.35">
      <c r="A54" s="33" t="s">
        <v>134</v>
      </c>
      <c r="B54" s="34"/>
      <c r="C54" s="32"/>
      <c r="D54" s="35">
        <f>SUM(D53:D53)</f>
        <v>0</v>
      </c>
      <c r="E54" s="28"/>
      <c r="F54" s="29"/>
      <c r="G54" s="30"/>
      <c r="H54" s="35">
        <f>SUM(H53:H53)</f>
        <v>0</v>
      </c>
      <c r="I54" s="14"/>
      <c r="J54" s="14"/>
    </row>
    <row r="55" spans="1:10" ht="15.95" customHeight="1" x14ac:dyDescent="0.35">
      <c r="A55" s="25" t="s">
        <v>135</v>
      </c>
      <c r="B55" s="9"/>
      <c r="C55" s="42"/>
      <c r="D55" s="31" t="s">
        <v>91</v>
      </c>
      <c r="E55" s="28"/>
      <c r="F55" s="29"/>
      <c r="G55" s="30"/>
      <c r="H55" s="31"/>
      <c r="I55" s="41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136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25" t="s">
        <v>137</v>
      </c>
      <c r="B59" s="9"/>
      <c r="C59" s="36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138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7" t="s">
        <v>139</v>
      </c>
      <c r="B63" s="38"/>
      <c r="C63" s="32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134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3" t="s">
        <v>140</v>
      </c>
      <c r="B65" s="38"/>
      <c r="C65" s="36"/>
      <c r="D65" s="35">
        <f>SUM(D64,D62,D60,D58,D56,D54,D52)</f>
        <v>64.5</v>
      </c>
      <c r="E65" s="28"/>
      <c r="F65" s="29"/>
      <c r="G65" s="30"/>
      <c r="H65" s="35">
        <f>SUM(H64,H62,H60,H58,H56,H54,H52)</f>
        <v>0.4</v>
      </c>
      <c r="I65" s="14"/>
      <c r="J65" s="14"/>
    </row>
    <row r="66" spans="1:10" ht="15.95" customHeight="1" x14ac:dyDescent="0.35">
      <c r="A66" s="25" t="s">
        <v>141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25" t="s">
        <v>142</v>
      </c>
      <c r="B68" s="9"/>
      <c r="C68" s="36"/>
      <c r="D68" s="31" t="s">
        <v>91</v>
      </c>
      <c r="E68" s="28"/>
      <c r="F68" s="29"/>
      <c r="G68" s="30"/>
      <c r="H68" s="31"/>
      <c r="I68" s="14"/>
      <c r="J68" s="14"/>
    </row>
    <row r="69" spans="1:10" ht="15.95" hidden="1" customHeight="1" x14ac:dyDescent="0.35">
      <c r="A69" s="33" t="s">
        <v>92</v>
      </c>
      <c r="B69" s="34"/>
      <c r="C69" s="32"/>
      <c r="D69" s="35">
        <f>SUM(D68:D68)</f>
        <v>0</v>
      </c>
      <c r="E69" s="28"/>
      <c r="F69" s="29"/>
      <c r="G69" s="30"/>
      <c r="H69" s="35">
        <f>SUM(H68:H68)</f>
        <v>0</v>
      </c>
      <c r="I69" s="14"/>
      <c r="J69" s="14"/>
    </row>
    <row r="70" spans="1:10" ht="15.95" customHeight="1" x14ac:dyDescent="0.35">
      <c r="A70" s="37" t="s">
        <v>143</v>
      </c>
      <c r="B70" s="38"/>
      <c r="C70" s="32"/>
      <c r="D70" s="39"/>
      <c r="E70" s="28"/>
      <c r="F70" s="29"/>
      <c r="G70" s="30"/>
      <c r="H70" s="31"/>
      <c r="I70" s="14"/>
      <c r="J70" s="14"/>
    </row>
    <row r="71" spans="1:10" ht="15.95" customHeight="1" x14ac:dyDescent="0.35">
      <c r="A71" s="37" t="s">
        <v>144</v>
      </c>
      <c r="B71" s="38"/>
      <c r="C71" s="32"/>
      <c r="D71" s="31" t="s">
        <v>91</v>
      </c>
      <c r="E71" s="28"/>
      <c r="F71" s="29"/>
      <c r="G71" s="30"/>
      <c r="H71" s="31"/>
      <c r="I71" s="14"/>
      <c r="J71" s="14"/>
    </row>
    <row r="72" spans="1:10" ht="15.95" customHeight="1" x14ac:dyDescent="0.35">
      <c r="A72" s="25" t="s">
        <v>145</v>
      </c>
      <c r="B72" s="9"/>
      <c r="C72" s="36"/>
      <c r="D72" s="31">
        <v>0.11</v>
      </c>
      <c r="E72" s="28"/>
      <c r="F72" s="29"/>
      <c r="G72" s="30"/>
      <c r="H72" s="43">
        <f>ROUND(IFERROR($D72/$D$75*100,0),2)</f>
        <v>0</v>
      </c>
      <c r="I72" s="41"/>
      <c r="J72" s="14"/>
    </row>
    <row r="73" spans="1:10" ht="15.95" customHeight="1" x14ac:dyDescent="0.35">
      <c r="A73" s="25" t="s">
        <v>146</v>
      </c>
      <c r="B73" s="9"/>
      <c r="C73" s="36"/>
      <c r="D73" s="44">
        <v>1173.0599999999995</v>
      </c>
      <c r="E73" s="28"/>
      <c r="F73" s="29"/>
      <c r="G73" s="30"/>
      <c r="H73" s="31">
        <f>ROUND(IFERROR($D73/$D$75*100,0),2)</f>
        <v>7.24</v>
      </c>
      <c r="I73" s="41"/>
      <c r="J73" s="14"/>
    </row>
    <row r="74" spans="1:10" ht="15.95" customHeight="1" x14ac:dyDescent="0.35">
      <c r="A74" s="33" t="s">
        <v>92</v>
      </c>
      <c r="B74" s="34"/>
      <c r="C74" s="36"/>
      <c r="D74" s="35">
        <f>SUM(D71:D73)</f>
        <v>1173.1699999999994</v>
      </c>
      <c r="E74" s="28"/>
      <c r="F74" s="29"/>
      <c r="G74" s="30"/>
      <c r="H74" s="35">
        <f>SUM(H71:H73)</f>
        <v>7.24</v>
      </c>
      <c r="I74" s="11"/>
      <c r="J74" s="14"/>
    </row>
    <row r="75" spans="1:10" ht="15.95" customHeight="1" thickBot="1" x14ac:dyDescent="0.4">
      <c r="A75" s="45" t="s">
        <v>147</v>
      </c>
      <c r="B75" s="46"/>
      <c r="C75" s="47"/>
      <c r="D75" s="48">
        <f>SUMIF(A:A,"*Total",D:D)</f>
        <v>16210.06</v>
      </c>
      <c r="E75" s="49"/>
      <c r="F75" s="50"/>
      <c r="G75" s="51"/>
      <c r="H75" s="48">
        <f>SUMIF(A:A,"*Total",H:H)</f>
        <v>100</v>
      </c>
      <c r="I75" s="11"/>
      <c r="J75" s="14"/>
    </row>
    <row r="76" spans="1:10" ht="15.95" customHeight="1" thickTop="1" x14ac:dyDescent="0.35">
      <c r="A76" s="52" t="s">
        <v>148</v>
      </c>
      <c r="B76" s="14"/>
      <c r="C76" s="14"/>
      <c r="D76" s="11"/>
      <c r="E76" s="14"/>
      <c r="F76" s="14"/>
      <c r="G76" s="14"/>
      <c r="H76" s="6"/>
    </row>
    <row r="77" spans="1:10" ht="15.95" customHeight="1" x14ac:dyDescent="0.35">
      <c r="A77" s="14" t="s">
        <v>149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150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151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53" t="s">
        <v>152</v>
      </c>
      <c r="B80" s="53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153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154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155</v>
      </c>
      <c r="B83" s="14"/>
      <c r="C83" s="14"/>
      <c r="D83" s="6"/>
      <c r="E83" s="14"/>
      <c r="F83" s="14"/>
      <c r="G83" s="14"/>
      <c r="H83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588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589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190</v>
      </c>
      <c r="B25" s="14" t="s">
        <v>590</v>
      </c>
      <c r="C25" s="36">
        <v>100</v>
      </c>
      <c r="D25" s="31">
        <v>1153.45</v>
      </c>
      <c r="E25" s="28" t="s">
        <v>120</v>
      </c>
      <c r="F25" s="29" t="s">
        <v>101</v>
      </c>
      <c r="G25" s="30" t="s">
        <v>102</v>
      </c>
      <c r="H25" s="31">
        <f t="shared" ref="H25:H33" si="0">ROUND(IFERROR($D25/$D$72*100,0),2)</f>
        <v>13.79</v>
      </c>
      <c r="I25" s="14"/>
      <c r="J25" s="14"/>
    </row>
    <row r="26" spans="1:10" ht="15.95" customHeight="1" x14ac:dyDescent="0.35">
      <c r="A26" s="40" t="s">
        <v>124</v>
      </c>
      <c r="B26" s="14" t="s">
        <v>554</v>
      </c>
      <c r="C26" s="36">
        <v>100</v>
      </c>
      <c r="D26" s="31">
        <v>1022.29</v>
      </c>
      <c r="E26" s="28" t="s">
        <v>120</v>
      </c>
      <c r="F26" s="29" t="s">
        <v>101</v>
      </c>
      <c r="G26" s="30" t="s">
        <v>111</v>
      </c>
      <c r="H26" s="31">
        <f t="shared" si="0"/>
        <v>12.22</v>
      </c>
      <c r="I26" s="14"/>
      <c r="J26" s="14"/>
    </row>
    <row r="27" spans="1:10" ht="15.95" customHeight="1" x14ac:dyDescent="0.35">
      <c r="A27" s="40" t="s">
        <v>106</v>
      </c>
      <c r="B27" s="14" t="s">
        <v>591</v>
      </c>
      <c r="C27" s="36">
        <v>100</v>
      </c>
      <c r="D27" s="31">
        <v>1020.19</v>
      </c>
      <c r="E27" s="28" t="s">
        <v>120</v>
      </c>
      <c r="F27" s="29" t="s">
        <v>101</v>
      </c>
      <c r="G27" s="30" t="s">
        <v>102</v>
      </c>
      <c r="H27" s="31">
        <f t="shared" si="0"/>
        <v>12.2</v>
      </c>
      <c r="I27" s="14"/>
      <c r="J27" s="14"/>
    </row>
    <row r="28" spans="1:10" ht="15.95" customHeight="1" x14ac:dyDescent="0.35">
      <c r="A28" s="40" t="s">
        <v>373</v>
      </c>
      <c r="B28" s="14" t="s">
        <v>592</v>
      </c>
      <c r="C28" s="36">
        <v>100</v>
      </c>
      <c r="D28" s="31">
        <v>1011.84</v>
      </c>
      <c r="E28" s="28" t="s">
        <v>105</v>
      </c>
      <c r="F28" s="29" t="s">
        <v>101</v>
      </c>
      <c r="G28" s="30" t="s">
        <v>102</v>
      </c>
      <c r="H28" s="31">
        <f t="shared" si="0"/>
        <v>12.1</v>
      </c>
      <c r="I28" s="14"/>
      <c r="J28" s="14"/>
    </row>
    <row r="29" spans="1:10" ht="15.95" customHeight="1" x14ac:dyDescent="0.35">
      <c r="A29" s="40" t="s">
        <v>486</v>
      </c>
      <c r="B29" s="14" t="s">
        <v>565</v>
      </c>
      <c r="C29" s="36">
        <v>100</v>
      </c>
      <c r="D29" s="31">
        <v>1010.23</v>
      </c>
      <c r="E29" s="28" t="s">
        <v>488</v>
      </c>
      <c r="F29" s="29" t="s">
        <v>101</v>
      </c>
      <c r="G29" s="30" t="s">
        <v>489</v>
      </c>
      <c r="H29" s="31">
        <f t="shared" si="0"/>
        <v>12.08</v>
      </c>
      <c r="I29" s="14"/>
      <c r="J29" s="14"/>
    </row>
    <row r="30" spans="1:10" ht="15.95" customHeight="1" x14ac:dyDescent="0.35">
      <c r="A30" s="40" t="s">
        <v>118</v>
      </c>
      <c r="B30" s="14" t="s">
        <v>587</v>
      </c>
      <c r="C30" s="36">
        <v>83</v>
      </c>
      <c r="D30" s="31">
        <v>851.67</v>
      </c>
      <c r="E30" s="28" t="s">
        <v>120</v>
      </c>
      <c r="F30" s="29" t="s">
        <v>101</v>
      </c>
      <c r="G30" s="30" t="s">
        <v>121</v>
      </c>
      <c r="H30" s="31">
        <f t="shared" si="0"/>
        <v>10.18</v>
      </c>
      <c r="I30" s="14"/>
      <c r="J30" s="14"/>
    </row>
    <row r="31" spans="1:10" ht="15.95" customHeight="1" x14ac:dyDescent="0.35">
      <c r="A31" s="40" t="s">
        <v>103</v>
      </c>
      <c r="B31" s="14" t="s">
        <v>593</v>
      </c>
      <c r="C31" s="36">
        <v>80</v>
      </c>
      <c r="D31" s="31">
        <v>813.41</v>
      </c>
      <c r="E31" s="28" t="s">
        <v>114</v>
      </c>
      <c r="F31" s="29" t="s">
        <v>101</v>
      </c>
      <c r="G31" s="30" t="s">
        <v>102</v>
      </c>
      <c r="H31" s="31">
        <f t="shared" si="0"/>
        <v>9.7200000000000006</v>
      </c>
      <c r="I31" s="14"/>
      <c r="J31" s="14"/>
    </row>
    <row r="32" spans="1:10" ht="15.95" customHeight="1" x14ac:dyDescent="0.35">
      <c r="A32" s="40" t="s">
        <v>198</v>
      </c>
      <c r="B32" s="14" t="s">
        <v>594</v>
      </c>
      <c r="C32" s="36">
        <v>50</v>
      </c>
      <c r="D32" s="31">
        <v>510.28</v>
      </c>
      <c r="E32" s="28" t="s">
        <v>164</v>
      </c>
      <c r="F32" s="29" t="s">
        <v>101</v>
      </c>
      <c r="G32" s="30" t="s">
        <v>111</v>
      </c>
      <c r="H32" s="31">
        <f t="shared" si="0"/>
        <v>6.1</v>
      </c>
      <c r="I32" s="14"/>
      <c r="J32" s="14"/>
    </row>
    <row r="33" spans="1:10" ht="15.95" customHeight="1" x14ac:dyDescent="0.35">
      <c r="A33" s="40" t="s">
        <v>198</v>
      </c>
      <c r="B33" s="14" t="s">
        <v>578</v>
      </c>
      <c r="C33" s="36">
        <v>25</v>
      </c>
      <c r="D33" s="31">
        <v>254.81</v>
      </c>
      <c r="E33" s="28" t="s">
        <v>164</v>
      </c>
      <c r="F33" s="29" t="s">
        <v>101</v>
      </c>
      <c r="G33" s="30" t="s">
        <v>111</v>
      </c>
      <c r="H33" s="31">
        <f t="shared" si="0"/>
        <v>3.05</v>
      </c>
      <c r="I33" s="14"/>
      <c r="J33" s="14"/>
    </row>
    <row r="34" spans="1:10" ht="15.95" customHeight="1" x14ac:dyDescent="0.35">
      <c r="A34" s="33" t="s">
        <v>92</v>
      </c>
      <c r="B34" s="34"/>
      <c r="C34" s="32"/>
      <c r="D34" s="35">
        <f>SUM(D24:D33)</f>
        <v>7648.17</v>
      </c>
      <c r="E34" s="28"/>
      <c r="F34" s="29"/>
      <c r="G34" s="30"/>
      <c r="H34" s="35">
        <f>SUM(H24:H33)</f>
        <v>91.439999999999984</v>
      </c>
      <c r="I34" s="14"/>
      <c r="J34" s="14"/>
    </row>
    <row r="35" spans="1:10" ht="15.95" customHeight="1" x14ac:dyDescent="0.35">
      <c r="A35" s="25" t="s">
        <v>126</v>
      </c>
      <c r="B35" s="9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37" t="s">
        <v>127</v>
      </c>
      <c r="B37" s="38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33"/>
      <c r="B40" s="34"/>
      <c r="C40" s="32"/>
      <c r="D40" s="39"/>
      <c r="E40" s="28"/>
      <c r="F40" s="29"/>
      <c r="G40" s="30"/>
      <c r="H40" s="39"/>
      <c r="I40" s="14"/>
      <c r="J40" s="14"/>
    </row>
    <row r="41" spans="1:10" ht="15.95" customHeight="1" x14ac:dyDescent="0.35">
      <c r="A41" s="25" t="s">
        <v>128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129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25" t="s">
        <v>130</v>
      </c>
      <c r="B45" s="9"/>
      <c r="C45" s="36"/>
      <c r="D45" s="31" t="s">
        <v>91</v>
      </c>
      <c r="E45" s="28"/>
      <c r="F45" s="29"/>
      <c r="G45" s="30"/>
      <c r="H45" s="31"/>
      <c r="I45" s="14"/>
      <c r="J45" s="14"/>
    </row>
    <row r="46" spans="1:10" ht="15.95" hidden="1" customHeight="1" x14ac:dyDescent="0.35">
      <c r="A46" s="33" t="s">
        <v>92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33"/>
      <c r="B47" s="34"/>
      <c r="C47" s="32"/>
      <c r="D47" s="39"/>
      <c r="E47" s="28"/>
      <c r="F47" s="29"/>
      <c r="G47" s="30"/>
      <c r="H47" s="39"/>
      <c r="I47" s="14"/>
      <c r="J47" s="14"/>
    </row>
    <row r="48" spans="1:10" ht="15.95" customHeight="1" x14ac:dyDescent="0.35">
      <c r="A48" s="25" t="s">
        <v>131</v>
      </c>
      <c r="B48" s="9"/>
      <c r="C48" s="36"/>
      <c r="D48" s="31"/>
      <c r="E48" s="28"/>
      <c r="F48" s="29"/>
      <c r="G48" s="30"/>
      <c r="H48" s="31"/>
      <c r="I48" s="14"/>
      <c r="J48" s="14"/>
    </row>
    <row r="49" spans="1:10" ht="15.95" customHeight="1" x14ac:dyDescent="0.35">
      <c r="A49" s="25" t="s">
        <v>132</v>
      </c>
      <c r="B49" s="9"/>
      <c r="C49" s="36"/>
      <c r="D49" s="31">
        <v>208.81</v>
      </c>
      <c r="E49" s="28"/>
      <c r="F49" s="29"/>
      <c r="G49" s="30"/>
      <c r="H49" s="31">
        <f>ROUND(IFERROR($D49/$D$72*100,0),2)</f>
        <v>2.5</v>
      </c>
      <c r="I49" s="41"/>
      <c r="J49" s="14"/>
    </row>
    <row r="50" spans="1:10" ht="15.95" customHeight="1" x14ac:dyDescent="0.35">
      <c r="A50" s="25" t="s">
        <v>133</v>
      </c>
      <c r="B50" s="9"/>
      <c r="C50" s="36"/>
      <c r="D50" s="31" t="s">
        <v>91</v>
      </c>
      <c r="E50" s="28"/>
      <c r="F50" s="29"/>
      <c r="G50" s="30"/>
      <c r="H50" s="31"/>
      <c r="I50" s="41"/>
      <c r="J50" s="14"/>
    </row>
    <row r="51" spans="1:10" ht="15.95" hidden="1" customHeight="1" x14ac:dyDescent="0.35">
      <c r="A51" s="33" t="s">
        <v>134</v>
      </c>
      <c r="B51" s="34"/>
      <c r="C51" s="32"/>
      <c r="D51" s="35">
        <f>SUM(D50:D50)</f>
        <v>0</v>
      </c>
      <c r="E51" s="28"/>
      <c r="F51" s="29"/>
      <c r="G51" s="30"/>
      <c r="H51" s="35">
        <f>SUM(H50:H50)</f>
        <v>0</v>
      </c>
      <c r="I51" s="14"/>
      <c r="J51" s="14"/>
    </row>
    <row r="52" spans="1:10" ht="15.95" customHeight="1" x14ac:dyDescent="0.35">
      <c r="A52" s="25" t="s">
        <v>135</v>
      </c>
      <c r="B52" s="9"/>
      <c r="C52" s="42"/>
      <c r="D52" s="31" t="s">
        <v>91</v>
      </c>
      <c r="E52" s="28"/>
      <c r="F52" s="29"/>
      <c r="G52" s="30"/>
      <c r="H52" s="31"/>
      <c r="I52" s="41"/>
      <c r="J52" s="14"/>
    </row>
    <row r="53" spans="1:10" ht="15.95" hidden="1" customHeight="1" x14ac:dyDescent="0.35">
      <c r="A53" s="33" t="s">
        <v>134</v>
      </c>
      <c r="B53" s="34"/>
      <c r="C53" s="32"/>
      <c r="D53" s="35">
        <f>SUM(D52:D52)</f>
        <v>0</v>
      </c>
      <c r="E53" s="28"/>
      <c r="F53" s="29"/>
      <c r="G53" s="30"/>
      <c r="H53" s="35">
        <f>SUM(H52:H52)</f>
        <v>0</v>
      </c>
      <c r="I53" s="14"/>
      <c r="J53" s="14"/>
    </row>
    <row r="54" spans="1:10" ht="15.95" customHeight="1" x14ac:dyDescent="0.35">
      <c r="A54" s="25" t="s">
        <v>136</v>
      </c>
      <c r="B54" s="9"/>
      <c r="C54" s="36"/>
      <c r="D54" s="31" t="s">
        <v>91</v>
      </c>
      <c r="E54" s="28"/>
      <c r="F54" s="29"/>
      <c r="G54" s="30"/>
      <c r="H54" s="31"/>
      <c r="I54" s="14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137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37" t="s">
        <v>138</v>
      </c>
      <c r="B58" s="38"/>
      <c r="C58" s="32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139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3" t="s">
        <v>140</v>
      </c>
      <c r="B62" s="38"/>
      <c r="C62" s="36"/>
      <c r="D62" s="35">
        <f>SUM(D61,D59,D57,D55,D53,D51,D49)</f>
        <v>208.81</v>
      </c>
      <c r="E62" s="28"/>
      <c r="F62" s="29"/>
      <c r="G62" s="30"/>
      <c r="H62" s="35">
        <f>SUM(H61,H59,H57,H55,H53,H51,H49)</f>
        <v>2.5</v>
      </c>
      <c r="I62" s="14"/>
      <c r="J62" s="14"/>
    </row>
    <row r="63" spans="1:10" ht="15.95" customHeight="1" x14ac:dyDescent="0.35">
      <c r="A63" s="25" t="s">
        <v>141</v>
      </c>
      <c r="B63" s="9"/>
      <c r="C63" s="36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92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25" t="s">
        <v>142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7" t="s">
        <v>143</v>
      </c>
      <c r="B67" s="38"/>
      <c r="C67" s="32"/>
      <c r="D67" s="39"/>
      <c r="E67" s="28"/>
      <c r="F67" s="29"/>
      <c r="G67" s="30"/>
      <c r="H67" s="31"/>
      <c r="I67" s="14"/>
      <c r="J67" s="14"/>
    </row>
    <row r="68" spans="1:10" ht="15.95" customHeight="1" x14ac:dyDescent="0.35">
      <c r="A68" s="37" t="s">
        <v>144</v>
      </c>
      <c r="B68" s="38"/>
      <c r="C68" s="32"/>
      <c r="D68" s="31" t="s">
        <v>91</v>
      </c>
      <c r="E68" s="28"/>
      <c r="F68" s="29"/>
      <c r="G68" s="30"/>
      <c r="H68" s="31"/>
      <c r="I68" s="14"/>
      <c r="J68" s="14"/>
    </row>
    <row r="69" spans="1:10" ht="15.95" customHeight="1" x14ac:dyDescent="0.35">
      <c r="A69" s="25" t="s">
        <v>145</v>
      </c>
      <c r="B69" s="9"/>
      <c r="C69" s="36"/>
      <c r="D69" s="31">
        <v>0.12</v>
      </c>
      <c r="E69" s="28"/>
      <c r="F69" s="29"/>
      <c r="G69" s="30"/>
      <c r="H69" s="43">
        <f>ROUND(IFERROR($D69/$D$72*100,0),2)</f>
        <v>0</v>
      </c>
      <c r="I69" s="41"/>
      <c r="J69" s="14"/>
    </row>
    <row r="70" spans="1:10" ht="15.95" customHeight="1" x14ac:dyDescent="0.35">
      <c r="A70" s="25" t="s">
        <v>146</v>
      </c>
      <c r="B70" s="9"/>
      <c r="C70" s="36"/>
      <c r="D70" s="44">
        <v>508.32999999999993</v>
      </c>
      <c r="E70" s="28"/>
      <c r="F70" s="29"/>
      <c r="G70" s="30"/>
      <c r="H70" s="31">
        <f>ROUND(IFERROR($D70/$D$72*100,0),2)-0.02</f>
        <v>6.0600000000000005</v>
      </c>
      <c r="I70" s="41"/>
      <c r="J70" s="14"/>
    </row>
    <row r="71" spans="1:10" ht="15.95" customHeight="1" x14ac:dyDescent="0.35">
      <c r="A71" s="33" t="s">
        <v>92</v>
      </c>
      <c r="B71" s="34"/>
      <c r="C71" s="36"/>
      <c r="D71" s="35">
        <f>SUM(D68:D70)</f>
        <v>508.44999999999993</v>
      </c>
      <c r="E71" s="28"/>
      <c r="F71" s="29"/>
      <c r="G71" s="30"/>
      <c r="H71" s="35">
        <f>SUM(H68:H70)</f>
        <v>6.0600000000000005</v>
      </c>
      <c r="I71" s="11"/>
      <c r="J71" s="14"/>
    </row>
    <row r="72" spans="1:10" ht="15.95" customHeight="1" thickBot="1" x14ac:dyDescent="0.4">
      <c r="A72" s="45" t="s">
        <v>147</v>
      </c>
      <c r="B72" s="46"/>
      <c r="C72" s="47"/>
      <c r="D72" s="48">
        <f>SUMIF(A:A,"*Total",D:D)</f>
        <v>8365.43</v>
      </c>
      <c r="E72" s="49"/>
      <c r="F72" s="50"/>
      <c r="G72" s="51"/>
      <c r="H72" s="48">
        <f>SUMIF(A:A,"*Total",H:H)</f>
        <v>99.999999999999986</v>
      </c>
      <c r="I72" s="11"/>
      <c r="J72" s="14"/>
    </row>
    <row r="73" spans="1:10" ht="15.95" customHeight="1" thickTop="1" x14ac:dyDescent="0.35">
      <c r="A73" s="52" t="s">
        <v>148</v>
      </c>
      <c r="B73" s="14"/>
      <c r="C73" s="14"/>
      <c r="D73" s="11"/>
      <c r="E73" s="14"/>
      <c r="F73" s="14"/>
      <c r="G73" s="14"/>
      <c r="H73" s="6"/>
    </row>
    <row r="74" spans="1:10" ht="15.95" customHeight="1" x14ac:dyDescent="0.35">
      <c r="A74" s="14" t="s">
        <v>149</v>
      </c>
      <c r="B74" s="14"/>
      <c r="C74" s="14"/>
      <c r="D74" s="6"/>
      <c r="E74" s="14"/>
      <c r="F74" s="14"/>
      <c r="G74" s="14"/>
      <c r="H74" s="6"/>
    </row>
    <row r="75" spans="1:10" ht="15.95" customHeight="1" x14ac:dyDescent="0.35">
      <c r="A75" s="14" t="s">
        <v>150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151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53" t="s">
        <v>152</v>
      </c>
      <c r="B77" s="53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153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154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155</v>
      </c>
      <c r="B80" s="14"/>
      <c r="C80" s="14"/>
      <c r="D80" s="6"/>
      <c r="E80" s="14"/>
      <c r="F80" s="14"/>
      <c r="G80" s="14"/>
      <c r="H80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4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595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596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214</v>
      </c>
      <c r="B25" s="14" t="s">
        <v>555</v>
      </c>
      <c r="C25" s="36">
        <v>120</v>
      </c>
      <c r="D25" s="31">
        <v>1400.74</v>
      </c>
      <c r="E25" s="28" t="s">
        <v>178</v>
      </c>
      <c r="F25" s="29" t="s">
        <v>101</v>
      </c>
      <c r="G25" s="30" t="s">
        <v>102</v>
      </c>
      <c r="H25" s="31">
        <f t="shared" ref="H25:H36" si="0">ROUND(IFERROR($D25/$D$76*100,0),2)</f>
        <v>14.13</v>
      </c>
      <c r="I25" s="14"/>
      <c r="J25" s="14"/>
    </row>
    <row r="26" spans="1:10" ht="15.95" customHeight="1" x14ac:dyDescent="0.35">
      <c r="A26" s="40" t="s">
        <v>373</v>
      </c>
      <c r="B26" s="14" t="s">
        <v>557</v>
      </c>
      <c r="C26" s="36">
        <v>120</v>
      </c>
      <c r="D26" s="31">
        <v>1214.8</v>
      </c>
      <c r="E26" s="28" t="s">
        <v>105</v>
      </c>
      <c r="F26" s="29" t="s">
        <v>101</v>
      </c>
      <c r="G26" s="30" t="s">
        <v>102</v>
      </c>
      <c r="H26" s="31">
        <f t="shared" si="0"/>
        <v>12.26</v>
      </c>
      <c r="I26" s="14"/>
      <c r="J26" s="14"/>
    </row>
    <row r="27" spans="1:10" ht="15.95" customHeight="1" x14ac:dyDescent="0.35">
      <c r="A27" s="40" t="s">
        <v>486</v>
      </c>
      <c r="B27" s="14" t="s">
        <v>597</v>
      </c>
      <c r="C27" s="36">
        <v>120</v>
      </c>
      <c r="D27" s="31">
        <v>1211.79</v>
      </c>
      <c r="E27" s="28" t="s">
        <v>488</v>
      </c>
      <c r="F27" s="29" t="s">
        <v>101</v>
      </c>
      <c r="G27" s="30" t="s">
        <v>489</v>
      </c>
      <c r="H27" s="31">
        <f t="shared" si="0"/>
        <v>12.23</v>
      </c>
      <c r="I27" s="14"/>
      <c r="J27" s="14"/>
    </row>
    <row r="28" spans="1:10" ht="15.95" customHeight="1" x14ac:dyDescent="0.35">
      <c r="A28" s="40" t="s">
        <v>106</v>
      </c>
      <c r="B28" s="14" t="s">
        <v>584</v>
      </c>
      <c r="C28" s="36">
        <v>100</v>
      </c>
      <c r="D28" s="31">
        <v>1022.59</v>
      </c>
      <c r="E28" s="28" t="s">
        <v>108</v>
      </c>
      <c r="F28" s="29" t="s">
        <v>101</v>
      </c>
      <c r="G28" s="30" t="s">
        <v>102</v>
      </c>
      <c r="H28" s="31">
        <f t="shared" si="0"/>
        <v>10.32</v>
      </c>
      <c r="I28" s="14"/>
      <c r="J28" s="14"/>
    </row>
    <row r="29" spans="1:10" ht="15.95" customHeight="1" x14ac:dyDescent="0.35">
      <c r="A29" s="40" t="s">
        <v>124</v>
      </c>
      <c r="B29" s="14" t="s">
        <v>554</v>
      </c>
      <c r="C29" s="36">
        <v>100</v>
      </c>
      <c r="D29" s="31">
        <v>1022.29</v>
      </c>
      <c r="E29" s="28" t="s">
        <v>120</v>
      </c>
      <c r="F29" s="29" t="s">
        <v>101</v>
      </c>
      <c r="G29" s="30" t="s">
        <v>111</v>
      </c>
      <c r="H29" s="31">
        <f t="shared" si="0"/>
        <v>10.31</v>
      </c>
      <c r="I29" s="14"/>
      <c r="J29" s="14"/>
    </row>
    <row r="30" spans="1:10" ht="15.95" customHeight="1" x14ac:dyDescent="0.35">
      <c r="A30" s="40" t="s">
        <v>598</v>
      </c>
      <c r="B30" s="14" t="s">
        <v>599</v>
      </c>
      <c r="C30" s="36">
        <v>90</v>
      </c>
      <c r="D30" s="31">
        <v>911.95</v>
      </c>
      <c r="E30" s="28" t="s">
        <v>164</v>
      </c>
      <c r="F30" s="29" t="s">
        <v>101</v>
      </c>
      <c r="G30" s="30" t="s">
        <v>102</v>
      </c>
      <c r="H30" s="31">
        <f t="shared" si="0"/>
        <v>9.1999999999999993</v>
      </c>
      <c r="I30" s="14"/>
      <c r="J30" s="14"/>
    </row>
    <row r="31" spans="1:10" ht="15.95" customHeight="1" x14ac:dyDescent="0.35">
      <c r="A31" s="40" t="s">
        <v>112</v>
      </c>
      <c r="B31" s="14" t="s">
        <v>600</v>
      </c>
      <c r="C31" s="36">
        <v>80</v>
      </c>
      <c r="D31" s="31">
        <v>845.73</v>
      </c>
      <c r="E31" s="28" t="s">
        <v>108</v>
      </c>
      <c r="F31" s="29" t="s">
        <v>101</v>
      </c>
      <c r="G31" s="30" t="s">
        <v>102</v>
      </c>
      <c r="H31" s="31">
        <f t="shared" si="0"/>
        <v>8.5299999999999994</v>
      </c>
      <c r="I31" s="14"/>
      <c r="J31" s="14"/>
    </row>
    <row r="32" spans="1:10" ht="15.95" customHeight="1" x14ac:dyDescent="0.35">
      <c r="A32" s="40" t="s">
        <v>118</v>
      </c>
      <c r="B32" s="14" t="s">
        <v>601</v>
      </c>
      <c r="C32" s="36">
        <v>50</v>
      </c>
      <c r="D32" s="31">
        <v>518.82000000000005</v>
      </c>
      <c r="E32" s="28" t="s">
        <v>120</v>
      </c>
      <c r="F32" s="29" t="s">
        <v>101</v>
      </c>
      <c r="G32" s="30" t="s">
        <v>121</v>
      </c>
      <c r="H32" s="31">
        <f t="shared" si="0"/>
        <v>5.23</v>
      </c>
      <c r="I32" s="14"/>
      <c r="J32" s="14"/>
    </row>
    <row r="33" spans="1:10" ht="15.95" customHeight="1" x14ac:dyDescent="0.35">
      <c r="A33" s="40" t="s">
        <v>118</v>
      </c>
      <c r="B33" s="14" t="s">
        <v>587</v>
      </c>
      <c r="C33" s="36">
        <v>50</v>
      </c>
      <c r="D33" s="31">
        <v>513.04999999999995</v>
      </c>
      <c r="E33" s="28" t="s">
        <v>120</v>
      </c>
      <c r="F33" s="29" t="s">
        <v>101</v>
      </c>
      <c r="G33" s="30" t="s">
        <v>121</v>
      </c>
      <c r="H33" s="31">
        <f t="shared" si="0"/>
        <v>5.18</v>
      </c>
      <c r="I33" s="14"/>
      <c r="J33" s="14"/>
    </row>
    <row r="34" spans="1:10" ht="15.95" customHeight="1" x14ac:dyDescent="0.35">
      <c r="A34" s="40" t="s">
        <v>198</v>
      </c>
      <c r="B34" s="14" t="s">
        <v>578</v>
      </c>
      <c r="C34" s="36">
        <v>40</v>
      </c>
      <c r="D34" s="31">
        <v>407.69</v>
      </c>
      <c r="E34" s="28" t="s">
        <v>164</v>
      </c>
      <c r="F34" s="29" t="s">
        <v>101</v>
      </c>
      <c r="G34" s="30" t="s">
        <v>111</v>
      </c>
      <c r="H34" s="31">
        <f t="shared" si="0"/>
        <v>4.1100000000000003</v>
      </c>
      <c r="I34" s="14"/>
      <c r="J34" s="14"/>
    </row>
    <row r="35" spans="1:10" ht="15.95" customHeight="1" x14ac:dyDescent="0.35">
      <c r="A35" s="40" t="s">
        <v>109</v>
      </c>
      <c r="B35" s="14" t="s">
        <v>110</v>
      </c>
      <c r="C35" s="36">
        <v>5</v>
      </c>
      <c r="D35" s="31">
        <v>50.64</v>
      </c>
      <c r="E35" s="28" t="s">
        <v>108</v>
      </c>
      <c r="F35" s="29" t="s">
        <v>101</v>
      </c>
      <c r="G35" s="30" t="s">
        <v>111</v>
      </c>
      <c r="H35" s="31">
        <f t="shared" si="0"/>
        <v>0.51</v>
      </c>
      <c r="I35" s="14"/>
      <c r="J35" s="14"/>
    </row>
    <row r="36" spans="1:10" ht="15.95" customHeight="1" x14ac:dyDescent="0.35">
      <c r="A36" s="40" t="s">
        <v>106</v>
      </c>
      <c r="B36" s="14" t="s">
        <v>602</v>
      </c>
      <c r="C36" s="36">
        <v>3</v>
      </c>
      <c r="D36" s="31">
        <v>30.56</v>
      </c>
      <c r="E36" s="28" t="s">
        <v>108</v>
      </c>
      <c r="F36" s="29" t="s">
        <v>101</v>
      </c>
      <c r="G36" s="30" t="s">
        <v>102</v>
      </c>
      <c r="H36" s="31">
        <f t="shared" si="0"/>
        <v>0.31</v>
      </c>
      <c r="I36" s="14"/>
      <c r="J36" s="14"/>
    </row>
    <row r="37" spans="1:10" ht="15.95" customHeight="1" x14ac:dyDescent="0.35">
      <c r="A37" s="33" t="s">
        <v>92</v>
      </c>
      <c r="B37" s="34"/>
      <c r="C37" s="32"/>
      <c r="D37" s="35">
        <f>SUM(D24:D36)</f>
        <v>9150.6499999999978</v>
      </c>
      <c r="E37" s="28"/>
      <c r="F37" s="29"/>
      <c r="G37" s="30"/>
      <c r="H37" s="35">
        <f>SUM(H24:H36)</f>
        <v>92.320000000000022</v>
      </c>
      <c r="I37" s="14"/>
      <c r="J37" s="14"/>
    </row>
    <row r="38" spans="1:10" ht="15.95" customHeight="1" x14ac:dyDescent="0.35">
      <c r="A38" s="25" t="s">
        <v>126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37" t="s">
        <v>127</v>
      </c>
      <c r="B40" s="38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33"/>
      <c r="B42" s="34"/>
      <c r="C42" s="32"/>
      <c r="D42" s="39"/>
      <c r="E42" s="28"/>
      <c r="F42" s="29"/>
      <c r="G42" s="30"/>
      <c r="H42" s="39"/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25" t="s">
        <v>128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25" t="s">
        <v>129</v>
      </c>
      <c r="B46" s="9"/>
      <c r="C46" s="36"/>
      <c r="D46" s="31" t="s">
        <v>91</v>
      </c>
      <c r="E46" s="28"/>
      <c r="F46" s="29"/>
      <c r="G46" s="30"/>
      <c r="H46" s="31"/>
      <c r="I46" s="14"/>
      <c r="J46" s="14"/>
    </row>
    <row r="47" spans="1:10" ht="15.95" hidden="1" customHeight="1" x14ac:dyDescent="0.35">
      <c r="A47" s="33" t="s">
        <v>92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25" t="s">
        <v>130</v>
      </c>
      <c r="B48" s="9"/>
      <c r="C48" s="36"/>
      <c r="D48" s="31" t="s">
        <v>91</v>
      </c>
      <c r="E48" s="28"/>
      <c r="F48" s="29"/>
      <c r="G48" s="30"/>
      <c r="H48" s="31"/>
      <c r="I48" s="14"/>
      <c r="J48" s="14"/>
    </row>
    <row r="49" spans="1:10" ht="15.95" hidden="1" customHeight="1" x14ac:dyDescent="0.35">
      <c r="A49" s="33" t="s">
        <v>92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33"/>
      <c r="B50" s="34"/>
      <c r="C50" s="32"/>
      <c r="D50" s="39"/>
      <c r="E50" s="28"/>
      <c r="F50" s="29"/>
      <c r="G50" s="30"/>
      <c r="H50" s="39"/>
      <c r="I50" s="14"/>
      <c r="J50" s="14"/>
    </row>
    <row r="51" spans="1:10" ht="15.95" customHeight="1" x14ac:dyDescent="0.35">
      <c r="A51" s="25" t="s">
        <v>131</v>
      </c>
      <c r="B51" s="9"/>
      <c r="C51" s="36"/>
      <c r="D51" s="31"/>
      <c r="E51" s="28"/>
      <c r="F51" s="29"/>
      <c r="G51" s="30"/>
      <c r="H51" s="31"/>
      <c r="I51" s="14"/>
      <c r="J51" s="14"/>
    </row>
    <row r="52" spans="1:10" ht="15.95" customHeight="1" x14ac:dyDescent="0.35">
      <c r="A52" s="25" t="s">
        <v>132</v>
      </c>
      <c r="B52" s="9"/>
      <c r="C52" s="36"/>
      <c r="D52" s="31">
        <v>51.19</v>
      </c>
      <c r="E52" s="28"/>
      <c r="F52" s="29"/>
      <c r="G52" s="30"/>
      <c r="H52" s="31">
        <f>ROUND(IFERROR($D52/$D$76*100,0),2)</f>
        <v>0.52</v>
      </c>
      <c r="I52" s="41"/>
      <c r="J52" s="14"/>
    </row>
    <row r="53" spans="1:10" ht="15.95" customHeight="1" x14ac:dyDescent="0.35">
      <c r="A53" s="25" t="s">
        <v>133</v>
      </c>
      <c r="B53" s="9"/>
      <c r="C53" s="36"/>
      <c r="D53" s="31" t="s">
        <v>91</v>
      </c>
      <c r="E53" s="28"/>
      <c r="F53" s="29"/>
      <c r="G53" s="30"/>
      <c r="H53" s="31"/>
      <c r="I53" s="41"/>
      <c r="J53" s="14"/>
    </row>
    <row r="54" spans="1:10" ht="15.95" hidden="1" customHeight="1" x14ac:dyDescent="0.35">
      <c r="A54" s="33" t="s">
        <v>134</v>
      </c>
      <c r="B54" s="34"/>
      <c r="C54" s="32"/>
      <c r="D54" s="35">
        <f>SUM(D53:D53)</f>
        <v>0</v>
      </c>
      <c r="E54" s="28"/>
      <c r="F54" s="29"/>
      <c r="G54" s="30"/>
      <c r="H54" s="35">
        <f>SUM(H53:H53)</f>
        <v>0</v>
      </c>
      <c r="I54" s="14"/>
      <c r="J54" s="14"/>
    </row>
    <row r="55" spans="1:10" ht="15.95" customHeight="1" x14ac:dyDescent="0.35">
      <c r="A55" s="25" t="s">
        <v>135</v>
      </c>
      <c r="B55" s="9"/>
      <c r="C55" s="42"/>
      <c r="D55" s="31"/>
      <c r="E55" s="28"/>
      <c r="F55" s="29"/>
      <c r="G55" s="30"/>
      <c r="H55" s="31"/>
      <c r="I55" s="41"/>
      <c r="J55" s="14"/>
    </row>
    <row r="56" spans="1:10" ht="15.95" customHeight="1" x14ac:dyDescent="0.35">
      <c r="A56" s="40" t="s">
        <v>207</v>
      </c>
      <c r="B56" s="14" t="s">
        <v>466</v>
      </c>
      <c r="C56" s="42">
        <v>100</v>
      </c>
      <c r="D56" s="31">
        <v>96.34</v>
      </c>
      <c r="E56" s="28" t="s">
        <v>186</v>
      </c>
      <c r="F56" s="29" t="s">
        <v>101</v>
      </c>
      <c r="G56" s="30" t="s">
        <v>111</v>
      </c>
      <c r="H56" s="31">
        <f>ROUND(IFERROR($D56/$D$76*100,0),2)</f>
        <v>0.97</v>
      </c>
      <c r="I56" s="41"/>
      <c r="J56" s="14"/>
    </row>
    <row r="57" spans="1:10" ht="15.95" customHeight="1" x14ac:dyDescent="0.35">
      <c r="A57" s="33" t="s">
        <v>134</v>
      </c>
      <c r="B57" s="34"/>
      <c r="C57" s="32"/>
      <c r="D57" s="35">
        <f>SUM(D55:D56)</f>
        <v>96.34</v>
      </c>
      <c r="E57" s="28"/>
      <c r="F57" s="29"/>
      <c r="G57" s="30"/>
      <c r="H57" s="35">
        <f>SUM(H55:H56)</f>
        <v>0.97</v>
      </c>
      <c r="I57" s="14"/>
      <c r="J57" s="14"/>
    </row>
    <row r="58" spans="1:10" ht="15.95" customHeight="1" x14ac:dyDescent="0.35">
      <c r="A58" s="25" t="s">
        <v>136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25" t="s">
        <v>137</v>
      </c>
      <c r="B60" s="9"/>
      <c r="C60" s="36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138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7" t="s">
        <v>139</v>
      </c>
      <c r="B64" s="38"/>
      <c r="C64" s="32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134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3" t="s">
        <v>140</v>
      </c>
      <c r="B66" s="38"/>
      <c r="C66" s="36"/>
      <c r="D66" s="35">
        <f>SUM(D65,D63,D61,D59,D57,D54,D52)</f>
        <v>147.53</v>
      </c>
      <c r="E66" s="28"/>
      <c r="F66" s="29"/>
      <c r="G66" s="30"/>
      <c r="H66" s="35">
        <f>SUM(H65,H63,H61,H59,H57,H54,H52)</f>
        <v>1.49</v>
      </c>
      <c r="I66" s="14"/>
      <c r="J66" s="14"/>
    </row>
    <row r="67" spans="1:10" ht="15.95" customHeight="1" x14ac:dyDescent="0.35">
      <c r="A67" s="25" t="s">
        <v>141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25" t="s">
        <v>142</v>
      </c>
      <c r="B69" s="9"/>
      <c r="C69" s="36"/>
      <c r="D69" s="31" t="s">
        <v>91</v>
      </c>
      <c r="E69" s="28"/>
      <c r="F69" s="29"/>
      <c r="G69" s="30"/>
      <c r="H69" s="31"/>
      <c r="I69" s="14"/>
      <c r="J69" s="14"/>
    </row>
    <row r="70" spans="1:10" ht="15.95" hidden="1" customHeight="1" x14ac:dyDescent="0.35">
      <c r="A70" s="33" t="s">
        <v>92</v>
      </c>
      <c r="B70" s="34"/>
      <c r="C70" s="32"/>
      <c r="D70" s="35">
        <f>SUM(D69:D69)</f>
        <v>0</v>
      </c>
      <c r="E70" s="28"/>
      <c r="F70" s="29"/>
      <c r="G70" s="30"/>
      <c r="H70" s="35">
        <f>SUM(H69:H69)</f>
        <v>0</v>
      </c>
      <c r="I70" s="14"/>
      <c r="J70" s="14"/>
    </row>
    <row r="71" spans="1:10" ht="15.95" customHeight="1" x14ac:dyDescent="0.35">
      <c r="A71" s="37" t="s">
        <v>143</v>
      </c>
      <c r="B71" s="38"/>
      <c r="C71" s="32"/>
      <c r="D71" s="39"/>
      <c r="E71" s="28"/>
      <c r="F71" s="29"/>
      <c r="G71" s="30"/>
      <c r="H71" s="31"/>
      <c r="I71" s="14"/>
      <c r="J71" s="14"/>
    </row>
    <row r="72" spans="1:10" ht="15.95" customHeight="1" x14ac:dyDescent="0.35">
      <c r="A72" s="37" t="s">
        <v>144</v>
      </c>
      <c r="B72" s="38"/>
      <c r="C72" s="32"/>
      <c r="D72" s="31" t="s">
        <v>91</v>
      </c>
      <c r="E72" s="28"/>
      <c r="F72" s="29"/>
      <c r="G72" s="30"/>
      <c r="H72" s="31"/>
      <c r="I72" s="14"/>
      <c r="J72" s="14"/>
    </row>
    <row r="73" spans="1:10" ht="15.95" customHeight="1" x14ac:dyDescent="0.35">
      <c r="A73" s="25" t="s">
        <v>145</v>
      </c>
      <c r="B73" s="9"/>
      <c r="C73" s="36"/>
      <c r="D73" s="31">
        <v>0.19</v>
      </c>
      <c r="E73" s="28"/>
      <c r="F73" s="29"/>
      <c r="G73" s="30"/>
      <c r="H73" s="43">
        <f>ROUND(IFERROR($D73/$D$76*100,0),2)</f>
        <v>0</v>
      </c>
      <c r="I73" s="41"/>
      <c r="J73" s="14"/>
    </row>
    <row r="74" spans="1:10" ht="15.95" customHeight="1" x14ac:dyDescent="0.35">
      <c r="A74" s="25" t="s">
        <v>146</v>
      </c>
      <c r="B74" s="9"/>
      <c r="C74" s="36"/>
      <c r="D74" s="44">
        <v>613.51999999999862</v>
      </c>
      <c r="E74" s="28"/>
      <c r="F74" s="29"/>
      <c r="G74" s="30"/>
      <c r="H74" s="31">
        <f>ROUND(IFERROR($D74/$D$76*100,0),2)</f>
        <v>6.19</v>
      </c>
      <c r="I74" s="41"/>
      <c r="J74" s="14"/>
    </row>
    <row r="75" spans="1:10" ht="15.95" customHeight="1" x14ac:dyDescent="0.35">
      <c r="A75" s="33" t="s">
        <v>92</v>
      </c>
      <c r="B75" s="34"/>
      <c r="C75" s="36"/>
      <c r="D75" s="35">
        <f>SUM(D72:D74)</f>
        <v>613.70999999999867</v>
      </c>
      <c r="E75" s="28"/>
      <c r="F75" s="29"/>
      <c r="G75" s="30"/>
      <c r="H75" s="35">
        <f>SUM(H72:H74)</f>
        <v>6.19</v>
      </c>
      <c r="I75" s="11"/>
      <c r="J75" s="14"/>
    </row>
    <row r="76" spans="1:10" ht="15.95" customHeight="1" thickBot="1" x14ac:dyDescent="0.4">
      <c r="A76" s="45" t="s">
        <v>147</v>
      </c>
      <c r="B76" s="46"/>
      <c r="C76" s="47"/>
      <c r="D76" s="48">
        <f>SUMIF(A:A,"*Total",D:D)</f>
        <v>9911.8899999999976</v>
      </c>
      <c r="E76" s="49"/>
      <c r="F76" s="50"/>
      <c r="G76" s="51"/>
      <c r="H76" s="48">
        <f>SUMIF(A:A,"*Total",H:H)</f>
        <v>100.00000000000001</v>
      </c>
      <c r="I76" s="11"/>
      <c r="J76" s="14"/>
    </row>
    <row r="77" spans="1:10" ht="15.95" customHeight="1" thickTop="1" x14ac:dyDescent="0.35">
      <c r="A77" s="52" t="s">
        <v>148</v>
      </c>
      <c r="B77" s="14"/>
      <c r="C77" s="14"/>
      <c r="D77" s="11"/>
      <c r="E77" s="14"/>
      <c r="F77" s="14"/>
      <c r="G77" s="14"/>
      <c r="H77" s="6"/>
    </row>
    <row r="78" spans="1:10" ht="15.95" customHeight="1" x14ac:dyDescent="0.35">
      <c r="A78" s="14" t="s">
        <v>149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150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151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53" t="s">
        <v>152</v>
      </c>
      <c r="B81" s="53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153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154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155</v>
      </c>
      <c r="B84" s="14"/>
      <c r="C84" s="14"/>
      <c r="D84" s="6"/>
      <c r="E84" s="14"/>
      <c r="F84" s="14"/>
      <c r="G84" s="14"/>
      <c r="H84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5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603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604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190</v>
      </c>
      <c r="B25" s="14" t="s">
        <v>605</v>
      </c>
      <c r="C25" s="36">
        <v>310</v>
      </c>
      <c r="D25" s="31">
        <v>3484.24</v>
      </c>
      <c r="E25" s="28" t="s">
        <v>114</v>
      </c>
      <c r="F25" s="29" t="s">
        <v>101</v>
      </c>
      <c r="G25" s="30" t="s">
        <v>102</v>
      </c>
      <c r="H25" s="31">
        <f t="shared" ref="H25:H38" si="0">ROUND(IFERROR($D25/$D$77*100,0),2)</f>
        <v>14.62</v>
      </c>
      <c r="I25" s="14"/>
      <c r="J25" s="14"/>
    </row>
    <row r="26" spans="1:10" ht="15.95" customHeight="1" x14ac:dyDescent="0.35">
      <c r="A26" s="40" t="s">
        <v>598</v>
      </c>
      <c r="B26" s="14" t="s">
        <v>606</v>
      </c>
      <c r="C26" s="36">
        <v>310</v>
      </c>
      <c r="D26" s="31">
        <v>3452.76</v>
      </c>
      <c r="E26" s="28" t="s">
        <v>120</v>
      </c>
      <c r="F26" s="29" t="s">
        <v>101</v>
      </c>
      <c r="G26" s="30" t="s">
        <v>102</v>
      </c>
      <c r="H26" s="31">
        <f t="shared" si="0"/>
        <v>14.49</v>
      </c>
      <c r="I26" s="14"/>
      <c r="J26" s="14"/>
    </row>
    <row r="27" spans="1:10" ht="15.95" customHeight="1" x14ac:dyDescent="0.35">
      <c r="A27" s="40" t="s">
        <v>112</v>
      </c>
      <c r="B27" s="14" t="s">
        <v>607</v>
      </c>
      <c r="C27" s="36">
        <v>300</v>
      </c>
      <c r="D27" s="31">
        <v>3115.62</v>
      </c>
      <c r="E27" s="28" t="s">
        <v>108</v>
      </c>
      <c r="F27" s="29" t="s">
        <v>101</v>
      </c>
      <c r="G27" s="30" t="s">
        <v>102</v>
      </c>
      <c r="H27" s="31">
        <f t="shared" si="0"/>
        <v>13.07</v>
      </c>
      <c r="I27" s="14"/>
      <c r="J27" s="14"/>
    </row>
    <row r="28" spans="1:10" ht="15.95" customHeight="1" x14ac:dyDescent="0.35">
      <c r="A28" s="40" t="s">
        <v>106</v>
      </c>
      <c r="B28" s="14" t="s">
        <v>608</v>
      </c>
      <c r="C28" s="36">
        <v>300</v>
      </c>
      <c r="D28" s="31">
        <v>3062.86</v>
      </c>
      <c r="E28" s="28" t="s">
        <v>108</v>
      </c>
      <c r="F28" s="29" t="s">
        <v>101</v>
      </c>
      <c r="G28" s="30" t="s">
        <v>102</v>
      </c>
      <c r="H28" s="31">
        <f t="shared" si="0"/>
        <v>12.85</v>
      </c>
      <c r="I28" s="14"/>
      <c r="J28" s="14"/>
    </row>
    <row r="29" spans="1:10" ht="15.95" customHeight="1" x14ac:dyDescent="0.35">
      <c r="A29" s="40" t="s">
        <v>295</v>
      </c>
      <c r="B29" s="14" t="s">
        <v>609</v>
      </c>
      <c r="C29" s="36">
        <v>250</v>
      </c>
      <c r="D29" s="31">
        <v>2544.19</v>
      </c>
      <c r="E29" s="28" t="s">
        <v>297</v>
      </c>
      <c r="F29" s="29" t="s">
        <v>101</v>
      </c>
      <c r="G29" s="30" t="s">
        <v>121</v>
      </c>
      <c r="H29" s="31">
        <f t="shared" si="0"/>
        <v>10.68</v>
      </c>
      <c r="I29" s="14"/>
      <c r="J29" s="14"/>
    </row>
    <row r="30" spans="1:10" ht="15.95" customHeight="1" x14ac:dyDescent="0.35">
      <c r="A30" s="40" t="s">
        <v>122</v>
      </c>
      <c r="B30" s="14" t="s">
        <v>610</v>
      </c>
      <c r="C30" s="36">
        <v>20</v>
      </c>
      <c r="D30" s="31">
        <v>2021.64</v>
      </c>
      <c r="E30" s="28" t="s">
        <v>120</v>
      </c>
      <c r="F30" s="29" t="s">
        <v>101</v>
      </c>
      <c r="G30" s="30" t="s">
        <v>102</v>
      </c>
      <c r="H30" s="31">
        <f t="shared" si="0"/>
        <v>8.48</v>
      </c>
      <c r="I30" s="14"/>
      <c r="J30" s="14"/>
    </row>
    <row r="31" spans="1:10" ht="15.95" customHeight="1" x14ac:dyDescent="0.35">
      <c r="A31" s="40" t="s">
        <v>118</v>
      </c>
      <c r="B31" s="14" t="s">
        <v>611</v>
      </c>
      <c r="C31" s="36">
        <v>150</v>
      </c>
      <c r="D31" s="31">
        <v>1550.45</v>
      </c>
      <c r="E31" s="28" t="s">
        <v>120</v>
      </c>
      <c r="F31" s="29"/>
      <c r="G31" s="30" t="s">
        <v>121</v>
      </c>
      <c r="H31" s="31">
        <f t="shared" si="0"/>
        <v>6.51</v>
      </c>
      <c r="I31" s="14"/>
      <c r="J31" s="14"/>
    </row>
    <row r="32" spans="1:10" ht="15.95" customHeight="1" x14ac:dyDescent="0.35">
      <c r="A32" s="40" t="s">
        <v>124</v>
      </c>
      <c r="B32" s="14" t="s">
        <v>612</v>
      </c>
      <c r="C32" s="36">
        <v>100</v>
      </c>
      <c r="D32" s="31">
        <v>1019.49</v>
      </c>
      <c r="E32" s="28" t="s">
        <v>120</v>
      </c>
      <c r="F32" s="29" t="s">
        <v>101</v>
      </c>
      <c r="G32" s="30" t="s">
        <v>111</v>
      </c>
      <c r="H32" s="31">
        <f t="shared" si="0"/>
        <v>4.28</v>
      </c>
      <c r="I32" s="14"/>
      <c r="J32" s="14"/>
    </row>
    <row r="33" spans="1:10" ht="15.95" customHeight="1" x14ac:dyDescent="0.35">
      <c r="A33" s="40" t="s">
        <v>124</v>
      </c>
      <c r="B33" s="14" t="s">
        <v>564</v>
      </c>
      <c r="C33" s="36">
        <v>80</v>
      </c>
      <c r="D33" s="31">
        <v>815.68</v>
      </c>
      <c r="E33" s="28" t="s">
        <v>120</v>
      </c>
      <c r="F33" s="29" t="s">
        <v>101</v>
      </c>
      <c r="G33" s="30" t="s">
        <v>111</v>
      </c>
      <c r="H33" s="31">
        <f t="shared" si="0"/>
        <v>3.42</v>
      </c>
      <c r="I33" s="14"/>
      <c r="J33" s="14"/>
    </row>
    <row r="34" spans="1:10" ht="15.95" customHeight="1" x14ac:dyDescent="0.35">
      <c r="A34" s="40" t="s">
        <v>118</v>
      </c>
      <c r="B34" s="14" t="s">
        <v>613</v>
      </c>
      <c r="C34" s="36">
        <v>40</v>
      </c>
      <c r="D34" s="31">
        <v>516.55999999999995</v>
      </c>
      <c r="E34" s="28" t="s">
        <v>120</v>
      </c>
      <c r="F34" s="29" t="s">
        <v>101</v>
      </c>
      <c r="G34" s="30" t="s">
        <v>121</v>
      </c>
      <c r="H34" s="31">
        <f t="shared" si="0"/>
        <v>2.17</v>
      </c>
      <c r="I34" s="14"/>
      <c r="J34" s="14"/>
    </row>
    <row r="35" spans="1:10" ht="15.95" customHeight="1" x14ac:dyDescent="0.35">
      <c r="A35" s="40" t="s">
        <v>124</v>
      </c>
      <c r="B35" s="14" t="s">
        <v>554</v>
      </c>
      <c r="C35" s="36">
        <v>50</v>
      </c>
      <c r="D35" s="31">
        <v>511.15</v>
      </c>
      <c r="E35" s="28" t="s">
        <v>120</v>
      </c>
      <c r="F35" s="29" t="s">
        <v>101</v>
      </c>
      <c r="G35" s="30" t="s">
        <v>111</v>
      </c>
      <c r="H35" s="31">
        <f t="shared" si="0"/>
        <v>2.15</v>
      </c>
      <c r="I35" s="14"/>
      <c r="J35" s="14"/>
    </row>
    <row r="36" spans="1:10" ht="15.95" customHeight="1" x14ac:dyDescent="0.35">
      <c r="A36" s="40" t="s">
        <v>295</v>
      </c>
      <c r="B36" s="14" t="s">
        <v>614</v>
      </c>
      <c r="C36" s="36">
        <v>50</v>
      </c>
      <c r="D36" s="31">
        <v>508.98</v>
      </c>
      <c r="E36" s="28" t="s">
        <v>297</v>
      </c>
      <c r="F36" s="29" t="s">
        <v>101</v>
      </c>
      <c r="G36" s="30" t="s">
        <v>121</v>
      </c>
      <c r="H36" s="31">
        <f t="shared" si="0"/>
        <v>2.14</v>
      </c>
      <c r="I36" s="14"/>
      <c r="J36" s="14"/>
    </row>
    <row r="37" spans="1:10" ht="15.95" customHeight="1" x14ac:dyDescent="0.35">
      <c r="A37" s="40" t="s">
        <v>198</v>
      </c>
      <c r="B37" s="14" t="s">
        <v>578</v>
      </c>
      <c r="C37" s="36">
        <v>30</v>
      </c>
      <c r="D37" s="31">
        <v>305.77</v>
      </c>
      <c r="E37" s="28" t="s">
        <v>164</v>
      </c>
      <c r="F37" s="29" t="s">
        <v>101</v>
      </c>
      <c r="G37" s="30" t="s">
        <v>111</v>
      </c>
      <c r="H37" s="31">
        <f t="shared" si="0"/>
        <v>1.28</v>
      </c>
      <c r="I37" s="14"/>
      <c r="J37" s="14"/>
    </row>
    <row r="38" spans="1:10" ht="15.95" customHeight="1" x14ac:dyDescent="0.35">
      <c r="A38" s="40" t="s">
        <v>118</v>
      </c>
      <c r="B38" s="14" t="s">
        <v>615</v>
      </c>
      <c r="C38" s="36">
        <v>20</v>
      </c>
      <c r="D38" s="31">
        <v>258.29000000000002</v>
      </c>
      <c r="E38" s="28" t="s">
        <v>108</v>
      </c>
      <c r="F38" s="29" t="s">
        <v>101</v>
      </c>
      <c r="G38" s="30" t="s">
        <v>121</v>
      </c>
      <c r="H38" s="31">
        <f t="shared" si="0"/>
        <v>1.08</v>
      </c>
      <c r="I38" s="14"/>
      <c r="J38" s="14"/>
    </row>
    <row r="39" spans="1:10" ht="15.95" customHeight="1" x14ac:dyDescent="0.35">
      <c r="A39" s="33" t="s">
        <v>92</v>
      </c>
      <c r="B39" s="34"/>
      <c r="C39" s="32"/>
      <c r="D39" s="35">
        <f>SUM(D24:D38)</f>
        <v>23167.680000000008</v>
      </c>
      <c r="E39" s="28"/>
      <c r="F39" s="29"/>
      <c r="G39" s="30"/>
      <c r="H39" s="35">
        <f>SUM(H24:H38)</f>
        <v>97.220000000000027</v>
      </c>
      <c r="I39" s="14"/>
      <c r="J39" s="14"/>
    </row>
    <row r="40" spans="1:10" ht="15.95" customHeight="1" x14ac:dyDescent="0.35">
      <c r="A40" s="25" t="s">
        <v>126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37" t="s">
        <v>127</v>
      </c>
      <c r="B42" s="38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33"/>
      <c r="B44" s="34"/>
      <c r="C44" s="32"/>
      <c r="D44" s="39"/>
      <c r="E44" s="28"/>
      <c r="F44" s="29"/>
      <c r="G44" s="30"/>
      <c r="H44" s="39"/>
      <c r="I44" s="14"/>
      <c r="J44" s="14"/>
    </row>
    <row r="45" spans="1:10" ht="15.95" customHeight="1" x14ac:dyDescent="0.35">
      <c r="A45" s="33"/>
      <c r="B45" s="34"/>
      <c r="C45" s="32"/>
      <c r="D45" s="39"/>
      <c r="E45" s="28"/>
      <c r="F45" s="29"/>
      <c r="G45" s="30"/>
      <c r="H45" s="39"/>
      <c r="I45" s="14"/>
      <c r="J45" s="14"/>
    </row>
    <row r="46" spans="1:10" ht="15.95" customHeight="1" x14ac:dyDescent="0.35">
      <c r="A46" s="25" t="s">
        <v>128</v>
      </c>
      <c r="B46" s="9"/>
      <c r="C46" s="36"/>
      <c r="D46" s="31" t="s">
        <v>91</v>
      </c>
      <c r="E46" s="28"/>
      <c r="F46" s="29"/>
      <c r="G46" s="30"/>
      <c r="H46" s="31"/>
      <c r="I46" s="14"/>
      <c r="J46" s="14"/>
    </row>
    <row r="47" spans="1:10" ht="15.95" hidden="1" customHeight="1" x14ac:dyDescent="0.35">
      <c r="A47" s="33" t="s">
        <v>92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25" t="s">
        <v>129</v>
      </c>
      <c r="B48" s="9"/>
      <c r="C48" s="36"/>
      <c r="D48" s="31" t="s">
        <v>91</v>
      </c>
      <c r="E48" s="28"/>
      <c r="F48" s="29"/>
      <c r="G48" s="30"/>
      <c r="H48" s="31"/>
      <c r="I48" s="14"/>
      <c r="J48" s="14"/>
    </row>
    <row r="49" spans="1:10" ht="15.95" hidden="1" customHeight="1" x14ac:dyDescent="0.35">
      <c r="A49" s="33" t="s">
        <v>92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25" t="s">
        <v>130</v>
      </c>
      <c r="B50" s="9"/>
      <c r="C50" s="36"/>
      <c r="D50" s="31" t="s">
        <v>91</v>
      </c>
      <c r="E50" s="28"/>
      <c r="F50" s="29"/>
      <c r="G50" s="30"/>
      <c r="H50" s="31"/>
      <c r="I50" s="14"/>
      <c r="J50" s="14"/>
    </row>
    <row r="51" spans="1:10" ht="15.95" hidden="1" customHeight="1" x14ac:dyDescent="0.35">
      <c r="A51" s="33" t="s">
        <v>92</v>
      </c>
      <c r="B51" s="34"/>
      <c r="C51" s="32"/>
      <c r="D51" s="35">
        <f>SUM(D50:D50)</f>
        <v>0</v>
      </c>
      <c r="E51" s="28"/>
      <c r="F51" s="29"/>
      <c r="G51" s="30"/>
      <c r="H51" s="35">
        <f>SUM(H50:H50)</f>
        <v>0</v>
      </c>
      <c r="I51" s="14"/>
      <c r="J51" s="14"/>
    </row>
    <row r="52" spans="1:10" ht="15.95" customHeight="1" x14ac:dyDescent="0.35">
      <c r="A52" s="33"/>
      <c r="B52" s="34"/>
      <c r="C52" s="32"/>
      <c r="D52" s="39"/>
      <c r="E52" s="28"/>
      <c r="F52" s="29"/>
      <c r="G52" s="30"/>
      <c r="H52" s="39"/>
      <c r="I52" s="14"/>
      <c r="J52" s="14"/>
    </row>
    <row r="53" spans="1:10" ht="15.95" customHeight="1" x14ac:dyDescent="0.35">
      <c r="A53" s="25" t="s">
        <v>131</v>
      </c>
      <c r="B53" s="9"/>
      <c r="C53" s="36"/>
      <c r="D53" s="31"/>
      <c r="E53" s="28"/>
      <c r="F53" s="29"/>
      <c r="G53" s="30"/>
      <c r="H53" s="31"/>
      <c r="I53" s="14"/>
      <c r="J53" s="14"/>
    </row>
    <row r="54" spans="1:10" ht="15.95" customHeight="1" x14ac:dyDescent="0.35">
      <c r="A54" s="25" t="s">
        <v>132</v>
      </c>
      <c r="B54" s="9"/>
      <c r="C54" s="36"/>
      <c r="D54" s="31">
        <v>109.87</v>
      </c>
      <c r="E54" s="28"/>
      <c r="F54" s="29"/>
      <c r="G54" s="30"/>
      <c r="H54" s="31">
        <f>ROUND(IFERROR($D54/$D$77*100,0),2)</f>
        <v>0.46</v>
      </c>
      <c r="I54" s="41"/>
      <c r="J54" s="14"/>
    </row>
    <row r="55" spans="1:10" ht="15.95" customHeight="1" x14ac:dyDescent="0.35">
      <c r="A55" s="25" t="s">
        <v>133</v>
      </c>
      <c r="B55" s="9"/>
      <c r="C55" s="36"/>
      <c r="D55" s="31" t="s">
        <v>91</v>
      </c>
      <c r="E55" s="28"/>
      <c r="F55" s="29"/>
      <c r="G55" s="30"/>
      <c r="H55" s="31"/>
      <c r="I55" s="41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135</v>
      </c>
      <c r="B57" s="9"/>
      <c r="C57" s="42"/>
      <c r="D57" s="31" t="s">
        <v>91</v>
      </c>
      <c r="E57" s="28"/>
      <c r="F57" s="29"/>
      <c r="G57" s="30"/>
      <c r="H57" s="31"/>
      <c r="I57" s="41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25" t="s">
        <v>136</v>
      </c>
      <c r="B59" s="9"/>
      <c r="C59" s="36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25" t="s">
        <v>137</v>
      </c>
      <c r="B61" s="9"/>
      <c r="C61" s="36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7" t="s">
        <v>138</v>
      </c>
      <c r="B63" s="38"/>
      <c r="C63" s="32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134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7" t="s">
        <v>139</v>
      </c>
      <c r="B65" s="38"/>
      <c r="C65" s="32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134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3" t="s">
        <v>140</v>
      </c>
      <c r="B67" s="38"/>
      <c r="C67" s="36"/>
      <c r="D67" s="35">
        <f>SUM(D66,D64,D62,D60,D58,D56,D54)</f>
        <v>109.87</v>
      </c>
      <c r="E67" s="28"/>
      <c r="F67" s="29"/>
      <c r="G67" s="30"/>
      <c r="H67" s="35">
        <f>SUM(H66,H64,H62,H60,H58,H56,H54)</f>
        <v>0.46</v>
      </c>
      <c r="I67" s="14"/>
      <c r="J67" s="14"/>
    </row>
    <row r="68" spans="1:10" ht="15.95" customHeight="1" x14ac:dyDescent="0.35">
      <c r="A68" s="25" t="s">
        <v>141</v>
      </c>
      <c r="B68" s="9"/>
      <c r="C68" s="36"/>
      <c r="D68" s="31" t="s">
        <v>91</v>
      </c>
      <c r="E68" s="28"/>
      <c r="F68" s="29"/>
      <c r="G68" s="30"/>
      <c r="H68" s="31"/>
      <c r="I68" s="14"/>
      <c r="J68" s="14"/>
    </row>
    <row r="69" spans="1:10" ht="15.95" hidden="1" customHeight="1" x14ac:dyDescent="0.35">
      <c r="A69" s="33" t="s">
        <v>92</v>
      </c>
      <c r="B69" s="34"/>
      <c r="C69" s="32"/>
      <c r="D69" s="35">
        <f>SUM(D68:D68)</f>
        <v>0</v>
      </c>
      <c r="E69" s="28"/>
      <c r="F69" s="29"/>
      <c r="G69" s="30"/>
      <c r="H69" s="35">
        <f>SUM(H68:H68)</f>
        <v>0</v>
      </c>
      <c r="I69" s="14"/>
      <c r="J69" s="14"/>
    </row>
    <row r="70" spans="1:10" ht="15.95" customHeight="1" x14ac:dyDescent="0.35">
      <c r="A70" s="25" t="s">
        <v>142</v>
      </c>
      <c r="B70" s="9"/>
      <c r="C70" s="36"/>
      <c r="D70" s="31" t="s">
        <v>91</v>
      </c>
      <c r="E70" s="28"/>
      <c r="F70" s="29"/>
      <c r="G70" s="30"/>
      <c r="H70" s="31"/>
      <c r="I70" s="14"/>
      <c r="J70" s="14"/>
    </row>
    <row r="71" spans="1:10" ht="15.95" hidden="1" customHeight="1" x14ac:dyDescent="0.35">
      <c r="A71" s="33" t="s">
        <v>92</v>
      </c>
      <c r="B71" s="34"/>
      <c r="C71" s="32"/>
      <c r="D71" s="35">
        <f>SUM(D70:D70)</f>
        <v>0</v>
      </c>
      <c r="E71" s="28"/>
      <c r="F71" s="29"/>
      <c r="G71" s="30"/>
      <c r="H71" s="35">
        <f>SUM(H70:H70)</f>
        <v>0</v>
      </c>
      <c r="I71" s="14"/>
      <c r="J71" s="14"/>
    </row>
    <row r="72" spans="1:10" ht="15.95" customHeight="1" x14ac:dyDescent="0.35">
      <c r="A72" s="37" t="s">
        <v>143</v>
      </c>
      <c r="B72" s="38"/>
      <c r="C72" s="32"/>
      <c r="D72" s="39"/>
      <c r="E72" s="28"/>
      <c r="F72" s="29"/>
      <c r="G72" s="30"/>
      <c r="H72" s="31"/>
      <c r="I72" s="14"/>
      <c r="J72" s="14"/>
    </row>
    <row r="73" spans="1:10" ht="15.95" customHeight="1" x14ac:dyDescent="0.35">
      <c r="A73" s="37" t="s">
        <v>144</v>
      </c>
      <c r="B73" s="38"/>
      <c r="C73" s="32"/>
      <c r="D73" s="31" t="s">
        <v>91</v>
      </c>
      <c r="E73" s="28"/>
      <c r="F73" s="29"/>
      <c r="G73" s="30"/>
      <c r="H73" s="31"/>
      <c r="I73" s="14"/>
      <c r="J73" s="14"/>
    </row>
    <row r="74" spans="1:10" ht="15.95" customHeight="1" x14ac:dyDescent="0.35">
      <c r="A74" s="25" t="s">
        <v>145</v>
      </c>
      <c r="B74" s="9"/>
      <c r="C74" s="36"/>
      <c r="D74" s="31">
        <v>0.1</v>
      </c>
      <c r="E74" s="28"/>
      <c r="F74" s="29"/>
      <c r="G74" s="30"/>
      <c r="H74" s="43">
        <f>ROUND(IFERROR($D74/$D$77*100,0),2)</f>
        <v>0</v>
      </c>
      <c r="I74" s="41"/>
      <c r="J74" s="14"/>
    </row>
    <row r="75" spans="1:10" ht="15.95" customHeight="1" x14ac:dyDescent="0.35">
      <c r="A75" s="25" t="s">
        <v>146</v>
      </c>
      <c r="B75" s="9"/>
      <c r="C75" s="36"/>
      <c r="D75" s="44">
        <v>551.51000000000204</v>
      </c>
      <c r="E75" s="28"/>
      <c r="F75" s="29"/>
      <c r="G75" s="30"/>
      <c r="H75" s="31">
        <f>ROUND(IFERROR($D75/$D$77*100,0),2)+0.01</f>
        <v>2.3199999999999998</v>
      </c>
      <c r="I75" s="41"/>
      <c r="J75" s="14"/>
    </row>
    <row r="76" spans="1:10" ht="15.95" customHeight="1" x14ac:dyDescent="0.35">
      <c r="A76" s="33" t="s">
        <v>92</v>
      </c>
      <c r="B76" s="34"/>
      <c r="C76" s="36"/>
      <c r="D76" s="35">
        <f>SUM(D73:D75)</f>
        <v>551.61000000000206</v>
      </c>
      <c r="E76" s="28"/>
      <c r="F76" s="29"/>
      <c r="G76" s="30"/>
      <c r="H76" s="35">
        <f>SUM(H73:H75)</f>
        <v>2.3199999999999998</v>
      </c>
      <c r="I76" s="11"/>
      <c r="J76" s="14"/>
    </row>
    <row r="77" spans="1:10" ht="15.95" customHeight="1" thickBot="1" x14ac:dyDescent="0.4">
      <c r="A77" s="45" t="s">
        <v>147</v>
      </c>
      <c r="B77" s="46"/>
      <c r="C77" s="47"/>
      <c r="D77" s="48">
        <f>SUMIF(A:A,"*Total",D:D)</f>
        <v>23829.160000000007</v>
      </c>
      <c r="E77" s="49"/>
      <c r="F77" s="50"/>
      <c r="G77" s="51"/>
      <c r="H77" s="48">
        <f>SUMIF(A:A,"*Total",H:H)</f>
        <v>100.00000000000001</v>
      </c>
      <c r="I77" s="11"/>
      <c r="J77" s="14"/>
    </row>
    <row r="78" spans="1:10" ht="15.95" customHeight="1" thickTop="1" x14ac:dyDescent="0.35">
      <c r="A78" s="52" t="s">
        <v>148</v>
      </c>
      <c r="B78" s="14"/>
      <c r="C78" s="14"/>
      <c r="D78" s="11"/>
      <c r="E78" s="14"/>
      <c r="F78" s="14"/>
      <c r="G78" s="14"/>
      <c r="H78" s="6"/>
    </row>
    <row r="79" spans="1:10" ht="15.95" customHeight="1" x14ac:dyDescent="0.35">
      <c r="A79" s="14" t="s">
        <v>149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150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151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53" t="s">
        <v>152</v>
      </c>
      <c r="B82" s="53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153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154</v>
      </c>
      <c r="B84" s="14"/>
      <c r="C84" s="14"/>
      <c r="D84" s="6"/>
      <c r="E84" s="14"/>
      <c r="F84" s="14"/>
      <c r="G84" s="14"/>
      <c r="H84" s="6"/>
    </row>
    <row r="85" spans="1:8" ht="15.95" customHeight="1" x14ac:dyDescent="0.35">
      <c r="A85" s="14" t="s">
        <v>155</v>
      </c>
      <c r="B85" s="14"/>
      <c r="C85" s="14"/>
      <c r="D85" s="6"/>
      <c r="E85" s="14"/>
      <c r="F85" s="14"/>
      <c r="G85" s="14"/>
      <c r="H85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5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616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617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190</v>
      </c>
      <c r="B25" s="14" t="s">
        <v>618</v>
      </c>
      <c r="C25" s="36">
        <v>300</v>
      </c>
      <c r="D25" s="31">
        <v>3355.25</v>
      </c>
      <c r="E25" s="28" t="s">
        <v>114</v>
      </c>
      <c r="F25" s="29" t="s">
        <v>101</v>
      </c>
      <c r="G25" s="30" t="s">
        <v>102</v>
      </c>
      <c r="H25" s="31">
        <f t="shared" ref="H25:H37" si="0">ROUND(IFERROR($D25/$D$77*100,0),2)</f>
        <v>14.48</v>
      </c>
      <c r="I25" s="14"/>
      <c r="J25" s="14"/>
    </row>
    <row r="26" spans="1:10" ht="15.95" customHeight="1" x14ac:dyDescent="0.35">
      <c r="A26" s="40" t="s">
        <v>598</v>
      </c>
      <c r="B26" s="14" t="s">
        <v>619</v>
      </c>
      <c r="C26" s="36">
        <v>300</v>
      </c>
      <c r="D26" s="31">
        <v>3049.34</v>
      </c>
      <c r="E26" s="28" t="s">
        <v>120</v>
      </c>
      <c r="F26" s="29" t="s">
        <v>101</v>
      </c>
      <c r="G26" s="30" t="s">
        <v>102</v>
      </c>
      <c r="H26" s="31">
        <f t="shared" si="0"/>
        <v>13.16</v>
      </c>
      <c r="I26" s="14"/>
      <c r="J26" s="14"/>
    </row>
    <row r="27" spans="1:10" ht="15.95" customHeight="1" x14ac:dyDescent="0.35">
      <c r="A27" s="40" t="s">
        <v>620</v>
      </c>
      <c r="B27" s="14" t="s">
        <v>621</v>
      </c>
      <c r="C27" s="36">
        <v>250</v>
      </c>
      <c r="D27" s="31">
        <v>2659.46</v>
      </c>
      <c r="E27" s="28" t="s">
        <v>108</v>
      </c>
      <c r="F27" s="29" t="s">
        <v>101</v>
      </c>
      <c r="G27" s="30" t="s">
        <v>524</v>
      </c>
      <c r="H27" s="31">
        <f t="shared" si="0"/>
        <v>11.48</v>
      </c>
      <c r="I27" s="14"/>
      <c r="J27" s="14"/>
    </row>
    <row r="28" spans="1:10" ht="15.95" customHeight="1" x14ac:dyDescent="0.35">
      <c r="A28" s="40" t="s">
        <v>112</v>
      </c>
      <c r="B28" s="14" t="s">
        <v>622</v>
      </c>
      <c r="C28" s="36">
        <v>250</v>
      </c>
      <c r="D28" s="31">
        <v>2605.12</v>
      </c>
      <c r="E28" s="28" t="s">
        <v>114</v>
      </c>
      <c r="F28" s="29" t="s">
        <v>101</v>
      </c>
      <c r="G28" s="30" t="s">
        <v>102</v>
      </c>
      <c r="H28" s="31">
        <f t="shared" si="0"/>
        <v>11.24</v>
      </c>
      <c r="I28" s="14"/>
      <c r="J28" s="14"/>
    </row>
    <row r="29" spans="1:10" ht="15.95" customHeight="1" x14ac:dyDescent="0.35">
      <c r="A29" s="40" t="s">
        <v>109</v>
      </c>
      <c r="B29" s="14" t="s">
        <v>623</v>
      </c>
      <c r="C29" s="36">
        <v>250</v>
      </c>
      <c r="D29" s="31">
        <v>2599.4299999999998</v>
      </c>
      <c r="E29" s="28" t="s">
        <v>120</v>
      </c>
      <c r="F29" s="29" t="s">
        <v>101</v>
      </c>
      <c r="G29" s="30" t="s">
        <v>111</v>
      </c>
      <c r="H29" s="31">
        <f t="shared" si="0"/>
        <v>11.22</v>
      </c>
      <c r="I29" s="14"/>
      <c r="J29" s="14"/>
    </row>
    <row r="30" spans="1:10" ht="15.95" customHeight="1" x14ac:dyDescent="0.35">
      <c r="A30" s="40" t="s">
        <v>106</v>
      </c>
      <c r="B30" s="14" t="s">
        <v>608</v>
      </c>
      <c r="C30" s="36">
        <v>250</v>
      </c>
      <c r="D30" s="31">
        <v>2552.39</v>
      </c>
      <c r="E30" s="28" t="s">
        <v>108</v>
      </c>
      <c r="F30" s="29" t="s">
        <v>101</v>
      </c>
      <c r="G30" s="30" t="s">
        <v>102</v>
      </c>
      <c r="H30" s="31">
        <f t="shared" si="0"/>
        <v>11.02</v>
      </c>
      <c r="I30" s="14"/>
      <c r="J30" s="14"/>
    </row>
    <row r="31" spans="1:10" ht="15.95" customHeight="1" x14ac:dyDescent="0.35">
      <c r="A31" s="40" t="s">
        <v>162</v>
      </c>
      <c r="B31" s="14" t="s">
        <v>624</v>
      </c>
      <c r="C31" s="36">
        <v>150</v>
      </c>
      <c r="D31" s="31">
        <v>1546.44</v>
      </c>
      <c r="E31" s="28" t="s">
        <v>120</v>
      </c>
      <c r="F31" s="29" t="s">
        <v>101</v>
      </c>
      <c r="G31" s="30" t="s">
        <v>102</v>
      </c>
      <c r="H31" s="31">
        <f t="shared" si="0"/>
        <v>6.67</v>
      </c>
      <c r="I31" s="14"/>
      <c r="J31" s="14"/>
    </row>
    <row r="32" spans="1:10" ht="15.95" customHeight="1" x14ac:dyDescent="0.35">
      <c r="A32" s="40" t="s">
        <v>118</v>
      </c>
      <c r="B32" s="14" t="s">
        <v>611</v>
      </c>
      <c r="C32" s="36">
        <v>100</v>
      </c>
      <c r="D32" s="31">
        <v>1033.6400000000001</v>
      </c>
      <c r="E32" s="28" t="s">
        <v>120</v>
      </c>
      <c r="F32" s="29"/>
      <c r="G32" s="30" t="s">
        <v>121</v>
      </c>
      <c r="H32" s="31">
        <f t="shared" si="0"/>
        <v>4.46</v>
      </c>
      <c r="I32" s="14"/>
      <c r="J32" s="14"/>
    </row>
    <row r="33" spans="1:10" ht="15.95" customHeight="1" x14ac:dyDescent="0.35">
      <c r="A33" s="40" t="s">
        <v>118</v>
      </c>
      <c r="B33" s="14" t="s">
        <v>615</v>
      </c>
      <c r="C33" s="36">
        <v>40</v>
      </c>
      <c r="D33" s="31">
        <v>516.59</v>
      </c>
      <c r="E33" s="28" t="s">
        <v>108</v>
      </c>
      <c r="F33" s="29" t="s">
        <v>101</v>
      </c>
      <c r="G33" s="30" t="s">
        <v>121</v>
      </c>
      <c r="H33" s="31">
        <f t="shared" si="0"/>
        <v>2.23</v>
      </c>
      <c r="I33" s="14"/>
      <c r="J33" s="14"/>
    </row>
    <row r="34" spans="1:10" ht="15.95" customHeight="1" x14ac:dyDescent="0.35">
      <c r="A34" s="40" t="s">
        <v>118</v>
      </c>
      <c r="B34" s="14" t="s">
        <v>613</v>
      </c>
      <c r="C34" s="36">
        <v>40</v>
      </c>
      <c r="D34" s="31">
        <v>516.55999999999995</v>
      </c>
      <c r="E34" s="28" t="s">
        <v>120</v>
      </c>
      <c r="F34" s="29" t="s">
        <v>101</v>
      </c>
      <c r="G34" s="30" t="s">
        <v>121</v>
      </c>
      <c r="H34" s="31">
        <f t="shared" si="0"/>
        <v>2.23</v>
      </c>
      <c r="I34" s="14"/>
      <c r="J34" s="14"/>
    </row>
    <row r="35" spans="1:10" ht="15.95" customHeight="1" x14ac:dyDescent="0.35">
      <c r="A35" s="40" t="s">
        <v>162</v>
      </c>
      <c r="B35" s="14" t="s">
        <v>625</v>
      </c>
      <c r="C35" s="36">
        <v>50</v>
      </c>
      <c r="D35" s="31">
        <v>516.37</v>
      </c>
      <c r="E35" s="28" t="s">
        <v>120</v>
      </c>
      <c r="F35" s="29" t="s">
        <v>101</v>
      </c>
      <c r="G35" s="30" t="s">
        <v>102</v>
      </c>
      <c r="H35" s="31">
        <f t="shared" si="0"/>
        <v>2.23</v>
      </c>
      <c r="I35" s="14"/>
      <c r="J35" s="14"/>
    </row>
    <row r="36" spans="1:10" ht="15.95" customHeight="1" x14ac:dyDescent="0.35">
      <c r="A36" s="40" t="s">
        <v>198</v>
      </c>
      <c r="B36" s="14" t="s">
        <v>578</v>
      </c>
      <c r="C36" s="36">
        <v>40</v>
      </c>
      <c r="D36" s="31">
        <v>407.69</v>
      </c>
      <c r="E36" s="28" t="s">
        <v>164</v>
      </c>
      <c r="F36" s="29" t="s">
        <v>101</v>
      </c>
      <c r="G36" s="30" t="s">
        <v>111</v>
      </c>
      <c r="H36" s="31">
        <f t="shared" si="0"/>
        <v>1.76</v>
      </c>
      <c r="I36" s="14"/>
      <c r="J36" s="14"/>
    </row>
    <row r="37" spans="1:10" ht="15.95" customHeight="1" x14ac:dyDescent="0.35">
      <c r="A37" s="40" t="s">
        <v>124</v>
      </c>
      <c r="B37" s="14" t="s">
        <v>564</v>
      </c>
      <c r="C37" s="36">
        <v>20</v>
      </c>
      <c r="D37" s="31">
        <v>203.92</v>
      </c>
      <c r="E37" s="28" t="s">
        <v>120</v>
      </c>
      <c r="F37" s="29" t="s">
        <v>101</v>
      </c>
      <c r="G37" s="30" t="s">
        <v>111</v>
      </c>
      <c r="H37" s="31">
        <f t="shared" si="0"/>
        <v>0.88</v>
      </c>
      <c r="I37" s="14"/>
      <c r="J37" s="14"/>
    </row>
    <row r="38" spans="1:10" ht="15.95" customHeight="1" x14ac:dyDescent="0.35">
      <c r="A38" s="33" t="s">
        <v>92</v>
      </c>
      <c r="B38" s="34"/>
      <c r="C38" s="32"/>
      <c r="D38" s="35">
        <f>SUM(D24:D37)</f>
        <v>21562.199999999993</v>
      </c>
      <c r="E38" s="28"/>
      <c r="F38" s="29"/>
      <c r="G38" s="30"/>
      <c r="H38" s="35">
        <f>SUM(H24:H37)</f>
        <v>93.060000000000016</v>
      </c>
      <c r="I38" s="14"/>
      <c r="J38" s="14"/>
    </row>
    <row r="39" spans="1:10" ht="15.95" customHeight="1" x14ac:dyDescent="0.35">
      <c r="A39" s="25" t="s">
        <v>126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37" t="s">
        <v>127</v>
      </c>
      <c r="B41" s="38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33"/>
      <c r="B44" s="34"/>
      <c r="C44" s="32"/>
      <c r="D44" s="39"/>
      <c r="E44" s="28"/>
      <c r="F44" s="29"/>
      <c r="G44" s="30"/>
      <c r="H44" s="39"/>
      <c r="I44" s="14"/>
      <c r="J44" s="14"/>
    </row>
    <row r="45" spans="1:10" ht="15.95" customHeight="1" x14ac:dyDescent="0.35">
      <c r="A45" s="25" t="s">
        <v>128</v>
      </c>
      <c r="B45" s="9"/>
      <c r="C45" s="36"/>
      <c r="D45" s="31" t="s">
        <v>91</v>
      </c>
      <c r="E45" s="28"/>
      <c r="F45" s="29"/>
      <c r="G45" s="30"/>
      <c r="H45" s="31"/>
      <c r="I45" s="14"/>
      <c r="J45" s="14"/>
    </row>
    <row r="46" spans="1:10" ht="15.95" hidden="1" customHeight="1" x14ac:dyDescent="0.35">
      <c r="A46" s="33" t="s">
        <v>92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25" t="s">
        <v>129</v>
      </c>
      <c r="B47" s="9"/>
      <c r="C47" s="36"/>
      <c r="D47" s="31" t="s">
        <v>91</v>
      </c>
      <c r="E47" s="28"/>
      <c r="F47" s="29"/>
      <c r="G47" s="30"/>
      <c r="H47" s="31"/>
      <c r="I47" s="14"/>
      <c r="J47" s="14"/>
    </row>
    <row r="48" spans="1:10" ht="15.95" hidden="1" customHeight="1" x14ac:dyDescent="0.35">
      <c r="A48" s="33" t="s">
        <v>92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25" t="s">
        <v>130</v>
      </c>
      <c r="B49" s="9"/>
      <c r="C49" s="36"/>
      <c r="D49" s="31" t="s">
        <v>91</v>
      </c>
      <c r="E49" s="28"/>
      <c r="F49" s="29"/>
      <c r="G49" s="30"/>
      <c r="H49" s="31"/>
      <c r="I49" s="14"/>
      <c r="J49" s="14"/>
    </row>
    <row r="50" spans="1:10" ht="15.95" hidden="1" customHeight="1" x14ac:dyDescent="0.35">
      <c r="A50" s="33" t="s">
        <v>92</v>
      </c>
      <c r="B50" s="34"/>
      <c r="C50" s="32"/>
      <c r="D50" s="35">
        <f>SUM(D49:D49)</f>
        <v>0</v>
      </c>
      <c r="E50" s="28"/>
      <c r="F50" s="29"/>
      <c r="G50" s="30"/>
      <c r="H50" s="35">
        <f>SUM(H49:H49)</f>
        <v>0</v>
      </c>
      <c r="I50" s="14"/>
      <c r="J50" s="14"/>
    </row>
    <row r="51" spans="1:10" ht="15.95" customHeight="1" x14ac:dyDescent="0.35">
      <c r="A51" s="33"/>
      <c r="B51" s="34"/>
      <c r="C51" s="32"/>
      <c r="D51" s="39"/>
      <c r="E51" s="28"/>
      <c r="F51" s="29"/>
      <c r="G51" s="30"/>
      <c r="H51" s="39"/>
      <c r="I51" s="14"/>
      <c r="J51" s="14"/>
    </row>
    <row r="52" spans="1:10" ht="15.95" customHeight="1" x14ac:dyDescent="0.35">
      <c r="A52" s="25" t="s">
        <v>131</v>
      </c>
      <c r="B52" s="9"/>
      <c r="C52" s="36"/>
      <c r="D52" s="31"/>
      <c r="E52" s="28"/>
      <c r="F52" s="29"/>
      <c r="G52" s="30"/>
      <c r="H52" s="31"/>
      <c r="I52" s="14"/>
      <c r="J52" s="14"/>
    </row>
    <row r="53" spans="1:10" ht="15.95" customHeight="1" x14ac:dyDescent="0.35">
      <c r="A53" s="25" t="s">
        <v>132</v>
      </c>
      <c r="B53" s="9"/>
      <c r="C53" s="36"/>
      <c r="D53" s="31">
        <v>659.55</v>
      </c>
      <c r="E53" s="28"/>
      <c r="F53" s="29"/>
      <c r="G53" s="30"/>
      <c r="H53" s="31">
        <f>ROUND(IFERROR($D53/$D$77*100,0),2)</f>
        <v>2.85</v>
      </c>
      <c r="I53" s="41"/>
      <c r="J53" s="14"/>
    </row>
    <row r="54" spans="1:10" ht="15.95" customHeight="1" x14ac:dyDescent="0.35">
      <c r="A54" s="25" t="s">
        <v>133</v>
      </c>
      <c r="B54" s="9"/>
      <c r="C54" s="36"/>
      <c r="D54" s="31" t="s">
        <v>91</v>
      </c>
      <c r="E54" s="28"/>
      <c r="F54" s="29"/>
      <c r="G54" s="30"/>
      <c r="H54" s="31"/>
      <c r="I54" s="41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135</v>
      </c>
      <c r="B56" s="9"/>
      <c r="C56" s="42"/>
      <c r="D56" s="31"/>
      <c r="E56" s="28"/>
      <c r="F56" s="29"/>
      <c r="G56" s="30"/>
      <c r="H56" s="31"/>
      <c r="I56" s="41"/>
      <c r="J56" s="14"/>
    </row>
    <row r="57" spans="1:10" ht="15.95" customHeight="1" x14ac:dyDescent="0.35">
      <c r="A57" s="40" t="s">
        <v>544</v>
      </c>
      <c r="B57" s="14" t="s">
        <v>545</v>
      </c>
      <c r="C57" s="42">
        <v>400</v>
      </c>
      <c r="D57" s="31">
        <v>379.52</v>
      </c>
      <c r="E57" s="28" t="s">
        <v>186</v>
      </c>
      <c r="F57" s="29" t="s">
        <v>101</v>
      </c>
      <c r="G57" s="30" t="s">
        <v>111</v>
      </c>
      <c r="H57" s="31">
        <f>ROUND(IFERROR($D57/$D$77*100,0),2)</f>
        <v>1.64</v>
      </c>
      <c r="I57" s="41"/>
      <c r="J57" s="14"/>
    </row>
    <row r="58" spans="1:10" ht="15.95" customHeight="1" x14ac:dyDescent="0.35">
      <c r="A58" s="33" t="s">
        <v>134</v>
      </c>
      <c r="B58" s="34"/>
      <c r="C58" s="32"/>
      <c r="D58" s="35">
        <f>SUM(D56:D57)</f>
        <v>379.52</v>
      </c>
      <c r="E58" s="28"/>
      <c r="F58" s="29"/>
      <c r="G58" s="30"/>
      <c r="H58" s="35">
        <f>SUM(H56:H57)</f>
        <v>1.64</v>
      </c>
      <c r="I58" s="14"/>
      <c r="J58" s="14"/>
    </row>
    <row r="59" spans="1:10" ht="15.95" customHeight="1" x14ac:dyDescent="0.35">
      <c r="A59" s="25" t="s">
        <v>136</v>
      </c>
      <c r="B59" s="9"/>
      <c r="C59" s="36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25" t="s">
        <v>137</v>
      </c>
      <c r="B61" s="9"/>
      <c r="C61" s="36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7" t="s">
        <v>138</v>
      </c>
      <c r="B63" s="38"/>
      <c r="C63" s="32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134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7" t="s">
        <v>139</v>
      </c>
      <c r="B65" s="38"/>
      <c r="C65" s="32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134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3" t="s">
        <v>140</v>
      </c>
      <c r="B67" s="38"/>
      <c r="C67" s="36"/>
      <c r="D67" s="35">
        <f>SUM(D66,D64,D62,D60,D58,D55,D53)</f>
        <v>1039.07</v>
      </c>
      <c r="E67" s="28"/>
      <c r="F67" s="29"/>
      <c r="G67" s="30"/>
      <c r="H67" s="35">
        <f>SUM(H66,H64,H62,H60,H58,H55,H53)</f>
        <v>4.49</v>
      </c>
      <c r="I67" s="14"/>
      <c r="J67" s="14"/>
    </row>
    <row r="68" spans="1:10" ht="15.95" customHeight="1" x14ac:dyDescent="0.35">
      <c r="A68" s="25" t="s">
        <v>141</v>
      </c>
      <c r="B68" s="9"/>
      <c r="C68" s="36"/>
      <c r="D68" s="31" t="s">
        <v>91</v>
      </c>
      <c r="E68" s="28"/>
      <c r="F68" s="29"/>
      <c r="G68" s="30"/>
      <c r="H68" s="31"/>
      <c r="I68" s="14"/>
      <c r="J68" s="14"/>
    </row>
    <row r="69" spans="1:10" ht="15.95" hidden="1" customHeight="1" x14ac:dyDescent="0.35">
      <c r="A69" s="33" t="s">
        <v>92</v>
      </c>
      <c r="B69" s="34"/>
      <c r="C69" s="32"/>
      <c r="D69" s="35">
        <f>SUM(D68:D68)</f>
        <v>0</v>
      </c>
      <c r="E69" s="28"/>
      <c r="F69" s="29"/>
      <c r="G69" s="30"/>
      <c r="H69" s="35">
        <f>SUM(H68:H68)</f>
        <v>0</v>
      </c>
      <c r="I69" s="14"/>
      <c r="J69" s="14"/>
    </row>
    <row r="70" spans="1:10" ht="15.95" customHeight="1" x14ac:dyDescent="0.35">
      <c r="A70" s="25" t="s">
        <v>142</v>
      </c>
      <c r="B70" s="9"/>
      <c r="C70" s="36"/>
      <c r="D70" s="31" t="s">
        <v>91</v>
      </c>
      <c r="E70" s="28"/>
      <c r="F70" s="29"/>
      <c r="G70" s="30"/>
      <c r="H70" s="31"/>
      <c r="I70" s="14"/>
      <c r="J70" s="14"/>
    </row>
    <row r="71" spans="1:10" ht="15.95" hidden="1" customHeight="1" x14ac:dyDescent="0.35">
      <c r="A71" s="33" t="s">
        <v>92</v>
      </c>
      <c r="B71" s="34"/>
      <c r="C71" s="32"/>
      <c r="D71" s="35">
        <f>SUM(D70:D70)</f>
        <v>0</v>
      </c>
      <c r="E71" s="28"/>
      <c r="F71" s="29"/>
      <c r="G71" s="30"/>
      <c r="H71" s="35">
        <f>SUM(H70:H70)</f>
        <v>0</v>
      </c>
      <c r="I71" s="14"/>
      <c r="J71" s="14"/>
    </row>
    <row r="72" spans="1:10" ht="15.95" customHeight="1" x14ac:dyDescent="0.35">
      <c r="A72" s="37" t="s">
        <v>143</v>
      </c>
      <c r="B72" s="38"/>
      <c r="C72" s="32"/>
      <c r="D72" s="39"/>
      <c r="E72" s="28"/>
      <c r="F72" s="29"/>
      <c r="G72" s="30"/>
      <c r="H72" s="31"/>
      <c r="I72" s="14"/>
      <c r="J72" s="14"/>
    </row>
    <row r="73" spans="1:10" ht="15.95" customHeight="1" x14ac:dyDescent="0.35">
      <c r="A73" s="37" t="s">
        <v>144</v>
      </c>
      <c r="B73" s="38"/>
      <c r="C73" s="32"/>
      <c r="D73" s="31" t="s">
        <v>91</v>
      </c>
      <c r="E73" s="28"/>
      <c r="F73" s="29"/>
      <c r="G73" s="30"/>
      <c r="H73" s="31"/>
      <c r="I73" s="14"/>
      <c r="J73" s="14"/>
    </row>
    <row r="74" spans="1:10" ht="15.95" customHeight="1" x14ac:dyDescent="0.35">
      <c r="A74" s="25" t="s">
        <v>145</v>
      </c>
      <c r="B74" s="9"/>
      <c r="C74" s="36"/>
      <c r="D74" s="31">
        <v>0.1</v>
      </c>
      <c r="E74" s="28"/>
      <c r="F74" s="29"/>
      <c r="G74" s="30"/>
      <c r="H74" s="43">
        <f>ROUND(IFERROR($D74/$D$77*100,0),2)</f>
        <v>0</v>
      </c>
      <c r="I74" s="41"/>
      <c r="J74" s="14"/>
    </row>
    <row r="75" spans="1:10" ht="15.95" customHeight="1" x14ac:dyDescent="0.35">
      <c r="A75" s="25" t="s">
        <v>146</v>
      </c>
      <c r="B75" s="9"/>
      <c r="C75" s="36"/>
      <c r="D75" s="44">
        <v>568.4700000000048</v>
      </c>
      <c r="E75" s="28"/>
      <c r="F75" s="29"/>
      <c r="G75" s="30"/>
      <c r="H75" s="31">
        <f>ROUND(IFERROR($D75/$D$77*100,0),2)</f>
        <v>2.4500000000000002</v>
      </c>
      <c r="I75" s="41"/>
      <c r="J75" s="14"/>
    </row>
    <row r="76" spans="1:10" ht="15.95" customHeight="1" x14ac:dyDescent="0.35">
      <c r="A76" s="33" t="s">
        <v>92</v>
      </c>
      <c r="B76" s="34"/>
      <c r="C76" s="36"/>
      <c r="D76" s="35">
        <f>SUM(D73:D75)</f>
        <v>568.57000000000482</v>
      </c>
      <c r="E76" s="28"/>
      <c r="F76" s="29"/>
      <c r="G76" s="30"/>
      <c r="H76" s="35">
        <f>SUM(H73:H75)</f>
        <v>2.4500000000000002</v>
      </c>
      <c r="I76" s="11"/>
      <c r="J76" s="14"/>
    </row>
    <row r="77" spans="1:10" ht="15.95" customHeight="1" thickBot="1" x14ac:dyDescent="0.4">
      <c r="A77" s="45" t="s">
        <v>147</v>
      </c>
      <c r="B77" s="46"/>
      <c r="C77" s="47"/>
      <c r="D77" s="48">
        <f>SUMIF(A:A,"*Total",D:D)</f>
        <v>23169.839999999997</v>
      </c>
      <c r="E77" s="49"/>
      <c r="F77" s="50"/>
      <c r="G77" s="51"/>
      <c r="H77" s="48">
        <f>SUMIF(A:A,"*Total",H:H)</f>
        <v>100.00000000000001</v>
      </c>
      <c r="I77" s="11"/>
      <c r="J77" s="14"/>
    </row>
    <row r="78" spans="1:10" ht="15.95" customHeight="1" thickTop="1" x14ac:dyDescent="0.35">
      <c r="A78" s="52" t="s">
        <v>148</v>
      </c>
      <c r="B78" s="14"/>
      <c r="C78" s="14"/>
      <c r="D78" s="11"/>
      <c r="E78" s="14"/>
      <c r="F78" s="14"/>
      <c r="G78" s="14"/>
      <c r="H78" s="6"/>
    </row>
    <row r="79" spans="1:10" ht="15.95" customHeight="1" x14ac:dyDescent="0.35">
      <c r="A79" s="14" t="s">
        <v>149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150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151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53" t="s">
        <v>152</v>
      </c>
      <c r="B82" s="53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153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154</v>
      </c>
      <c r="B84" s="14"/>
      <c r="C84" s="14"/>
      <c r="D84" s="6"/>
      <c r="E84" s="14"/>
      <c r="F84" s="14"/>
      <c r="G84" s="14"/>
      <c r="H84" s="6"/>
    </row>
    <row r="85" spans="1:8" ht="15.95" customHeight="1" x14ac:dyDescent="0.35">
      <c r="A85" s="14" t="s">
        <v>155</v>
      </c>
      <c r="B85" s="14"/>
      <c r="C85" s="14"/>
      <c r="D85" s="6"/>
      <c r="E85" s="14"/>
      <c r="F85" s="14"/>
      <c r="G85" s="14"/>
      <c r="H85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626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627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190</v>
      </c>
      <c r="B25" s="14" t="s">
        <v>628</v>
      </c>
      <c r="C25" s="36">
        <v>70</v>
      </c>
      <c r="D25" s="31">
        <v>782.1</v>
      </c>
      <c r="E25" s="28" t="s">
        <v>114</v>
      </c>
      <c r="F25" s="29" t="s">
        <v>101</v>
      </c>
      <c r="G25" s="30" t="s">
        <v>102</v>
      </c>
      <c r="H25" s="31">
        <f t="shared" ref="H25:H33" si="0">ROUND(IFERROR($D25/$D$72*100,0),2)</f>
        <v>14.1</v>
      </c>
      <c r="I25" s="14"/>
      <c r="J25" s="14"/>
    </row>
    <row r="26" spans="1:10" ht="15.95" customHeight="1" x14ac:dyDescent="0.35">
      <c r="A26" s="40" t="s">
        <v>226</v>
      </c>
      <c r="B26" s="14" t="s">
        <v>629</v>
      </c>
      <c r="C26" s="36">
        <v>89</v>
      </c>
      <c r="D26" s="31">
        <v>778.19</v>
      </c>
      <c r="E26" s="28" t="s">
        <v>120</v>
      </c>
      <c r="F26" s="29" t="s">
        <v>101</v>
      </c>
      <c r="G26" s="30" t="s">
        <v>102</v>
      </c>
      <c r="H26" s="31">
        <f t="shared" si="0"/>
        <v>14.03</v>
      </c>
      <c r="I26" s="14"/>
      <c r="J26" s="14"/>
    </row>
    <row r="27" spans="1:10" ht="15.95" customHeight="1" x14ac:dyDescent="0.35">
      <c r="A27" s="40" t="s">
        <v>112</v>
      </c>
      <c r="B27" s="14" t="s">
        <v>607</v>
      </c>
      <c r="C27" s="36">
        <v>70</v>
      </c>
      <c r="D27" s="31">
        <v>726.98</v>
      </c>
      <c r="E27" s="28" t="s">
        <v>108</v>
      </c>
      <c r="F27" s="29" t="s">
        <v>101</v>
      </c>
      <c r="G27" s="30" t="s">
        <v>102</v>
      </c>
      <c r="H27" s="31">
        <f t="shared" si="0"/>
        <v>13.11</v>
      </c>
      <c r="I27" s="14"/>
      <c r="J27" s="14"/>
    </row>
    <row r="28" spans="1:10" ht="15.95" customHeight="1" x14ac:dyDescent="0.35">
      <c r="A28" s="40" t="s">
        <v>109</v>
      </c>
      <c r="B28" s="14" t="s">
        <v>630</v>
      </c>
      <c r="C28" s="36">
        <v>60</v>
      </c>
      <c r="D28" s="31">
        <v>629.45000000000005</v>
      </c>
      <c r="E28" s="28" t="s">
        <v>108</v>
      </c>
      <c r="F28" s="29" t="s">
        <v>101</v>
      </c>
      <c r="G28" s="30" t="s">
        <v>111</v>
      </c>
      <c r="H28" s="31">
        <f t="shared" si="0"/>
        <v>11.35</v>
      </c>
      <c r="I28" s="14"/>
      <c r="J28" s="14"/>
    </row>
    <row r="29" spans="1:10" ht="15.95" customHeight="1" x14ac:dyDescent="0.35">
      <c r="A29" s="40" t="s">
        <v>507</v>
      </c>
      <c r="B29" s="14" t="s">
        <v>631</v>
      </c>
      <c r="C29" s="36">
        <v>100</v>
      </c>
      <c r="D29" s="31">
        <v>555.23</v>
      </c>
      <c r="E29" s="28" t="s">
        <v>164</v>
      </c>
      <c r="F29" s="29" t="s">
        <v>101</v>
      </c>
      <c r="G29" s="30" t="s">
        <v>102</v>
      </c>
      <c r="H29" s="31">
        <f t="shared" si="0"/>
        <v>10.01</v>
      </c>
      <c r="I29" s="14"/>
      <c r="J29" s="14"/>
    </row>
    <row r="30" spans="1:10" ht="15.95" customHeight="1" x14ac:dyDescent="0.35">
      <c r="A30" s="40" t="s">
        <v>106</v>
      </c>
      <c r="B30" s="14" t="s">
        <v>632</v>
      </c>
      <c r="C30" s="36">
        <v>50</v>
      </c>
      <c r="D30" s="31">
        <v>522.79999999999995</v>
      </c>
      <c r="E30" s="28" t="s">
        <v>164</v>
      </c>
      <c r="F30" s="29" t="s">
        <v>101</v>
      </c>
      <c r="G30" s="30" t="s">
        <v>102</v>
      </c>
      <c r="H30" s="31">
        <f t="shared" si="0"/>
        <v>9.42</v>
      </c>
      <c r="I30" s="14"/>
      <c r="J30" s="14"/>
    </row>
    <row r="31" spans="1:10" ht="15.95" customHeight="1" x14ac:dyDescent="0.35">
      <c r="A31" s="40" t="s">
        <v>124</v>
      </c>
      <c r="B31" s="14" t="s">
        <v>554</v>
      </c>
      <c r="C31" s="36">
        <v>50</v>
      </c>
      <c r="D31" s="31">
        <v>511.15</v>
      </c>
      <c r="E31" s="28" t="s">
        <v>120</v>
      </c>
      <c r="F31" s="29" t="s">
        <v>101</v>
      </c>
      <c r="G31" s="30" t="s">
        <v>111</v>
      </c>
      <c r="H31" s="31">
        <f t="shared" si="0"/>
        <v>9.2100000000000009</v>
      </c>
      <c r="I31" s="14"/>
      <c r="J31" s="14"/>
    </row>
    <row r="32" spans="1:10" ht="15.95" customHeight="1" x14ac:dyDescent="0.35">
      <c r="A32" s="40" t="s">
        <v>198</v>
      </c>
      <c r="B32" s="14" t="s">
        <v>578</v>
      </c>
      <c r="C32" s="36">
        <v>30</v>
      </c>
      <c r="D32" s="31">
        <v>305.77</v>
      </c>
      <c r="E32" s="28" t="s">
        <v>164</v>
      </c>
      <c r="F32" s="29" t="s">
        <v>101</v>
      </c>
      <c r="G32" s="30" t="s">
        <v>111</v>
      </c>
      <c r="H32" s="31">
        <f t="shared" si="0"/>
        <v>5.51</v>
      </c>
      <c r="I32" s="14"/>
      <c r="J32" s="14"/>
    </row>
    <row r="33" spans="1:10" ht="15.95" customHeight="1" x14ac:dyDescent="0.35">
      <c r="A33" s="40" t="s">
        <v>118</v>
      </c>
      <c r="B33" s="14" t="s">
        <v>613</v>
      </c>
      <c r="C33" s="36">
        <v>20</v>
      </c>
      <c r="D33" s="31">
        <v>258.27999999999997</v>
      </c>
      <c r="E33" s="28" t="s">
        <v>120</v>
      </c>
      <c r="F33" s="29" t="s">
        <v>101</v>
      </c>
      <c r="G33" s="30" t="s">
        <v>121</v>
      </c>
      <c r="H33" s="31">
        <f t="shared" si="0"/>
        <v>4.66</v>
      </c>
      <c r="I33" s="14"/>
      <c r="J33" s="14"/>
    </row>
    <row r="34" spans="1:10" ht="15.95" customHeight="1" x14ac:dyDescent="0.35">
      <c r="A34" s="33" t="s">
        <v>92</v>
      </c>
      <c r="B34" s="34"/>
      <c r="C34" s="32"/>
      <c r="D34" s="35">
        <f>SUM(D24:D33)</f>
        <v>5069.95</v>
      </c>
      <c r="E34" s="28"/>
      <c r="F34" s="29"/>
      <c r="G34" s="30"/>
      <c r="H34" s="35">
        <f>SUM(H24:H33)</f>
        <v>91.399999999999991</v>
      </c>
      <c r="I34" s="14"/>
      <c r="J34" s="14"/>
    </row>
    <row r="35" spans="1:10" ht="15.95" customHeight="1" x14ac:dyDescent="0.35">
      <c r="A35" s="25" t="s">
        <v>126</v>
      </c>
      <c r="B35" s="9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37" t="s">
        <v>127</v>
      </c>
      <c r="B37" s="38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33"/>
      <c r="B40" s="34"/>
      <c r="C40" s="32"/>
      <c r="D40" s="39"/>
      <c r="E40" s="28"/>
      <c r="F40" s="29"/>
      <c r="G40" s="30"/>
      <c r="H40" s="39"/>
      <c r="I40" s="14"/>
      <c r="J40" s="14"/>
    </row>
    <row r="41" spans="1:10" ht="15.95" customHeight="1" x14ac:dyDescent="0.35">
      <c r="A41" s="25" t="s">
        <v>128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129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25" t="s">
        <v>130</v>
      </c>
      <c r="B45" s="9"/>
      <c r="C45" s="36"/>
      <c r="D45" s="31" t="s">
        <v>91</v>
      </c>
      <c r="E45" s="28"/>
      <c r="F45" s="29"/>
      <c r="G45" s="30"/>
      <c r="H45" s="31"/>
      <c r="I45" s="14"/>
      <c r="J45" s="14"/>
    </row>
    <row r="46" spans="1:10" ht="15.95" hidden="1" customHeight="1" x14ac:dyDescent="0.35">
      <c r="A46" s="33" t="s">
        <v>92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33"/>
      <c r="B47" s="34"/>
      <c r="C47" s="32"/>
      <c r="D47" s="39"/>
      <c r="E47" s="28"/>
      <c r="F47" s="29"/>
      <c r="G47" s="30"/>
      <c r="H47" s="39"/>
      <c r="I47" s="14"/>
      <c r="J47" s="14"/>
    </row>
    <row r="48" spans="1:10" ht="15.95" customHeight="1" x14ac:dyDescent="0.35">
      <c r="A48" s="25" t="s">
        <v>131</v>
      </c>
      <c r="B48" s="9"/>
      <c r="C48" s="36"/>
      <c r="D48" s="31"/>
      <c r="E48" s="28"/>
      <c r="F48" s="29"/>
      <c r="G48" s="30"/>
      <c r="H48" s="31"/>
      <c r="I48" s="14"/>
      <c r="J48" s="14"/>
    </row>
    <row r="49" spans="1:10" ht="15.95" customHeight="1" x14ac:dyDescent="0.35">
      <c r="A49" s="25" t="s">
        <v>132</v>
      </c>
      <c r="B49" s="9"/>
      <c r="C49" s="36"/>
      <c r="D49" s="31">
        <v>323.56</v>
      </c>
      <c r="E49" s="28"/>
      <c r="F49" s="29"/>
      <c r="G49" s="30"/>
      <c r="H49" s="31">
        <f>ROUND(IFERROR($D49/$D$72*100,0),2)</f>
        <v>5.83</v>
      </c>
      <c r="I49" s="41"/>
      <c r="J49" s="14"/>
    </row>
    <row r="50" spans="1:10" ht="15.95" customHeight="1" x14ac:dyDescent="0.35">
      <c r="A50" s="25" t="s">
        <v>133</v>
      </c>
      <c r="B50" s="9"/>
      <c r="C50" s="36"/>
      <c r="D50" s="31" t="s">
        <v>91</v>
      </c>
      <c r="E50" s="28"/>
      <c r="F50" s="29"/>
      <c r="G50" s="30"/>
      <c r="H50" s="31"/>
      <c r="I50" s="41"/>
      <c r="J50" s="14"/>
    </row>
    <row r="51" spans="1:10" ht="15.95" hidden="1" customHeight="1" x14ac:dyDescent="0.35">
      <c r="A51" s="33" t="s">
        <v>134</v>
      </c>
      <c r="B51" s="34"/>
      <c r="C51" s="32"/>
      <c r="D51" s="35">
        <f>SUM(D50:D50)</f>
        <v>0</v>
      </c>
      <c r="E51" s="28"/>
      <c r="F51" s="29"/>
      <c r="G51" s="30"/>
      <c r="H51" s="35">
        <f>SUM(H50:H50)</f>
        <v>0</v>
      </c>
      <c r="I51" s="14"/>
      <c r="J51" s="14"/>
    </row>
    <row r="52" spans="1:10" ht="15.95" customHeight="1" x14ac:dyDescent="0.35">
      <c r="A52" s="25" t="s">
        <v>135</v>
      </c>
      <c r="B52" s="9"/>
      <c r="C52" s="42"/>
      <c r="D52" s="31" t="s">
        <v>91</v>
      </c>
      <c r="E52" s="28"/>
      <c r="F52" s="29"/>
      <c r="G52" s="30"/>
      <c r="H52" s="31"/>
      <c r="I52" s="41"/>
      <c r="J52" s="14"/>
    </row>
    <row r="53" spans="1:10" ht="15.95" hidden="1" customHeight="1" x14ac:dyDescent="0.35">
      <c r="A53" s="33" t="s">
        <v>134</v>
      </c>
      <c r="B53" s="34"/>
      <c r="C53" s="32"/>
      <c r="D53" s="35">
        <f>SUM(D52:D52)</f>
        <v>0</v>
      </c>
      <c r="E53" s="28"/>
      <c r="F53" s="29"/>
      <c r="G53" s="30"/>
      <c r="H53" s="35">
        <f>SUM(H52:H52)</f>
        <v>0</v>
      </c>
      <c r="I53" s="14"/>
      <c r="J53" s="14"/>
    </row>
    <row r="54" spans="1:10" ht="15.95" customHeight="1" x14ac:dyDescent="0.35">
      <c r="A54" s="25" t="s">
        <v>136</v>
      </c>
      <c r="B54" s="9"/>
      <c r="C54" s="36"/>
      <c r="D54" s="31" t="s">
        <v>91</v>
      </c>
      <c r="E54" s="28"/>
      <c r="F54" s="29"/>
      <c r="G54" s="30"/>
      <c r="H54" s="31"/>
      <c r="I54" s="14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137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37" t="s">
        <v>138</v>
      </c>
      <c r="B58" s="38"/>
      <c r="C58" s="32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139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3" t="s">
        <v>140</v>
      </c>
      <c r="B62" s="38"/>
      <c r="C62" s="36"/>
      <c r="D62" s="35">
        <f>SUM(D61,D59,D57,D55,D53,D51,D49)</f>
        <v>323.56</v>
      </c>
      <c r="E62" s="28"/>
      <c r="F62" s="29"/>
      <c r="G62" s="30"/>
      <c r="H62" s="35">
        <f>SUM(H61,H59,H57,H55,H53,H51,H49)</f>
        <v>5.83</v>
      </c>
      <c r="I62" s="14"/>
      <c r="J62" s="14"/>
    </row>
    <row r="63" spans="1:10" ht="15.95" customHeight="1" x14ac:dyDescent="0.35">
      <c r="A63" s="25" t="s">
        <v>141</v>
      </c>
      <c r="B63" s="9"/>
      <c r="C63" s="36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92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25" t="s">
        <v>142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7" t="s">
        <v>143</v>
      </c>
      <c r="B67" s="38"/>
      <c r="C67" s="32"/>
      <c r="D67" s="39"/>
      <c r="E67" s="28"/>
      <c r="F67" s="29"/>
      <c r="G67" s="30"/>
      <c r="H67" s="31"/>
      <c r="I67" s="14"/>
      <c r="J67" s="14"/>
    </row>
    <row r="68" spans="1:10" ht="15.95" customHeight="1" x14ac:dyDescent="0.35">
      <c r="A68" s="37" t="s">
        <v>144</v>
      </c>
      <c r="B68" s="38"/>
      <c r="C68" s="32"/>
      <c r="D68" s="31" t="s">
        <v>91</v>
      </c>
      <c r="E68" s="28"/>
      <c r="F68" s="29"/>
      <c r="G68" s="30"/>
      <c r="H68" s="31"/>
      <c r="I68" s="14"/>
      <c r="J68" s="14"/>
    </row>
    <row r="69" spans="1:10" ht="15.95" customHeight="1" x14ac:dyDescent="0.35">
      <c r="A69" s="25" t="s">
        <v>145</v>
      </c>
      <c r="B69" s="9"/>
      <c r="C69" s="36"/>
      <c r="D69" s="31">
        <v>0.1</v>
      </c>
      <c r="E69" s="28"/>
      <c r="F69" s="29"/>
      <c r="G69" s="30"/>
      <c r="H69" s="43">
        <f>ROUND(IFERROR($D69/$D$72*100,0),2)</f>
        <v>0</v>
      </c>
      <c r="I69" s="41"/>
      <c r="J69" s="14"/>
    </row>
    <row r="70" spans="1:10" ht="15.95" customHeight="1" x14ac:dyDescent="0.35">
      <c r="A70" s="25" t="s">
        <v>146</v>
      </c>
      <c r="B70" s="9"/>
      <c r="C70" s="36"/>
      <c r="D70" s="44">
        <v>153.46999999999935</v>
      </c>
      <c r="E70" s="28"/>
      <c r="F70" s="29"/>
      <c r="G70" s="30"/>
      <c r="H70" s="31">
        <f>ROUND(IFERROR($D70/$D$72*100,0),2)</f>
        <v>2.77</v>
      </c>
      <c r="I70" s="41"/>
      <c r="J70" s="14"/>
    </row>
    <row r="71" spans="1:10" ht="15.95" customHeight="1" x14ac:dyDescent="0.35">
      <c r="A71" s="33" t="s">
        <v>92</v>
      </c>
      <c r="B71" s="34"/>
      <c r="C71" s="36"/>
      <c r="D71" s="35">
        <f>SUM(D68:D70)</f>
        <v>153.56999999999934</v>
      </c>
      <c r="E71" s="28"/>
      <c r="F71" s="29"/>
      <c r="G71" s="30"/>
      <c r="H71" s="35">
        <f>SUM(H68:H70)</f>
        <v>2.77</v>
      </c>
      <c r="I71" s="11"/>
      <c r="J71" s="14"/>
    </row>
    <row r="72" spans="1:10" ht="15.95" customHeight="1" thickBot="1" x14ac:dyDescent="0.4">
      <c r="A72" s="45" t="s">
        <v>147</v>
      </c>
      <c r="B72" s="46"/>
      <c r="C72" s="47"/>
      <c r="D72" s="48">
        <f>SUMIF(A:A,"*Total",D:D)</f>
        <v>5547.08</v>
      </c>
      <c r="E72" s="49"/>
      <c r="F72" s="50"/>
      <c r="G72" s="51"/>
      <c r="H72" s="48">
        <f>SUMIF(A:A,"*Total",H:H)</f>
        <v>99.999999999999986</v>
      </c>
      <c r="I72" s="11"/>
      <c r="J72" s="14"/>
    </row>
    <row r="73" spans="1:10" ht="15.95" customHeight="1" thickTop="1" x14ac:dyDescent="0.35">
      <c r="A73" s="52" t="s">
        <v>148</v>
      </c>
      <c r="B73" s="14"/>
      <c r="C73" s="14"/>
      <c r="D73" s="11"/>
      <c r="E73" s="14"/>
      <c r="F73" s="14"/>
      <c r="G73" s="14"/>
      <c r="H73" s="6"/>
    </row>
    <row r="74" spans="1:10" ht="15.95" customHeight="1" x14ac:dyDescent="0.35">
      <c r="A74" s="14" t="s">
        <v>149</v>
      </c>
      <c r="B74" s="14"/>
      <c r="C74" s="14"/>
      <c r="D74" s="6"/>
      <c r="E74" s="14"/>
      <c r="F74" s="14"/>
      <c r="G74" s="14"/>
      <c r="H74" s="6"/>
    </row>
    <row r="75" spans="1:10" ht="15.95" customHeight="1" x14ac:dyDescent="0.35">
      <c r="A75" s="14" t="s">
        <v>150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151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53" t="s">
        <v>152</v>
      </c>
      <c r="B77" s="53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153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154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155</v>
      </c>
      <c r="B80" s="14"/>
      <c r="C80" s="14"/>
      <c r="D80" s="6"/>
      <c r="E80" s="14"/>
      <c r="F80" s="14"/>
      <c r="G80" s="14"/>
      <c r="H80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633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634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598</v>
      </c>
      <c r="B25" s="14" t="s">
        <v>635</v>
      </c>
      <c r="C25" s="36">
        <v>150</v>
      </c>
      <c r="D25" s="31">
        <v>1675.21</v>
      </c>
      <c r="E25" s="28" t="s">
        <v>164</v>
      </c>
      <c r="F25" s="29" t="s">
        <v>101</v>
      </c>
      <c r="G25" s="30" t="s">
        <v>102</v>
      </c>
      <c r="H25" s="31">
        <f t="shared" ref="H25:H36" si="0">ROUND(IFERROR($D25/$D$75*100,0),2)</f>
        <v>14.93</v>
      </c>
      <c r="I25" s="14"/>
      <c r="J25" s="14"/>
    </row>
    <row r="26" spans="1:10" ht="15.95" customHeight="1" x14ac:dyDescent="0.35">
      <c r="A26" s="40" t="s">
        <v>226</v>
      </c>
      <c r="B26" s="14" t="s">
        <v>636</v>
      </c>
      <c r="C26" s="36">
        <v>195</v>
      </c>
      <c r="D26" s="31">
        <v>1660.92</v>
      </c>
      <c r="E26" s="28" t="s">
        <v>120</v>
      </c>
      <c r="F26" s="29" t="s">
        <v>101</v>
      </c>
      <c r="G26" s="30" t="s">
        <v>102</v>
      </c>
      <c r="H26" s="31">
        <f t="shared" si="0"/>
        <v>14.81</v>
      </c>
      <c r="I26" s="14"/>
      <c r="J26" s="14"/>
    </row>
    <row r="27" spans="1:10" ht="15.95" customHeight="1" x14ac:dyDescent="0.35">
      <c r="A27" s="40" t="s">
        <v>124</v>
      </c>
      <c r="B27" s="14" t="s">
        <v>637</v>
      </c>
      <c r="C27" s="36">
        <v>9000</v>
      </c>
      <c r="D27" s="31">
        <v>1589.06</v>
      </c>
      <c r="E27" s="28" t="s">
        <v>120</v>
      </c>
      <c r="F27" s="29" t="s">
        <v>101</v>
      </c>
      <c r="G27" s="30" t="s">
        <v>111</v>
      </c>
      <c r="H27" s="31">
        <f t="shared" si="0"/>
        <v>14.17</v>
      </c>
      <c r="I27" s="14"/>
      <c r="J27" s="14"/>
    </row>
    <row r="28" spans="1:10" ht="15.95" customHeight="1" x14ac:dyDescent="0.35">
      <c r="A28" s="40" t="s">
        <v>112</v>
      </c>
      <c r="B28" s="14" t="s">
        <v>638</v>
      </c>
      <c r="C28" s="36">
        <v>100</v>
      </c>
      <c r="D28" s="31">
        <v>1049</v>
      </c>
      <c r="E28" s="28" t="s">
        <v>164</v>
      </c>
      <c r="F28" s="29" t="s">
        <v>101</v>
      </c>
      <c r="G28" s="30" t="s">
        <v>102</v>
      </c>
      <c r="H28" s="31">
        <f t="shared" si="0"/>
        <v>9.35</v>
      </c>
      <c r="I28" s="14"/>
      <c r="J28" s="14"/>
    </row>
    <row r="29" spans="1:10" ht="15.95" customHeight="1" x14ac:dyDescent="0.35">
      <c r="A29" s="40" t="s">
        <v>244</v>
      </c>
      <c r="B29" s="14" t="s">
        <v>639</v>
      </c>
      <c r="C29" s="36">
        <v>100</v>
      </c>
      <c r="D29" s="31">
        <v>1035.26</v>
      </c>
      <c r="E29" s="28" t="s">
        <v>120</v>
      </c>
      <c r="F29" s="29" t="s">
        <v>101</v>
      </c>
      <c r="G29" s="30" t="s">
        <v>102</v>
      </c>
      <c r="H29" s="31">
        <f t="shared" si="0"/>
        <v>9.23</v>
      </c>
      <c r="I29" s="14"/>
      <c r="J29" s="14"/>
    </row>
    <row r="30" spans="1:10" ht="15.95" customHeight="1" x14ac:dyDescent="0.35">
      <c r="A30" s="40" t="s">
        <v>122</v>
      </c>
      <c r="B30" s="14" t="s">
        <v>640</v>
      </c>
      <c r="C30" s="36">
        <v>10</v>
      </c>
      <c r="D30" s="31">
        <v>1015.97</v>
      </c>
      <c r="E30" s="28" t="s">
        <v>120</v>
      </c>
      <c r="F30" s="29" t="s">
        <v>101</v>
      </c>
      <c r="G30" s="30" t="s">
        <v>102</v>
      </c>
      <c r="H30" s="31">
        <f t="shared" si="0"/>
        <v>9.06</v>
      </c>
      <c r="I30" s="14"/>
      <c r="J30" s="14"/>
    </row>
    <row r="31" spans="1:10" ht="15.95" customHeight="1" x14ac:dyDescent="0.35">
      <c r="A31" s="40" t="s">
        <v>106</v>
      </c>
      <c r="B31" s="14" t="s">
        <v>641</v>
      </c>
      <c r="C31" s="36">
        <v>50</v>
      </c>
      <c r="D31" s="31">
        <v>526.61</v>
      </c>
      <c r="E31" s="28" t="s">
        <v>108</v>
      </c>
      <c r="F31" s="29" t="s">
        <v>101</v>
      </c>
      <c r="G31" s="30" t="s">
        <v>102</v>
      </c>
      <c r="H31" s="31">
        <f t="shared" si="0"/>
        <v>4.6900000000000004</v>
      </c>
      <c r="I31" s="14"/>
      <c r="J31" s="14"/>
    </row>
    <row r="32" spans="1:10" ht="15.95" customHeight="1" x14ac:dyDescent="0.35">
      <c r="A32" s="40" t="s">
        <v>109</v>
      </c>
      <c r="B32" s="14" t="s">
        <v>642</v>
      </c>
      <c r="C32" s="36">
        <v>50</v>
      </c>
      <c r="D32" s="31">
        <v>524.27</v>
      </c>
      <c r="E32" s="28" t="s">
        <v>108</v>
      </c>
      <c r="F32" s="29" t="s">
        <v>101</v>
      </c>
      <c r="G32" s="30" t="s">
        <v>111</v>
      </c>
      <c r="H32" s="31">
        <f t="shared" si="0"/>
        <v>4.67</v>
      </c>
      <c r="I32" s="14"/>
      <c r="J32" s="14"/>
    </row>
    <row r="33" spans="1:10" ht="15.95" customHeight="1" x14ac:dyDescent="0.35">
      <c r="A33" s="40" t="s">
        <v>118</v>
      </c>
      <c r="B33" s="14" t="s">
        <v>643</v>
      </c>
      <c r="C33" s="36">
        <v>40</v>
      </c>
      <c r="D33" s="31">
        <v>519.87</v>
      </c>
      <c r="E33" s="28" t="s">
        <v>120</v>
      </c>
      <c r="F33" s="29" t="s">
        <v>101</v>
      </c>
      <c r="G33" s="30" t="s">
        <v>121</v>
      </c>
      <c r="H33" s="31">
        <f t="shared" si="0"/>
        <v>4.63</v>
      </c>
      <c r="I33" s="14"/>
      <c r="J33" s="14"/>
    </row>
    <row r="34" spans="1:10" ht="15.95" customHeight="1" x14ac:dyDescent="0.35">
      <c r="A34" s="40" t="s">
        <v>106</v>
      </c>
      <c r="B34" s="14" t="s">
        <v>644</v>
      </c>
      <c r="C34" s="36">
        <v>50</v>
      </c>
      <c r="D34" s="31">
        <v>517.11</v>
      </c>
      <c r="E34" s="28" t="s">
        <v>108</v>
      </c>
      <c r="F34" s="29" t="s">
        <v>101</v>
      </c>
      <c r="G34" s="30" t="s">
        <v>102</v>
      </c>
      <c r="H34" s="31">
        <f t="shared" si="0"/>
        <v>4.6100000000000003</v>
      </c>
      <c r="I34" s="14"/>
      <c r="J34" s="14"/>
    </row>
    <row r="35" spans="1:10" ht="15.95" customHeight="1" x14ac:dyDescent="0.35">
      <c r="A35" s="40" t="s">
        <v>112</v>
      </c>
      <c r="B35" s="14" t="s">
        <v>645</v>
      </c>
      <c r="C35" s="36">
        <v>30</v>
      </c>
      <c r="D35" s="31">
        <v>315.52</v>
      </c>
      <c r="E35" s="28" t="s">
        <v>108</v>
      </c>
      <c r="F35" s="29" t="s">
        <v>101</v>
      </c>
      <c r="G35" s="30" t="s">
        <v>102</v>
      </c>
      <c r="H35" s="31">
        <f t="shared" si="0"/>
        <v>2.81</v>
      </c>
      <c r="I35" s="14"/>
      <c r="J35" s="14"/>
    </row>
    <row r="36" spans="1:10" ht="15.95" customHeight="1" x14ac:dyDescent="0.35">
      <c r="A36" s="40" t="s">
        <v>646</v>
      </c>
      <c r="B36" s="14" t="s">
        <v>647</v>
      </c>
      <c r="C36" s="36">
        <v>169</v>
      </c>
      <c r="D36" s="31">
        <v>175.65</v>
      </c>
      <c r="E36" s="28" t="s">
        <v>114</v>
      </c>
      <c r="F36" s="29" t="s">
        <v>101</v>
      </c>
      <c r="G36" s="30" t="s">
        <v>121</v>
      </c>
      <c r="H36" s="31">
        <f t="shared" si="0"/>
        <v>1.57</v>
      </c>
      <c r="I36" s="14"/>
      <c r="J36" s="14"/>
    </row>
    <row r="37" spans="1:10" ht="15.95" customHeight="1" x14ac:dyDescent="0.35">
      <c r="A37" s="33" t="s">
        <v>92</v>
      </c>
      <c r="B37" s="34"/>
      <c r="C37" s="32"/>
      <c r="D37" s="35">
        <f>SUM(D24:D36)</f>
        <v>10604.450000000003</v>
      </c>
      <c r="E37" s="28"/>
      <c r="F37" s="29"/>
      <c r="G37" s="30"/>
      <c r="H37" s="35">
        <f>SUM(H24:H36)</f>
        <v>94.53</v>
      </c>
      <c r="I37" s="14"/>
      <c r="J37" s="14"/>
    </row>
    <row r="38" spans="1:10" ht="15.95" customHeight="1" x14ac:dyDescent="0.35">
      <c r="A38" s="25" t="s">
        <v>126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37" t="s">
        <v>127</v>
      </c>
      <c r="B40" s="38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33"/>
      <c r="B42" s="34"/>
      <c r="C42" s="32"/>
      <c r="D42" s="39"/>
      <c r="E42" s="28"/>
      <c r="F42" s="29"/>
      <c r="G42" s="30"/>
      <c r="H42" s="39"/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25" t="s">
        <v>128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25" t="s">
        <v>129</v>
      </c>
      <c r="B46" s="9"/>
      <c r="C46" s="36"/>
      <c r="D46" s="31" t="s">
        <v>91</v>
      </c>
      <c r="E46" s="28"/>
      <c r="F46" s="29"/>
      <c r="G46" s="30"/>
      <c r="H46" s="31"/>
      <c r="I46" s="14"/>
      <c r="J46" s="14"/>
    </row>
    <row r="47" spans="1:10" ht="15.95" hidden="1" customHeight="1" x14ac:dyDescent="0.35">
      <c r="A47" s="33" t="s">
        <v>92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25" t="s">
        <v>130</v>
      </c>
      <c r="B48" s="9"/>
      <c r="C48" s="36"/>
      <c r="D48" s="31" t="s">
        <v>91</v>
      </c>
      <c r="E48" s="28"/>
      <c r="F48" s="29"/>
      <c r="G48" s="30"/>
      <c r="H48" s="31"/>
      <c r="I48" s="14"/>
      <c r="J48" s="14"/>
    </row>
    <row r="49" spans="1:10" ht="15.95" hidden="1" customHeight="1" x14ac:dyDescent="0.35">
      <c r="A49" s="33" t="s">
        <v>92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33"/>
      <c r="B50" s="34"/>
      <c r="C50" s="32"/>
      <c r="D50" s="39"/>
      <c r="E50" s="28"/>
      <c r="F50" s="29"/>
      <c r="G50" s="30"/>
      <c r="H50" s="39"/>
      <c r="I50" s="14"/>
      <c r="J50" s="14"/>
    </row>
    <row r="51" spans="1:10" ht="15.95" customHeight="1" x14ac:dyDescent="0.35">
      <c r="A51" s="25" t="s">
        <v>131</v>
      </c>
      <c r="B51" s="9"/>
      <c r="C51" s="36"/>
      <c r="D51" s="31"/>
      <c r="E51" s="28"/>
      <c r="F51" s="29"/>
      <c r="G51" s="30"/>
      <c r="H51" s="31"/>
      <c r="I51" s="14"/>
      <c r="J51" s="14"/>
    </row>
    <row r="52" spans="1:10" ht="15.95" customHeight="1" x14ac:dyDescent="0.35">
      <c r="A52" s="25" t="s">
        <v>132</v>
      </c>
      <c r="B52" s="9"/>
      <c r="C52" s="36"/>
      <c r="D52" s="31">
        <v>390.42</v>
      </c>
      <c r="E52" s="28"/>
      <c r="F52" s="29"/>
      <c r="G52" s="30"/>
      <c r="H52" s="31">
        <f>ROUND(IFERROR($D52/$D$75*100,0),2)</f>
        <v>3.48</v>
      </c>
      <c r="I52" s="41"/>
      <c r="J52" s="14"/>
    </row>
    <row r="53" spans="1:10" ht="15.95" customHeight="1" x14ac:dyDescent="0.35">
      <c r="A53" s="25" t="s">
        <v>133</v>
      </c>
      <c r="B53" s="9"/>
      <c r="C53" s="36"/>
      <c r="D53" s="31" t="s">
        <v>91</v>
      </c>
      <c r="E53" s="28"/>
      <c r="F53" s="29"/>
      <c r="G53" s="30"/>
      <c r="H53" s="31"/>
      <c r="I53" s="41"/>
      <c r="J53" s="14"/>
    </row>
    <row r="54" spans="1:10" ht="15.95" hidden="1" customHeight="1" x14ac:dyDescent="0.35">
      <c r="A54" s="33" t="s">
        <v>134</v>
      </c>
      <c r="B54" s="34"/>
      <c r="C54" s="32"/>
      <c r="D54" s="35">
        <f>SUM(D53:D53)</f>
        <v>0</v>
      </c>
      <c r="E54" s="28"/>
      <c r="F54" s="29"/>
      <c r="G54" s="30"/>
      <c r="H54" s="35">
        <f>SUM(H53:H53)</f>
        <v>0</v>
      </c>
      <c r="I54" s="14"/>
      <c r="J54" s="14"/>
    </row>
    <row r="55" spans="1:10" ht="15.95" customHeight="1" x14ac:dyDescent="0.35">
      <c r="A55" s="25" t="s">
        <v>135</v>
      </c>
      <c r="B55" s="9"/>
      <c r="C55" s="42"/>
      <c r="D55" s="31" t="s">
        <v>91</v>
      </c>
      <c r="E55" s="28"/>
      <c r="F55" s="29"/>
      <c r="G55" s="30"/>
      <c r="H55" s="31"/>
      <c r="I55" s="41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25" t="s">
        <v>136</v>
      </c>
      <c r="B57" s="9"/>
      <c r="C57" s="36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25" t="s">
        <v>137</v>
      </c>
      <c r="B59" s="9"/>
      <c r="C59" s="36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7" t="s">
        <v>138</v>
      </c>
      <c r="B61" s="38"/>
      <c r="C61" s="32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7" t="s">
        <v>139</v>
      </c>
      <c r="B63" s="38"/>
      <c r="C63" s="32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134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3" t="s">
        <v>140</v>
      </c>
      <c r="B65" s="38"/>
      <c r="C65" s="36"/>
      <c r="D65" s="35">
        <f>SUM(D64,D62,D60,D58,D56,D54,D52)</f>
        <v>390.42</v>
      </c>
      <c r="E65" s="28"/>
      <c r="F65" s="29"/>
      <c r="G65" s="30"/>
      <c r="H65" s="35">
        <f>SUM(H64,H62,H60,H58,H56,H54,H52)</f>
        <v>3.48</v>
      </c>
      <c r="I65" s="14"/>
      <c r="J65" s="14"/>
    </row>
    <row r="66" spans="1:10" ht="15.95" customHeight="1" x14ac:dyDescent="0.35">
      <c r="A66" s="25" t="s">
        <v>141</v>
      </c>
      <c r="B66" s="9"/>
      <c r="C66" s="36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92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25" t="s">
        <v>142</v>
      </c>
      <c r="B68" s="9"/>
      <c r="C68" s="36"/>
      <c r="D68" s="31" t="s">
        <v>91</v>
      </c>
      <c r="E68" s="28"/>
      <c r="F68" s="29"/>
      <c r="G68" s="30"/>
      <c r="H68" s="31"/>
      <c r="I68" s="14"/>
      <c r="J68" s="14"/>
    </row>
    <row r="69" spans="1:10" ht="15.95" hidden="1" customHeight="1" x14ac:dyDescent="0.35">
      <c r="A69" s="33" t="s">
        <v>92</v>
      </c>
      <c r="B69" s="34"/>
      <c r="C69" s="32"/>
      <c r="D69" s="35">
        <f>SUM(D68:D68)</f>
        <v>0</v>
      </c>
      <c r="E69" s="28"/>
      <c r="F69" s="29"/>
      <c r="G69" s="30"/>
      <c r="H69" s="35">
        <f>SUM(H68:H68)</f>
        <v>0</v>
      </c>
      <c r="I69" s="14"/>
      <c r="J69" s="14"/>
    </row>
    <row r="70" spans="1:10" ht="15.95" customHeight="1" x14ac:dyDescent="0.35">
      <c r="A70" s="37" t="s">
        <v>143</v>
      </c>
      <c r="B70" s="38"/>
      <c r="C70" s="32"/>
      <c r="D70" s="39"/>
      <c r="E70" s="28"/>
      <c r="F70" s="29"/>
      <c r="G70" s="30"/>
      <c r="H70" s="31"/>
      <c r="I70" s="14"/>
      <c r="J70" s="14"/>
    </row>
    <row r="71" spans="1:10" ht="15.95" customHeight="1" x14ac:dyDescent="0.35">
      <c r="A71" s="37" t="s">
        <v>144</v>
      </c>
      <c r="B71" s="38"/>
      <c r="C71" s="32"/>
      <c r="D71" s="31" t="s">
        <v>91</v>
      </c>
      <c r="E71" s="28"/>
      <c r="F71" s="29"/>
      <c r="G71" s="30"/>
      <c r="H71" s="31"/>
      <c r="I71" s="14"/>
      <c r="J71" s="14"/>
    </row>
    <row r="72" spans="1:10" ht="15.95" customHeight="1" x14ac:dyDescent="0.35">
      <c r="A72" s="25" t="s">
        <v>145</v>
      </c>
      <c r="B72" s="9"/>
      <c r="C72" s="36"/>
      <c r="D72" s="31">
        <v>0.1</v>
      </c>
      <c r="E72" s="28"/>
      <c r="F72" s="29"/>
      <c r="G72" s="30"/>
      <c r="H72" s="43">
        <f>ROUND(IFERROR($D72/$D$75*100,0),2)</f>
        <v>0</v>
      </c>
      <c r="I72" s="41"/>
      <c r="J72" s="14"/>
    </row>
    <row r="73" spans="1:10" ht="15.95" customHeight="1" x14ac:dyDescent="0.35">
      <c r="A73" s="25" t="s">
        <v>146</v>
      </c>
      <c r="B73" s="9"/>
      <c r="C73" s="36"/>
      <c r="D73" s="44">
        <v>222.52999999999884</v>
      </c>
      <c r="E73" s="28"/>
      <c r="F73" s="29"/>
      <c r="G73" s="30"/>
      <c r="H73" s="31">
        <f>ROUND(IFERROR($D73/$D$75*100,0),2)+0.01</f>
        <v>1.99</v>
      </c>
      <c r="I73" s="41"/>
      <c r="J73" s="14"/>
    </row>
    <row r="74" spans="1:10" ht="15.95" customHeight="1" x14ac:dyDescent="0.35">
      <c r="A74" s="33" t="s">
        <v>92</v>
      </c>
      <c r="B74" s="34"/>
      <c r="C74" s="36"/>
      <c r="D74" s="35">
        <f>SUM(D71:D73)</f>
        <v>222.62999999999883</v>
      </c>
      <c r="E74" s="28"/>
      <c r="F74" s="29"/>
      <c r="G74" s="30"/>
      <c r="H74" s="35">
        <f>SUM(H71:H73)</f>
        <v>1.99</v>
      </c>
      <c r="I74" s="11"/>
      <c r="J74" s="14"/>
    </row>
    <row r="75" spans="1:10" ht="15.95" customHeight="1" thickBot="1" x14ac:dyDescent="0.4">
      <c r="A75" s="45" t="s">
        <v>147</v>
      </c>
      <c r="B75" s="46"/>
      <c r="C75" s="47"/>
      <c r="D75" s="48">
        <f>SUMIF(A:A,"*Total",D:D)</f>
        <v>11217.500000000002</v>
      </c>
      <c r="E75" s="49"/>
      <c r="F75" s="50"/>
      <c r="G75" s="51"/>
      <c r="H75" s="48">
        <f>SUMIF(A:A,"*Total",H:H)</f>
        <v>100</v>
      </c>
      <c r="I75" s="11"/>
      <c r="J75" s="14"/>
    </row>
    <row r="76" spans="1:10" ht="15.95" customHeight="1" thickTop="1" x14ac:dyDescent="0.35">
      <c r="A76" s="52" t="s">
        <v>148</v>
      </c>
      <c r="B76" s="14"/>
      <c r="C76" s="14"/>
      <c r="D76" s="11"/>
      <c r="E76" s="14"/>
      <c r="F76" s="14"/>
      <c r="G76" s="14"/>
      <c r="H76" s="6"/>
    </row>
    <row r="77" spans="1:10" ht="15.95" customHeight="1" x14ac:dyDescent="0.35">
      <c r="A77" s="14" t="s">
        <v>149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150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151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53" t="s">
        <v>152</v>
      </c>
      <c r="B80" s="53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153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154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155</v>
      </c>
      <c r="B83" s="14"/>
      <c r="C83" s="14"/>
      <c r="D83" s="6"/>
      <c r="E83" s="14"/>
      <c r="F83" s="14"/>
      <c r="G83" s="14"/>
      <c r="H83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4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648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649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198</v>
      </c>
      <c r="B25" s="14" t="s">
        <v>650</v>
      </c>
      <c r="C25" s="36">
        <v>190</v>
      </c>
      <c r="D25" s="31">
        <v>1949.47</v>
      </c>
      <c r="E25" s="28" t="s">
        <v>164</v>
      </c>
      <c r="F25" s="29" t="s">
        <v>101</v>
      </c>
      <c r="G25" s="30" t="s">
        <v>111</v>
      </c>
      <c r="H25" s="31">
        <f t="shared" ref="H25:H32" si="0">ROUND(IFERROR($D25/$D$76*100,0),2)</f>
        <v>13.82</v>
      </c>
      <c r="I25" s="14"/>
      <c r="J25" s="14"/>
    </row>
    <row r="26" spans="1:10" ht="15.95" customHeight="1" x14ac:dyDescent="0.35">
      <c r="A26" s="40" t="s">
        <v>106</v>
      </c>
      <c r="B26" s="14" t="s">
        <v>651</v>
      </c>
      <c r="C26" s="36">
        <v>190</v>
      </c>
      <c r="D26" s="31">
        <v>1945.75</v>
      </c>
      <c r="E26" s="28" t="s">
        <v>164</v>
      </c>
      <c r="F26" s="29" t="s">
        <v>101</v>
      </c>
      <c r="G26" s="30" t="s">
        <v>102</v>
      </c>
      <c r="H26" s="31">
        <f t="shared" si="0"/>
        <v>13.79</v>
      </c>
      <c r="I26" s="14"/>
      <c r="J26" s="14"/>
    </row>
    <row r="27" spans="1:10" ht="15.95" customHeight="1" x14ac:dyDescent="0.35">
      <c r="A27" s="40" t="s">
        <v>124</v>
      </c>
      <c r="B27" s="14" t="s">
        <v>652</v>
      </c>
      <c r="C27" s="36">
        <v>185</v>
      </c>
      <c r="D27" s="31">
        <v>1896.13</v>
      </c>
      <c r="E27" s="28" t="s">
        <v>120</v>
      </c>
      <c r="F27" s="29" t="s">
        <v>101</v>
      </c>
      <c r="G27" s="30" t="s">
        <v>111</v>
      </c>
      <c r="H27" s="31">
        <f t="shared" si="0"/>
        <v>13.44</v>
      </c>
      <c r="I27" s="14"/>
      <c r="J27" s="14"/>
    </row>
    <row r="28" spans="1:10" ht="15.95" customHeight="1" x14ac:dyDescent="0.35">
      <c r="A28" s="40" t="s">
        <v>112</v>
      </c>
      <c r="B28" s="14" t="s">
        <v>653</v>
      </c>
      <c r="C28" s="36">
        <v>180</v>
      </c>
      <c r="D28" s="31">
        <v>1859.49</v>
      </c>
      <c r="E28" s="28" t="s">
        <v>120</v>
      </c>
      <c r="F28" s="29" t="s">
        <v>101</v>
      </c>
      <c r="G28" s="30" t="s">
        <v>102</v>
      </c>
      <c r="H28" s="31">
        <f t="shared" si="0"/>
        <v>13.18</v>
      </c>
      <c r="I28" s="14"/>
      <c r="J28" s="14"/>
    </row>
    <row r="29" spans="1:10" ht="15.95" customHeight="1" x14ac:dyDescent="0.35">
      <c r="A29" s="40" t="s">
        <v>190</v>
      </c>
      <c r="B29" s="14" t="s">
        <v>654</v>
      </c>
      <c r="C29" s="36">
        <v>125</v>
      </c>
      <c r="D29" s="31">
        <v>1389.02</v>
      </c>
      <c r="E29" s="28" t="s">
        <v>114</v>
      </c>
      <c r="F29" s="29" t="s">
        <v>101</v>
      </c>
      <c r="G29" s="30" t="s">
        <v>102</v>
      </c>
      <c r="H29" s="31">
        <f t="shared" si="0"/>
        <v>9.85</v>
      </c>
      <c r="I29" s="14"/>
      <c r="J29" s="14"/>
    </row>
    <row r="30" spans="1:10" ht="15.95" customHeight="1" x14ac:dyDescent="0.35">
      <c r="A30" s="40" t="s">
        <v>103</v>
      </c>
      <c r="B30" s="14" t="s">
        <v>655</v>
      </c>
      <c r="C30" s="36">
        <v>125</v>
      </c>
      <c r="D30" s="31">
        <v>1281.83</v>
      </c>
      <c r="E30" s="28" t="s">
        <v>114</v>
      </c>
      <c r="F30" s="29" t="s">
        <v>101</v>
      </c>
      <c r="G30" s="30" t="s">
        <v>102</v>
      </c>
      <c r="H30" s="31">
        <f t="shared" si="0"/>
        <v>9.09</v>
      </c>
      <c r="I30" s="14"/>
      <c r="J30" s="14"/>
    </row>
    <row r="31" spans="1:10" ht="15.95" customHeight="1" x14ac:dyDescent="0.35">
      <c r="A31" s="40" t="s">
        <v>162</v>
      </c>
      <c r="B31" s="14" t="s">
        <v>656</v>
      </c>
      <c r="C31" s="36">
        <v>110</v>
      </c>
      <c r="D31" s="31">
        <v>1125.29</v>
      </c>
      <c r="E31" s="28" t="s">
        <v>164</v>
      </c>
      <c r="F31" s="29" t="s">
        <v>101</v>
      </c>
      <c r="G31" s="30" t="s">
        <v>102</v>
      </c>
      <c r="H31" s="31">
        <f t="shared" si="0"/>
        <v>7.98</v>
      </c>
      <c r="I31" s="14"/>
      <c r="J31" s="14"/>
    </row>
    <row r="32" spans="1:10" ht="15.95" customHeight="1" x14ac:dyDescent="0.35">
      <c r="A32" s="40" t="s">
        <v>509</v>
      </c>
      <c r="B32" s="14" t="s">
        <v>657</v>
      </c>
      <c r="C32" s="36">
        <v>25</v>
      </c>
      <c r="D32" s="31">
        <v>255.75</v>
      </c>
      <c r="E32" s="28" t="s">
        <v>108</v>
      </c>
      <c r="F32" s="29" t="s">
        <v>101</v>
      </c>
      <c r="G32" s="30" t="s">
        <v>407</v>
      </c>
      <c r="H32" s="31">
        <f t="shared" si="0"/>
        <v>1.81</v>
      </c>
      <c r="I32" s="14"/>
      <c r="J32" s="14"/>
    </row>
    <row r="33" spans="1:10" ht="15.95" customHeight="1" x14ac:dyDescent="0.35">
      <c r="A33" s="33" t="s">
        <v>92</v>
      </c>
      <c r="B33" s="34"/>
      <c r="C33" s="32"/>
      <c r="D33" s="35">
        <f>SUM(D24:D32)</f>
        <v>11702.73</v>
      </c>
      <c r="E33" s="28"/>
      <c r="F33" s="29"/>
      <c r="G33" s="30"/>
      <c r="H33" s="35">
        <f>SUM(H24:H32)</f>
        <v>82.960000000000008</v>
      </c>
      <c r="I33" s="14"/>
      <c r="J33" s="14"/>
    </row>
    <row r="34" spans="1:10" ht="15.95" customHeight="1" x14ac:dyDescent="0.35">
      <c r="A34" s="25" t="s">
        <v>126</v>
      </c>
      <c r="B34" s="9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37" t="s">
        <v>127</v>
      </c>
      <c r="B36" s="38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25" t="s">
        <v>128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129</v>
      </c>
      <c r="B42" s="9"/>
      <c r="C42" s="36"/>
      <c r="D42" s="31"/>
      <c r="E42" s="28"/>
      <c r="F42" s="29"/>
      <c r="G42" s="30"/>
      <c r="H42" s="31"/>
      <c r="I42" s="14"/>
      <c r="J42" s="14"/>
    </row>
    <row r="43" spans="1:10" ht="15.95" customHeight="1" x14ac:dyDescent="0.35">
      <c r="A43" s="40" t="s">
        <v>658</v>
      </c>
      <c r="B43" s="14" t="s">
        <v>659</v>
      </c>
      <c r="C43" s="36">
        <v>432500</v>
      </c>
      <c r="D43" s="31">
        <v>448.28</v>
      </c>
      <c r="E43" s="28"/>
      <c r="F43" s="29"/>
      <c r="G43" s="30" t="s">
        <v>660</v>
      </c>
      <c r="H43" s="31">
        <f>ROUND(IFERROR($D43/$D$76*100,0),2)</f>
        <v>3.18</v>
      </c>
      <c r="I43" s="14"/>
      <c r="J43" s="14"/>
    </row>
    <row r="44" spans="1:10" ht="15.95" customHeight="1" x14ac:dyDescent="0.35">
      <c r="A44" s="40" t="s">
        <v>661</v>
      </c>
      <c r="B44" s="14" t="s">
        <v>662</v>
      </c>
      <c r="C44" s="36">
        <v>379000</v>
      </c>
      <c r="D44" s="31">
        <v>392.73</v>
      </c>
      <c r="E44" s="28"/>
      <c r="F44" s="29"/>
      <c r="G44" s="30" t="s">
        <v>660</v>
      </c>
      <c r="H44" s="31">
        <f>ROUND(IFERROR($D44/$D$76*100,0),2)</f>
        <v>2.78</v>
      </c>
      <c r="I44" s="14"/>
      <c r="J44" s="14"/>
    </row>
    <row r="45" spans="1:10" ht="15.95" customHeight="1" x14ac:dyDescent="0.35">
      <c r="A45" s="40" t="s">
        <v>663</v>
      </c>
      <c r="B45" s="14" t="s">
        <v>664</v>
      </c>
      <c r="C45" s="36">
        <v>246500</v>
      </c>
      <c r="D45" s="31">
        <v>255.93</v>
      </c>
      <c r="E45" s="28"/>
      <c r="F45" s="29"/>
      <c r="G45" s="30" t="s">
        <v>660</v>
      </c>
      <c r="H45" s="31">
        <f>ROUND(IFERROR($D45/$D$76*100,0),2)</f>
        <v>1.81</v>
      </c>
      <c r="I45" s="14"/>
      <c r="J45" s="14"/>
    </row>
    <row r="46" spans="1:10" ht="15.95" customHeight="1" x14ac:dyDescent="0.35">
      <c r="A46" s="40" t="s">
        <v>665</v>
      </c>
      <c r="B46" s="14" t="s">
        <v>666</v>
      </c>
      <c r="C46" s="36">
        <v>166300</v>
      </c>
      <c r="D46" s="31">
        <v>171.83</v>
      </c>
      <c r="E46" s="28"/>
      <c r="F46" s="29"/>
      <c r="G46" s="30" t="s">
        <v>660</v>
      </c>
      <c r="H46" s="31">
        <f>ROUND(IFERROR($D46/$D$76*100,0),2)</f>
        <v>1.22</v>
      </c>
      <c r="I46" s="14"/>
      <c r="J46" s="14"/>
    </row>
    <row r="47" spans="1:10" ht="15.95" customHeight="1" x14ac:dyDescent="0.35">
      <c r="A47" s="40" t="s">
        <v>667</v>
      </c>
      <c r="B47" s="14" t="s">
        <v>668</v>
      </c>
      <c r="C47" s="36">
        <v>160000</v>
      </c>
      <c r="D47" s="31">
        <v>165.19</v>
      </c>
      <c r="E47" s="28"/>
      <c r="F47" s="29"/>
      <c r="G47" s="30" t="s">
        <v>660</v>
      </c>
      <c r="H47" s="31">
        <f>ROUND(IFERROR($D47/$D$76*100,0),2)</f>
        <v>1.17</v>
      </c>
      <c r="I47" s="14"/>
      <c r="J47" s="14"/>
    </row>
    <row r="48" spans="1:10" ht="15.95" customHeight="1" x14ac:dyDescent="0.35">
      <c r="A48" s="33" t="s">
        <v>92</v>
      </c>
      <c r="B48" s="34"/>
      <c r="C48" s="32"/>
      <c r="D48" s="35">
        <f>SUM(D42:D47)</f>
        <v>1433.96</v>
      </c>
      <c r="E48" s="28"/>
      <c r="F48" s="29"/>
      <c r="G48" s="30"/>
      <c r="H48" s="35">
        <f>SUM(H42:H47)</f>
        <v>10.16</v>
      </c>
      <c r="I48" s="14"/>
      <c r="J48" s="14"/>
    </row>
    <row r="49" spans="1:10" ht="15.95" customHeight="1" x14ac:dyDescent="0.35">
      <c r="A49" s="25" t="s">
        <v>130</v>
      </c>
      <c r="B49" s="9"/>
      <c r="C49" s="36"/>
      <c r="D49" s="31" t="s">
        <v>91</v>
      </c>
      <c r="E49" s="28"/>
      <c r="F49" s="29"/>
      <c r="G49" s="30"/>
      <c r="H49" s="31"/>
      <c r="I49" s="14"/>
      <c r="J49" s="14"/>
    </row>
    <row r="50" spans="1:10" ht="15.95" hidden="1" customHeight="1" x14ac:dyDescent="0.35">
      <c r="A50" s="33" t="s">
        <v>92</v>
      </c>
      <c r="B50" s="34"/>
      <c r="C50" s="32"/>
      <c r="D50" s="35">
        <f>SUM(D49:D49)</f>
        <v>0</v>
      </c>
      <c r="E50" s="28"/>
      <c r="F50" s="29"/>
      <c r="G50" s="30"/>
      <c r="H50" s="35">
        <f>SUM(H49:H49)</f>
        <v>0</v>
      </c>
      <c r="I50" s="14"/>
      <c r="J50" s="14"/>
    </row>
    <row r="51" spans="1:10" ht="15.95" customHeight="1" x14ac:dyDescent="0.35">
      <c r="A51" s="33"/>
      <c r="B51" s="34"/>
      <c r="C51" s="32"/>
      <c r="D51" s="39"/>
      <c r="E51" s="28"/>
      <c r="F51" s="29"/>
      <c r="G51" s="30"/>
      <c r="H51" s="39"/>
      <c r="I51" s="14"/>
      <c r="J51" s="14"/>
    </row>
    <row r="52" spans="1:10" ht="15.95" customHeight="1" x14ac:dyDescent="0.35">
      <c r="A52" s="25" t="s">
        <v>131</v>
      </c>
      <c r="B52" s="9"/>
      <c r="C52" s="36"/>
      <c r="D52" s="31"/>
      <c r="E52" s="28"/>
      <c r="F52" s="29"/>
      <c r="G52" s="30"/>
      <c r="H52" s="31"/>
      <c r="I52" s="14"/>
      <c r="J52" s="14"/>
    </row>
    <row r="53" spans="1:10" ht="15.95" customHeight="1" x14ac:dyDescent="0.35">
      <c r="A53" s="25" t="s">
        <v>132</v>
      </c>
      <c r="B53" s="9"/>
      <c r="C53" s="36"/>
      <c r="D53" s="31">
        <v>564.28</v>
      </c>
      <c r="E53" s="28"/>
      <c r="F53" s="29"/>
      <c r="G53" s="30"/>
      <c r="H53" s="31">
        <f>ROUND(IFERROR($D53/$D$76*100,0),2)</f>
        <v>4</v>
      </c>
      <c r="I53" s="41"/>
      <c r="J53" s="14"/>
    </row>
    <row r="54" spans="1:10" ht="15.95" customHeight="1" x14ac:dyDescent="0.35">
      <c r="A54" s="25" t="s">
        <v>133</v>
      </c>
      <c r="B54" s="9"/>
      <c r="C54" s="36"/>
      <c r="D54" s="31" t="s">
        <v>91</v>
      </c>
      <c r="E54" s="28"/>
      <c r="F54" s="29"/>
      <c r="G54" s="30"/>
      <c r="H54" s="31"/>
      <c r="I54" s="41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135</v>
      </c>
      <c r="B56" s="9"/>
      <c r="C56" s="42"/>
      <c r="D56" s="31" t="s">
        <v>91</v>
      </c>
      <c r="E56" s="28"/>
      <c r="F56" s="29"/>
      <c r="G56" s="30"/>
      <c r="H56" s="31"/>
      <c r="I56" s="41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136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25" t="s">
        <v>137</v>
      </c>
      <c r="B60" s="9"/>
      <c r="C60" s="36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138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7" t="s">
        <v>139</v>
      </c>
      <c r="B64" s="38"/>
      <c r="C64" s="32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134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3" t="s">
        <v>140</v>
      </c>
      <c r="B66" s="38"/>
      <c r="C66" s="36"/>
      <c r="D66" s="35">
        <f>SUM(D65,D63,D61,D59,D57,D55,D53)</f>
        <v>564.28</v>
      </c>
      <c r="E66" s="28"/>
      <c r="F66" s="29"/>
      <c r="G66" s="30"/>
      <c r="H66" s="35">
        <f>SUM(H65,H63,H61,H59,H57,H55,H53)</f>
        <v>4</v>
      </c>
      <c r="I66" s="14"/>
      <c r="J66" s="14"/>
    </row>
    <row r="67" spans="1:10" ht="15.95" customHeight="1" x14ac:dyDescent="0.35">
      <c r="A67" s="25" t="s">
        <v>141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25" t="s">
        <v>142</v>
      </c>
      <c r="B69" s="9"/>
      <c r="C69" s="36"/>
      <c r="D69" s="31" t="s">
        <v>91</v>
      </c>
      <c r="E69" s="28"/>
      <c r="F69" s="29"/>
      <c r="G69" s="30"/>
      <c r="H69" s="31"/>
      <c r="I69" s="14"/>
      <c r="J69" s="14"/>
    </row>
    <row r="70" spans="1:10" ht="15.95" hidden="1" customHeight="1" x14ac:dyDescent="0.35">
      <c r="A70" s="33" t="s">
        <v>92</v>
      </c>
      <c r="B70" s="34"/>
      <c r="C70" s="32"/>
      <c r="D70" s="35">
        <f>SUM(D69:D69)</f>
        <v>0</v>
      </c>
      <c r="E70" s="28"/>
      <c r="F70" s="29"/>
      <c r="G70" s="30"/>
      <c r="H70" s="35">
        <f>SUM(H69:H69)</f>
        <v>0</v>
      </c>
      <c r="I70" s="14"/>
      <c r="J70" s="14"/>
    </row>
    <row r="71" spans="1:10" ht="15.95" customHeight="1" x14ac:dyDescent="0.35">
      <c r="A71" s="37" t="s">
        <v>143</v>
      </c>
      <c r="B71" s="38"/>
      <c r="C71" s="32"/>
      <c r="D71" s="39"/>
      <c r="E71" s="28"/>
      <c r="F71" s="29"/>
      <c r="G71" s="30"/>
      <c r="H71" s="31"/>
      <c r="I71" s="14"/>
      <c r="J71" s="14"/>
    </row>
    <row r="72" spans="1:10" ht="15.95" customHeight="1" x14ac:dyDescent="0.35">
      <c r="A72" s="37" t="s">
        <v>144</v>
      </c>
      <c r="B72" s="38"/>
      <c r="C72" s="32"/>
      <c r="D72" s="31" t="s">
        <v>91</v>
      </c>
      <c r="E72" s="28"/>
      <c r="F72" s="29"/>
      <c r="G72" s="30"/>
      <c r="H72" s="31"/>
      <c r="I72" s="14"/>
      <c r="J72" s="14"/>
    </row>
    <row r="73" spans="1:10" ht="15.95" customHeight="1" x14ac:dyDescent="0.35">
      <c r="A73" s="25" t="s">
        <v>145</v>
      </c>
      <c r="B73" s="9"/>
      <c r="C73" s="36"/>
      <c r="D73" s="31">
        <v>0.11</v>
      </c>
      <c r="E73" s="28"/>
      <c r="F73" s="29"/>
      <c r="G73" s="30"/>
      <c r="H73" s="43">
        <f>ROUND(IFERROR($D73/$D$76*100,0),2)</f>
        <v>0</v>
      </c>
      <c r="I73" s="41"/>
      <c r="J73" s="14"/>
    </row>
    <row r="74" spans="1:10" ht="15.95" customHeight="1" x14ac:dyDescent="0.35">
      <c r="A74" s="25" t="s">
        <v>146</v>
      </c>
      <c r="B74" s="9"/>
      <c r="C74" s="36"/>
      <c r="D74" s="44">
        <v>405.17999999999847</v>
      </c>
      <c r="E74" s="28"/>
      <c r="F74" s="29"/>
      <c r="G74" s="30"/>
      <c r="H74" s="31">
        <f>ROUND(IFERROR($D74/$D$76*100,0),2)+0.01</f>
        <v>2.88</v>
      </c>
      <c r="I74" s="41"/>
      <c r="J74" s="14"/>
    </row>
    <row r="75" spans="1:10" ht="15.95" customHeight="1" x14ac:dyDescent="0.35">
      <c r="A75" s="33" t="s">
        <v>92</v>
      </c>
      <c r="B75" s="34"/>
      <c r="C75" s="36"/>
      <c r="D75" s="35">
        <f>SUM(D72:D74)</f>
        <v>405.28999999999849</v>
      </c>
      <c r="E75" s="28"/>
      <c r="F75" s="29"/>
      <c r="G75" s="30"/>
      <c r="H75" s="35">
        <f>SUM(H72:H74)</f>
        <v>2.88</v>
      </c>
      <c r="I75" s="11"/>
      <c r="J75" s="14"/>
    </row>
    <row r="76" spans="1:10" ht="15.95" customHeight="1" thickBot="1" x14ac:dyDescent="0.4">
      <c r="A76" s="45" t="s">
        <v>147</v>
      </c>
      <c r="B76" s="46"/>
      <c r="C76" s="47"/>
      <c r="D76" s="48">
        <f>SUMIF(A:A,"*Total",D:D)</f>
        <v>14106.259999999998</v>
      </c>
      <c r="E76" s="49"/>
      <c r="F76" s="50"/>
      <c r="G76" s="51"/>
      <c r="H76" s="48">
        <f>SUMIF(A:A,"*Total",H:H)</f>
        <v>100</v>
      </c>
      <c r="I76" s="11"/>
      <c r="J76" s="14"/>
    </row>
    <row r="77" spans="1:10" ht="15.95" customHeight="1" thickTop="1" x14ac:dyDescent="0.35">
      <c r="A77" s="52" t="s">
        <v>148</v>
      </c>
      <c r="B77" s="14"/>
      <c r="C77" s="14"/>
      <c r="D77" s="11"/>
      <c r="E77" s="14"/>
      <c r="F77" s="14"/>
      <c r="G77" s="14"/>
      <c r="H77" s="6"/>
    </row>
    <row r="78" spans="1:10" ht="15.95" customHeight="1" x14ac:dyDescent="0.35">
      <c r="A78" s="14" t="s">
        <v>149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150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151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53" t="s">
        <v>152</v>
      </c>
      <c r="B81" s="53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153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154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155</v>
      </c>
      <c r="B84" s="14"/>
      <c r="C84" s="14"/>
      <c r="D84" s="6"/>
      <c r="E84" s="14"/>
      <c r="F84" s="14"/>
      <c r="G84" s="14"/>
      <c r="H84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669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670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190</v>
      </c>
      <c r="B25" s="14" t="s">
        <v>671</v>
      </c>
      <c r="C25" s="36">
        <v>100</v>
      </c>
      <c r="D25" s="31">
        <v>1104.43</v>
      </c>
      <c r="E25" s="28" t="s">
        <v>114</v>
      </c>
      <c r="F25" s="29" t="s">
        <v>101</v>
      </c>
      <c r="G25" s="30" t="s">
        <v>102</v>
      </c>
      <c r="H25" s="31">
        <f t="shared" ref="H25:H35" si="0">ROUND(IFERROR($D25/$D$74*100,0),2)</f>
        <v>9.58</v>
      </c>
      <c r="I25" s="14"/>
      <c r="J25" s="14"/>
    </row>
    <row r="26" spans="1:10" ht="15.95" customHeight="1" x14ac:dyDescent="0.35">
      <c r="A26" s="40" t="s">
        <v>226</v>
      </c>
      <c r="B26" s="14" t="s">
        <v>672</v>
      </c>
      <c r="C26" s="36">
        <v>129</v>
      </c>
      <c r="D26" s="31">
        <v>1098.54</v>
      </c>
      <c r="E26" s="28" t="s">
        <v>120</v>
      </c>
      <c r="F26" s="29" t="s">
        <v>101</v>
      </c>
      <c r="G26" s="30" t="s">
        <v>102</v>
      </c>
      <c r="H26" s="31">
        <f t="shared" si="0"/>
        <v>9.5299999999999994</v>
      </c>
      <c r="I26" s="14"/>
      <c r="J26" s="14"/>
    </row>
    <row r="27" spans="1:10" ht="15.95" customHeight="1" x14ac:dyDescent="0.35">
      <c r="A27" s="40" t="s">
        <v>112</v>
      </c>
      <c r="B27" s="14" t="s">
        <v>638</v>
      </c>
      <c r="C27" s="36">
        <v>100</v>
      </c>
      <c r="D27" s="31">
        <v>1049</v>
      </c>
      <c r="E27" s="28" t="s">
        <v>164</v>
      </c>
      <c r="F27" s="29" t="s">
        <v>101</v>
      </c>
      <c r="G27" s="30" t="s">
        <v>102</v>
      </c>
      <c r="H27" s="31">
        <f t="shared" si="0"/>
        <v>9.1</v>
      </c>
      <c r="I27" s="14"/>
      <c r="J27" s="14"/>
    </row>
    <row r="28" spans="1:10" ht="15.95" customHeight="1" x14ac:dyDescent="0.35">
      <c r="A28" s="40" t="s">
        <v>109</v>
      </c>
      <c r="B28" s="14" t="s">
        <v>673</v>
      </c>
      <c r="C28" s="36">
        <v>100</v>
      </c>
      <c r="D28" s="31">
        <v>1042.8699999999999</v>
      </c>
      <c r="E28" s="28" t="s">
        <v>108</v>
      </c>
      <c r="F28" s="29" t="s">
        <v>101</v>
      </c>
      <c r="G28" s="30" t="s">
        <v>111</v>
      </c>
      <c r="H28" s="31">
        <f t="shared" si="0"/>
        <v>9.0500000000000007</v>
      </c>
      <c r="I28" s="14"/>
      <c r="J28" s="14"/>
    </row>
    <row r="29" spans="1:10" ht="15.95" customHeight="1" x14ac:dyDescent="0.35">
      <c r="A29" s="40" t="s">
        <v>244</v>
      </c>
      <c r="B29" s="14" t="s">
        <v>674</v>
      </c>
      <c r="C29" s="36">
        <v>100</v>
      </c>
      <c r="D29" s="31">
        <v>1031.51</v>
      </c>
      <c r="E29" s="28" t="s">
        <v>108</v>
      </c>
      <c r="F29" s="29" t="s">
        <v>101</v>
      </c>
      <c r="G29" s="30" t="s">
        <v>102</v>
      </c>
      <c r="H29" s="31">
        <f t="shared" si="0"/>
        <v>8.9499999999999993</v>
      </c>
      <c r="I29" s="14"/>
      <c r="J29" s="14"/>
    </row>
    <row r="30" spans="1:10" ht="15.95" customHeight="1" x14ac:dyDescent="0.35">
      <c r="A30" s="40" t="s">
        <v>198</v>
      </c>
      <c r="B30" s="14" t="s">
        <v>675</v>
      </c>
      <c r="C30" s="36">
        <v>100</v>
      </c>
      <c r="D30" s="31">
        <v>1025.79</v>
      </c>
      <c r="E30" s="28" t="s">
        <v>164</v>
      </c>
      <c r="F30" s="29" t="s">
        <v>101</v>
      </c>
      <c r="G30" s="30" t="s">
        <v>111</v>
      </c>
      <c r="H30" s="31">
        <f t="shared" si="0"/>
        <v>8.9</v>
      </c>
      <c r="I30" s="14"/>
      <c r="J30" s="14"/>
    </row>
    <row r="31" spans="1:10" ht="15.95" customHeight="1" x14ac:dyDescent="0.35">
      <c r="A31" s="40" t="s">
        <v>124</v>
      </c>
      <c r="B31" s="14" t="s">
        <v>676</v>
      </c>
      <c r="C31" s="36">
        <v>100</v>
      </c>
      <c r="D31" s="31">
        <v>1024.5</v>
      </c>
      <c r="E31" s="28" t="s">
        <v>120</v>
      </c>
      <c r="F31" s="29" t="s">
        <v>101</v>
      </c>
      <c r="G31" s="30" t="s">
        <v>111</v>
      </c>
      <c r="H31" s="31">
        <f t="shared" si="0"/>
        <v>8.89</v>
      </c>
      <c r="I31" s="14"/>
      <c r="J31" s="14"/>
    </row>
    <row r="32" spans="1:10" ht="15.95" customHeight="1" x14ac:dyDescent="0.35">
      <c r="A32" s="40" t="s">
        <v>106</v>
      </c>
      <c r="B32" s="14" t="s">
        <v>651</v>
      </c>
      <c r="C32" s="36">
        <v>100</v>
      </c>
      <c r="D32" s="31">
        <v>1024.08</v>
      </c>
      <c r="E32" s="28" t="s">
        <v>164</v>
      </c>
      <c r="F32" s="29" t="s">
        <v>101</v>
      </c>
      <c r="G32" s="30" t="s">
        <v>102</v>
      </c>
      <c r="H32" s="31">
        <f t="shared" si="0"/>
        <v>8.8800000000000008</v>
      </c>
      <c r="I32" s="14"/>
      <c r="J32" s="14"/>
    </row>
    <row r="33" spans="1:10" ht="15.95" customHeight="1" x14ac:dyDescent="0.35">
      <c r="A33" s="40" t="s">
        <v>162</v>
      </c>
      <c r="B33" s="14" t="s">
        <v>677</v>
      </c>
      <c r="C33" s="36">
        <v>100</v>
      </c>
      <c r="D33" s="31">
        <v>1022.28</v>
      </c>
      <c r="E33" s="28" t="s">
        <v>108</v>
      </c>
      <c r="F33" s="29" t="s">
        <v>101</v>
      </c>
      <c r="G33" s="30" t="s">
        <v>102</v>
      </c>
      <c r="H33" s="31">
        <f t="shared" si="0"/>
        <v>8.8699999999999992</v>
      </c>
      <c r="I33" s="14"/>
      <c r="J33" s="14"/>
    </row>
    <row r="34" spans="1:10" ht="15.95" customHeight="1" x14ac:dyDescent="0.35">
      <c r="A34" s="40" t="s">
        <v>646</v>
      </c>
      <c r="B34" s="14" t="s">
        <v>647</v>
      </c>
      <c r="C34" s="36">
        <v>940</v>
      </c>
      <c r="D34" s="31">
        <v>977</v>
      </c>
      <c r="E34" s="28" t="s">
        <v>114</v>
      </c>
      <c r="F34" s="29" t="s">
        <v>101</v>
      </c>
      <c r="G34" s="30" t="s">
        <v>121</v>
      </c>
      <c r="H34" s="31">
        <f t="shared" si="0"/>
        <v>8.48</v>
      </c>
      <c r="I34" s="14"/>
      <c r="J34" s="14"/>
    </row>
    <row r="35" spans="1:10" ht="15.95" customHeight="1" x14ac:dyDescent="0.35">
      <c r="A35" s="40" t="s">
        <v>509</v>
      </c>
      <c r="B35" s="14" t="s">
        <v>657</v>
      </c>
      <c r="C35" s="36">
        <v>35</v>
      </c>
      <c r="D35" s="31">
        <v>358.05</v>
      </c>
      <c r="E35" s="28" t="s">
        <v>108</v>
      </c>
      <c r="F35" s="29" t="s">
        <v>101</v>
      </c>
      <c r="G35" s="30" t="s">
        <v>407</v>
      </c>
      <c r="H35" s="31">
        <f t="shared" si="0"/>
        <v>3.11</v>
      </c>
      <c r="I35" s="14"/>
      <c r="J35" s="14"/>
    </row>
    <row r="36" spans="1:10" ht="15.95" customHeight="1" x14ac:dyDescent="0.35">
      <c r="A36" s="33" t="s">
        <v>92</v>
      </c>
      <c r="B36" s="34"/>
      <c r="C36" s="32"/>
      <c r="D36" s="35">
        <f>SUM(D24:D35)</f>
        <v>10758.050000000001</v>
      </c>
      <c r="E36" s="28"/>
      <c r="F36" s="29"/>
      <c r="G36" s="30"/>
      <c r="H36" s="35">
        <f>SUM(H24:H35)</f>
        <v>93.34</v>
      </c>
      <c r="I36" s="14"/>
      <c r="J36" s="14"/>
    </row>
    <row r="37" spans="1:10" ht="15.95" customHeight="1" x14ac:dyDescent="0.35">
      <c r="A37" s="25" t="s">
        <v>126</v>
      </c>
      <c r="B37" s="9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37" t="s">
        <v>127</v>
      </c>
      <c r="B39" s="38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33"/>
      <c r="B41" s="34"/>
      <c r="C41" s="32"/>
      <c r="D41" s="39"/>
      <c r="E41" s="28"/>
      <c r="F41" s="29"/>
      <c r="G41" s="30"/>
      <c r="H41" s="39"/>
      <c r="I41" s="14"/>
      <c r="J41" s="14"/>
    </row>
    <row r="42" spans="1:10" ht="15.95" customHeight="1" x14ac:dyDescent="0.35">
      <c r="A42" s="33"/>
      <c r="B42" s="34"/>
      <c r="C42" s="32"/>
      <c r="D42" s="39"/>
      <c r="E42" s="28"/>
      <c r="F42" s="29"/>
      <c r="G42" s="30"/>
      <c r="H42" s="39"/>
      <c r="I42" s="14"/>
      <c r="J42" s="14"/>
    </row>
    <row r="43" spans="1:10" ht="15.95" customHeight="1" x14ac:dyDescent="0.35">
      <c r="A43" s="25" t="s">
        <v>128</v>
      </c>
      <c r="B43" s="9"/>
      <c r="C43" s="36"/>
      <c r="D43" s="31" t="s">
        <v>91</v>
      </c>
      <c r="E43" s="28"/>
      <c r="F43" s="29"/>
      <c r="G43" s="30"/>
      <c r="H43" s="31"/>
      <c r="I43" s="14"/>
      <c r="J43" s="14"/>
    </row>
    <row r="44" spans="1:10" ht="15.95" hidden="1" customHeight="1" x14ac:dyDescent="0.35">
      <c r="A44" s="33" t="s">
        <v>92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25" t="s">
        <v>129</v>
      </c>
      <c r="B45" s="9"/>
      <c r="C45" s="36"/>
      <c r="D45" s="31" t="s">
        <v>91</v>
      </c>
      <c r="E45" s="28"/>
      <c r="F45" s="29"/>
      <c r="G45" s="30"/>
      <c r="H45" s="31"/>
      <c r="I45" s="14"/>
      <c r="J45" s="14"/>
    </row>
    <row r="46" spans="1:10" ht="15.95" hidden="1" customHeight="1" x14ac:dyDescent="0.35">
      <c r="A46" s="33" t="s">
        <v>92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25" t="s">
        <v>130</v>
      </c>
      <c r="B47" s="9"/>
      <c r="C47" s="36"/>
      <c r="D47" s="31" t="s">
        <v>91</v>
      </c>
      <c r="E47" s="28"/>
      <c r="F47" s="29"/>
      <c r="G47" s="30"/>
      <c r="H47" s="31"/>
      <c r="I47" s="14"/>
      <c r="J47" s="14"/>
    </row>
    <row r="48" spans="1:10" ht="15.95" hidden="1" customHeight="1" x14ac:dyDescent="0.35">
      <c r="A48" s="33" t="s">
        <v>92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33"/>
      <c r="B49" s="34"/>
      <c r="C49" s="32"/>
      <c r="D49" s="39"/>
      <c r="E49" s="28"/>
      <c r="F49" s="29"/>
      <c r="G49" s="30"/>
      <c r="H49" s="39"/>
      <c r="I49" s="14"/>
      <c r="J49" s="14"/>
    </row>
    <row r="50" spans="1:10" ht="15.95" customHeight="1" x14ac:dyDescent="0.35">
      <c r="A50" s="25" t="s">
        <v>131</v>
      </c>
      <c r="B50" s="9"/>
      <c r="C50" s="36"/>
      <c r="D50" s="31"/>
      <c r="E50" s="28"/>
      <c r="F50" s="29"/>
      <c r="G50" s="30"/>
      <c r="H50" s="31"/>
      <c r="I50" s="14"/>
      <c r="J50" s="14"/>
    </row>
    <row r="51" spans="1:10" ht="15.95" customHeight="1" x14ac:dyDescent="0.35">
      <c r="A51" s="25" t="s">
        <v>132</v>
      </c>
      <c r="B51" s="9"/>
      <c r="C51" s="36"/>
      <c r="D51" s="31">
        <v>496.5</v>
      </c>
      <c r="E51" s="28"/>
      <c r="F51" s="29"/>
      <c r="G51" s="30"/>
      <c r="H51" s="31">
        <f>ROUND(IFERROR($D51/$D$74*100,0),2)</f>
        <v>4.3099999999999996</v>
      </c>
      <c r="I51" s="41"/>
      <c r="J51" s="14"/>
    </row>
    <row r="52" spans="1:10" ht="15.95" customHeight="1" x14ac:dyDescent="0.35">
      <c r="A52" s="25" t="s">
        <v>133</v>
      </c>
      <c r="B52" s="9"/>
      <c r="C52" s="36"/>
      <c r="D52" s="31" t="s">
        <v>91</v>
      </c>
      <c r="E52" s="28"/>
      <c r="F52" s="29"/>
      <c r="G52" s="30"/>
      <c r="H52" s="31"/>
      <c r="I52" s="41"/>
      <c r="J52" s="14"/>
    </row>
    <row r="53" spans="1:10" ht="15.95" hidden="1" customHeight="1" x14ac:dyDescent="0.35">
      <c r="A53" s="33" t="s">
        <v>134</v>
      </c>
      <c r="B53" s="34"/>
      <c r="C53" s="32"/>
      <c r="D53" s="35">
        <f>SUM(D52:D52)</f>
        <v>0</v>
      </c>
      <c r="E53" s="28"/>
      <c r="F53" s="29"/>
      <c r="G53" s="30"/>
      <c r="H53" s="35">
        <f>SUM(H52:H52)</f>
        <v>0</v>
      </c>
      <c r="I53" s="14"/>
      <c r="J53" s="14"/>
    </row>
    <row r="54" spans="1:10" ht="15.95" customHeight="1" x14ac:dyDescent="0.35">
      <c r="A54" s="25" t="s">
        <v>135</v>
      </c>
      <c r="B54" s="9"/>
      <c r="C54" s="42"/>
      <c r="D54" s="31" t="s">
        <v>91</v>
      </c>
      <c r="E54" s="28"/>
      <c r="F54" s="29"/>
      <c r="G54" s="30"/>
      <c r="H54" s="31"/>
      <c r="I54" s="41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136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137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138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139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3" t="s">
        <v>140</v>
      </c>
      <c r="B64" s="38"/>
      <c r="C64" s="36"/>
      <c r="D64" s="35">
        <f>SUM(D63,D61,D59,D57,D55,D53,D51)</f>
        <v>496.5</v>
      </c>
      <c r="E64" s="28"/>
      <c r="F64" s="29"/>
      <c r="G64" s="30"/>
      <c r="H64" s="35">
        <f>SUM(H63,H61,H59,H57,H55,H53,H51)</f>
        <v>4.3099999999999996</v>
      </c>
      <c r="I64" s="14"/>
      <c r="J64" s="14"/>
    </row>
    <row r="65" spans="1:10" ht="15.95" customHeight="1" x14ac:dyDescent="0.35">
      <c r="A65" s="25" t="s">
        <v>141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25" t="s">
        <v>142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37" t="s">
        <v>143</v>
      </c>
      <c r="B69" s="38"/>
      <c r="C69" s="32"/>
      <c r="D69" s="39"/>
      <c r="E69" s="28"/>
      <c r="F69" s="29"/>
      <c r="G69" s="30"/>
      <c r="H69" s="31"/>
      <c r="I69" s="14"/>
      <c r="J69" s="14"/>
    </row>
    <row r="70" spans="1:10" ht="15.95" customHeight="1" x14ac:dyDescent="0.35">
      <c r="A70" s="37" t="s">
        <v>144</v>
      </c>
      <c r="B70" s="38"/>
      <c r="C70" s="32"/>
      <c r="D70" s="31" t="s">
        <v>91</v>
      </c>
      <c r="E70" s="28"/>
      <c r="F70" s="29"/>
      <c r="G70" s="30"/>
      <c r="H70" s="31"/>
      <c r="I70" s="14"/>
      <c r="J70" s="14"/>
    </row>
    <row r="71" spans="1:10" ht="15.95" customHeight="1" x14ac:dyDescent="0.35">
      <c r="A71" s="25" t="s">
        <v>145</v>
      </c>
      <c r="B71" s="9"/>
      <c r="C71" s="36"/>
      <c r="D71" s="31">
        <v>0.11</v>
      </c>
      <c r="E71" s="28"/>
      <c r="F71" s="29"/>
      <c r="G71" s="30"/>
      <c r="H71" s="43">
        <f>ROUND(IFERROR($D71/$D$74*100,0),2)</f>
        <v>0</v>
      </c>
      <c r="I71" s="41"/>
      <c r="J71" s="14"/>
    </row>
    <row r="72" spans="1:10" ht="15.95" customHeight="1" x14ac:dyDescent="0.35">
      <c r="A72" s="25" t="s">
        <v>146</v>
      </c>
      <c r="B72" s="9"/>
      <c r="C72" s="36"/>
      <c r="D72" s="44">
        <v>271.3700000000008</v>
      </c>
      <c r="E72" s="28"/>
      <c r="F72" s="29"/>
      <c r="G72" s="30"/>
      <c r="H72" s="31">
        <f>ROUND(IFERROR($D72/$D$74*100,0),2)</f>
        <v>2.35</v>
      </c>
      <c r="I72" s="41"/>
      <c r="J72" s="14"/>
    </row>
    <row r="73" spans="1:10" ht="15.95" customHeight="1" x14ac:dyDescent="0.35">
      <c r="A73" s="33" t="s">
        <v>92</v>
      </c>
      <c r="B73" s="34"/>
      <c r="C73" s="36"/>
      <c r="D73" s="35">
        <f>SUM(D70:D72)</f>
        <v>271.48000000000081</v>
      </c>
      <c r="E73" s="28"/>
      <c r="F73" s="29"/>
      <c r="G73" s="30"/>
      <c r="H73" s="35">
        <f>SUM(H70:H72)</f>
        <v>2.35</v>
      </c>
      <c r="I73" s="11"/>
      <c r="J73" s="14"/>
    </row>
    <row r="74" spans="1:10" ht="15.95" customHeight="1" thickBot="1" x14ac:dyDescent="0.4">
      <c r="A74" s="45" t="s">
        <v>147</v>
      </c>
      <c r="B74" s="46"/>
      <c r="C74" s="47"/>
      <c r="D74" s="48">
        <f>SUMIF(A:A,"*Total",D:D)</f>
        <v>11526.030000000002</v>
      </c>
      <c r="E74" s="49"/>
      <c r="F74" s="50"/>
      <c r="G74" s="51"/>
      <c r="H74" s="48">
        <f>SUMIF(A:A,"*Total",H:H)</f>
        <v>100</v>
      </c>
      <c r="I74" s="11"/>
      <c r="J74" s="14"/>
    </row>
    <row r="75" spans="1:10" ht="15.95" customHeight="1" thickTop="1" x14ac:dyDescent="0.35">
      <c r="A75" s="52" t="s">
        <v>148</v>
      </c>
      <c r="B75" s="14"/>
      <c r="C75" s="14"/>
      <c r="D75" s="11"/>
      <c r="E75" s="14"/>
      <c r="F75" s="14"/>
      <c r="G75" s="14"/>
      <c r="H75" s="6"/>
    </row>
    <row r="76" spans="1:10" ht="15.95" customHeight="1" x14ac:dyDescent="0.35">
      <c r="A76" s="14" t="s">
        <v>149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150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151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53" t="s">
        <v>152</v>
      </c>
      <c r="B79" s="53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153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154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155</v>
      </c>
      <c r="B82" s="14"/>
      <c r="C82" s="14"/>
      <c r="D82" s="6"/>
      <c r="E82" s="14"/>
      <c r="F82" s="14"/>
      <c r="G82" s="14"/>
      <c r="H82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4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678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679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190</v>
      </c>
      <c r="B25" s="14" t="s">
        <v>680</v>
      </c>
      <c r="C25" s="36">
        <v>100</v>
      </c>
      <c r="D25" s="31">
        <v>1102.7</v>
      </c>
      <c r="E25" s="28" t="s">
        <v>114</v>
      </c>
      <c r="F25" s="29" t="s">
        <v>101</v>
      </c>
      <c r="G25" s="30" t="s">
        <v>102</v>
      </c>
      <c r="H25" s="31">
        <f t="shared" ref="H25:H36" si="0">ROUND(IFERROR($D25/$D$76*100,0),2)</f>
        <v>8.75</v>
      </c>
      <c r="I25" s="14"/>
      <c r="J25" s="14"/>
    </row>
    <row r="26" spans="1:10" ht="15.95" customHeight="1" x14ac:dyDescent="0.35">
      <c r="A26" s="40" t="s">
        <v>681</v>
      </c>
      <c r="B26" s="14" t="s">
        <v>682</v>
      </c>
      <c r="C26" s="36">
        <v>100</v>
      </c>
      <c r="D26" s="31">
        <v>1067.21</v>
      </c>
      <c r="E26" s="28" t="s">
        <v>120</v>
      </c>
      <c r="F26" s="29" t="s">
        <v>101</v>
      </c>
      <c r="G26" s="30" t="s">
        <v>524</v>
      </c>
      <c r="H26" s="31">
        <f t="shared" si="0"/>
        <v>8.4700000000000006</v>
      </c>
      <c r="I26" s="14"/>
      <c r="J26" s="14"/>
    </row>
    <row r="27" spans="1:10" ht="15.95" customHeight="1" x14ac:dyDescent="0.35">
      <c r="A27" s="40" t="s">
        <v>106</v>
      </c>
      <c r="B27" s="14" t="s">
        <v>641</v>
      </c>
      <c r="C27" s="36">
        <v>100</v>
      </c>
      <c r="D27" s="31">
        <v>1053.22</v>
      </c>
      <c r="E27" s="28" t="s">
        <v>108</v>
      </c>
      <c r="F27" s="29" t="s">
        <v>101</v>
      </c>
      <c r="G27" s="30" t="s">
        <v>102</v>
      </c>
      <c r="H27" s="31">
        <f t="shared" si="0"/>
        <v>8.36</v>
      </c>
      <c r="I27" s="14"/>
      <c r="J27" s="14"/>
    </row>
    <row r="28" spans="1:10" ht="15.95" customHeight="1" x14ac:dyDescent="0.35">
      <c r="A28" s="40" t="s">
        <v>112</v>
      </c>
      <c r="B28" s="14" t="s">
        <v>653</v>
      </c>
      <c r="C28" s="36">
        <v>100</v>
      </c>
      <c r="D28" s="31">
        <v>1033.05</v>
      </c>
      <c r="E28" s="28" t="s">
        <v>120</v>
      </c>
      <c r="F28" s="29" t="s">
        <v>101</v>
      </c>
      <c r="G28" s="30" t="s">
        <v>102</v>
      </c>
      <c r="H28" s="31">
        <f t="shared" si="0"/>
        <v>8.1999999999999993</v>
      </c>
      <c r="I28" s="14"/>
      <c r="J28" s="14"/>
    </row>
    <row r="29" spans="1:10" ht="15.95" customHeight="1" x14ac:dyDescent="0.35">
      <c r="A29" s="40" t="s">
        <v>244</v>
      </c>
      <c r="B29" s="14" t="s">
        <v>674</v>
      </c>
      <c r="C29" s="36">
        <v>100</v>
      </c>
      <c r="D29" s="31">
        <v>1031.51</v>
      </c>
      <c r="E29" s="28" t="s">
        <v>108</v>
      </c>
      <c r="F29" s="29" t="s">
        <v>101</v>
      </c>
      <c r="G29" s="30" t="s">
        <v>102</v>
      </c>
      <c r="H29" s="31">
        <f t="shared" si="0"/>
        <v>8.18</v>
      </c>
      <c r="I29" s="14"/>
      <c r="J29" s="14"/>
    </row>
    <row r="30" spans="1:10" ht="15.95" customHeight="1" x14ac:dyDescent="0.35">
      <c r="A30" s="40" t="s">
        <v>198</v>
      </c>
      <c r="B30" s="14" t="s">
        <v>675</v>
      </c>
      <c r="C30" s="36">
        <v>100</v>
      </c>
      <c r="D30" s="31">
        <v>1025.79</v>
      </c>
      <c r="E30" s="28" t="s">
        <v>164</v>
      </c>
      <c r="F30" s="29" t="s">
        <v>101</v>
      </c>
      <c r="G30" s="30" t="s">
        <v>111</v>
      </c>
      <c r="H30" s="31">
        <f t="shared" si="0"/>
        <v>8.14</v>
      </c>
      <c r="I30" s="14"/>
      <c r="J30" s="14"/>
    </row>
    <row r="31" spans="1:10" ht="15.95" customHeight="1" x14ac:dyDescent="0.35">
      <c r="A31" s="40" t="s">
        <v>109</v>
      </c>
      <c r="B31" s="14" t="s">
        <v>683</v>
      </c>
      <c r="C31" s="36">
        <v>100</v>
      </c>
      <c r="D31" s="31">
        <v>1025.45</v>
      </c>
      <c r="E31" s="28" t="s">
        <v>120</v>
      </c>
      <c r="F31" s="29" t="s">
        <v>101</v>
      </c>
      <c r="G31" s="30" t="s">
        <v>111</v>
      </c>
      <c r="H31" s="31">
        <f t="shared" si="0"/>
        <v>8.14</v>
      </c>
      <c r="I31" s="14"/>
      <c r="J31" s="14"/>
    </row>
    <row r="32" spans="1:10" ht="15.95" customHeight="1" x14ac:dyDescent="0.35">
      <c r="A32" s="40" t="s">
        <v>103</v>
      </c>
      <c r="B32" s="14" t="s">
        <v>684</v>
      </c>
      <c r="C32" s="36">
        <v>100</v>
      </c>
      <c r="D32" s="31">
        <v>1024.68</v>
      </c>
      <c r="E32" s="28" t="s">
        <v>114</v>
      </c>
      <c r="F32" s="29" t="s">
        <v>101</v>
      </c>
      <c r="G32" s="30" t="s">
        <v>102</v>
      </c>
      <c r="H32" s="31">
        <f t="shared" si="0"/>
        <v>8.1300000000000008</v>
      </c>
      <c r="I32" s="14"/>
      <c r="J32" s="14"/>
    </row>
    <row r="33" spans="1:10" ht="15.95" customHeight="1" x14ac:dyDescent="0.35">
      <c r="A33" s="40" t="s">
        <v>122</v>
      </c>
      <c r="B33" s="14" t="s">
        <v>685</v>
      </c>
      <c r="C33" s="36">
        <v>10</v>
      </c>
      <c r="D33" s="31">
        <v>1016.33</v>
      </c>
      <c r="E33" s="28" t="s">
        <v>108</v>
      </c>
      <c r="F33" s="29" t="s">
        <v>101</v>
      </c>
      <c r="G33" s="30" t="s">
        <v>102</v>
      </c>
      <c r="H33" s="31">
        <f t="shared" si="0"/>
        <v>8.06</v>
      </c>
      <c r="I33" s="14"/>
      <c r="J33" s="14"/>
    </row>
    <row r="34" spans="1:10" ht="15.95" customHeight="1" x14ac:dyDescent="0.35">
      <c r="A34" s="40" t="s">
        <v>124</v>
      </c>
      <c r="B34" s="14" t="s">
        <v>637</v>
      </c>
      <c r="C34" s="36">
        <v>5500</v>
      </c>
      <c r="D34" s="31">
        <v>971.09</v>
      </c>
      <c r="E34" s="28" t="s">
        <v>120</v>
      </c>
      <c r="F34" s="29" t="s">
        <v>101</v>
      </c>
      <c r="G34" s="30" t="s">
        <v>111</v>
      </c>
      <c r="H34" s="31">
        <f t="shared" si="0"/>
        <v>7.7</v>
      </c>
      <c r="I34" s="14"/>
      <c r="J34" s="14"/>
    </row>
    <row r="35" spans="1:10" ht="15.95" customHeight="1" x14ac:dyDescent="0.35">
      <c r="A35" s="40" t="s">
        <v>646</v>
      </c>
      <c r="B35" s="14" t="s">
        <v>686</v>
      </c>
      <c r="C35" s="36">
        <v>550</v>
      </c>
      <c r="D35" s="31">
        <v>570.94000000000005</v>
      </c>
      <c r="E35" s="28" t="s">
        <v>114</v>
      </c>
      <c r="F35" s="29" t="s">
        <v>101</v>
      </c>
      <c r="G35" s="30" t="s">
        <v>121</v>
      </c>
      <c r="H35" s="31">
        <f t="shared" si="0"/>
        <v>4.53</v>
      </c>
      <c r="I35" s="14"/>
      <c r="J35" s="14"/>
    </row>
    <row r="36" spans="1:10" ht="15.95" customHeight="1" x14ac:dyDescent="0.35">
      <c r="A36" s="40" t="s">
        <v>687</v>
      </c>
      <c r="B36" s="14" t="s">
        <v>688</v>
      </c>
      <c r="C36" s="36">
        <v>5000</v>
      </c>
      <c r="D36" s="31">
        <v>434.81</v>
      </c>
      <c r="E36" s="28" t="s">
        <v>114</v>
      </c>
      <c r="F36" s="29" t="s">
        <v>101</v>
      </c>
      <c r="G36" s="30" t="s">
        <v>111</v>
      </c>
      <c r="H36" s="31">
        <f t="shared" si="0"/>
        <v>3.45</v>
      </c>
      <c r="I36" s="14"/>
      <c r="J36" s="14"/>
    </row>
    <row r="37" spans="1:10" ht="15.95" customHeight="1" x14ac:dyDescent="0.35">
      <c r="A37" s="33" t="s">
        <v>92</v>
      </c>
      <c r="B37" s="34"/>
      <c r="C37" s="32"/>
      <c r="D37" s="35">
        <f>SUM(D24:D36)</f>
        <v>11356.78</v>
      </c>
      <c r="E37" s="28"/>
      <c r="F37" s="29"/>
      <c r="G37" s="30"/>
      <c r="H37" s="35">
        <f>SUM(H24:H36)</f>
        <v>90.110000000000014</v>
      </c>
      <c r="I37" s="14"/>
      <c r="J37" s="14"/>
    </row>
    <row r="38" spans="1:10" ht="15.95" customHeight="1" x14ac:dyDescent="0.35">
      <c r="A38" s="25" t="s">
        <v>126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37" t="s">
        <v>127</v>
      </c>
      <c r="B40" s="38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33"/>
      <c r="B42" s="34"/>
      <c r="C42" s="32"/>
      <c r="D42" s="39"/>
      <c r="E42" s="28"/>
      <c r="F42" s="29"/>
      <c r="G42" s="30"/>
      <c r="H42" s="39"/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25" t="s">
        <v>128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25" t="s">
        <v>129</v>
      </c>
      <c r="B46" s="9"/>
      <c r="C46" s="36"/>
      <c r="D46" s="31"/>
      <c r="E46" s="28"/>
      <c r="F46" s="29"/>
      <c r="G46" s="30"/>
      <c r="H46" s="31"/>
      <c r="I46" s="14"/>
      <c r="J46" s="14"/>
    </row>
    <row r="47" spans="1:10" ht="15.95" customHeight="1" x14ac:dyDescent="0.35">
      <c r="A47" s="40" t="s">
        <v>689</v>
      </c>
      <c r="B47" s="14" t="s">
        <v>690</v>
      </c>
      <c r="C47" s="36">
        <v>450000</v>
      </c>
      <c r="D47" s="31">
        <v>464.45</v>
      </c>
      <c r="E47" s="28"/>
      <c r="F47" s="29"/>
      <c r="G47" s="30" t="s">
        <v>660</v>
      </c>
      <c r="H47" s="31">
        <f>ROUND(IFERROR($D47/$D$76*100,0),2)</f>
        <v>3.68</v>
      </c>
      <c r="I47" s="14"/>
      <c r="J47" s="14"/>
    </row>
    <row r="48" spans="1:10" ht="15.95" customHeight="1" x14ac:dyDescent="0.35">
      <c r="A48" s="33" t="s">
        <v>92</v>
      </c>
      <c r="B48" s="34"/>
      <c r="C48" s="32"/>
      <c r="D48" s="35">
        <f>SUM(D46:D47)</f>
        <v>464.45</v>
      </c>
      <c r="E48" s="28"/>
      <c r="F48" s="29"/>
      <c r="G48" s="30"/>
      <c r="H48" s="35">
        <f>SUM(H46:H47)</f>
        <v>3.68</v>
      </c>
      <c r="I48" s="14"/>
      <c r="J48" s="14"/>
    </row>
    <row r="49" spans="1:10" ht="15.95" customHeight="1" x14ac:dyDescent="0.35">
      <c r="A49" s="25" t="s">
        <v>130</v>
      </c>
      <c r="B49" s="9"/>
      <c r="C49" s="36"/>
      <c r="D49" s="31" t="s">
        <v>91</v>
      </c>
      <c r="E49" s="28"/>
      <c r="F49" s="29"/>
      <c r="G49" s="30"/>
      <c r="H49" s="31"/>
      <c r="I49" s="14"/>
      <c r="J49" s="14"/>
    </row>
    <row r="50" spans="1:10" ht="15.95" hidden="1" customHeight="1" x14ac:dyDescent="0.35">
      <c r="A50" s="33" t="s">
        <v>92</v>
      </c>
      <c r="B50" s="34"/>
      <c r="C50" s="32"/>
      <c r="D50" s="35">
        <f>SUM(D49:D49)</f>
        <v>0</v>
      </c>
      <c r="E50" s="28"/>
      <c r="F50" s="29"/>
      <c r="G50" s="30"/>
      <c r="H50" s="35">
        <f>SUM(H49:H49)</f>
        <v>0</v>
      </c>
      <c r="I50" s="14"/>
      <c r="J50" s="14"/>
    </row>
    <row r="51" spans="1:10" ht="15.95" customHeight="1" x14ac:dyDescent="0.35">
      <c r="A51" s="33"/>
      <c r="B51" s="34"/>
      <c r="C51" s="32"/>
      <c r="D51" s="39"/>
      <c r="E51" s="28"/>
      <c r="F51" s="29"/>
      <c r="G51" s="30"/>
      <c r="H51" s="39"/>
      <c r="I51" s="14"/>
      <c r="J51" s="14"/>
    </row>
    <row r="52" spans="1:10" ht="15.95" customHeight="1" x14ac:dyDescent="0.35">
      <c r="A52" s="25" t="s">
        <v>131</v>
      </c>
      <c r="B52" s="9"/>
      <c r="C52" s="36"/>
      <c r="D52" s="31"/>
      <c r="E52" s="28"/>
      <c r="F52" s="29"/>
      <c r="G52" s="30"/>
      <c r="H52" s="31"/>
      <c r="I52" s="14"/>
      <c r="J52" s="14"/>
    </row>
    <row r="53" spans="1:10" ht="15.95" customHeight="1" x14ac:dyDescent="0.35">
      <c r="A53" s="25" t="s">
        <v>132</v>
      </c>
      <c r="B53" s="9"/>
      <c r="C53" s="36"/>
      <c r="D53" s="31">
        <v>366.37</v>
      </c>
      <c r="E53" s="28"/>
      <c r="F53" s="29"/>
      <c r="G53" s="30"/>
      <c r="H53" s="31">
        <f>ROUND(IFERROR($D53/$D$76*100,0),2)</f>
        <v>2.91</v>
      </c>
      <c r="I53" s="41"/>
      <c r="J53" s="14"/>
    </row>
    <row r="54" spans="1:10" ht="15.95" customHeight="1" x14ac:dyDescent="0.35">
      <c r="A54" s="25" t="s">
        <v>133</v>
      </c>
      <c r="B54" s="9"/>
      <c r="C54" s="36"/>
      <c r="D54" s="31" t="s">
        <v>91</v>
      </c>
      <c r="E54" s="28"/>
      <c r="F54" s="29"/>
      <c r="G54" s="30"/>
      <c r="H54" s="31"/>
      <c r="I54" s="41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135</v>
      </c>
      <c r="B56" s="9"/>
      <c r="C56" s="42"/>
      <c r="D56" s="31" t="s">
        <v>91</v>
      </c>
      <c r="E56" s="28"/>
      <c r="F56" s="29"/>
      <c r="G56" s="30"/>
      <c r="H56" s="31"/>
      <c r="I56" s="41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136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25" t="s">
        <v>137</v>
      </c>
      <c r="B60" s="9"/>
      <c r="C60" s="36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138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7" t="s">
        <v>139</v>
      </c>
      <c r="B64" s="38"/>
      <c r="C64" s="32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134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3" t="s">
        <v>140</v>
      </c>
      <c r="B66" s="38"/>
      <c r="C66" s="36"/>
      <c r="D66" s="35">
        <f>SUM(D65,D63,D61,D59,D57,D55,D53)</f>
        <v>366.37</v>
      </c>
      <c r="E66" s="28"/>
      <c r="F66" s="29"/>
      <c r="G66" s="30"/>
      <c r="H66" s="35">
        <f>SUM(H65,H63,H61,H59,H57,H55,H53)</f>
        <v>2.91</v>
      </c>
      <c r="I66" s="14"/>
      <c r="J66" s="14"/>
    </row>
    <row r="67" spans="1:10" ht="15.95" customHeight="1" x14ac:dyDescent="0.35">
      <c r="A67" s="25" t="s">
        <v>141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25" t="s">
        <v>142</v>
      </c>
      <c r="B69" s="9"/>
      <c r="C69" s="36"/>
      <c r="D69" s="31" t="s">
        <v>91</v>
      </c>
      <c r="E69" s="28"/>
      <c r="F69" s="29"/>
      <c r="G69" s="30"/>
      <c r="H69" s="31"/>
      <c r="I69" s="14"/>
      <c r="J69" s="14"/>
    </row>
    <row r="70" spans="1:10" ht="15.95" hidden="1" customHeight="1" x14ac:dyDescent="0.35">
      <c r="A70" s="33" t="s">
        <v>92</v>
      </c>
      <c r="B70" s="34"/>
      <c r="C70" s="32"/>
      <c r="D70" s="35">
        <f>SUM(D69:D69)</f>
        <v>0</v>
      </c>
      <c r="E70" s="28"/>
      <c r="F70" s="29"/>
      <c r="G70" s="30"/>
      <c r="H70" s="35">
        <f>SUM(H69:H69)</f>
        <v>0</v>
      </c>
      <c r="I70" s="14"/>
      <c r="J70" s="14"/>
    </row>
    <row r="71" spans="1:10" ht="15.95" customHeight="1" x14ac:dyDescent="0.35">
      <c r="A71" s="37" t="s">
        <v>143</v>
      </c>
      <c r="B71" s="38"/>
      <c r="C71" s="32"/>
      <c r="D71" s="39"/>
      <c r="E71" s="28"/>
      <c r="F71" s="29"/>
      <c r="G71" s="30"/>
      <c r="H71" s="31"/>
      <c r="I71" s="14"/>
      <c r="J71" s="14"/>
    </row>
    <row r="72" spans="1:10" ht="15.95" customHeight="1" x14ac:dyDescent="0.35">
      <c r="A72" s="37" t="s">
        <v>144</v>
      </c>
      <c r="B72" s="38"/>
      <c r="C72" s="32"/>
      <c r="D72" s="31" t="s">
        <v>91</v>
      </c>
      <c r="E72" s="28"/>
      <c r="F72" s="29"/>
      <c r="G72" s="30"/>
      <c r="H72" s="31"/>
      <c r="I72" s="14"/>
      <c r="J72" s="14"/>
    </row>
    <row r="73" spans="1:10" ht="15.95" customHeight="1" x14ac:dyDescent="0.35">
      <c r="A73" s="25" t="s">
        <v>145</v>
      </c>
      <c r="B73" s="9"/>
      <c r="C73" s="36"/>
      <c r="D73" s="31">
        <v>0.1</v>
      </c>
      <c r="E73" s="28"/>
      <c r="F73" s="29"/>
      <c r="G73" s="30"/>
      <c r="H73" s="43">
        <f>ROUND(IFERROR($D73/$D$76*100,0),2)</f>
        <v>0</v>
      </c>
      <c r="I73" s="41"/>
      <c r="J73" s="14"/>
    </row>
    <row r="74" spans="1:10" ht="15.95" customHeight="1" x14ac:dyDescent="0.35">
      <c r="A74" s="25" t="s">
        <v>146</v>
      </c>
      <c r="B74" s="9"/>
      <c r="C74" s="36"/>
      <c r="D74" s="44">
        <v>417.67999999999847</v>
      </c>
      <c r="E74" s="28"/>
      <c r="F74" s="29"/>
      <c r="G74" s="30"/>
      <c r="H74" s="31">
        <f>ROUND(IFERROR($D74/$D$76*100,0),2)-0.01</f>
        <v>3.3000000000000003</v>
      </c>
      <c r="I74" s="41"/>
      <c r="J74" s="14"/>
    </row>
    <row r="75" spans="1:10" ht="15.95" customHeight="1" x14ac:dyDescent="0.35">
      <c r="A75" s="33" t="s">
        <v>92</v>
      </c>
      <c r="B75" s="34"/>
      <c r="C75" s="36"/>
      <c r="D75" s="35">
        <f>SUM(D72:D74)</f>
        <v>417.77999999999849</v>
      </c>
      <c r="E75" s="28"/>
      <c r="F75" s="29"/>
      <c r="G75" s="30"/>
      <c r="H75" s="35">
        <f>SUM(H72:H74)</f>
        <v>3.3000000000000003</v>
      </c>
      <c r="I75" s="11"/>
      <c r="J75" s="14"/>
    </row>
    <row r="76" spans="1:10" ht="15.95" customHeight="1" thickBot="1" x14ac:dyDescent="0.4">
      <c r="A76" s="45" t="s">
        <v>147</v>
      </c>
      <c r="B76" s="46"/>
      <c r="C76" s="47"/>
      <c r="D76" s="48">
        <f>SUMIF(A:A,"*Total",D:D)</f>
        <v>12605.380000000001</v>
      </c>
      <c r="E76" s="49"/>
      <c r="F76" s="50"/>
      <c r="G76" s="51"/>
      <c r="H76" s="48">
        <f>SUMIF(A:A,"*Total",H:H)</f>
        <v>100.00000000000001</v>
      </c>
      <c r="I76" s="11"/>
      <c r="J76" s="14"/>
    </row>
    <row r="77" spans="1:10" ht="15.95" customHeight="1" thickTop="1" x14ac:dyDescent="0.35">
      <c r="A77" s="52" t="s">
        <v>148</v>
      </c>
      <c r="B77" s="14"/>
      <c r="C77" s="14"/>
      <c r="D77" s="11"/>
      <c r="E77" s="14"/>
      <c r="F77" s="14"/>
      <c r="G77" s="14"/>
      <c r="H77" s="6"/>
    </row>
    <row r="78" spans="1:10" ht="15.95" customHeight="1" x14ac:dyDescent="0.35">
      <c r="A78" s="14" t="s">
        <v>149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14" t="s">
        <v>150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151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53" t="s">
        <v>152</v>
      </c>
      <c r="B81" s="53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153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154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155</v>
      </c>
      <c r="B84" s="14"/>
      <c r="C84" s="14"/>
      <c r="D84" s="6"/>
      <c r="E84" s="14"/>
      <c r="F84" s="14"/>
      <c r="G84" s="14"/>
      <c r="H84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203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204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190</v>
      </c>
      <c r="B25" s="14" t="s">
        <v>205</v>
      </c>
      <c r="C25" s="36">
        <v>140</v>
      </c>
      <c r="D25" s="31">
        <v>1605.61</v>
      </c>
      <c r="E25" s="28" t="s">
        <v>120</v>
      </c>
      <c r="F25" s="29" t="s">
        <v>101</v>
      </c>
      <c r="G25" s="30" t="s">
        <v>102</v>
      </c>
      <c r="H25" s="31">
        <f>ROUND(IFERROR($D25/$D$69*100,0),2)</f>
        <v>14.48</v>
      </c>
      <c r="I25" s="14"/>
      <c r="J25" s="14"/>
    </row>
    <row r="26" spans="1:10" ht="15.95" customHeight="1" x14ac:dyDescent="0.35">
      <c r="A26" s="40" t="s">
        <v>103</v>
      </c>
      <c r="B26" s="14" t="s">
        <v>206</v>
      </c>
      <c r="C26" s="36">
        <v>140</v>
      </c>
      <c r="D26" s="31">
        <v>1403.38</v>
      </c>
      <c r="E26" s="28" t="s">
        <v>114</v>
      </c>
      <c r="F26" s="29" t="s">
        <v>101</v>
      </c>
      <c r="G26" s="30" t="s">
        <v>102</v>
      </c>
      <c r="H26" s="31">
        <f>ROUND(IFERROR($D26/$D$69*100,0),2)</f>
        <v>12.66</v>
      </c>
      <c r="I26" s="14"/>
      <c r="J26" s="14"/>
    </row>
    <row r="27" spans="1:10" ht="15.95" customHeight="1" x14ac:dyDescent="0.35">
      <c r="A27" s="33" t="s">
        <v>92</v>
      </c>
      <c r="B27" s="34"/>
      <c r="C27" s="32"/>
      <c r="D27" s="35">
        <f>SUM(D24:D26)</f>
        <v>3008.99</v>
      </c>
      <c r="E27" s="28"/>
      <c r="F27" s="29"/>
      <c r="G27" s="30"/>
      <c r="H27" s="35">
        <f>SUM(H24:H26)</f>
        <v>27.14</v>
      </c>
      <c r="I27" s="14"/>
      <c r="J27" s="14"/>
    </row>
    <row r="28" spans="1:10" ht="15.95" customHeight="1" x14ac:dyDescent="0.35">
      <c r="A28" s="25" t="s">
        <v>126</v>
      </c>
      <c r="B28" s="9"/>
      <c r="C28" s="36"/>
      <c r="D28" s="31" t="s">
        <v>91</v>
      </c>
      <c r="E28" s="28"/>
      <c r="F28" s="29"/>
      <c r="G28" s="30"/>
      <c r="H28" s="31"/>
      <c r="I28" s="14"/>
      <c r="J28" s="14"/>
    </row>
    <row r="29" spans="1:10" ht="15.95" hidden="1" customHeight="1" x14ac:dyDescent="0.35">
      <c r="A29" s="33" t="s">
        <v>92</v>
      </c>
      <c r="B29" s="34"/>
      <c r="C29" s="32"/>
      <c r="D29" s="35">
        <f>SUM(D28:D28)</f>
        <v>0</v>
      </c>
      <c r="E29" s="28"/>
      <c r="F29" s="29"/>
      <c r="G29" s="30"/>
      <c r="H29" s="35">
        <f>SUM(H28:H28)</f>
        <v>0</v>
      </c>
      <c r="I29" s="14"/>
      <c r="J29" s="14"/>
    </row>
    <row r="30" spans="1:10" ht="15.95" customHeight="1" x14ac:dyDescent="0.35">
      <c r="A30" s="37" t="s">
        <v>127</v>
      </c>
      <c r="B30" s="38"/>
      <c r="C30" s="36"/>
      <c r="D30" s="31" t="s">
        <v>91</v>
      </c>
      <c r="E30" s="28"/>
      <c r="F30" s="29"/>
      <c r="G30" s="30"/>
      <c r="H30" s="31"/>
      <c r="I30" s="14"/>
      <c r="J30" s="14"/>
    </row>
    <row r="31" spans="1:10" ht="15.95" hidden="1" customHeight="1" x14ac:dyDescent="0.35">
      <c r="A31" s="33" t="s">
        <v>92</v>
      </c>
      <c r="B31" s="34"/>
      <c r="C31" s="32"/>
      <c r="D31" s="35">
        <f>SUM(D30:D30)</f>
        <v>0</v>
      </c>
      <c r="E31" s="28"/>
      <c r="F31" s="29"/>
      <c r="G31" s="30"/>
      <c r="H31" s="35">
        <f>SUM(H30:H30)</f>
        <v>0</v>
      </c>
      <c r="I31" s="14"/>
      <c r="J31" s="14"/>
    </row>
    <row r="32" spans="1:10" ht="15.95" customHeight="1" x14ac:dyDescent="0.35">
      <c r="A32" s="33"/>
      <c r="B32" s="34"/>
      <c r="C32" s="32"/>
      <c r="D32" s="39"/>
      <c r="E32" s="28"/>
      <c r="F32" s="29"/>
      <c r="G32" s="30"/>
      <c r="H32" s="39"/>
      <c r="I32" s="14"/>
      <c r="J32" s="14"/>
    </row>
    <row r="33" spans="1:10" ht="15.95" customHeight="1" x14ac:dyDescent="0.35">
      <c r="A33" s="33"/>
      <c r="B33" s="34"/>
      <c r="C33" s="32"/>
      <c r="D33" s="39"/>
      <c r="E33" s="28"/>
      <c r="F33" s="29"/>
      <c r="G33" s="30"/>
      <c r="H33" s="39"/>
      <c r="I33" s="14"/>
      <c r="J33" s="14"/>
    </row>
    <row r="34" spans="1:10" ht="15.95" customHeight="1" x14ac:dyDescent="0.35">
      <c r="A34" s="25" t="s">
        <v>128</v>
      </c>
      <c r="B34" s="9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25" t="s">
        <v>129</v>
      </c>
      <c r="B36" s="9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25" t="s">
        <v>130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33"/>
      <c r="B40" s="34"/>
      <c r="C40" s="32"/>
      <c r="D40" s="39"/>
      <c r="E40" s="28"/>
      <c r="F40" s="29"/>
      <c r="G40" s="30"/>
      <c r="H40" s="39"/>
      <c r="I40" s="14"/>
      <c r="J40" s="14"/>
    </row>
    <row r="41" spans="1:10" ht="15.95" customHeight="1" x14ac:dyDescent="0.35">
      <c r="A41" s="25" t="s">
        <v>131</v>
      </c>
      <c r="B41" s="9"/>
      <c r="C41" s="36"/>
      <c r="D41" s="31"/>
      <c r="E41" s="28"/>
      <c r="F41" s="29"/>
      <c r="G41" s="30"/>
      <c r="H41" s="31"/>
      <c r="I41" s="14"/>
      <c r="J41" s="14"/>
    </row>
    <row r="42" spans="1:10" ht="15.95" customHeight="1" x14ac:dyDescent="0.35">
      <c r="A42" s="25" t="s">
        <v>132</v>
      </c>
      <c r="B42" s="9"/>
      <c r="C42" s="36"/>
      <c r="D42" s="31">
        <v>4509.29</v>
      </c>
      <c r="E42" s="28"/>
      <c r="F42" s="29"/>
      <c r="G42" s="30"/>
      <c r="H42" s="31">
        <f>ROUND(IFERROR($D42/$D$69*100,0),2)</f>
        <v>40.68</v>
      </c>
      <c r="I42" s="41"/>
      <c r="J42" s="14"/>
    </row>
    <row r="43" spans="1:10" ht="15.95" customHeight="1" x14ac:dyDescent="0.35">
      <c r="A43" s="25" t="s">
        <v>133</v>
      </c>
      <c r="B43" s="9"/>
      <c r="C43" s="36"/>
      <c r="D43" s="31" t="s">
        <v>91</v>
      </c>
      <c r="E43" s="28"/>
      <c r="F43" s="29"/>
      <c r="G43" s="30"/>
      <c r="H43" s="31"/>
      <c r="I43" s="41"/>
      <c r="J43" s="14"/>
    </row>
    <row r="44" spans="1:10" ht="15.95" hidden="1" customHeight="1" x14ac:dyDescent="0.35">
      <c r="A44" s="33" t="s">
        <v>134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25" t="s">
        <v>135</v>
      </c>
      <c r="B45" s="9"/>
      <c r="C45" s="42"/>
      <c r="D45" s="31"/>
      <c r="E45" s="28"/>
      <c r="F45" s="29"/>
      <c r="G45" s="30"/>
      <c r="H45" s="31"/>
      <c r="I45" s="41"/>
      <c r="J45" s="14"/>
    </row>
    <row r="46" spans="1:10" ht="15.95" customHeight="1" x14ac:dyDescent="0.35">
      <c r="A46" s="40" t="s">
        <v>207</v>
      </c>
      <c r="B46" s="14" t="s">
        <v>208</v>
      </c>
      <c r="C46" s="42">
        <v>1000</v>
      </c>
      <c r="D46" s="31">
        <v>993.99</v>
      </c>
      <c r="E46" s="28" t="s">
        <v>186</v>
      </c>
      <c r="F46" s="29" t="s">
        <v>101</v>
      </c>
      <c r="G46" s="30" t="s">
        <v>111</v>
      </c>
      <c r="H46" s="31">
        <f>ROUND(IFERROR($D46/$D$69*100,0),2)</f>
        <v>8.9700000000000006</v>
      </c>
      <c r="I46" s="41"/>
      <c r="J46" s="14"/>
    </row>
    <row r="47" spans="1:10" ht="15.95" customHeight="1" x14ac:dyDescent="0.35">
      <c r="A47" s="40" t="s">
        <v>179</v>
      </c>
      <c r="B47" s="14" t="s">
        <v>180</v>
      </c>
      <c r="C47" s="42">
        <v>1000</v>
      </c>
      <c r="D47" s="31">
        <v>993.8</v>
      </c>
      <c r="E47" s="28" t="s">
        <v>181</v>
      </c>
      <c r="F47" s="29" t="s">
        <v>101</v>
      </c>
      <c r="G47" s="30" t="s">
        <v>111</v>
      </c>
      <c r="H47" s="31">
        <f>ROUND(IFERROR($D47/$D$69*100,0),2)</f>
        <v>8.9600000000000009</v>
      </c>
      <c r="I47" s="41"/>
      <c r="J47" s="14"/>
    </row>
    <row r="48" spans="1:10" ht="15.95" customHeight="1" x14ac:dyDescent="0.35">
      <c r="A48" s="40" t="s">
        <v>182</v>
      </c>
      <c r="B48" s="14" t="s">
        <v>183</v>
      </c>
      <c r="C48" s="42">
        <v>1000</v>
      </c>
      <c r="D48" s="31">
        <v>992.03</v>
      </c>
      <c r="E48" s="28" t="s">
        <v>181</v>
      </c>
      <c r="F48" s="29" t="s">
        <v>101</v>
      </c>
      <c r="G48" s="30" t="s">
        <v>111</v>
      </c>
      <c r="H48" s="31">
        <f>ROUND(IFERROR($D48/$D$69*100,0),2)</f>
        <v>8.9499999999999993</v>
      </c>
      <c r="I48" s="41"/>
      <c r="J48" s="14"/>
    </row>
    <row r="49" spans="1:10" ht="15.95" customHeight="1" x14ac:dyDescent="0.35">
      <c r="A49" s="40" t="s">
        <v>200</v>
      </c>
      <c r="B49" s="14" t="s">
        <v>209</v>
      </c>
      <c r="C49" s="42">
        <v>400</v>
      </c>
      <c r="D49" s="31">
        <v>397.59</v>
      </c>
      <c r="E49" s="28" t="s">
        <v>202</v>
      </c>
      <c r="F49" s="29" t="s">
        <v>101</v>
      </c>
      <c r="G49" s="30" t="s">
        <v>111</v>
      </c>
      <c r="H49" s="31">
        <f>ROUND(IFERROR($D49/$D$69*100,0),2)</f>
        <v>3.59</v>
      </c>
      <c r="I49" s="41"/>
      <c r="J49" s="14"/>
    </row>
    <row r="50" spans="1:10" ht="15.95" customHeight="1" x14ac:dyDescent="0.35">
      <c r="A50" s="33" t="s">
        <v>134</v>
      </c>
      <c r="B50" s="34"/>
      <c r="C50" s="32"/>
      <c r="D50" s="35">
        <f>SUM(D45:D49)</f>
        <v>3377.41</v>
      </c>
      <c r="E50" s="28"/>
      <c r="F50" s="29"/>
      <c r="G50" s="30"/>
      <c r="H50" s="35">
        <f>SUM(H45:H49)</f>
        <v>30.47</v>
      </c>
      <c r="I50" s="14"/>
      <c r="J50" s="14"/>
    </row>
    <row r="51" spans="1:10" ht="15.95" customHeight="1" x14ac:dyDescent="0.35">
      <c r="A51" s="25" t="s">
        <v>136</v>
      </c>
      <c r="B51" s="9"/>
      <c r="C51" s="36"/>
      <c r="D51" s="31" t="s">
        <v>91</v>
      </c>
      <c r="E51" s="28"/>
      <c r="F51" s="29"/>
      <c r="G51" s="30"/>
      <c r="H51" s="31"/>
      <c r="I51" s="14"/>
      <c r="J51" s="14"/>
    </row>
    <row r="52" spans="1:10" ht="15.95" hidden="1" customHeight="1" x14ac:dyDescent="0.35">
      <c r="A52" s="33" t="s">
        <v>134</v>
      </c>
      <c r="B52" s="34"/>
      <c r="C52" s="32"/>
      <c r="D52" s="35">
        <f>SUM(D51:D51)</f>
        <v>0</v>
      </c>
      <c r="E52" s="28"/>
      <c r="F52" s="29"/>
      <c r="G52" s="30"/>
      <c r="H52" s="35">
        <f>SUM(H51:H51)</f>
        <v>0</v>
      </c>
      <c r="I52" s="14"/>
      <c r="J52" s="14"/>
    </row>
    <row r="53" spans="1:10" ht="15.95" customHeight="1" x14ac:dyDescent="0.35">
      <c r="A53" s="25" t="s">
        <v>137</v>
      </c>
      <c r="B53" s="9"/>
      <c r="C53" s="36"/>
      <c r="D53" s="31" t="s">
        <v>91</v>
      </c>
      <c r="E53" s="28"/>
      <c r="F53" s="29"/>
      <c r="G53" s="30"/>
      <c r="H53" s="31"/>
      <c r="I53" s="14"/>
      <c r="J53" s="14"/>
    </row>
    <row r="54" spans="1:10" ht="15.95" hidden="1" customHeight="1" x14ac:dyDescent="0.35">
      <c r="A54" s="33" t="s">
        <v>134</v>
      </c>
      <c r="B54" s="34"/>
      <c r="C54" s="32"/>
      <c r="D54" s="35">
        <f>SUM(D53:D53)</f>
        <v>0</v>
      </c>
      <c r="E54" s="28"/>
      <c r="F54" s="29"/>
      <c r="G54" s="30"/>
      <c r="H54" s="35">
        <f>SUM(H53:H53)</f>
        <v>0</v>
      </c>
      <c r="I54" s="14"/>
      <c r="J54" s="14"/>
    </row>
    <row r="55" spans="1:10" ht="15.95" customHeight="1" x14ac:dyDescent="0.35">
      <c r="A55" s="37" t="s">
        <v>138</v>
      </c>
      <c r="B55" s="38"/>
      <c r="C55" s="32"/>
      <c r="D55" s="31" t="s">
        <v>91</v>
      </c>
      <c r="E55" s="28"/>
      <c r="F55" s="29"/>
      <c r="G55" s="30"/>
      <c r="H55" s="31"/>
      <c r="I55" s="14"/>
      <c r="J55" s="14"/>
    </row>
    <row r="56" spans="1:10" ht="15.95" hidden="1" customHeight="1" x14ac:dyDescent="0.35">
      <c r="A56" s="33" t="s">
        <v>134</v>
      </c>
      <c r="B56" s="34"/>
      <c r="C56" s="32"/>
      <c r="D56" s="35">
        <f>SUM(D55:D55)</f>
        <v>0</v>
      </c>
      <c r="E56" s="28"/>
      <c r="F56" s="29"/>
      <c r="G56" s="30"/>
      <c r="H56" s="35">
        <f>SUM(H55:H55)</f>
        <v>0</v>
      </c>
      <c r="I56" s="14"/>
      <c r="J56" s="14"/>
    </row>
    <row r="57" spans="1:10" ht="15.95" customHeight="1" x14ac:dyDescent="0.35">
      <c r="A57" s="37" t="s">
        <v>139</v>
      </c>
      <c r="B57" s="38"/>
      <c r="C57" s="32"/>
      <c r="D57" s="31" t="s">
        <v>91</v>
      </c>
      <c r="E57" s="28"/>
      <c r="F57" s="29"/>
      <c r="G57" s="30"/>
      <c r="H57" s="31"/>
      <c r="I57" s="14"/>
      <c r="J57" s="14"/>
    </row>
    <row r="58" spans="1:10" ht="15.95" hidden="1" customHeight="1" x14ac:dyDescent="0.35">
      <c r="A58" s="33" t="s">
        <v>134</v>
      </c>
      <c r="B58" s="34"/>
      <c r="C58" s="32"/>
      <c r="D58" s="35">
        <f>SUM(D57:D57)</f>
        <v>0</v>
      </c>
      <c r="E58" s="28"/>
      <c r="F58" s="29"/>
      <c r="G58" s="30"/>
      <c r="H58" s="35">
        <f>SUM(H57:H57)</f>
        <v>0</v>
      </c>
      <c r="I58" s="14"/>
      <c r="J58" s="14"/>
    </row>
    <row r="59" spans="1:10" ht="15.95" customHeight="1" x14ac:dyDescent="0.35">
      <c r="A59" s="33" t="s">
        <v>140</v>
      </c>
      <c r="B59" s="38"/>
      <c r="C59" s="36"/>
      <c r="D59" s="35">
        <f>SUM(D58,D56,D54,D52,D50,D44,D42)</f>
        <v>7886.7</v>
      </c>
      <c r="E59" s="28"/>
      <c r="F59" s="29"/>
      <c r="G59" s="30"/>
      <c r="H59" s="35">
        <f>SUM(H58,H56,H54,H52,H50,H44,H42)</f>
        <v>71.150000000000006</v>
      </c>
      <c r="I59" s="14"/>
      <c r="J59" s="14"/>
    </row>
    <row r="60" spans="1:10" ht="15.95" customHeight="1" x14ac:dyDescent="0.35">
      <c r="A60" s="25" t="s">
        <v>141</v>
      </c>
      <c r="B60" s="9"/>
      <c r="C60" s="36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92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25" t="s">
        <v>142</v>
      </c>
      <c r="B62" s="9"/>
      <c r="C62" s="36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92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7" t="s">
        <v>143</v>
      </c>
      <c r="B64" s="38"/>
      <c r="C64" s="32"/>
      <c r="D64" s="39"/>
      <c r="E64" s="28"/>
      <c r="F64" s="29"/>
      <c r="G64" s="30"/>
      <c r="H64" s="31"/>
      <c r="I64" s="14"/>
      <c r="J64" s="14"/>
    </row>
    <row r="65" spans="1:10" ht="15.95" customHeight="1" x14ac:dyDescent="0.35">
      <c r="A65" s="37" t="s">
        <v>144</v>
      </c>
      <c r="B65" s="38"/>
      <c r="C65" s="32"/>
      <c r="D65" s="31" t="s">
        <v>91</v>
      </c>
      <c r="E65" s="28"/>
      <c r="F65" s="29"/>
      <c r="G65" s="30"/>
      <c r="H65" s="31"/>
      <c r="I65" s="14"/>
      <c r="J65" s="14"/>
    </row>
    <row r="66" spans="1:10" ht="15.95" customHeight="1" x14ac:dyDescent="0.35">
      <c r="A66" s="25" t="s">
        <v>145</v>
      </c>
      <c r="B66" s="9"/>
      <c r="C66" s="36"/>
      <c r="D66" s="31">
        <v>0.1</v>
      </c>
      <c r="E66" s="28"/>
      <c r="F66" s="29"/>
      <c r="G66" s="30"/>
      <c r="H66" s="43">
        <f>ROUND(IFERROR($D66/$D$69*100,0),2)</f>
        <v>0</v>
      </c>
      <c r="I66" s="41"/>
      <c r="J66" s="14"/>
    </row>
    <row r="67" spans="1:10" ht="15.95" customHeight="1" x14ac:dyDescent="0.35">
      <c r="A67" s="25" t="s">
        <v>146</v>
      </c>
      <c r="B67" s="9"/>
      <c r="C67" s="36"/>
      <c r="D67" s="44">
        <v>189.92999999999938</v>
      </c>
      <c r="E67" s="28"/>
      <c r="F67" s="29"/>
      <c r="G67" s="30"/>
      <c r="H67" s="31">
        <f>ROUND(IFERROR($D67/$D$69*100,0),2)</f>
        <v>1.71</v>
      </c>
      <c r="I67" s="41"/>
      <c r="J67" s="14"/>
    </row>
    <row r="68" spans="1:10" ht="15.95" customHeight="1" x14ac:dyDescent="0.35">
      <c r="A68" s="33" t="s">
        <v>92</v>
      </c>
      <c r="B68" s="34"/>
      <c r="C68" s="36"/>
      <c r="D68" s="35">
        <f>SUM(D65:D67)</f>
        <v>190.02999999999938</v>
      </c>
      <c r="E68" s="28"/>
      <c r="F68" s="29"/>
      <c r="G68" s="30"/>
      <c r="H68" s="35">
        <f>SUM(H65:H67)</f>
        <v>1.71</v>
      </c>
      <c r="I68" s="11"/>
      <c r="J68" s="14"/>
    </row>
    <row r="69" spans="1:10" ht="15.95" customHeight="1" thickBot="1" x14ac:dyDescent="0.4">
      <c r="A69" s="45" t="s">
        <v>147</v>
      </c>
      <c r="B69" s="46"/>
      <c r="C69" s="47"/>
      <c r="D69" s="48">
        <f>SUMIF(A:A,"*Total",D:D)</f>
        <v>11085.719999999998</v>
      </c>
      <c r="E69" s="49"/>
      <c r="F69" s="50"/>
      <c r="G69" s="51"/>
      <c r="H69" s="48">
        <f>SUMIF(A:A,"*Total",H:H)</f>
        <v>100</v>
      </c>
      <c r="I69" s="11"/>
      <c r="J69" s="14"/>
    </row>
    <row r="70" spans="1:10" ht="15.95" customHeight="1" thickTop="1" x14ac:dyDescent="0.35">
      <c r="A70" s="52" t="s">
        <v>148</v>
      </c>
      <c r="B70" s="14"/>
      <c r="C70" s="14"/>
      <c r="D70" s="11"/>
      <c r="E70" s="14"/>
      <c r="F70" s="14"/>
      <c r="G70" s="14"/>
      <c r="H70" s="6"/>
    </row>
    <row r="71" spans="1:10" ht="15.95" customHeight="1" x14ac:dyDescent="0.35">
      <c r="A71" s="14" t="s">
        <v>149</v>
      </c>
      <c r="B71" s="14"/>
      <c r="C71" s="14"/>
      <c r="D71" s="6"/>
      <c r="E71" s="14"/>
      <c r="F71" s="14"/>
      <c r="G71" s="14"/>
      <c r="H71" s="6"/>
    </row>
    <row r="72" spans="1:10" ht="15.95" customHeight="1" x14ac:dyDescent="0.35">
      <c r="A72" s="14" t="s">
        <v>150</v>
      </c>
      <c r="B72" s="14"/>
      <c r="C72" s="14"/>
      <c r="D72" s="6"/>
      <c r="E72" s="14"/>
      <c r="F72" s="14"/>
      <c r="G72" s="14"/>
      <c r="H72" s="6"/>
    </row>
    <row r="73" spans="1:10" ht="15.95" customHeight="1" x14ac:dyDescent="0.35">
      <c r="A73" s="14" t="s">
        <v>151</v>
      </c>
      <c r="B73" s="14"/>
      <c r="C73" s="14"/>
      <c r="D73" s="6"/>
      <c r="E73" s="14"/>
      <c r="F73" s="14"/>
      <c r="G73" s="14"/>
      <c r="H73" s="6"/>
    </row>
    <row r="74" spans="1:10" ht="15.95" customHeight="1" x14ac:dyDescent="0.35">
      <c r="A74" s="53" t="s">
        <v>152</v>
      </c>
      <c r="B74" s="53"/>
      <c r="C74" s="14"/>
      <c r="D74" s="6"/>
      <c r="E74" s="14"/>
      <c r="F74" s="14"/>
      <c r="G74" s="14"/>
      <c r="H74" s="6"/>
    </row>
    <row r="75" spans="1:10" ht="15.95" customHeight="1" x14ac:dyDescent="0.35">
      <c r="A75" s="14" t="s">
        <v>153</v>
      </c>
      <c r="B75" s="14"/>
      <c r="C75" s="14"/>
      <c r="D75" s="6"/>
      <c r="E75" s="14"/>
      <c r="F75" s="14"/>
      <c r="G75" s="14"/>
      <c r="H75" s="6"/>
    </row>
    <row r="76" spans="1:10" ht="15.95" customHeight="1" x14ac:dyDescent="0.35">
      <c r="A76" s="14" t="s">
        <v>154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155</v>
      </c>
      <c r="B77" s="14"/>
      <c r="C77" s="14"/>
      <c r="D77" s="6"/>
      <c r="E77" s="14"/>
      <c r="F77" s="14"/>
      <c r="G77" s="14"/>
      <c r="H77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6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691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692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190</v>
      </c>
      <c r="B25" s="14" t="s">
        <v>693</v>
      </c>
      <c r="C25" s="36">
        <v>110</v>
      </c>
      <c r="D25" s="31">
        <v>1211.52</v>
      </c>
      <c r="E25" s="28" t="s">
        <v>114</v>
      </c>
      <c r="F25" s="29" t="s">
        <v>101</v>
      </c>
      <c r="G25" s="30" t="s">
        <v>102</v>
      </c>
      <c r="H25" s="31">
        <f t="shared" ref="H25:H37" si="0">ROUND(IFERROR($D25/$D$78*100,0),2)</f>
        <v>9.2799999999999994</v>
      </c>
      <c r="I25" s="14"/>
      <c r="J25" s="14"/>
    </row>
    <row r="26" spans="1:10" ht="15.95" customHeight="1" x14ac:dyDescent="0.35">
      <c r="A26" s="40" t="s">
        <v>162</v>
      </c>
      <c r="B26" s="14" t="s">
        <v>694</v>
      </c>
      <c r="C26" s="36">
        <v>110</v>
      </c>
      <c r="D26" s="31">
        <v>1203.8499999999999</v>
      </c>
      <c r="E26" s="28" t="s">
        <v>164</v>
      </c>
      <c r="F26" s="29" t="s">
        <v>101</v>
      </c>
      <c r="G26" s="30" t="s">
        <v>102</v>
      </c>
      <c r="H26" s="31">
        <f t="shared" si="0"/>
        <v>9.23</v>
      </c>
      <c r="I26" s="14"/>
      <c r="J26" s="14"/>
    </row>
    <row r="27" spans="1:10" ht="15.95" customHeight="1" x14ac:dyDescent="0.35">
      <c r="A27" s="40" t="s">
        <v>103</v>
      </c>
      <c r="B27" s="14" t="s">
        <v>695</v>
      </c>
      <c r="C27" s="36">
        <v>110</v>
      </c>
      <c r="D27" s="31">
        <v>1127.28</v>
      </c>
      <c r="E27" s="28" t="s">
        <v>114</v>
      </c>
      <c r="F27" s="29" t="s">
        <v>101</v>
      </c>
      <c r="G27" s="30" t="s">
        <v>102</v>
      </c>
      <c r="H27" s="31">
        <f t="shared" si="0"/>
        <v>8.64</v>
      </c>
      <c r="I27" s="14"/>
      <c r="J27" s="14"/>
    </row>
    <row r="28" spans="1:10" ht="15.95" customHeight="1" x14ac:dyDescent="0.35">
      <c r="A28" s="40" t="s">
        <v>681</v>
      </c>
      <c r="B28" s="14" t="s">
        <v>682</v>
      </c>
      <c r="C28" s="36">
        <v>100</v>
      </c>
      <c r="D28" s="31">
        <v>1067.21</v>
      </c>
      <c r="E28" s="28" t="s">
        <v>120</v>
      </c>
      <c r="F28" s="29" t="s">
        <v>101</v>
      </c>
      <c r="G28" s="30" t="s">
        <v>524</v>
      </c>
      <c r="H28" s="31">
        <f t="shared" si="0"/>
        <v>8.18</v>
      </c>
      <c r="I28" s="14"/>
      <c r="J28" s="14"/>
    </row>
    <row r="29" spans="1:10" ht="15.95" customHeight="1" x14ac:dyDescent="0.35">
      <c r="A29" s="40" t="s">
        <v>106</v>
      </c>
      <c r="B29" s="14" t="s">
        <v>641</v>
      </c>
      <c r="C29" s="36">
        <v>100</v>
      </c>
      <c r="D29" s="31">
        <v>1053.22</v>
      </c>
      <c r="E29" s="28" t="s">
        <v>108</v>
      </c>
      <c r="F29" s="29" t="s">
        <v>101</v>
      </c>
      <c r="G29" s="30" t="s">
        <v>102</v>
      </c>
      <c r="H29" s="31">
        <f t="shared" si="0"/>
        <v>8.07</v>
      </c>
      <c r="I29" s="14"/>
      <c r="J29" s="14"/>
    </row>
    <row r="30" spans="1:10" ht="15.95" customHeight="1" x14ac:dyDescent="0.35">
      <c r="A30" s="40" t="s">
        <v>112</v>
      </c>
      <c r="B30" s="14" t="s">
        <v>653</v>
      </c>
      <c r="C30" s="36">
        <v>100</v>
      </c>
      <c r="D30" s="31">
        <v>1033.05</v>
      </c>
      <c r="E30" s="28" t="s">
        <v>120</v>
      </c>
      <c r="F30" s="29" t="s">
        <v>101</v>
      </c>
      <c r="G30" s="30" t="s">
        <v>102</v>
      </c>
      <c r="H30" s="31">
        <f t="shared" si="0"/>
        <v>7.92</v>
      </c>
      <c r="I30" s="14"/>
      <c r="J30" s="14"/>
    </row>
    <row r="31" spans="1:10" ht="15.95" customHeight="1" x14ac:dyDescent="0.35">
      <c r="A31" s="40" t="s">
        <v>244</v>
      </c>
      <c r="B31" s="14" t="s">
        <v>674</v>
      </c>
      <c r="C31" s="36">
        <v>100</v>
      </c>
      <c r="D31" s="31">
        <v>1031.51</v>
      </c>
      <c r="E31" s="28" t="s">
        <v>108</v>
      </c>
      <c r="F31" s="29" t="s">
        <v>101</v>
      </c>
      <c r="G31" s="30" t="s">
        <v>102</v>
      </c>
      <c r="H31" s="31">
        <f t="shared" si="0"/>
        <v>7.9</v>
      </c>
      <c r="I31" s="14"/>
      <c r="J31" s="14"/>
    </row>
    <row r="32" spans="1:10" ht="15.95" customHeight="1" x14ac:dyDescent="0.35">
      <c r="A32" s="40" t="s">
        <v>198</v>
      </c>
      <c r="B32" s="14" t="s">
        <v>675</v>
      </c>
      <c r="C32" s="36">
        <v>100</v>
      </c>
      <c r="D32" s="31">
        <v>1025.79</v>
      </c>
      <c r="E32" s="28" t="s">
        <v>164</v>
      </c>
      <c r="F32" s="29" t="s">
        <v>101</v>
      </c>
      <c r="G32" s="30" t="s">
        <v>111</v>
      </c>
      <c r="H32" s="31">
        <f t="shared" si="0"/>
        <v>7.86</v>
      </c>
      <c r="I32" s="14"/>
      <c r="J32" s="14"/>
    </row>
    <row r="33" spans="1:10" ht="15.95" customHeight="1" x14ac:dyDescent="0.35">
      <c r="A33" s="40" t="s">
        <v>509</v>
      </c>
      <c r="B33" s="14" t="s">
        <v>657</v>
      </c>
      <c r="C33" s="36">
        <v>100</v>
      </c>
      <c r="D33" s="31">
        <v>1023</v>
      </c>
      <c r="E33" s="28" t="s">
        <v>108</v>
      </c>
      <c r="F33" s="29" t="s">
        <v>101</v>
      </c>
      <c r="G33" s="30" t="s">
        <v>407</v>
      </c>
      <c r="H33" s="31">
        <f t="shared" si="0"/>
        <v>7.84</v>
      </c>
      <c r="I33" s="14"/>
      <c r="J33" s="14"/>
    </row>
    <row r="34" spans="1:10" ht="15.95" customHeight="1" x14ac:dyDescent="0.35">
      <c r="A34" s="40" t="s">
        <v>124</v>
      </c>
      <c r="B34" s="14" t="s">
        <v>637</v>
      </c>
      <c r="C34" s="36">
        <v>4500</v>
      </c>
      <c r="D34" s="31">
        <v>794.53</v>
      </c>
      <c r="E34" s="28" t="s">
        <v>120</v>
      </c>
      <c r="F34" s="29" t="s">
        <v>101</v>
      </c>
      <c r="G34" s="30" t="s">
        <v>111</v>
      </c>
      <c r="H34" s="31">
        <f t="shared" si="0"/>
        <v>6.09</v>
      </c>
      <c r="I34" s="14"/>
      <c r="J34" s="14"/>
    </row>
    <row r="35" spans="1:10" ht="15.95" customHeight="1" x14ac:dyDescent="0.35">
      <c r="A35" s="40" t="s">
        <v>118</v>
      </c>
      <c r="B35" s="14" t="s">
        <v>643</v>
      </c>
      <c r="C35" s="36">
        <v>40</v>
      </c>
      <c r="D35" s="31">
        <v>519.87</v>
      </c>
      <c r="E35" s="28" t="s">
        <v>120</v>
      </c>
      <c r="F35" s="29" t="s">
        <v>101</v>
      </c>
      <c r="G35" s="30" t="s">
        <v>121</v>
      </c>
      <c r="H35" s="31">
        <f t="shared" si="0"/>
        <v>3.98</v>
      </c>
      <c r="I35" s="14"/>
      <c r="J35" s="14"/>
    </row>
    <row r="36" spans="1:10" ht="15.95" customHeight="1" x14ac:dyDescent="0.35">
      <c r="A36" s="40" t="s">
        <v>646</v>
      </c>
      <c r="B36" s="14" t="s">
        <v>647</v>
      </c>
      <c r="C36" s="36">
        <v>500</v>
      </c>
      <c r="D36" s="31">
        <v>519.67999999999995</v>
      </c>
      <c r="E36" s="28" t="s">
        <v>114</v>
      </c>
      <c r="F36" s="29" t="s">
        <v>101</v>
      </c>
      <c r="G36" s="30" t="s">
        <v>121</v>
      </c>
      <c r="H36" s="31">
        <f t="shared" si="0"/>
        <v>3.98</v>
      </c>
      <c r="I36" s="14"/>
      <c r="J36" s="14"/>
    </row>
    <row r="37" spans="1:10" ht="15.95" customHeight="1" x14ac:dyDescent="0.35">
      <c r="A37" s="40" t="s">
        <v>646</v>
      </c>
      <c r="B37" s="14" t="s">
        <v>686</v>
      </c>
      <c r="C37" s="36">
        <v>150</v>
      </c>
      <c r="D37" s="31">
        <v>155.71</v>
      </c>
      <c r="E37" s="28" t="s">
        <v>114</v>
      </c>
      <c r="F37" s="29" t="s">
        <v>101</v>
      </c>
      <c r="G37" s="30" t="s">
        <v>121</v>
      </c>
      <c r="H37" s="31">
        <f t="shared" si="0"/>
        <v>1.19</v>
      </c>
      <c r="I37" s="14"/>
      <c r="J37" s="14"/>
    </row>
    <row r="38" spans="1:10" ht="15.95" customHeight="1" x14ac:dyDescent="0.35">
      <c r="A38" s="33" t="s">
        <v>92</v>
      </c>
      <c r="B38" s="34"/>
      <c r="C38" s="32"/>
      <c r="D38" s="35">
        <f>SUM(D24:D37)</f>
        <v>11766.220000000001</v>
      </c>
      <c r="E38" s="28"/>
      <c r="F38" s="29"/>
      <c r="G38" s="30"/>
      <c r="H38" s="35">
        <f>SUM(H24:H37)</f>
        <v>90.160000000000011</v>
      </c>
      <c r="I38" s="14"/>
      <c r="J38" s="14"/>
    </row>
    <row r="39" spans="1:10" ht="15.95" customHeight="1" x14ac:dyDescent="0.35">
      <c r="A39" s="25" t="s">
        <v>126</v>
      </c>
      <c r="B39" s="9"/>
      <c r="C39" s="36"/>
      <c r="D39" s="31" t="s">
        <v>91</v>
      </c>
      <c r="E39" s="28"/>
      <c r="F39" s="29"/>
      <c r="G39" s="30"/>
      <c r="H39" s="31"/>
      <c r="I39" s="14"/>
      <c r="J39" s="14"/>
    </row>
    <row r="40" spans="1:10" ht="15.95" hidden="1" customHeight="1" x14ac:dyDescent="0.35">
      <c r="A40" s="33" t="s">
        <v>92</v>
      </c>
      <c r="B40" s="34"/>
      <c r="C40" s="32"/>
      <c r="D40" s="35">
        <f>SUM(D39:D39)</f>
        <v>0</v>
      </c>
      <c r="E40" s="28"/>
      <c r="F40" s="29"/>
      <c r="G40" s="30"/>
      <c r="H40" s="35">
        <f>SUM(H39:H39)</f>
        <v>0</v>
      </c>
      <c r="I40" s="14"/>
      <c r="J40" s="14"/>
    </row>
    <row r="41" spans="1:10" ht="15.95" customHeight="1" x14ac:dyDescent="0.35">
      <c r="A41" s="37" t="s">
        <v>127</v>
      </c>
      <c r="B41" s="38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33"/>
      <c r="B44" s="34"/>
      <c r="C44" s="32"/>
      <c r="D44" s="39"/>
      <c r="E44" s="28"/>
      <c r="F44" s="29"/>
      <c r="G44" s="30"/>
      <c r="H44" s="39"/>
      <c r="I44" s="14"/>
      <c r="J44" s="14"/>
    </row>
    <row r="45" spans="1:10" ht="15.95" customHeight="1" x14ac:dyDescent="0.35">
      <c r="A45" s="25" t="s">
        <v>128</v>
      </c>
      <c r="B45" s="9"/>
      <c r="C45" s="36"/>
      <c r="D45" s="31" t="s">
        <v>91</v>
      </c>
      <c r="E45" s="28"/>
      <c r="F45" s="29"/>
      <c r="G45" s="30"/>
      <c r="H45" s="31"/>
      <c r="I45" s="14"/>
      <c r="J45" s="14"/>
    </row>
    <row r="46" spans="1:10" ht="15.95" hidden="1" customHeight="1" x14ac:dyDescent="0.35">
      <c r="A46" s="33" t="s">
        <v>92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25" t="s">
        <v>129</v>
      </c>
      <c r="B47" s="9"/>
      <c r="C47" s="36"/>
      <c r="D47" s="31"/>
      <c r="E47" s="28"/>
      <c r="F47" s="29"/>
      <c r="G47" s="30"/>
      <c r="H47" s="31"/>
      <c r="I47" s="14"/>
      <c r="J47" s="14"/>
    </row>
    <row r="48" spans="1:10" ht="15.95" customHeight="1" x14ac:dyDescent="0.35">
      <c r="A48" s="40" t="s">
        <v>689</v>
      </c>
      <c r="B48" s="14" t="s">
        <v>690</v>
      </c>
      <c r="C48" s="36">
        <v>450000</v>
      </c>
      <c r="D48" s="31">
        <v>464.45</v>
      </c>
      <c r="E48" s="28"/>
      <c r="F48" s="29"/>
      <c r="G48" s="30" t="s">
        <v>660</v>
      </c>
      <c r="H48" s="31">
        <f>ROUND(IFERROR($D48/$D$78*100,0),2)</f>
        <v>3.56</v>
      </c>
      <c r="I48" s="14"/>
      <c r="J48" s="14"/>
    </row>
    <row r="49" spans="1:10" ht="15.95" customHeight="1" x14ac:dyDescent="0.35">
      <c r="A49" s="40" t="s">
        <v>696</v>
      </c>
      <c r="B49" s="14" t="s">
        <v>697</v>
      </c>
      <c r="C49" s="36">
        <v>35000</v>
      </c>
      <c r="D49" s="31">
        <v>36.020000000000003</v>
      </c>
      <c r="E49" s="28"/>
      <c r="F49" s="29"/>
      <c r="G49" s="30" t="s">
        <v>660</v>
      </c>
      <c r="H49" s="31">
        <f>ROUND(IFERROR($D49/$D$78*100,0),2)</f>
        <v>0.28000000000000003</v>
      </c>
      <c r="I49" s="14"/>
      <c r="J49" s="14"/>
    </row>
    <row r="50" spans="1:10" ht="15.95" customHeight="1" x14ac:dyDescent="0.35">
      <c r="A50" s="33" t="s">
        <v>92</v>
      </c>
      <c r="B50" s="34"/>
      <c r="C50" s="32"/>
      <c r="D50" s="35">
        <f>SUM(D47:D49)</f>
        <v>500.46999999999997</v>
      </c>
      <c r="E50" s="28"/>
      <c r="F50" s="29"/>
      <c r="G50" s="30"/>
      <c r="H50" s="35">
        <f>SUM(H47:H49)</f>
        <v>3.84</v>
      </c>
      <c r="I50" s="14"/>
      <c r="J50" s="14"/>
    </row>
    <row r="51" spans="1:10" ht="15.95" customHeight="1" x14ac:dyDescent="0.35">
      <c r="A51" s="25" t="s">
        <v>130</v>
      </c>
      <c r="B51" s="9"/>
      <c r="C51" s="36"/>
      <c r="D51" s="31" t="s">
        <v>91</v>
      </c>
      <c r="E51" s="28"/>
      <c r="F51" s="29"/>
      <c r="G51" s="30"/>
      <c r="H51" s="31"/>
      <c r="I51" s="14"/>
      <c r="J51" s="14"/>
    </row>
    <row r="52" spans="1:10" ht="15.95" hidden="1" customHeight="1" x14ac:dyDescent="0.35">
      <c r="A52" s="33" t="s">
        <v>92</v>
      </c>
      <c r="B52" s="34"/>
      <c r="C52" s="32"/>
      <c r="D52" s="35">
        <f>SUM(D51:D51)</f>
        <v>0</v>
      </c>
      <c r="E52" s="28"/>
      <c r="F52" s="29"/>
      <c r="G52" s="30"/>
      <c r="H52" s="35">
        <f>SUM(H51:H51)</f>
        <v>0</v>
      </c>
      <c r="I52" s="14"/>
      <c r="J52" s="14"/>
    </row>
    <row r="53" spans="1:10" ht="15.95" customHeight="1" x14ac:dyDescent="0.35">
      <c r="A53" s="33"/>
      <c r="B53" s="34"/>
      <c r="C53" s="32"/>
      <c r="D53" s="39"/>
      <c r="E53" s="28"/>
      <c r="F53" s="29"/>
      <c r="G53" s="30"/>
      <c r="H53" s="39"/>
      <c r="I53" s="14"/>
      <c r="J53" s="14"/>
    </row>
    <row r="54" spans="1:10" ht="15.95" customHeight="1" x14ac:dyDescent="0.35">
      <c r="A54" s="25" t="s">
        <v>131</v>
      </c>
      <c r="B54" s="9"/>
      <c r="C54" s="36"/>
      <c r="D54" s="31"/>
      <c r="E54" s="28"/>
      <c r="F54" s="29"/>
      <c r="G54" s="30"/>
      <c r="H54" s="31"/>
      <c r="I54" s="14"/>
      <c r="J54" s="14"/>
    </row>
    <row r="55" spans="1:10" ht="15.95" customHeight="1" x14ac:dyDescent="0.35">
      <c r="A55" s="25" t="s">
        <v>132</v>
      </c>
      <c r="B55" s="9"/>
      <c r="C55" s="36"/>
      <c r="D55" s="31">
        <v>379.42</v>
      </c>
      <c r="E55" s="28"/>
      <c r="F55" s="29"/>
      <c r="G55" s="30"/>
      <c r="H55" s="31">
        <f>ROUND(IFERROR($D55/$D$78*100,0),2)</f>
        <v>2.91</v>
      </c>
      <c r="I55" s="41"/>
      <c r="J55" s="14"/>
    </row>
    <row r="56" spans="1:10" ht="15.95" customHeight="1" x14ac:dyDescent="0.35">
      <c r="A56" s="25" t="s">
        <v>133</v>
      </c>
      <c r="B56" s="9"/>
      <c r="C56" s="36"/>
      <c r="D56" s="31" t="s">
        <v>91</v>
      </c>
      <c r="E56" s="28"/>
      <c r="F56" s="29"/>
      <c r="G56" s="30"/>
      <c r="H56" s="31"/>
      <c r="I56" s="41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135</v>
      </c>
      <c r="B58" s="9"/>
      <c r="C58" s="42"/>
      <c r="D58" s="31" t="s">
        <v>91</v>
      </c>
      <c r="E58" s="28"/>
      <c r="F58" s="29"/>
      <c r="G58" s="30"/>
      <c r="H58" s="31"/>
      <c r="I58" s="41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25" t="s">
        <v>136</v>
      </c>
      <c r="B60" s="9"/>
      <c r="C60" s="36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25" t="s">
        <v>137</v>
      </c>
      <c r="B62" s="9"/>
      <c r="C62" s="36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7" t="s">
        <v>138</v>
      </c>
      <c r="B64" s="38"/>
      <c r="C64" s="32"/>
      <c r="D64" s="31" t="s">
        <v>91</v>
      </c>
      <c r="E64" s="28"/>
      <c r="F64" s="29"/>
      <c r="G64" s="30"/>
      <c r="H64" s="31"/>
      <c r="I64" s="14"/>
      <c r="J64" s="14"/>
    </row>
    <row r="65" spans="1:10" ht="15.95" hidden="1" customHeight="1" x14ac:dyDescent="0.35">
      <c r="A65" s="33" t="s">
        <v>134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37" t="s">
        <v>139</v>
      </c>
      <c r="B66" s="38"/>
      <c r="C66" s="32"/>
      <c r="D66" s="31" t="s">
        <v>91</v>
      </c>
      <c r="E66" s="28"/>
      <c r="F66" s="29"/>
      <c r="G66" s="30"/>
      <c r="H66" s="31"/>
      <c r="I66" s="14"/>
      <c r="J66" s="14"/>
    </row>
    <row r="67" spans="1:10" ht="15.95" hidden="1" customHeight="1" x14ac:dyDescent="0.35">
      <c r="A67" s="33" t="s">
        <v>134</v>
      </c>
      <c r="B67" s="34"/>
      <c r="C67" s="32"/>
      <c r="D67" s="35">
        <f>SUM(D66:D66)</f>
        <v>0</v>
      </c>
      <c r="E67" s="28"/>
      <c r="F67" s="29"/>
      <c r="G67" s="30"/>
      <c r="H67" s="35">
        <f>SUM(H66:H66)</f>
        <v>0</v>
      </c>
      <c r="I67" s="14"/>
      <c r="J67" s="14"/>
    </row>
    <row r="68" spans="1:10" ht="15.95" customHeight="1" x14ac:dyDescent="0.35">
      <c r="A68" s="33" t="s">
        <v>140</v>
      </c>
      <c r="B68" s="38"/>
      <c r="C68" s="36"/>
      <c r="D68" s="35">
        <f>SUM(D67,D65,D63,D61,D59,D57,D55)</f>
        <v>379.42</v>
      </c>
      <c r="E68" s="28"/>
      <c r="F68" s="29"/>
      <c r="G68" s="30"/>
      <c r="H68" s="35">
        <f>SUM(H67,H65,H63,H61,H59,H57,H55)</f>
        <v>2.91</v>
      </c>
      <c r="I68" s="14"/>
      <c r="J68" s="14"/>
    </row>
    <row r="69" spans="1:10" ht="15.95" customHeight="1" x14ac:dyDescent="0.35">
      <c r="A69" s="25" t="s">
        <v>141</v>
      </c>
      <c r="B69" s="9"/>
      <c r="C69" s="36"/>
      <c r="D69" s="31" t="s">
        <v>91</v>
      </c>
      <c r="E69" s="28"/>
      <c r="F69" s="29"/>
      <c r="G69" s="30"/>
      <c r="H69" s="31"/>
      <c r="I69" s="14"/>
      <c r="J69" s="14"/>
    </row>
    <row r="70" spans="1:10" ht="15.95" hidden="1" customHeight="1" x14ac:dyDescent="0.35">
      <c r="A70" s="33" t="s">
        <v>92</v>
      </c>
      <c r="B70" s="34"/>
      <c r="C70" s="32"/>
      <c r="D70" s="35">
        <f>SUM(D69:D69)</f>
        <v>0</v>
      </c>
      <c r="E70" s="28"/>
      <c r="F70" s="29"/>
      <c r="G70" s="30"/>
      <c r="H70" s="35">
        <f>SUM(H69:H69)</f>
        <v>0</v>
      </c>
      <c r="I70" s="14"/>
      <c r="J70" s="14"/>
    </row>
    <row r="71" spans="1:10" ht="15.95" customHeight="1" x14ac:dyDescent="0.35">
      <c r="A71" s="25" t="s">
        <v>142</v>
      </c>
      <c r="B71" s="9"/>
      <c r="C71" s="36"/>
      <c r="D71" s="31" t="s">
        <v>91</v>
      </c>
      <c r="E71" s="28"/>
      <c r="F71" s="29"/>
      <c r="G71" s="30"/>
      <c r="H71" s="31"/>
      <c r="I71" s="14"/>
      <c r="J71" s="14"/>
    </row>
    <row r="72" spans="1:10" ht="15.95" hidden="1" customHeight="1" x14ac:dyDescent="0.35">
      <c r="A72" s="33" t="s">
        <v>92</v>
      </c>
      <c r="B72" s="34"/>
      <c r="C72" s="32"/>
      <c r="D72" s="35">
        <f>SUM(D71:D71)</f>
        <v>0</v>
      </c>
      <c r="E72" s="28"/>
      <c r="F72" s="29"/>
      <c r="G72" s="30"/>
      <c r="H72" s="35">
        <f>SUM(H71:H71)</f>
        <v>0</v>
      </c>
      <c r="I72" s="14"/>
      <c r="J72" s="14"/>
    </row>
    <row r="73" spans="1:10" ht="15.95" customHeight="1" x14ac:dyDescent="0.35">
      <c r="A73" s="37" t="s">
        <v>143</v>
      </c>
      <c r="B73" s="38"/>
      <c r="C73" s="32"/>
      <c r="D73" s="39"/>
      <c r="E73" s="28"/>
      <c r="F73" s="29"/>
      <c r="G73" s="30"/>
      <c r="H73" s="31"/>
      <c r="I73" s="14"/>
      <c r="J73" s="14"/>
    </row>
    <row r="74" spans="1:10" ht="15.95" customHeight="1" x14ac:dyDescent="0.35">
      <c r="A74" s="37" t="s">
        <v>144</v>
      </c>
      <c r="B74" s="38"/>
      <c r="C74" s="32"/>
      <c r="D74" s="31" t="s">
        <v>91</v>
      </c>
      <c r="E74" s="28"/>
      <c r="F74" s="29"/>
      <c r="G74" s="30"/>
      <c r="H74" s="31"/>
      <c r="I74" s="14"/>
      <c r="J74" s="14"/>
    </row>
    <row r="75" spans="1:10" ht="15.95" customHeight="1" x14ac:dyDescent="0.35">
      <c r="A75" s="25" t="s">
        <v>145</v>
      </c>
      <c r="B75" s="9"/>
      <c r="C75" s="36"/>
      <c r="D75" s="31">
        <v>0.11</v>
      </c>
      <c r="E75" s="28"/>
      <c r="F75" s="29"/>
      <c r="G75" s="30"/>
      <c r="H75" s="43">
        <f>ROUND(IFERROR($D75/$D$78*100,0),2)</f>
        <v>0</v>
      </c>
      <c r="I75" s="41"/>
      <c r="J75" s="14"/>
    </row>
    <row r="76" spans="1:10" ht="15.95" customHeight="1" x14ac:dyDescent="0.35">
      <c r="A76" s="25" t="s">
        <v>146</v>
      </c>
      <c r="B76" s="9"/>
      <c r="C76" s="36"/>
      <c r="D76" s="44">
        <v>403.42999999999665</v>
      </c>
      <c r="E76" s="28"/>
      <c r="F76" s="29"/>
      <c r="G76" s="30"/>
      <c r="H76" s="31">
        <f>ROUND(IFERROR($D76/$D$78*100,0),2)</f>
        <v>3.09</v>
      </c>
      <c r="I76" s="41"/>
      <c r="J76" s="14"/>
    </row>
    <row r="77" spans="1:10" ht="15.95" customHeight="1" x14ac:dyDescent="0.35">
      <c r="A77" s="33" t="s">
        <v>92</v>
      </c>
      <c r="B77" s="34"/>
      <c r="C77" s="36"/>
      <c r="D77" s="35">
        <f>SUM(D74:D76)</f>
        <v>403.53999999999667</v>
      </c>
      <c r="E77" s="28"/>
      <c r="F77" s="29"/>
      <c r="G77" s="30"/>
      <c r="H77" s="35">
        <f>SUM(H74:H76)</f>
        <v>3.09</v>
      </c>
      <c r="I77" s="11"/>
      <c r="J77" s="14"/>
    </row>
    <row r="78" spans="1:10" ht="15.95" customHeight="1" thickBot="1" x14ac:dyDescent="0.4">
      <c r="A78" s="45" t="s">
        <v>147</v>
      </c>
      <c r="B78" s="46"/>
      <c r="C78" s="47"/>
      <c r="D78" s="48">
        <f>SUMIF(A:A,"*Total",D:D)</f>
        <v>13049.649999999998</v>
      </c>
      <c r="E78" s="49"/>
      <c r="F78" s="50"/>
      <c r="G78" s="51"/>
      <c r="H78" s="48">
        <f>SUMIF(A:A,"*Total",H:H)</f>
        <v>100.00000000000001</v>
      </c>
      <c r="I78" s="11"/>
      <c r="J78" s="14"/>
    </row>
    <row r="79" spans="1:10" ht="15.95" customHeight="1" thickTop="1" x14ac:dyDescent="0.35">
      <c r="A79" s="52" t="s">
        <v>148</v>
      </c>
      <c r="B79" s="14"/>
      <c r="C79" s="14"/>
      <c r="D79" s="11"/>
      <c r="E79" s="14"/>
      <c r="F79" s="14"/>
      <c r="G79" s="14"/>
      <c r="H79" s="6"/>
    </row>
    <row r="80" spans="1:10" ht="15.95" customHeight="1" x14ac:dyDescent="0.35">
      <c r="A80" s="14" t="s">
        <v>149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150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151</v>
      </c>
      <c r="B82" s="14"/>
      <c r="C82" s="14"/>
      <c r="D82" s="6"/>
      <c r="E82" s="14"/>
      <c r="F82" s="14"/>
      <c r="G82" s="14"/>
      <c r="H82" s="6"/>
    </row>
    <row r="83" spans="1:8" ht="15.95" customHeight="1" x14ac:dyDescent="0.35">
      <c r="A83" s="53" t="s">
        <v>152</v>
      </c>
      <c r="B83" s="53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153</v>
      </c>
      <c r="B84" s="14"/>
      <c r="C84" s="14"/>
      <c r="D84" s="6"/>
      <c r="E84" s="14"/>
      <c r="F84" s="14"/>
      <c r="G84" s="14"/>
      <c r="H84" s="6"/>
    </row>
    <row r="85" spans="1:8" ht="15.95" customHeight="1" x14ac:dyDescent="0.35">
      <c r="A85" s="14" t="s">
        <v>154</v>
      </c>
      <c r="B85" s="14"/>
      <c r="C85" s="14"/>
      <c r="D85" s="6"/>
      <c r="E85" s="14"/>
      <c r="F85" s="14"/>
      <c r="G85" s="14"/>
      <c r="H85" s="6"/>
    </row>
    <row r="86" spans="1:8" ht="15.95" customHeight="1" x14ac:dyDescent="0.35">
      <c r="A86" s="14" t="s">
        <v>155</v>
      </c>
      <c r="B86" s="14"/>
      <c r="C86" s="14"/>
      <c r="D86" s="6"/>
      <c r="E86" s="14"/>
      <c r="F86" s="14"/>
      <c r="G86" s="14"/>
      <c r="H86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5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698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699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226</v>
      </c>
      <c r="B25" s="14" t="s">
        <v>700</v>
      </c>
      <c r="C25" s="36">
        <v>474</v>
      </c>
      <c r="D25" s="31">
        <v>4011.23</v>
      </c>
      <c r="E25" s="28" t="s">
        <v>120</v>
      </c>
      <c r="F25" s="29" t="s">
        <v>101</v>
      </c>
      <c r="G25" s="30" t="s">
        <v>102</v>
      </c>
      <c r="H25" s="31">
        <f t="shared" ref="H25:H46" si="0">ROUND(IFERROR($D25/$D$87*100,0),2)</f>
        <v>9.48</v>
      </c>
      <c r="I25" s="14"/>
      <c r="J25" s="14"/>
    </row>
    <row r="26" spans="1:10" ht="15.95" customHeight="1" x14ac:dyDescent="0.35">
      <c r="A26" s="40" t="s">
        <v>124</v>
      </c>
      <c r="B26" s="14" t="s">
        <v>701</v>
      </c>
      <c r="C26" s="36">
        <v>380</v>
      </c>
      <c r="D26" s="31">
        <v>3873.33</v>
      </c>
      <c r="E26" s="28" t="s">
        <v>120</v>
      </c>
      <c r="F26" s="29" t="s">
        <v>101</v>
      </c>
      <c r="G26" s="30" t="s">
        <v>111</v>
      </c>
      <c r="H26" s="31">
        <f t="shared" si="0"/>
        <v>9.15</v>
      </c>
      <c r="I26" s="14"/>
      <c r="J26" s="14"/>
    </row>
    <row r="27" spans="1:10" ht="15.95" customHeight="1" x14ac:dyDescent="0.35">
      <c r="A27" s="40" t="s">
        <v>106</v>
      </c>
      <c r="B27" s="14" t="s">
        <v>641</v>
      </c>
      <c r="C27" s="36">
        <v>350</v>
      </c>
      <c r="D27" s="31">
        <v>3686.28</v>
      </c>
      <c r="E27" s="28" t="s">
        <v>108</v>
      </c>
      <c r="F27" s="29" t="s">
        <v>101</v>
      </c>
      <c r="G27" s="30" t="s">
        <v>102</v>
      </c>
      <c r="H27" s="31">
        <f t="shared" si="0"/>
        <v>8.7100000000000009</v>
      </c>
      <c r="I27" s="14"/>
      <c r="J27" s="14"/>
    </row>
    <row r="28" spans="1:10" ht="15.95" customHeight="1" x14ac:dyDescent="0.35">
      <c r="A28" s="40" t="s">
        <v>244</v>
      </c>
      <c r="B28" s="14" t="s">
        <v>674</v>
      </c>
      <c r="C28" s="36">
        <v>350</v>
      </c>
      <c r="D28" s="31">
        <v>3610.3</v>
      </c>
      <c r="E28" s="28" t="s">
        <v>108</v>
      </c>
      <c r="F28" s="29" t="s">
        <v>101</v>
      </c>
      <c r="G28" s="30" t="s">
        <v>102</v>
      </c>
      <c r="H28" s="31">
        <f t="shared" si="0"/>
        <v>8.5299999999999994</v>
      </c>
      <c r="I28" s="14"/>
      <c r="J28" s="14"/>
    </row>
    <row r="29" spans="1:10" ht="15.95" customHeight="1" x14ac:dyDescent="0.35">
      <c r="A29" s="40" t="s">
        <v>198</v>
      </c>
      <c r="B29" s="14" t="s">
        <v>702</v>
      </c>
      <c r="C29" s="36">
        <v>250</v>
      </c>
      <c r="D29" s="31">
        <v>2572.85</v>
      </c>
      <c r="E29" s="28" t="s">
        <v>164</v>
      </c>
      <c r="F29" s="29" t="s">
        <v>101</v>
      </c>
      <c r="G29" s="30" t="s">
        <v>111</v>
      </c>
      <c r="H29" s="31">
        <f t="shared" si="0"/>
        <v>6.08</v>
      </c>
      <c r="I29" s="14"/>
      <c r="J29" s="14"/>
    </row>
    <row r="30" spans="1:10" ht="15.95" customHeight="1" x14ac:dyDescent="0.35">
      <c r="A30" s="40" t="s">
        <v>118</v>
      </c>
      <c r="B30" s="14" t="s">
        <v>643</v>
      </c>
      <c r="C30" s="36">
        <v>160</v>
      </c>
      <c r="D30" s="31">
        <v>2079.4699999999998</v>
      </c>
      <c r="E30" s="28" t="s">
        <v>120</v>
      </c>
      <c r="F30" s="29" t="s">
        <v>101</v>
      </c>
      <c r="G30" s="30" t="s">
        <v>121</v>
      </c>
      <c r="H30" s="31">
        <f t="shared" si="0"/>
        <v>4.91</v>
      </c>
      <c r="I30" s="14"/>
      <c r="J30" s="14"/>
    </row>
    <row r="31" spans="1:10" ht="15.95" customHeight="1" x14ac:dyDescent="0.35">
      <c r="A31" s="40" t="s">
        <v>703</v>
      </c>
      <c r="B31" s="14" t="s">
        <v>704</v>
      </c>
      <c r="C31" s="36">
        <v>200</v>
      </c>
      <c r="D31" s="31">
        <v>2046.8</v>
      </c>
      <c r="E31" s="28" t="s">
        <v>108</v>
      </c>
      <c r="F31" s="29" t="s">
        <v>101</v>
      </c>
      <c r="G31" s="30" t="s">
        <v>121</v>
      </c>
      <c r="H31" s="31">
        <f t="shared" si="0"/>
        <v>4.84</v>
      </c>
      <c r="I31" s="14"/>
      <c r="J31" s="14"/>
    </row>
    <row r="32" spans="1:10" ht="15.95" customHeight="1" x14ac:dyDescent="0.35">
      <c r="A32" s="40" t="s">
        <v>162</v>
      </c>
      <c r="B32" s="14" t="s">
        <v>677</v>
      </c>
      <c r="C32" s="36">
        <v>200</v>
      </c>
      <c r="D32" s="31">
        <v>2044.56</v>
      </c>
      <c r="E32" s="28" t="s">
        <v>108</v>
      </c>
      <c r="F32" s="29" t="s">
        <v>101</v>
      </c>
      <c r="G32" s="30" t="s">
        <v>102</v>
      </c>
      <c r="H32" s="31">
        <f t="shared" si="0"/>
        <v>4.83</v>
      </c>
      <c r="I32" s="14"/>
      <c r="J32" s="14"/>
    </row>
    <row r="33" spans="1:10" ht="15.95" customHeight="1" x14ac:dyDescent="0.35">
      <c r="A33" s="40" t="s">
        <v>190</v>
      </c>
      <c r="B33" s="14" t="s">
        <v>705</v>
      </c>
      <c r="C33" s="36">
        <v>150</v>
      </c>
      <c r="D33" s="31">
        <v>1642.56</v>
      </c>
      <c r="E33" s="28" t="s">
        <v>114</v>
      </c>
      <c r="F33" s="29" t="s">
        <v>101</v>
      </c>
      <c r="G33" s="30" t="s">
        <v>102</v>
      </c>
      <c r="H33" s="31">
        <f t="shared" si="0"/>
        <v>3.88</v>
      </c>
      <c r="I33" s="14"/>
      <c r="J33" s="14"/>
    </row>
    <row r="34" spans="1:10" ht="15.95" customHeight="1" x14ac:dyDescent="0.35">
      <c r="A34" s="40" t="s">
        <v>190</v>
      </c>
      <c r="B34" s="14" t="s">
        <v>706</v>
      </c>
      <c r="C34" s="36">
        <v>150</v>
      </c>
      <c r="D34" s="31">
        <v>1641.45</v>
      </c>
      <c r="E34" s="28" t="s">
        <v>114</v>
      </c>
      <c r="F34" s="29" t="s">
        <v>101</v>
      </c>
      <c r="G34" s="30" t="s">
        <v>102</v>
      </c>
      <c r="H34" s="31">
        <f t="shared" si="0"/>
        <v>3.88</v>
      </c>
      <c r="I34" s="14"/>
      <c r="J34" s="14"/>
    </row>
    <row r="35" spans="1:10" ht="15.95" customHeight="1" x14ac:dyDescent="0.35">
      <c r="A35" s="40" t="s">
        <v>109</v>
      </c>
      <c r="B35" s="14" t="s">
        <v>673</v>
      </c>
      <c r="C35" s="36">
        <v>150</v>
      </c>
      <c r="D35" s="31">
        <v>1564.31</v>
      </c>
      <c r="E35" s="28" t="s">
        <v>108</v>
      </c>
      <c r="F35" s="29" t="s">
        <v>101</v>
      </c>
      <c r="G35" s="30" t="s">
        <v>111</v>
      </c>
      <c r="H35" s="31">
        <f t="shared" si="0"/>
        <v>3.7</v>
      </c>
      <c r="I35" s="14"/>
      <c r="J35" s="14"/>
    </row>
    <row r="36" spans="1:10" ht="15.95" customHeight="1" x14ac:dyDescent="0.35">
      <c r="A36" s="40" t="s">
        <v>112</v>
      </c>
      <c r="B36" s="14" t="s">
        <v>707</v>
      </c>
      <c r="C36" s="36">
        <v>150</v>
      </c>
      <c r="D36" s="31">
        <v>1533.11</v>
      </c>
      <c r="E36" s="28" t="s">
        <v>120</v>
      </c>
      <c r="F36" s="29" t="s">
        <v>101</v>
      </c>
      <c r="G36" s="30" t="s">
        <v>102</v>
      </c>
      <c r="H36" s="31">
        <f t="shared" si="0"/>
        <v>3.62</v>
      </c>
      <c r="I36" s="14"/>
      <c r="J36" s="14"/>
    </row>
    <row r="37" spans="1:10" ht="15.95" customHeight="1" x14ac:dyDescent="0.35">
      <c r="A37" s="40" t="s">
        <v>122</v>
      </c>
      <c r="B37" s="14" t="s">
        <v>640</v>
      </c>
      <c r="C37" s="36">
        <v>15</v>
      </c>
      <c r="D37" s="31">
        <v>1523.96</v>
      </c>
      <c r="E37" s="28" t="s">
        <v>120</v>
      </c>
      <c r="F37" s="29" t="s">
        <v>101</v>
      </c>
      <c r="G37" s="30" t="s">
        <v>102</v>
      </c>
      <c r="H37" s="31">
        <f t="shared" si="0"/>
        <v>3.6</v>
      </c>
      <c r="I37" s="14"/>
      <c r="J37" s="14"/>
    </row>
    <row r="38" spans="1:10" ht="15.95" customHeight="1" x14ac:dyDescent="0.35">
      <c r="A38" s="40" t="s">
        <v>112</v>
      </c>
      <c r="B38" s="14" t="s">
        <v>622</v>
      </c>
      <c r="C38" s="36">
        <v>100</v>
      </c>
      <c r="D38" s="31">
        <v>1042.05</v>
      </c>
      <c r="E38" s="28" t="s">
        <v>114</v>
      </c>
      <c r="F38" s="29" t="s">
        <v>101</v>
      </c>
      <c r="G38" s="30" t="s">
        <v>102</v>
      </c>
      <c r="H38" s="31">
        <f t="shared" si="0"/>
        <v>2.46</v>
      </c>
      <c r="I38" s="14"/>
      <c r="J38" s="14"/>
    </row>
    <row r="39" spans="1:10" ht="15.95" customHeight="1" x14ac:dyDescent="0.35">
      <c r="A39" s="40" t="s">
        <v>112</v>
      </c>
      <c r="B39" s="14" t="s">
        <v>653</v>
      </c>
      <c r="C39" s="36">
        <v>100</v>
      </c>
      <c r="D39" s="31">
        <v>1033.05</v>
      </c>
      <c r="E39" s="28" t="s">
        <v>120</v>
      </c>
      <c r="F39" s="29" t="s">
        <v>101</v>
      </c>
      <c r="G39" s="30" t="s">
        <v>102</v>
      </c>
      <c r="H39" s="31">
        <f t="shared" si="0"/>
        <v>2.44</v>
      </c>
      <c r="I39" s="14"/>
      <c r="J39" s="14"/>
    </row>
    <row r="40" spans="1:10" ht="15.95" customHeight="1" x14ac:dyDescent="0.35">
      <c r="A40" s="40" t="s">
        <v>198</v>
      </c>
      <c r="B40" s="14" t="s">
        <v>708</v>
      </c>
      <c r="C40" s="36">
        <v>100</v>
      </c>
      <c r="D40" s="31">
        <v>1024.78</v>
      </c>
      <c r="E40" s="28" t="s">
        <v>164</v>
      </c>
      <c r="F40" s="29" t="s">
        <v>101</v>
      </c>
      <c r="G40" s="30" t="s">
        <v>111</v>
      </c>
      <c r="H40" s="31">
        <f t="shared" si="0"/>
        <v>2.42</v>
      </c>
      <c r="I40" s="14"/>
      <c r="J40" s="14"/>
    </row>
    <row r="41" spans="1:10" ht="15.95" customHeight="1" x14ac:dyDescent="0.35">
      <c r="A41" s="40" t="s">
        <v>190</v>
      </c>
      <c r="B41" s="14" t="s">
        <v>709</v>
      </c>
      <c r="C41" s="36">
        <v>80</v>
      </c>
      <c r="D41" s="31">
        <v>867.59</v>
      </c>
      <c r="E41" s="28" t="s">
        <v>114</v>
      </c>
      <c r="F41" s="29" t="s">
        <v>101</v>
      </c>
      <c r="G41" s="30" t="s">
        <v>102</v>
      </c>
      <c r="H41" s="31">
        <f t="shared" si="0"/>
        <v>2.0499999999999998</v>
      </c>
      <c r="I41" s="14"/>
      <c r="J41" s="14"/>
    </row>
    <row r="42" spans="1:10" ht="15.95" customHeight="1" x14ac:dyDescent="0.35">
      <c r="A42" s="40" t="s">
        <v>118</v>
      </c>
      <c r="B42" s="14" t="s">
        <v>615</v>
      </c>
      <c r="C42" s="36">
        <v>40</v>
      </c>
      <c r="D42" s="31">
        <v>516.59</v>
      </c>
      <c r="E42" s="28" t="s">
        <v>108</v>
      </c>
      <c r="F42" s="29" t="s">
        <v>101</v>
      </c>
      <c r="G42" s="30" t="s">
        <v>121</v>
      </c>
      <c r="H42" s="31">
        <f t="shared" si="0"/>
        <v>1.22</v>
      </c>
      <c r="I42" s="14"/>
      <c r="J42" s="14"/>
    </row>
    <row r="43" spans="1:10" ht="15.95" customHeight="1" x14ac:dyDescent="0.35">
      <c r="A43" s="40" t="s">
        <v>109</v>
      </c>
      <c r="B43" s="14" t="s">
        <v>683</v>
      </c>
      <c r="C43" s="36">
        <v>50</v>
      </c>
      <c r="D43" s="31">
        <v>512.73</v>
      </c>
      <c r="E43" s="28" t="s">
        <v>120</v>
      </c>
      <c r="F43" s="29" t="s">
        <v>101</v>
      </c>
      <c r="G43" s="30" t="s">
        <v>111</v>
      </c>
      <c r="H43" s="31">
        <f t="shared" si="0"/>
        <v>1.21</v>
      </c>
      <c r="I43" s="14"/>
      <c r="J43" s="14"/>
    </row>
    <row r="44" spans="1:10" ht="15.95" customHeight="1" x14ac:dyDescent="0.35">
      <c r="A44" s="40" t="s">
        <v>122</v>
      </c>
      <c r="B44" s="14" t="s">
        <v>710</v>
      </c>
      <c r="C44" s="36">
        <v>5</v>
      </c>
      <c r="D44" s="31">
        <v>509.81</v>
      </c>
      <c r="E44" s="28" t="s">
        <v>120</v>
      </c>
      <c r="F44" s="29" t="s">
        <v>101</v>
      </c>
      <c r="G44" s="30" t="s">
        <v>102</v>
      </c>
      <c r="H44" s="31">
        <f t="shared" si="0"/>
        <v>1.2</v>
      </c>
      <c r="I44" s="14"/>
      <c r="J44" s="14"/>
    </row>
    <row r="45" spans="1:10" ht="15.95" customHeight="1" x14ac:dyDescent="0.35">
      <c r="A45" s="40" t="s">
        <v>112</v>
      </c>
      <c r="B45" s="14" t="s">
        <v>645</v>
      </c>
      <c r="C45" s="36">
        <v>20</v>
      </c>
      <c r="D45" s="31">
        <v>210.35</v>
      </c>
      <c r="E45" s="28" t="s">
        <v>108</v>
      </c>
      <c r="F45" s="29" t="s">
        <v>101</v>
      </c>
      <c r="G45" s="30" t="s">
        <v>102</v>
      </c>
      <c r="H45" s="31">
        <f t="shared" si="0"/>
        <v>0.5</v>
      </c>
      <c r="I45" s="14"/>
      <c r="J45" s="14"/>
    </row>
    <row r="46" spans="1:10" ht="15.95" customHeight="1" x14ac:dyDescent="0.35">
      <c r="A46" s="40" t="s">
        <v>646</v>
      </c>
      <c r="B46" s="14" t="s">
        <v>686</v>
      </c>
      <c r="C46" s="36">
        <v>160</v>
      </c>
      <c r="D46" s="31">
        <v>166.09</v>
      </c>
      <c r="E46" s="28" t="s">
        <v>114</v>
      </c>
      <c r="F46" s="29" t="s">
        <v>101</v>
      </c>
      <c r="G46" s="30" t="s">
        <v>121</v>
      </c>
      <c r="H46" s="31">
        <f t="shared" si="0"/>
        <v>0.39</v>
      </c>
      <c r="I46" s="14"/>
      <c r="J46" s="14"/>
    </row>
    <row r="47" spans="1:10" ht="15.95" customHeight="1" x14ac:dyDescent="0.35">
      <c r="A47" s="33" t="s">
        <v>92</v>
      </c>
      <c r="B47" s="34"/>
      <c r="C47" s="32"/>
      <c r="D47" s="35">
        <f>SUM(D24:D46)</f>
        <v>37713.249999999993</v>
      </c>
      <c r="E47" s="28"/>
      <c r="F47" s="29"/>
      <c r="G47" s="30"/>
      <c r="H47" s="35">
        <f>SUM(H24:H46)</f>
        <v>89.1</v>
      </c>
      <c r="I47" s="14"/>
      <c r="J47" s="14"/>
    </row>
    <row r="48" spans="1:10" ht="15.95" customHeight="1" x14ac:dyDescent="0.35">
      <c r="A48" s="25" t="s">
        <v>126</v>
      </c>
      <c r="B48" s="9"/>
      <c r="C48" s="36"/>
      <c r="D48" s="31" t="s">
        <v>91</v>
      </c>
      <c r="E48" s="28"/>
      <c r="F48" s="29"/>
      <c r="G48" s="30"/>
      <c r="H48" s="31"/>
      <c r="I48" s="14"/>
      <c r="J48" s="14"/>
    </row>
    <row r="49" spans="1:10" ht="15.95" hidden="1" customHeight="1" x14ac:dyDescent="0.35">
      <c r="A49" s="33" t="s">
        <v>92</v>
      </c>
      <c r="B49" s="34"/>
      <c r="C49" s="32"/>
      <c r="D49" s="35">
        <f>SUM(D48:D48)</f>
        <v>0</v>
      </c>
      <c r="E49" s="28"/>
      <c r="F49" s="29"/>
      <c r="G49" s="30"/>
      <c r="H49" s="35">
        <f>SUM(H48:H48)</f>
        <v>0</v>
      </c>
      <c r="I49" s="14"/>
      <c r="J49" s="14"/>
    </row>
    <row r="50" spans="1:10" ht="15.95" customHeight="1" x14ac:dyDescent="0.35">
      <c r="A50" s="37" t="s">
        <v>127</v>
      </c>
      <c r="B50" s="38"/>
      <c r="C50" s="36"/>
      <c r="D50" s="31" t="s">
        <v>91</v>
      </c>
      <c r="E50" s="28"/>
      <c r="F50" s="29"/>
      <c r="G50" s="30"/>
      <c r="H50" s="31"/>
      <c r="I50" s="14"/>
      <c r="J50" s="14"/>
    </row>
    <row r="51" spans="1:10" ht="15.95" hidden="1" customHeight="1" x14ac:dyDescent="0.35">
      <c r="A51" s="33" t="s">
        <v>92</v>
      </c>
      <c r="B51" s="34"/>
      <c r="C51" s="32"/>
      <c r="D51" s="35">
        <f>SUM(D50:D50)</f>
        <v>0</v>
      </c>
      <c r="E51" s="28"/>
      <c r="F51" s="29"/>
      <c r="G51" s="30"/>
      <c r="H51" s="35">
        <f>SUM(H50:H50)</f>
        <v>0</v>
      </c>
      <c r="I51" s="14"/>
      <c r="J51" s="14"/>
    </row>
    <row r="52" spans="1:10" ht="15.95" customHeight="1" x14ac:dyDescent="0.35">
      <c r="A52" s="33"/>
      <c r="B52" s="34"/>
      <c r="C52" s="32"/>
      <c r="D52" s="39"/>
      <c r="E52" s="28"/>
      <c r="F52" s="29"/>
      <c r="G52" s="30"/>
      <c r="H52" s="39"/>
      <c r="I52" s="14"/>
      <c r="J52" s="14"/>
    </row>
    <row r="53" spans="1:10" ht="15.95" customHeight="1" x14ac:dyDescent="0.35">
      <c r="A53" s="33"/>
      <c r="B53" s="34"/>
      <c r="C53" s="32"/>
      <c r="D53" s="39"/>
      <c r="E53" s="28"/>
      <c r="F53" s="29"/>
      <c r="G53" s="30"/>
      <c r="H53" s="39"/>
      <c r="I53" s="14"/>
      <c r="J53" s="14"/>
    </row>
    <row r="54" spans="1:10" ht="15.95" customHeight="1" x14ac:dyDescent="0.35">
      <c r="A54" s="25" t="s">
        <v>128</v>
      </c>
      <c r="B54" s="9"/>
      <c r="C54" s="36"/>
      <c r="D54" s="31" t="s">
        <v>91</v>
      </c>
      <c r="E54" s="28"/>
      <c r="F54" s="29"/>
      <c r="G54" s="30"/>
      <c r="H54" s="31"/>
      <c r="I54" s="14"/>
      <c r="J54" s="14"/>
    </row>
    <row r="55" spans="1:10" ht="15.95" hidden="1" customHeight="1" x14ac:dyDescent="0.35">
      <c r="A55" s="33" t="s">
        <v>92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129</v>
      </c>
      <c r="B56" s="9"/>
      <c r="C56" s="36"/>
      <c r="D56" s="31"/>
      <c r="E56" s="28"/>
      <c r="F56" s="29"/>
      <c r="G56" s="30"/>
      <c r="H56" s="31"/>
      <c r="I56" s="14"/>
      <c r="J56" s="14"/>
    </row>
    <row r="57" spans="1:10" ht="15.95" customHeight="1" x14ac:dyDescent="0.35">
      <c r="A57" s="40" t="s">
        <v>689</v>
      </c>
      <c r="B57" s="14" t="s">
        <v>690</v>
      </c>
      <c r="C57" s="36">
        <v>1900000</v>
      </c>
      <c r="D57" s="31">
        <v>1961.03</v>
      </c>
      <c r="E57" s="28"/>
      <c r="F57" s="29"/>
      <c r="G57" s="30" t="s">
        <v>660</v>
      </c>
      <c r="H57" s="31">
        <f>ROUND(IFERROR($D57/$D$87*100,0),2)</f>
        <v>4.63</v>
      </c>
      <c r="I57" s="14"/>
      <c r="J57" s="14"/>
    </row>
    <row r="58" spans="1:10" ht="15.95" customHeight="1" x14ac:dyDescent="0.35">
      <c r="A58" s="33" t="s">
        <v>92</v>
      </c>
      <c r="B58" s="34"/>
      <c r="C58" s="32"/>
      <c r="D58" s="35">
        <f>SUM(D56:D57)</f>
        <v>1961.03</v>
      </c>
      <c r="E58" s="28"/>
      <c r="F58" s="29"/>
      <c r="G58" s="30"/>
      <c r="H58" s="35">
        <f>SUM(H56:H57)</f>
        <v>4.63</v>
      </c>
      <c r="I58" s="14"/>
      <c r="J58" s="14"/>
    </row>
    <row r="59" spans="1:10" ht="15.95" customHeight="1" x14ac:dyDescent="0.35">
      <c r="A59" s="25" t="s">
        <v>130</v>
      </c>
      <c r="B59" s="9"/>
      <c r="C59" s="36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92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33"/>
      <c r="B61" s="34"/>
      <c r="C61" s="32"/>
      <c r="D61" s="39"/>
      <c r="E61" s="28"/>
      <c r="F61" s="29"/>
      <c r="G61" s="30"/>
      <c r="H61" s="39"/>
      <c r="I61" s="14"/>
      <c r="J61" s="14"/>
    </row>
    <row r="62" spans="1:10" ht="15.95" customHeight="1" x14ac:dyDescent="0.35">
      <c r="A62" s="25" t="s">
        <v>131</v>
      </c>
      <c r="B62" s="9"/>
      <c r="C62" s="36"/>
      <c r="D62" s="31"/>
      <c r="E62" s="28"/>
      <c r="F62" s="29"/>
      <c r="G62" s="30"/>
      <c r="H62" s="31"/>
      <c r="I62" s="14"/>
      <c r="J62" s="14"/>
    </row>
    <row r="63" spans="1:10" ht="15.95" customHeight="1" x14ac:dyDescent="0.35">
      <c r="A63" s="25" t="s">
        <v>132</v>
      </c>
      <c r="B63" s="9"/>
      <c r="C63" s="36"/>
      <c r="D63" s="31">
        <v>1181.1099999999999</v>
      </c>
      <c r="E63" s="28"/>
      <c r="F63" s="29"/>
      <c r="G63" s="30"/>
      <c r="H63" s="31">
        <f>ROUND(IFERROR($D63/$D$87*100,0),2)</f>
        <v>2.79</v>
      </c>
      <c r="I63" s="41"/>
      <c r="J63" s="14"/>
    </row>
    <row r="64" spans="1:10" ht="15.95" customHeight="1" x14ac:dyDescent="0.35">
      <c r="A64" s="25" t="s">
        <v>133</v>
      </c>
      <c r="B64" s="9"/>
      <c r="C64" s="36"/>
      <c r="D64" s="31" t="s">
        <v>91</v>
      </c>
      <c r="E64" s="28"/>
      <c r="F64" s="29"/>
      <c r="G64" s="30"/>
      <c r="H64" s="31"/>
      <c r="I64" s="41"/>
      <c r="J64" s="14"/>
    </row>
    <row r="65" spans="1:10" ht="15.95" hidden="1" customHeight="1" x14ac:dyDescent="0.35">
      <c r="A65" s="33" t="s">
        <v>134</v>
      </c>
      <c r="B65" s="34"/>
      <c r="C65" s="32"/>
      <c r="D65" s="35">
        <f>SUM(D64:D64)</f>
        <v>0</v>
      </c>
      <c r="E65" s="28"/>
      <c r="F65" s="29"/>
      <c r="G65" s="30"/>
      <c r="H65" s="35">
        <f>SUM(H64:H64)</f>
        <v>0</v>
      </c>
      <c r="I65" s="14"/>
      <c r="J65" s="14"/>
    </row>
    <row r="66" spans="1:10" ht="15.95" customHeight="1" x14ac:dyDescent="0.35">
      <c r="A66" s="25" t="s">
        <v>135</v>
      </c>
      <c r="B66" s="9"/>
      <c r="C66" s="42"/>
      <c r="D66" s="31"/>
      <c r="E66" s="28"/>
      <c r="F66" s="29"/>
      <c r="G66" s="30"/>
      <c r="H66" s="31"/>
      <c r="I66" s="41"/>
      <c r="J66" s="14"/>
    </row>
    <row r="67" spans="1:10" ht="15.95" customHeight="1" x14ac:dyDescent="0.35">
      <c r="A67" s="40" t="s">
        <v>207</v>
      </c>
      <c r="B67" s="14" t="s">
        <v>466</v>
      </c>
      <c r="C67" s="42">
        <v>100</v>
      </c>
      <c r="D67" s="31">
        <v>96.34</v>
      </c>
      <c r="E67" s="28" t="s">
        <v>186</v>
      </c>
      <c r="F67" s="29" t="s">
        <v>101</v>
      </c>
      <c r="G67" s="30" t="s">
        <v>111</v>
      </c>
      <c r="H67" s="31">
        <f>ROUND(IFERROR($D67/$D$87*100,0),2)</f>
        <v>0.23</v>
      </c>
      <c r="I67" s="41"/>
      <c r="J67" s="14"/>
    </row>
    <row r="68" spans="1:10" ht="15.95" customHeight="1" x14ac:dyDescent="0.35">
      <c r="A68" s="33" t="s">
        <v>134</v>
      </c>
      <c r="B68" s="34"/>
      <c r="C68" s="32"/>
      <c r="D68" s="35">
        <f>SUM(D66:D67)</f>
        <v>96.34</v>
      </c>
      <c r="E68" s="28"/>
      <c r="F68" s="29"/>
      <c r="G68" s="30"/>
      <c r="H68" s="35">
        <f>SUM(H66:H67)</f>
        <v>0.23</v>
      </c>
      <c r="I68" s="14"/>
      <c r="J68" s="14"/>
    </row>
    <row r="69" spans="1:10" ht="15.95" customHeight="1" x14ac:dyDescent="0.35">
      <c r="A69" s="25" t="s">
        <v>136</v>
      </c>
      <c r="B69" s="9"/>
      <c r="C69" s="36"/>
      <c r="D69" s="31" t="s">
        <v>91</v>
      </c>
      <c r="E69" s="28"/>
      <c r="F69" s="29"/>
      <c r="G69" s="30"/>
      <c r="H69" s="31"/>
      <c r="I69" s="14"/>
      <c r="J69" s="14"/>
    </row>
    <row r="70" spans="1:10" ht="15.95" hidden="1" customHeight="1" x14ac:dyDescent="0.35">
      <c r="A70" s="33" t="s">
        <v>134</v>
      </c>
      <c r="B70" s="34"/>
      <c r="C70" s="32"/>
      <c r="D70" s="35">
        <f>SUM(D69:D69)</f>
        <v>0</v>
      </c>
      <c r="E70" s="28"/>
      <c r="F70" s="29"/>
      <c r="G70" s="30"/>
      <c r="H70" s="35">
        <f>SUM(H69:H69)</f>
        <v>0</v>
      </c>
      <c r="I70" s="14"/>
      <c r="J70" s="14"/>
    </row>
    <row r="71" spans="1:10" ht="15.95" customHeight="1" x14ac:dyDescent="0.35">
      <c r="A71" s="25" t="s">
        <v>137</v>
      </c>
      <c r="B71" s="9"/>
      <c r="C71" s="36"/>
      <c r="D71" s="31" t="s">
        <v>91</v>
      </c>
      <c r="E71" s="28"/>
      <c r="F71" s="29"/>
      <c r="G71" s="30"/>
      <c r="H71" s="31"/>
      <c r="I71" s="14"/>
      <c r="J71" s="14"/>
    </row>
    <row r="72" spans="1:10" ht="15.95" hidden="1" customHeight="1" x14ac:dyDescent="0.35">
      <c r="A72" s="33" t="s">
        <v>134</v>
      </c>
      <c r="B72" s="34"/>
      <c r="C72" s="32"/>
      <c r="D72" s="35">
        <f>SUM(D71:D71)</f>
        <v>0</v>
      </c>
      <c r="E72" s="28"/>
      <c r="F72" s="29"/>
      <c r="G72" s="30"/>
      <c r="H72" s="35">
        <f>SUM(H71:H71)</f>
        <v>0</v>
      </c>
      <c r="I72" s="14"/>
      <c r="J72" s="14"/>
    </row>
    <row r="73" spans="1:10" ht="15.95" customHeight="1" x14ac:dyDescent="0.35">
      <c r="A73" s="37" t="s">
        <v>138</v>
      </c>
      <c r="B73" s="38"/>
      <c r="C73" s="32"/>
      <c r="D73" s="31" t="s">
        <v>91</v>
      </c>
      <c r="E73" s="28"/>
      <c r="F73" s="29"/>
      <c r="G73" s="30"/>
      <c r="H73" s="31"/>
      <c r="I73" s="14"/>
      <c r="J73" s="14"/>
    </row>
    <row r="74" spans="1:10" ht="15.95" hidden="1" customHeight="1" x14ac:dyDescent="0.35">
      <c r="A74" s="33" t="s">
        <v>134</v>
      </c>
      <c r="B74" s="34"/>
      <c r="C74" s="32"/>
      <c r="D74" s="35">
        <f>SUM(D73:D73)</f>
        <v>0</v>
      </c>
      <c r="E74" s="28"/>
      <c r="F74" s="29"/>
      <c r="G74" s="30"/>
      <c r="H74" s="35">
        <f>SUM(H73:H73)</f>
        <v>0</v>
      </c>
      <c r="I74" s="14"/>
      <c r="J74" s="14"/>
    </row>
    <row r="75" spans="1:10" ht="15.95" customHeight="1" x14ac:dyDescent="0.35">
      <c r="A75" s="37" t="s">
        <v>139</v>
      </c>
      <c r="B75" s="38"/>
      <c r="C75" s="32"/>
      <c r="D75" s="31" t="s">
        <v>91</v>
      </c>
      <c r="E75" s="28"/>
      <c r="F75" s="29"/>
      <c r="G75" s="30"/>
      <c r="H75" s="31"/>
      <c r="I75" s="14"/>
      <c r="J75" s="14"/>
    </row>
    <row r="76" spans="1:10" ht="15.95" hidden="1" customHeight="1" x14ac:dyDescent="0.35">
      <c r="A76" s="33" t="s">
        <v>134</v>
      </c>
      <c r="B76" s="34"/>
      <c r="C76" s="32"/>
      <c r="D76" s="35">
        <f>SUM(D75:D75)</f>
        <v>0</v>
      </c>
      <c r="E76" s="28"/>
      <c r="F76" s="29"/>
      <c r="G76" s="30"/>
      <c r="H76" s="35">
        <f>SUM(H75:H75)</f>
        <v>0</v>
      </c>
      <c r="I76" s="14"/>
      <c r="J76" s="14"/>
    </row>
    <row r="77" spans="1:10" ht="15.95" customHeight="1" x14ac:dyDescent="0.35">
      <c r="A77" s="33" t="s">
        <v>140</v>
      </c>
      <c r="B77" s="38"/>
      <c r="C77" s="36"/>
      <c r="D77" s="35">
        <f>SUM(D76,D74,D72,D70,D68,D65,D63)</f>
        <v>1277.4499999999998</v>
      </c>
      <c r="E77" s="28"/>
      <c r="F77" s="29"/>
      <c r="G77" s="30"/>
      <c r="H77" s="35">
        <f>SUM(H76,H74,H72,H70,H68,H65,H63)</f>
        <v>3.02</v>
      </c>
      <c r="I77" s="14"/>
      <c r="J77" s="14"/>
    </row>
    <row r="78" spans="1:10" ht="15.95" customHeight="1" x14ac:dyDescent="0.35">
      <c r="A78" s="25" t="s">
        <v>141</v>
      </c>
      <c r="B78" s="9"/>
      <c r="C78" s="36"/>
      <c r="D78" s="31" t="s">
        <v>91</v>
      </c>
      <c r="E78" s="28"/>
      <c r="F78" s="29"/>
      <c r="G78" s="30"/>
      <c r="H78" s="31"/>
      <c r="I78" s="14"/>
      <c r="J78" s="14"/>
    </row>
    <row r="79" spans="1:10" ht="15.95" hidden="1" customHeight="1" x14ac:dyDescent="0.35">
      <c r="A79" s="33" t="s">
        <v>92</v>
      </c>
      <c r="B79" s="34"/>
      <c r="C79" s="32"/>
      <c r="D79" s="35">
        <f>SUM(D78:D78)</f>
        <v>0</v>
      </c>
      <c r="E79" s="28"/>
      <c r="F79" s="29"/>
      <c r="G79" s="30"/>
      <c r="H79" s="35">
        <f>SUM(H78:H78)</f>
        <v>0</v>
      </c>
      <c r="I79" s="14"/>
      <c r="J79" s="14"/>
    </row>
    <row r="80" spans="1:10" ht="15.95" customHeight="1" x14ac:dyDescent="0.35">
      <c r="A80" s="25" t="s">
        <v>142</v>
      </c>
      <c r="B80" s="9"/>
      <c r="C80" s="36"/>
      <c r="D80" s="31" t="s">
        <v>91</v>
      </c>
      <c r="E80" s="28"/>
      <c r="F80" s="29"/>
      <c r="G80" s="30"/>
      <c r="H80" s="31"/>
      <c r="I80" s="14"/>
      <c r="J80" s="14"/>
    </row>
    <row r="81" spans="1:10" ht="15.95" hidden="1" customHeight="1" x14ac:dyDescent="0.35">
      <c r="A81" s="33" t="s">
        <v>92</v>
      </c>
      <c r="B81" s="34"/>
      <c r="C81" s="32"/>
      <c r="D81" s="35">
        <f>SUM(D80:D80)</f>
        <v>0</v>
      </c>
      <c r="E81" s="28"/>
      <c r="F81" s="29"/>
      <c r="G81" s="30"/>
      <c r="H81" s="35">
        <f>SUM(H80:H80)</f>
        <v>0</v>
      </c>
      <c r="I81" s="14"/>
      <c r="J81" s="14"/>
    </row>
    <row r="82" spans="1:10" ht="15.95" customHeight="1" x14ac:dyDescent="0.35">
      <c r="A82" s="37" t="s">
        <v>143</v>
      </c>
      <c r="B82" s="38"/>
      <c r="C82" s="32"/>
      <c r="D82" s="39"/>
      <c r="E82" s="28"/>
      <c r="F82" s="29"/>
      <c r="G82" s="30"/>
      <c r="H82" s="31"/>
      <c r="I82" s="14"/>
      <c r="J82" s="14"/>
    </row>
    <row r="83" spans="1:10" ht="15.95" customHeight="1" x14ac:dyDescent="0.35">
      <c r="A83" s="37" t="s">
        <v>144</v>
      </c>
      <c r="B83" s="38"/>
      <c r="C83" s="32"/>
      <c r="D83" s="31" t="s">
        <v>91</v>
      </c>
      <c r="E83" s="28"/>
      <c r="F83" s="29"/>
      <c r="G83" s="30"/>
      <c r="H83" s="31"/>
      <c r="I83" s="14"/>
      <c r="J83" s="14"/>
    </row>
    <row r="84" spans="1:10" ht="15.95" customHeight="1" x14ac:dyDescent="0.35">
      <c r="A84" s="25" t="s">
        <v>145</v>
      </c>
      <c r="B84" s="9"/>
      <c r="C84" s="36"/>
      <c r="D84" s="31">
        <v>0.11</v>
      </c>
      <c r="E84" s="28"/>
      <c r="F84" s="29"/>
      <c r="G84" s="30"/>
      <c r="H84" s="43">
        <f>ROUND(IFERROR($D84/$D$87*100,0),2)</f>
        <v>0</v>
      </c>
      <c r="I84" s="41"/>
      <c r="J84" s="14"/>
    </row>
    <row r="85" spans="1:10" ht="15.95" customHeight="1" x14ac:dyDescent="0.35">
      <c r="A85" s="25" t="s">
        <v>146</v>
      </c>
      <c r="B85" s="9"/>
      <c r="C85" s="36"/>
      <c r="D85" s="44">
        <v>1375.6999999999971</v>
      </c>
      <c r="E85" s="28"/>
      <c r="F85" s="29"/>
      <c r="G85" s="30"/>
      <c r="H85" s="31">
        <f>ROUND(IFERROR($D85/$D$87*100,0),2)</f>
        <v>3.25</v>
      </c>
      <c r="I85" s="41"/>
      <c r="J85" s="14"/>
    </row>
    <row r="86" spans="1:10" ht="15.95" customHeight="1" x14ac:dyDescent="0.35">
      <c r="A86" s="33" t="s">
        <v>92</v>
      </c>
      <c r="B86" s="34"/>
      <c r="C86" s="36"/>
      <c r="D86" s="35">
        <f>SUM(D83:D85)</f>
        <v>1375.809999999997</v>
      </c>
      <c r="E86" s="28"/>
      <c r="F86" s="29"/>
      <c r="G86" s="30"/>
      <c r="H86" s="35">
        <f>SUM(H83:H85)</f>
        <v>3.25</v>
      </c>
      <c r="I86" s="11"/>
      <c r="J86" s="14"/>
    </row>
    <row r="87" spans="1:10" ht="15.95" customHeight="1" thickBot="1" x14ac:dyDescent="0.4">
      <c r="A87" s="45" t="s">
        <v>147</v>
      </c>
      <c r="B87" s="46"/>
      <c r="C87" s="47"/>
      <c r="D87" s="48">
        <f>SUMIF(A:A,"*Total",D:D)</f>
        <v>42327.539999999986</v>
      </c>
      <c r="E87" s="49"/>
      <c r="F87" s="50"/>
      <c r="G87" s="51"/>
      <c r="H87" s="48">
        <f>SUMIF(A:A,"*Total",H:H)</f>
        <v>99.999999999999986</v>
      </c>
      <c r="I87" s="11"/>
      <c r="J87" s="14"/>
    </row>
    <row r="88" spans="1:10" ht="15.95" customHeight="1" thickTop="1" x14ac:dyDescent="0.35">
      <c r="A88" s="52" t="s">
        <v>148</v>
      </c>
      <c r="B88" s="14"/>
      <c r="C88" s="14"/>
      <c r="D88" s="11"/>
      <c r="E88" s="14"/>
      <c r="F88" s="14"/>
      <c r="G88" s="14"/>
      <c r="H88" s="6"/>
    </row>
    <row r="89" spans="1:10" ht="15.95" customHeight="1" x14ac:dyDescent="0.35">
      <c r="A89" s="14" t="s">
        <v>149</v>
      </c>
      <c r="B89" s="14"/>
      <c r="C89" s="14"/>
      <c r="D89" s="6"/>
      <c r="E89" s="14"/>
      <c r="F89" s="14"/>
      <c r="G89" s="14"/>
      <c r="H89" s="6"/>
    </row>
    <row r="90" spans="1:10" ht="15.95" customHeight="1" x14ac:dyDescent="0.35">
      <c r="A90" s="14" t="s">
        <v>150</v>
      </c>
      <c r="B90" s="14"/>
      <c r="C90" s="14"/>
      <c r="D90" s="6"/>
      <c r="E90" s="14"/>
      <c r="F90" s="14"/>
      <c r="G90" s="14"/>
      <c r="H90" s="6"/>
    </row>
    <row r="91" spans="1:10" ht="15.95" customHeight="1" x14ac:dyDescent="0.35">
      <c r="A91" s="14" t="s">
        <v>151</v>
      </c>
      <c r="B91" s="14"/>
      <c r="C91" s="14"/>
      <c r="D91" s="6"/>
      <c r="E91" s="14"/>
      <c r="F91" s="14"/>
      <c r="G91" s="14"/>
      <c r="H91" s="6"/>
    </row>
    <row r="92" spans="1:10" ht="15.95" customHeight="1" x14ac:dyDescent="0.35">
      <c r="A92" s="53" t="s">
        <v>152</v>
      </c>
      <c r="B92" s="53"/>
      <c r="C92" s="14"/>
      <c r="D92" s="6"/>
      <c r="E92" s="14"/>
      <c r="F92" s="14"/>
      <c r="G92" s="14"/>
      <c r="H92" s="6"/>
    </row>
    <row r="93" spans="1:10" ht="15.95" customHeight="1" x14ac:dyDescent="0.35">
      <c r="A93" s="14" t="s">
        <v>153</v>
      </c>
      <c r="B93" s="14"/>
      <c r="C93" s="14"/>
      <c r="D93" s="6"/>
      <c r="E93" s="14"/>
      <c r="F93" s="14"/>
      <c r="G93" s="14"/>
      <c r="H93" s="6"/>
    </row>
    <row r="94" spans="1:10" ht="15.95" customHeight="1" x14ac:dyDescent="0.35">
      <c r="A94" s="14" t="s">
        <v>154</v>
      </c>
      <c r="B94" s="14"/>
      <c r="C94" s="14"/>
      <c r="D94" s="6"/>
      <c r="E94" s="14"/>
      <c r="F94" s="14"/>
      <c r="G94" s="14"/>
      <c r="H94" s="6"/>
    </row>
    <row r="95" spans="1:10" ht="15.95" customHeight="1" x14ac:dyDescent="0.35">
      <c r="A95" s="14" t="s">
        <v>155</v>
      </c>
      <c r="B95" s="14"/>
      <c r="C95" s="14"/>
      <c r="D95" s="6"/>
      <c r="E95" s="14"/>
      <c r="F95" s="14"/>
      <c r="G95" s="14"/>
      <c r="H95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5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711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712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713</v>
      </c>
      <c r="B25" s="14" t="s">
        <v>714</v>
      </c>
      <c r="C25" s="36">
        <v>60</v>
      </c>
      <c r="D25" s="31">
        <v>674.37</v>
      </c>
      <c r="E25" s="28" t="s">
        <v>114</v>
      </c>
      <c r="F25" s="29" t="s">
        <v>101</v>
      </c>
      <c r="G25" s="30" t="s">
        <v>102</v>
      </c>
      <c r="H25" s="31">
        <f t="shared" ref="H25:H36" si="0">ROUND(IFERROR($D25/$D$77*100,0),2)</f>
        <v>9.5500000000000007</v>
      </c>
      <c r="I25" s="14"/>
      <c r="J25" s="14"/>
    </row>
    <row r="26" spans="1:10" ht="15.95" customHeight="1" x14ac:dyDescent="0.35">
      <c r="A26" s="40" t="s">
        <v>103</v>
      </c>
      <c r="B26" s="14" t="s">
        <v>715</v>
      </c>
      <c r="C26" s="36">
        <v>60</v>
      </c>
      <c r="D26" s="31">
        <v>611.71</v>
      </c>
      <c r="E26" s="28" t="s">
        <v>114</v>
      </c>
      <c r="F26" s="29" t="s">
        <v>101</v>
      </c>
      <c r="G26" s="30" t="s">
        <v>102</v>
      </c>
      <c r="H26" s="31">
        <f t="shared" si="0"/>
        <v>8.66</v>
      </c>
      <c r="I26" s="14"/>
      <c r="J26" s="14"/>
    </row>
    <row r="27" spans="1:10" ht="15.95" customHeight="1" x14ac:dyDescent="0.35">
      <c r="A27" s="40" t="s">
        <v>162</v>
      </c>
      <c r="B27" s="14" t="s">
        <v>694</v>
      </c>
      <c r="C27" s="36">
        <v>50</v>
      </c>
      <c r="D27" s="31">
        <v>547.21</v>
      </c>
      <c r="E27" s="28" t="s">
        <v>164</v>
      </c>
      <c r="F27" s="29" t="s">
        <v>101</v>
      </c>
      <c r="G27" s="30" t="s">
        <v>102</v>
      </c>
      <c r="H27" s="31">
        <f t="shared" si="0"/>
        <v>7.75</v>
      </c>
      <c r="I27" s="14"/>
      <c r="J27" s="14"/>
    </row>
    <row r="28" spans="1:10" ht="15.95" customHeight="1" x14ac:dyDescent="0.35">
      <c r="A28" s="40" t="s">
        <v>112</v>
      </c>
      <c r="B28" s="14" t="s">
        <v>653</v>
      </c>
      <c r="C28" s="36">
        <v>50</v>
      </c>
      <c r="D28" s="31">
        <v>516.52</v>
      </c>
      <c r="E28" s="28" t="s">
        <v>120</v>
      </c>
      <c r="F28" s="29" t="s">
        <v>101</v>
      </c>
      <c r="G28" s="30" t="s">
        <v>102</v>
      </c>
      <c r="H28" s="31">
        <f t="shared" si="0"/>
        <v>7.32</v>
      </c>
      <c r="I28" s="14"/>
      <c r="J28" s="14"/>
    </row>
    <row r="29" spans="1:10" ht="15.95" customHeight="1" x14ac:dyDescent="0.35">
      <c r="A29" s="40" t="s">
        <v>244</v>
      </c>
      <c r="B29" s="14" t="s">
        <v>674</v>
      </c>
      <c r="C29" s="36">
        <v>50</v>
      </c>
      <c r="D29" s="31">
        <v>515.76</v>
      </c>
      <c r="E29" s="28" t="s">
        <v>108</v>
      </c>
      <c r="F29" s="29" t="s">
        <v>101</v>
      </c>
      <c r="G29" s="30" t="s">
        <v>102</v>
      </c>
      <c r="H29" s="31">
        <f t="shared" si="0"/>
        <v>7.31</v>
      </c>
      <c r="I29" s="14"/>
      <c r="J29" s="14"/>
    </row>
    <row r="30" spans="1:10" ht="15.95" customHeight="1" x14ac:dyDescent="0.35">
      <c r="A30" s="40" t="s">
        <v>198</v>
      </c>
      <c r="B30" s="14" t="s">
        <v>675</v>
      </c>
      <c r="C30" s="36">
        <v>50</v>
      </c>
      <c r="D30" s="31">
        <v>512.9</v>
      </c>
      <c r="E30" s="28" t="s">
        <v>164</v>
      </c>
      <c r="F30" s="29" t="s">
        <v>101</v>
      </c>
      <c r="G30" s="30" t="s">
        <v>111</v>
      </c>
      <c r="H30" s="31">
        <f t="shared" si="0"/>
        <v>7.26</v>
      </c>
      <c r="I30" s="14"/>
      <c r="J30" s="14"/>
    </row>
    <row r="31" spans="1:10" ht="15.95" customHeight="1" x14ac:dyDescent="0.35">
      <c r="A31" s="40" t="s">
        <v>716</v>
      </c>
      <c r="B31" s="14" t="s">
        <v>717</v>
      </c>
      <c r="C31" s="36">
        <v>50</v>
      </c>
      <c r="D31" s="31">
        <v>512.42999999999995</v>
      </c>
      <c r="E31" s="28" t="s">
        <v>114</v>
      </c>
      <c r="F31" s="29" t="s">
        <v>101</v>
      </c>
      <c r="G31" s="30" t="s">
        <v>718</v>
      </c>
      <c r="H31" s="31">
        <f t="shared" si="0"/>
        <v>7.26</v>
      </c>
      <c r="I31" s="14"/>
      <c r="J31" s="14"/>
    </row>
    <row r="32" spans="1:10" ht="15.95" customHeight="1" x14ac:dyDescent="0.35">
      <c r="A32" s="40" t="s">
        <v>124</v>
      </c>
      <c r="B32" s="14" t="s">
        <v>676</v>
      </c>
      <c r="C32" s="36">
        <v>50</v>
      </c>
      <c r="D32" s="31">
        <v>512.25</v>
      </c>
      <c r="E32" s="28" t="s">
        <v>120</v>
      </c>
      <c r="F32" s="29" t="s">
        <v>101</v>
      </c>
      <c r="G32" s="30" t="s">
        <v>111</v>
      </c>
      <c r="H32" s="31">
        <f t="shared" si="0"/>
        <v>7.26</v>
      </c>
      <c r="I32" s="14"/>
      <c r="J32" s="14"/>
    </row>
    <row r="33" spans="1:10" ht="15.95" customHeight="1" x14ac:dyDescent="0.35">
      <c r="A33" s="40" t="s">
        <v>509</v>
      </c>
      <c r="B33" s="14" t="s">
        <v>657</v>
      </c>
      <c r="C33" s="36">
        <v>50</v>
      </c>
      <c r="D33" s="31">
        <v>511.5</v>
      </c>
      <c r="E33" s="28" t="s">
        <v>108</v>
      </c>
      <c r="F33" s="29" t="s">
        <v>101</v>
      </c>
      <c r="G33" s="30" t="s">
        <v>407</v>
      </c>
      <c r="H33" s="31">
        <f t="shared" si="0"/>
        <v>7.25</v>
      </c>
      <c r="I33" s="14"/>
      <c r="J33" s="14"/>
    </row>
    <row r="34" spans="1:10" ht="15.95" customHeight="1" x14ac:dyDescent="0.35">
      <c r="A34" s="40" t="s">
        <v>106</v>
      </c>
      <c r="B34" s="14" t="s">
        <v>719</v>
      </c>
      <c r="C34" s="36">
        <v>50</v>
      </c>
      <c r="D34" s="31">
        <v>509.74</v>
      </c>
      <c r="E34" s="28" t="s">
        <v>164</v>
      </c>
      <c r="F34" s="29" t="s">
        <v>101</v>
      </c>
      <c r="G34" s="30" t="s">
        <v>102</v>
      </c>
      <c r="H34" s="31">
        <f t="shared" si="0"/>
        <v>7.22</v>
      </c>
      <c r="I34" s="14"/>
      <c r="J34" s="14"/>
    </row>
    <row r="35" spans="1:10" ht="15.95" customHeight="1" x14ac:dyDescent="0.35">
      <c r="A35" s="40" t="s">
        <v>118</v>
      </c>
      <c r="B35" s="14" t="s">
        <v>720</v>
      </c>
      <c r="C35" s="36">
        <v>20</v>
      </c>
      <c r="D35" s="31">
        <v>264.83</v>
      </c>
      <c r="E35" s="28" t="s">
        <v>108</v>
      </c>
      <c r="F35" s="29" t="s">
        <v>101</v>
      </c>
      <c r="G35" s="30" t="s">
        <v>121</v>
      </c>
      <c r="H35" s="31">
        <f t="shared" si="0"/>
        <v>3.75</v>
      </c>
      <c r="I35" s="14"/>
      <c r="J35" s="14"/>
    </row>
    <row r="36" spans="1:10" ht="15.95" customHeight="1" x14ac:dyDescent="0.35">
      <c r="A36" s="40" t="s">
        <v>112</v>
      </c>
      <c r="B36" s="14" t="s">
        <v>638</v>
      </c>
      <c r="C36" s="36">
        <v>15</v>
      </c>
      <c r="D36" s="31">
        <v>157.35</v>
      </c>
      <c r="E36" s="28" t="s">
        <v>164</v>
      </c>
      <c r="F36" s="29" t="s">
        <v>101</v>
      </c>
      <c r="G36" s="30" t="s">
        <v>102</v>
      </c>
      <c r="H36" s="31">
        <f t="shared" si="0"/>
        <v>2.23</v>
      </c>
      <c r="I36" s="14"/>
      <c r="J36" s="14"/>
    </row>
    <row r="37" spans="1:10" ht="15.95" customHeight="1" x14ac:dyDescent="0.35">
      <c r="A37" s="33" t="s">
        <v>92</v>
      </c>
      <c r="B37" s="34"/>
      <c r="C37" s="32"/>
      <c r="D37" s="35">
        <f>SUM(D24:D36)</f>
        <v>5846.57</v>
      </c>
      <c r="E37" s="28"/>
      <c r="F37" s="29"/>
      <c r="G37" s="30"/>
      <c r="H37" s="35">
        <f>SUM(H24:H36)</f>
        <v>82.820000000000007</v>
      </c>
      <c r="I37" s="14"/>
      <c r="J37" s="14"/>
    </row>
    <row r="38" spans="1:10" ht="15.95" customHeight="1" x14ac:dyDescent="0.35">
      <c r="A38" s="25" t="s">
        <v>126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37" t="s">
        <v>127</v>
      </c>
      <c r="B40" s="38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33"/>
      <c r="B42" s="34"/>
      <c r="C42" s="32"/>
      <c r="D42" s="39"/>
      <c r="E42" s="28"/>
      <c r="F42" s="29"/>
      <c r="G42" s="30"/>
      <c r="H42" s="39"/>
      <c r="I42" s="14"/>
      <c r="J42" s="14"/>
    </row>
    <row r="43" spans="1:10" ht="15.95" customHeight="1" x14ac:dyDescent="0.35">
      <c r="A43" s="33"/>
      <c r="B43" s="34"/>
      <c r="C43" s="32"/>
      <c r="D43" s="39"/>
      <c r="E43" s="28"/>
      <c r="F43" s="29"/>
      <c r="G43" s="30"/>
      <c r="H43" s="39"/>
      <c r="I43" s="14"/>
      <c r="J43" s="14"/>
    </row>
    <row r="44" spans="1:10" ht="15.95" customHeight="1" x14ac:dyDescent="0.35">
      <c r="A44" s="25" t="s">
        <v>128</v>
      </c>
      <c r="B44" s="9"/>
      <c r="C44" s="36"/>
      <c r="D44" s="31" t="s">
        <v>91</v>
      </c>
      <c r="E44" s="28"/>
      <c r="F44" s="29"/>
      <c r="G44" s="30"/>
      <c r="H44" s="31"/>
      <c r="I44" s="14"/>
      <c r="J44" s="14"/>
    </row>
    <row r="45" spans="1:10" ht="15.95" hidden="1" customHeight="1" x14ac:dyDescent="0.35">
      <c r="A45" s="33" t="s">
        <v>92</v>
      </c>
      <c r="B45" s="34"/>
      <c r="C45" s="32"/>
      <c r="D45" s="35">
        <f>SUM(D44:D44)</f>
        <v>0</v>
      </c>
      <c r="E45" s="28"/>
      <c r="F45" s="29"/>
      <c r="G45" s="30"/>
      <c r="H45" s="35">
        <f>SUM(H44:H44)</f>
        <v>0</v>
      </c>
      <c r="I45" s="14"/>
      <c r="J45" s="14"/>
    </row>
    <row r="46" spans="1:10" ht="15.95" customHeight="1" x14ac:dyDescent="0.35">
      <c r="A46" s="25" t="s">
        <v>129</v>
      </c>
      <c r="B46" s="9"/>
      <c r="C46" s="36"/>
      <c r="D46" s="31"/>
      <c r="E46" s="28"/>
      <c r="F46" s="29"/>
      <c r="G46" s="30"/>
      <c r="H46" s="31"/>
      <c r="I46" s="14"/>
      <c r="J46" s="14"/>
    </row>
    <row r="47" spans="1:10" ht="15.95" customHeight="1" x14ac:dyDescent="0.35">
      <c r="A47" s="40" t="s">
        <v>696</v>
      </c>
      <c r="B47" s="14" t="s">
        <v>697</v>
      </c>
      <c r="C47" s="36">
        <v>643000</v>
      </c>
      <c r="D47" s="31">
        <v>661.72</v>
      </c>
      <c r="E47" s="28"/>
      <c r="F47" s="29"/>
      <c r="G47" s="30" t="s">
        <v>660</v>
      </c>
      <c r="H47" s="31">
        <f>ROUND(IFERROR($D47/$D$77*100,0),2)</f>
        <v>9.3699999999999992</v>
      </c>
      <c r="I47" s="14"/>
      <c r="J47" s="14"/>
    </row>
    <row r="48" spans="1:10" ht="15.95" customHeight="1" x14ac:dyDescent="0.35">
      <c r="A48" s="33" t="s">
        <v>92</v>
      </c>
      <c r="B48" s="34"/>
      <c r="C48" s="32"/>
      <c r="D48" s="35">
        <f>SUM(D46:D47)</f>
        <v>661.72</v>
      </c>
      <c r="E48" s="28"/>
      <c r="F48" s="29"/>
      <c r="G48" s="30"/>
      <c r="H48" s="35">
        <f>SUM(H46:H47)</f>
        <v>9.3699999999999992</v>
      </c>
      <c r="I48" s="14"/>
      <c r="J48" s="14"/>
    </row>
    <row r="49" spans="1:10" ht="15.95" customHeight="1" x14ac:dyDescent="0.35">
      <c r="A49" s="25" t="s">
        <v>130</v>
      </c>
      <c r="B49" s="9"/>
      <c r="C49" s="36"/>
      <c r="D49" s="31" t="s">
        <v>91</v>
      </c>
      <c r="E49" s="28"/>
      <c r="F49" s="29"/>
      <c r="G49" s="30"/>
      <c r="H49" s="31"/>
      <c r="I49" s="14"/>
      <c r="J49" s="14"/>
    </row>
    <row r="50" spans="1:10" ht="15.95" hidden="1" customHeight="1" x14ac:dyDescent="0.35">
      <c r="A50" s="33" t="s">
        <v>92</v>
      </c>
      <c r="B50" s="34"/>
      <c r="C50" s="32"/>
      <c r="D50" s="35">
        <f>SUM(D49:D49)</f>
        <v>0</v>
      </c>
      <c r="E50" s="28"/>
      <c r="F50" s="29"/>
      <c r="G50" s="30"/>
      <c r="H50" s="35">
        <f>SUM(H49:H49)</f>
        <v>0</v>
      </c>
      <c r="I50" s="14"/>
      <c r="J50" s="14"/>
    </row>
    <row r="51" spans="1:10" ht="15.95" customHeight="1" x14ac:dyDescent="0.35">
      <c r="A51" s="33"/>
      <c r="B51" s="34"/>
      <c r="C51" s="32"/>
      <c r="D51" s="39"/>
      <c r="E51" s="28"/>
      <c r="F51" s="29"/>
      <c r="G51" s="30"/>
      <c r="H51" s="39"/>
      <c r="I51" s="14"/>
      <c r="J51" s="14"/>
    </row>
    <row r="52" spans="1:10" ht="15.95" customHeight="1" x14ac:dyDescent="0.35">
      <c r="A52" s="25" t="s">
        <v>131</v>
      </c>
      <c r="B52" s="9"/>
      <c r="C52" s="36"/>
      <c r="D52" s="31"/>
      <c r="E52" s="28"/>
      <c r="F52" s="29"/>
      <c r="G52" s="30"/>
      <c r="H52" s="31"/>
      <c r="I52" s="14"/>
      <c r="J52" s="14"/>
    </row>
    <row r="53" spans="1:10" ht="15.95" customHeight="1" x14ac:dyDescent="0.35">
      <c r="A53" s="25" t="s">
        <v>132</v>
      </c>
      <c r="B53" s="9"/>
      <c r="C53" s="36"/>
      <c r="D53" s="31">
        <v>276.69</v>
      </c>
      <c r="E53" s="28"/>
      <c r="F53" s="29"/>
      <c r="G53" s="30"/>
      <c r="H53" s="31">
        <f>ROUND(IFERROR($D53/$D$77*100,0),2)</f>
        <v>3.92</v>
      </c>
      <c r="I53" s="41"/>
      <c r="J53" s="14"/>
    </row>
    <row r="54" spans="1:10" ht="15.95" customHeight="1" x14ac:dyDescent="0.35">
      <c r="A54" s="25" t="s">
        <v>133</v>
      </c>
      <c r="B54" s="9"/>
      <c r="C54" s="36"/>
      <c r="D54" s="31" t="s">
        <v>91</v>
      </c>
      <c r="E54" s="28"/>
      <c r="F54" s="29"/>
      <c r="G54" s="30"/>
      <c r="H54" s="31"/>
      <c r="I54" s="41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135</v>
      </c>
      <c r="B56" s="9"/>
      <c r="C56" s="42"/>
      <c r="D56" s="31"/>
      <c r="E56" s="28"/>
      <c r="F56" s="29"/>
      <c r="G56" s="30"/>
      <c r="H56" s="31"/>
      <c r="I56" s="41"/>
      <c r="J56" s="14"/>
    </row>
    <row r="57" spans="1:10" ht="15.95" customHeight="1" x14ac:dyDescent="0.35">
      <c r="A57" s="40" t="s">
        <v>207</v>
      </c>
      <c r="B57" s="14" t="s">
        <v>466</v>
      </c>
      <c r="C57" s="42">
        <v>100</v>
      </c>
      <c r="D57" s="31">
        <v>96.34</v>
      </c>
      <c r="E57" s="28" t="s">
        <v>186</v>
      </c>
      <c r="F57" s="29" t="s">
        <v>101</v>
      </c>
      <c r="G57" s="30" t="s">
        <v>111</v>
      </c>
      <c r="H57" s="31">
        <f>ROUND(IFERROR($D57/$D$77*100,0),2)</f>
        <v>1.36</v>
      </c>
      <c r="I57" s="41"/>
      <c r="J57" s="14"/>
    </row>
    <row r="58" spans="1:10" ht="15.95" customHeight="1" x14ac:dyDescent="0.35">
      <c r="A58" s="33" t="s">
        <v>134</v>
      </c>
      <c r="B58" s="34"/>
      <c r="C58" s="32"/>
      <c r="D58" s="35">
        <f>SUM(D56:D57)</f>
        <v>96.34</v>
      </c>
      <c r="E58" s="28"/>
      <c r="F58" s="29"/>
      <c r="G58" s="30"/>
      <c r="H58" s="35">
        <f>SUM(H56:H57)</f>
        <v>1.36</v>
      </c>
      <c r="I58" s="14"/>
      <c r="J58" s="14"/>
    </row>
    <row r="59" spans="1:10" ht="15.95" customHeight="1" x14ac:dyDescent="0.35">
      <c r="A59" s="25" t="s">
        <v>136</v>
      </c>
      <c r="B59" s="9"/>
      <c r="C59" s="36"/>
      <c r="D59" s="31" t="s">
        <v>91</v>
      </c>
      <c r="E59" s="28"/>
      <c r="F59" s="29"/>
      <c r="G59" s="30"/>
      <c r="H59" s="31"/>
      <c r="I59" s="14"/>
      <c r="J59" s="14"/>
    </row>
    <row r="60" spans="1:10" ht="15.95" hidden="1" customHeight="1" x14ac:dyDescent="0.35">
      <c r="A60" s="33" t="s">
        <v>134</v>
      </c>
      <c r="B60" s="34"/>
      <c r="C60" s="32"/>
      <c r="D60" s="35">
        <f>SUM(D59:D59)</f>
        <v>0</v>
      </c>
      <c r="E60" s="28"/>
      <c r="F60" s="29"/>
      <c r="G60" s="30"/>
      <c r="H60" s="35">
        <f>SUM(H59:H59)</f>
        <v>0</v>
      </c>
      <c r="I60" s="14"/>
      <c r="J60" s="14"/>
    </row>
    <row r="61" spans="1:10" ht="15.95" customHeight="1" x14ac:dyDescent="0.35">
      <c r="A61" s="25" t="s">
        <v>137</v>
      </c>
      <c r="B61" s="9"/>
      <c r="C61" s="36"/>
      <c r="D61" s="31" t="s">
        <v>91</v>
      </c>
      <c r="E61" s="28"/>
      <c r="F61" s="29"/>
      <c r="G61" s="30"/>
      <c r="H61" s="31"/>
      <c r="I61" s="14"/>
      <c r="J61" s="14"/>
    </row>
    <row r="62" spans="1:10" ht="15.95" hidden="1" customHeight="1" x14ac:dyDescent="0.35">
      <c r="A62" s="33" t="s">
        <v>134</v>
      </c>
      <c r="B62" s="34"/>
      <c r="C62" s="32"/>
      <c r="D62" s="35">
        <f>SUM(D61:D61)</f>
        <v>0</v>
      </c>
      <c r="E62" s="28"/>
      <c r="F62" s="29"/>
      <c r="G62" s="30"/>
      <c r="H62" s="35">
        <f>SUM(H61:H61)</f>
        <v>0</v>
      </c>
      <c r="I62" s="14"/>
      <c r="J62" s="14"/>
    </row>
    <row r="63" spans="1:10" ht="15.95" customHeight="1" x14ac:dyDescent="0.35">
      <c r="A63" s="37" t="s">
        <v>138</v>
      </c>
      <c r="B63" s="38"/>
      <c r="C63" s="32"/>
      <c r="D63" s="31" t="s">
        <v>91</v>
      </c>
      <c r="E63" s="28"/>
      <c r="F63" s="29"/>
      <c r="G63" s="30"/>
      <c r="H63" s="31"/>
      <c r="I63" s="14"/>
      <c r="J63" s="14"/>
    </row>
    <row r="64" spans="1:10" ht="15.95" hidden="1" customHeight="1" x14ac:dyDescent="0.35">
      <c r="A64" s="33" t="s">
        <v>134</v>
      </c>
      <c r="B64" s="34"/>
      <c r="C64" s="32"/>
      <c r="D64" s="35">
        <f>SUM(D63:D63)</f>
        <v>0</v>
      </c>
      <c r="E64" s="28"/>
      <c r="F64" s="29"/>
      <c r="G64" s="30"/>
      <c r="H64" s="35">
        <f>SUM(H63:H63)</f>
        <v>0</v>
      </c>
      <c r="I64" s="14"/>
      <c r="J64" s="14"/>
    </row>
    <row r="65" spans="1:10" ht="15.95" customHeight="1" x14ac:dyDescent="0.35">
      <c r="A65" s="37" t="s">
        <v>139</v>
      </c>
      <c r="B65" s="38"/>
      <c r="C65" s="32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134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33" t="s">
        <v>140</v>
      </c>
      <c r="B67" s="38"/>
      <c r="C67" s="36"/>
      <c r="D67" s="35">
        <f>SUM(D66,D64,D62,D60,D58,D55,D53)</f>
        <v>373.03</v>
      </c>
      <c r="E67" s="28"/>
      <c r="F67" s="29"/>
      <c r="G67" s="30"/>
      <c r="H67" s="35">
        <f>SUM(H66,H64,H62,H60,H58,H55,H53)</f>
        <v>5.28</v>
      </c>
      <c r="I67" s="14"/>
      <c r="J67" s="14"/>
    </row>
    <row r="68" spans="1:10" ht="15.95" customHeight="1" x14ac:dyDescent="0.35">
      <c r="A68" s="25" t="s">
        <v>141</v>
      </c>
      <c r="B68" s="9"/>
      <c r="C68" s="36"/>
      <c r="D68" s="31" t="s">
        <v>91</v>
      </c>
      <c r="E68" s="28"/>
      <c r="F68" s="29"/>
      <c r="G68" s="30"/>
      <c r="H68" s="31"/>
      <c r="I68" s="14"/>
      <c r="J68" s="14"/>
    </row>
    <row r="69" spans="1:10" ht="15.95" hidden="1" customHeight="1" x14ac:dyDescent="0.35">
      <c r="A69" s="33" t="s">
        <v>92</v>
      </c>
      <c r="B69" s="34"/>
      <c r="C69" s="32"/>
      <c r="D69" s="35">
        <f>SUM(D68:D68)</f>
        <v>0</v>
      </c>
      <c r="E69" s="28"/>
      <c r="F69" s="29"/>
      <c r="G69" s="30"/>
      <c r="H69" s="35">
        <f>SUM(H68:H68)</f>
        <v>0</v>
      </c>
      <c r="I69" s="14"/>
      <c r="J69" s="14"/>
    </row>
    <row r="70" spans="1:10" ht="15.95" customHeight="1" x14ac:dyDescent="0.35">
      <c r="A70" s="25" t="s">
        <v>142</v>
      </c>
      <c r="B70" s="9"/>
      <c r="C70" s="36"/>
      <c r="D70" s="31" t="s">
        <v>91</v>
      </c>
      <c r="E70" s="28"/>
      <c r="F70" s="29"/>
      <c r="G70" s="30"/>
      <c r="H70" s="31"/>
      <c r="I70" s="14"/>
      <c r="J70" s="14"/>
    </row>
    <row r="71" spans="1:10" ht="15.95" hidden="1" customHeight="1" x14ac:dyDescent="0.35">
      <c r="A71" s="33" t="s">
        <v>92</v>
      </c>
      <c r="B71" s="34"/>
      <c r="C71" s="32"/>
      <c r="D71" s="35">
        <f>SUM(D70:D70)</f>
        <v>0</v>
      </c>
      <c r="E71" s="28"/>
      <c r="F71" s="29"/>
      <c r="G71" s="30"/>
      <c r="H71" s="35">
        <f>SUM(H70:H70)</f>
        <v>0</v>
      </c>
      <c r="I71" s="14"/>
      <c r="J71" s="14"/>
    </row>
    <row r="72" spans="1:10" ht="15.95" customHeight="1" x14ac:dyDescent="0.35">
      <c r="A72" s="37" t="s">
        <v>143</v>
      </c>
      <c r="B72" s="38"/>
      <c r="C72" s="32"/>
      <c r="D72" s="39"/>
      <c r="E72" s="28"/>
      <c r="F72" s="29"/>
      <c r="G72" s="30"/>
      <c r="H72" s="31"/>
      <c r="I72" s="14"/>
      <c r="J72" s="14"/>
    </row>
    <row r="73" spans="1:10" ht="15.95" customHeight="1" x14ac:dyDescent="0.35">
      <c r="A73" s="37" t="s">
        <v>144</v>
      </c>
      <c r="B73" s="38"/>
      <c r="C73" s="32"/>
      <c r="D73" s="31" t="s">
        <v>91</v>
      </c>
      <c r="E73" s="28"/>
      <c r="F73" s="29"/>
      <c r="G73" s="30"/>
      <c r="H73" s="31"/>
      <c r="I73" s="14"/>
      <c r="J73" s="14"/>
    </row>
    <row r="74" spans="1:10" ht="15.95" customHeight="1" x14ac:dyDescent="0.35">
      <c r="A74" s="25" t="s">
        <v>145</v>
      </c>
      <c r="B74" s="9"/>
      <c r="C74" s="36"/>
      <c r="D74" s="31">
        <v>0.11</v>
      </c>
      <c r="E74" s="28"/>
      <c r="F74" s="29"/>
      <c r="G74" s="30"/>
      <c r="H74" s="43">
        <f>ROUND(IFERROR($D74/$D$77*100,0),2)</f>
        <v>0</v>
      </c>
      <c r="I74" s="41"/>
      <c r="J74" s="14"/>
    </row>
    <row r="75" spans="1:10" ht="15.95" customHeight="1" x14ac:dyDescent="0.35">
      <c r="A75" s="25" t="s">
        <v>146</v>
      </c>
      <c r="B75" s="9"/>
      <c r="C75" s="36"/>
      <c r="D75" s="44">
        <v>178.55999999999949</v>
      </c>
      <c r="E75" s="28"/>
      <c r="F75" s="29"/>
      <c r="G75" s="30"/>
      <c r="H75" s="31">
        <f>ROUND(IFERROR($D75/$D$77*100,0),2)</f>
        <v>2.5299999999999998</v>
      </c>
      <c r="I75" s="41"/>
      <c r="J75" s="14"/>
    </row>
    <row r="76" spans="1:10" ht="15.95" customHeight="1" x14ac:dyDescent="0.35">
      <c r="A76" s="33" t="s">
        <v>92</v>
      </c>
      <c r="B76" s="34"/>
      <c r="C76" s="36"/>
      <c r="D76" s="35">
        <f>SUM(D73:D75)</f>
        <v>178.6699999999995</v>
      </c>
      <c r="E76" s="28"/>
      <c r="F76" s="29"/>
      <c r="G76" s="30"/>
      <c r="H76" s="35">
        <f>SUM(H73:H75)</f>
        <v>2.5299999999999998</v>
      </c>
      <c r="I76" s="11"/>
      <c r="J76" s="14"/>
    </row>
    <row r="77" spans="1:10" ht="15.95" customHeight="1" thickBot="1" x14ac:dyDescent="0.4">
      <c r="A77" s="45" t="s">
        <v>147</v>
      </c>
      <c r="B77" s="46"/>
      <c r="C77" s="47"/>
      <c r="D77" s="48">
        <f>SUMIF(A:A,"*Total",D:D)</f>
        <v>7059.9899999999989</v>
      </c>
      <c r="E77" s="49"/>
      <c r="F77" s="50"/>
      <c r="G77" s="51"/>
      <c r="H77" s="48">
        <f>SUMIF(A:A,"*Total",H:H)</f>
        <v>100.00000000000001</v>
      </c>
      <c r="I77" s="11"/>
      <c r="J77" s="14"/>
    </row>
    <row r="78" spans="1:10" ht="15.95" customHeight="1" thickTop="1" x14ac:dyDescent="0.35">
      <c r="A78" s="52" t="s">
        <v>148</v>
      </c>
      <c r="B78" s="14"/>
      <c r="C78" s="14"/>
      <c r="D78" s="11"/>
      <c r="E78" s="14"/>
      <c r="F78" s="14"/>
      <c r="G78" s="14"/>
      <c r="H78" s="6"/>
    </row>
    <row r="79" spans="1:10" ht="15.95" customHeight="1" x14ac:dyDescent="0.35">
      <c r="A79" s="14" t="s">
        <v>149</v>
      </c>
      <c r="B79" s="14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150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151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53" t="s">
        <v>152</v>
      </c>
      <c r="B82" s="53"/>
      <c r="C82" s="14"/>
      <c r="D82" s="6"/>
      <c r="E82" s="14"/>
      <c r="F82" s="14"/>
      <c r="G82" s="14"/>
      <c r="H82" s="6"/>
    </row>
    <row r="83" spans="1:8" ht="15.95" customHeight="1" x14ac:dyDescent="0.35">
      <c r="A83" s="14" t="s">
        <v>153</v>
      </c>
      <c r="B83" s="14"/>
      <c r="C83" s="14"/>
      <c r="D83" s="6"/>
      <c r="E83" s="14"/>
      <c r="F83" s="14"/>
      <c r="G83" s="14"/>
      <c r="H83" s="6"/>
    </row>
    <row r="84" spans="1:8" ht="15.95" customHeight="1" x14ac:dyDescent="0.35">
      <c r="A84" s="14" t="s">
        <v>154</v>
      </c>
      <c r="B84" s="14"/>
      <c r="C84" s="14"/>
      <c r="D84" s="6"/>
      <c r="E84" s="14"/>
      <c r="F84" s="14"/>
      <c r="G84" s="14"/>
      <c r="H84" s="6"/>
    </row>
    <row r="85" spans="1:8" ht="15.95" customHeight="1" x14ac:dyDescent="0.35">
      <c r="A85" s="14" t="s">
        <v>155</v>
      </c>
      <c r="B85" s="14"/>
      <c r="C85" s="14"/>
      <c r="D85" s="6"/>
      <c r="E85" s="14"/>
      <c r="F85" s="14"/>
      <c r="G85" s="14"/>
      <c r="H85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721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722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118</v>
      </c>
      <c r="B25" s="14" t="s">
        <v>723</v>
      </c>
      <c r="C25" s="36">
        <v>32</v>
      </c>
      <c r="D25" s="31">
        <v>421.52</v>
      </c>
      <c r="E25" s="28" t="s">
        <v>108</v>
      </c>
      <c r="F25" s="29" t="s">
        <v>101</v>
      </c>
      <c r="G25" s="30" t="s">
        <v>121</v>
      </c>
      <c r="H25" s="31">
        <f t="shared" ref="H25:H33" si="0">ROUND(IFERROR($D25/$D$74*100,0),2)</f>
        <v>9.36</v>
      </c>
      <c r="I25" s="14"/>
      <c r="J25" s="14"/>
    </row>
    <row r="26" spans="1:10" ht="15.95" customHeight="1" x14ac:dyDescent="0.35">
      <c r="A26" s="40" t="s">
        <v>198</v>
      </c>
      <c r="B26" s="14" t="s">
        <v>675</v>
      </c>
      <c r="C26" s="36">
        <v>40</v>
      </c>
      <c r="D26" s="31">
        <v>410.32</v>
      </c>
      <c r="E26" s="28" t="s">
        <v>164</v>
      </c>
      <c r="F26" s="29" t="s">
        <v>101</v>
      </c>
      <c r="G26" s="30" t="s">
        <v>111</v>
      </c>
      <c r="H26" s="31">
        <f t="shared" si="0"/>
        <v>9.1199999999999992</v>
      </c>
      <c r="I26" s="14"/>
      <c r="J26" s="14"/>
    </row>
    <row r="27" spans="1:10" ht="15.95" customHeight="1" x14ac:dyDescent="0.35">
      <c r="A27" s="40" t="s">
        <v>716</v>
      </c>
      <c r="B27" s="14" t="s">
        <v>717</v>
      </c>
      <c r="C27" s="36">
        <v>40</v>
      </c>
      <c r="D27" s="31">
        <v>409.94</v>
      </c>
      <c r="E27" s="28" t="s">
        <v>114</v>
      </c>
      <c r="F27" s="29" t="s">
        <v>101</v>
      </c>
      <c r="G27" s="30" t="s">
        <v>718</v>
      </c>
      <c r="H27" s="31">
        <f t="shared" si="0"/>
        <v>9.11</v>
      </c>
      <c r="I27" s="14"/>
      <c r="J27" s="14"/>
    </row>
    <row r="28" spans="1:10" ht="15.95" customHeight="1" x14ac:dyDescent="0.35">
      <c r="A28" s="40" t="s">
        <v>124</v>
      </c>
      <c r="B28" s="14" t="s">
        <v>676</v>
      </c>
      <c r="C28" s="36">
        <v>40</v>
      </c>
      <c r="D28" s="31">
        <v>409.8</v>
      </c>
      <c r="E28" s="28" t="s">
        <v>120</v>
      </c>
      <c r="F28" s="29" t="s">
        <v>101</v>
      </c>
      <c r="G28" s="30" t="s">
        <v>111</v>
      </c>
      <c r="H28" s="31">
        <f t="shared" si="0"/>
        <v>9.1</v>
      </c>
      <c r="I28" s="14"/>
      <c r="J28" s="14"/>
    </row>
    <row r="29" spans="1:10" ht="15.95" customHeight="1" x14ac:dyDescent="0.35">
      <c r="A29" s="40" t="s">
        <v>106</v>
      </c>
      <c r="B29" s="14" t="s">
        <v>724</v>
      </c>
      <c r="C29" s="36">
        <v>40</v>
      </c>
      <c r="D29" s="31">
        <v>408.82</v>
      </c>
      <c r="E29" s="28" t="s">
        <v>120</v>
      </c>
      <c r="F29" s="29" t="s">
        <v>101</v>
      </c>
      <c r="G29" s="30" t="s">
        <v>102</v>
      </c>
      <c r="H29" s="31">
        <f t="shared" si="0"/>
        <v>9.08</v>
      </c>
      <c r="I29" s="14"/>
      <c r="J29" s="14"/>
    </row>
    <row r="30" spans="1:10" ht="15.95" customHeight="1" x14ac:dyDescent="0.35">
      <c r="A30" s="40" t="s">
        <v>598</v>
      </c>
      <c r="B30" s="14" t="s">
        <v>725</v>
      </c>
      <c r="C30" s="36">
        <v>40</v>
      </c>
      <c r="D30" s="31">
        <v>408.42</v>
      </c>
      <c r="E30" s="28" t="s">
        <v>120</v>
      </c>
      <c r="F30" s="29" t="s">
        <v>101</v>
      </c>
      <c r="G30" s="30" t="s">
        <v>102</v>
      </c>
      <c r="H30" s="31">
        <f t="shared" si="0"/>
        <v>9.07</v>
      </c>
      <c r="I30" s="14"/>
      <c r="J30" s="14"/>
    </row>
    <row r="31" spans="1:10" ht="15.95" customHeight="1" x14ac:dyDescent="0.35">
      <c r="A31" s="40" t="s">
        <v>190</v>
      </c>
      <c r="B31" s="14" t="s">
        <v>726</v>
      </c>
      <c r="C31" s="36">
        <v>40</v>
      </c>
      <c r="D31" s="31">
        <v>407.3</v>
      </c>
      <c r="E31" s="28" t="s">
        <v>114</v>
      </c>
      <c r="F31" s="29" t="s">
        <v>101</v>
      </c>
      <c r="G31" s="30" t="s">
        <v>102</v>
      </c>
      <c r="H31" s="31">
        <f t="shared" si="0"/>
        <v>9.0500000000000007</v>
      </c>
      <c r="I31" s="14"/>
      <c r="J31" s="14"/>
    </row>
    <row r="32" spans="1:10" ht="15.95" customHeight="1" x14ac:dyDescent="0.35">
      <c r="A32" s="40" t="s">
        <v>122</v>
      </c>
      <c r="B32" s="14" t="s">
        <v>727</v>
      </c>
      <c r="C32" s="36">
        <v>4</v>
      </c>
      <c r="D32" s="31">
        <v>406.88</v>
      </c>
      <c r="E32" s="28" t="s">
        <v>108</v>
      </c>
      <c r="F32" s="29" t="s">
        <v>101</v>
      </c>
      <c r="G32" s="30" t="s">
        <v>102</v>
      </c>
      <c r="H32" s="31">
        <f t="shared" si="0"/>
        <v>9.0399999999999991</v>
      </c>
      <c r="I32" s="14"/>
      <c r="J32" s="14"/>
    </row>
    <row r="33" spans="1:10" ht="15.95" customHeight="1" x14ac:dyDescent="0.35">
      <c r="A33" s="40" t="s">
        <v>112</v>
      </c>
      <c r="B33" s="14" t="s">
        <v>638</v>
      </c>
      <c r="C33" s="36">
        <v>35</v>
      </c>
      <c r="D33" s="31">
        <v>367.15</v>
      </c>
      <c r="E33" s="28" t="s">
        <v>164</v>
      </c>
      <c r="F33" s="29" t="s">
        <v>101</v>
      </c>
      <c r="G33" s="30" t="s">
        <v>102</v>
      </c>
      <c r="H33" s="31">
        <f t="shared" si="0"/>
        <v>8.16</v>
      </c>
      <c r="I33" s="14"/>
      <c r="J33" s="14"/>
    </row>
    <row r="34" spans="1:10" ht="15.95" customHeight="1" x14ac:dyDescent="0.35">
      <c r="A34" s="33" t="s">
        <v>92</v>
      </c>
      <c r="B34" s="34"/>
      <c r="C34" s="32"/>
      <c r="D34" s="35">
        <f>SUM(D24:D33)</f>
        <v>3650.1500000000005</v>
      </c>
      <c r="E34" s="28"/>
      <c r="F34" s="29"/>
      <c r="G34" s="30"/>
      <c r="H34" s="35">
        <f>SUM(H24:H33)</f>
        <v>81.09</v>
      </c>
      <c r="I34" s="14"/>
      <c r="J34" s="14"/>
    </row>
    <row r="35" spans="1:10" ht="15.95" customHeight="1" x14ac:dyDescent="0.35">
      <c r="A35" s="25" t="s">
        <v>126</v>
      </c>
      <c r="B35" s="9"/>
      <c r="C35" s="36"/>
      <c r="D35" s="31" t="s">
        <v>91</v>
      </c>
      <c r="E35" s="28"/>
      <c r="F35" s="29"/>
      <c r="G35" s="30"/>
      <c r="H35" s="31"/>
      <c r="I35" s="14"/>
      <c r="J35" s="14"/>
    </row>
    <row r="36" spans="1:10" ht="15.95" hidden="1" customHeight="1" x14ac:dyDescent="0.35">
      <c r="A36" s="33" t="s">
        <v>92</v>
      </c>
      <c r="B36" s="34"/>
      <c r="C36" s="32"/>
      <c r="D36" s="35">
        <f>SUM(D35:D35)</f>
        <v>0</v>
      </c>
      <c r="E36" s="28"/>
      <c r="F36" s="29"/>
      <c r="G36" s="30"/>
      <c r="H36" s="35">
        <f>SUM(H35:H35)</f>
        <v>0</v>
      </c>
      <c r="I36" s="14"/>
      <c r="J36" s="14"/>
    </row>
    <row r="37" spans="1:10" ht="15.95" customHeight="1" x14ac:dyDescent="0.35">
      <c r="A37" s="37" t="s">
        <v>127</v>
      </c>
      <c r="B37" s="38"/>
      <c r="C37" s="36"/>
      <c r="D37" s="31" t="s">
        <v>91</v>
      </c>
      <c r="E37" s="28"/>
      <c r="F37" s="29"/>
      <c r="G37" s="30"/>
      <c r="H37" s="31"/>
      <c r="I37" s="14"/>
      <c r="J37" s="14"/>
    </row>
    <row r="38" spans="1:10" ht="15.95" hidden="1" customHeight="1" x14ac:dyDescent="0.35">
      <c r="A38" s="33" t="s">
        <v>92</v>
      </c>
      <c r="B38" s="34"/>
      <c r="C38" s="32"/>
      <c r="D38" s="35">
        <f>SUM(D37:D37)</f>
        <v>0</v>
      </c>
      <c r="E38" s="28"/>
      <c r="F38" s="29"/>
      <c r="G38" s="30"/>
      <c r="H38" s="35">
        <f>SUM(H37:H37)</f>
        <v>0</v>
      </c>
      <c r="I38" s="14"/>
      <c r="J38" s="14"/>
    </row>
    <row r="39" spans="1:10" ht="15.95" customHeight="1" x14ac:dyDescent="0.35">
      <c r="A39" s="33"/>
      <c r="B39" s="34"/>
      <c r="C39" s="32"/>
      <c r="D39" s="39"/>
      <c r="E39" s="28"/>
      <c r="F39" s="29"/>
      <c r="G39" s="30"/>
      <c r="H39" s="39"/>
      <c r="I39" s="14"/>
      <c r="J39" s="14"/>
    </row>
    <row r="40" spans="1:10" ht="15.95" customHeight="1" x14ac:dyDescent="0.35">
      <c r="A40" s="33"/>
      <c r="B40" s="34"/>
      <c r="C40" s="32"/>
      <c r="D40" s="39"/>
      <c r="E40" s="28"/>
      <c r="F40" s="29"/>
      <c r="G40" s="30"/>
      <c r="H40" s="39"/>
      <c r="I40" s="14"/>
      <c r="J40" s="14"/>
    </row>
    <row r="41" spans="1:10" ht="15.95" customHeight="1" x14ac:dyDescent="0.35">
      <c r="A41" s="25" t="s">
        <v>128</v>
      </c>
      <c r="B41" s="9"/>
      <c r="C41" s="36"/>
      <c r="D41" s="31" t="s">
        <v>91</v>
      </c>
      <c r="E41" s="28"/>
      <c r="F41" s="29"/>
      <c r="G41" s="30"/>
      <c r="H41" s="31"/>
      <c r="I41" s="14"/>
      <c r="J41" s="14"/>
    </row>
    <row r="42" spans="1:10" ht="15.95" hidden="1" customHeight="1" x14ac:dyDescent="0.35">
      <c r="A42" s="33" t="s">
        <v>92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129</v>
      </c>
      <c r="B43" s="9"/>
      <c r="C43" s="36"/>
      <c r="D43" s="31"/>
      <c r="E43" s="28"/>
      <c r="F43" s="29"/>
      <c r="G43" s="30"/>
      <c r="H43" s="31"/>
      <c r="I43" s="14"/>
      <c r="J43" s="14"/>
    </row>
    <row r="44" spans="1:10" ht="15.95" customHeight="1" x14ac:dyDescent="0.35">
      <c r="A44" s="40" t="s">
        <v>689</v>
      </c>
      <c r="B44" s="14" t="s">
        <v>690</v>
      </c>
      <c r="C44" s="36">
        <v>400000</v>
      </c>
      <c r="D44" s="31">
        <v>412.85</v>
      </c>
      <c r="E44" s="28"/>
      <c r="F44" s="29"/>
      <c r="G44" s="30" t="s">
        <v>660</v>
      </c>
      <c r="H44" s="31">
        <f>ROUND(IFERROR($D44/$D$74*100,0),2)</f>
        <v>9.17</v>
      </c>
      <c r="I44" s="14"/>
      <c r="J44" s="14"/>
    </row>
    <row r="45" spans="1:10" ht="15.95" customHeight="1" x14ac:dyDescent="0.35">
      <c r="A45" s="33" t="s">
        <v>92</v>
      </c>
      <c r="B45" s="34"/>
      <c r="C45" s="32"/>
      <c r="D45" s="35">
        <f>SUM(D43:D44)</f>
        <v>412.85</v>
      </c>
      <c r="E45" s="28"/>
      <c r="F45" s="29"/>
      <c r="G45" s="30"/>
      <c r="H45" s="35">
        <f>SUM(H43:H44)</f>
        <v>9.17</v>
      </c>
      <c r="I45" s="14"/>
      <c r="J45" s="14"/>
    </row>
    <row r="46" spans="1:10" ht="15.95" customHeight="1" x14ac:dyDescent="0.35">
      <c r="A46" s="25" t="s">
        <v>130</v>
      </c>
      <c r="B46" s="9"/>
      <c r="C46" s="36"/>
      <c r="D46" s="31" t="s">
        <v>91</v>
      </c>
      <c r="E46" s="28"/>
      <c r="F46" s="29"/>
      <c r="G46" s="30"/>
      <c r="H46" s="31"/>
      <c r="I46" s="14"/>
      <c r="J46" s="14"/>
    </row>
    <row r="47" spans="1:10" ht="15.95" hidden="1" customHeight="1" x14ac:dyDescent="0.35">
      <c r="A47" s="33" t="s">
        <v>92</v>
      </c>
      <c r="B47" s="34"/>
      <c r="C47" s="32"/>
      <c r="D47" s="35">
        <f>SUM(D46:D46)</f>
        <v>0</v>
      </c>
      <c r="E47" s="28"/>
      <c r="F47" s="29"/>
      <c r="G47" s="30"/>
      <c r="H47" s="35">
        <f>SUM(H46:H46)</f>
        <v>0</v>
      </c>
      <c r="I47" s="14"/>
      <c r="J47" s="14"/>
    </row>
    <row r="48" spans="1:10" ht="15.95" customHeight="1" x14ac:dyDescent="0.35">
      <c r="A48" s="33"/>
      <c r="B48" s="34"/>
      <c r="C48" s="32"/>
      <c r="D48" s="39"/>
      <c r="E48" s="28"/>
      <c r="F48" s="29"/>
      <c r="G48" s="30"/>
      <c r="H48" s="39"/>
      <c r="I48" s="14"/>
      <c r="J48" s="14"/>
    </row>
    <row r="49" spans="1:10" ht="15.95" customHeight="1" x14ac:dyDescent="0.35">
      <c r="A49" s="25" t="s">
        <v>131</v>
      </c>
      <c r="B49" s="9"/>
      <c r="C49" s="36"/>
      <c r="D49" s="31"/>
      <c r="E49" s="28"/>
      <c r="F49" s="29"/>
      <c r="G49" s="30"/>
      <c r="H49" s="31"/>
      <c r="I49" s="14"/>
      <c r="J49" s="14"/>
    </row>
    <row r="50" spans="1:10" ht="15.95" customHeight="1" x14ac:dyDescent="0.35">
      <c r="A50" s="25" t="s">
        <v>132</v>
      </c>
      <c r="B50" s="9"/>
      <c r="C50" s="36"/>
      <c r="D50" s="31">
        <v>171.05</v>
      </c>
      <c r="E50" s="28"/>
      <c r="F50" s="29"/>
      <c r="G50" s="30"/>
      <c r="H50" s="31">
        <f>ROUND(IFERROR($D50/$D$74*100,0),2)</f>
        <v>3.8</v>
      </c>
      <c r="I50" s="41"/>
      <c r="J50" s="14"/>
    </row>
    <row r="51" spans="1:10" ht="15.95" customHeight="1" x14ac:dyDescent="0.35">
      <c r="A51" s="25" t="s">
        <v>133</v>
      </c>
      <c r="B51" s="9"/>
      <c r="C51" s="36"/>
      <c r="D51" s="31" t="s">
        <v>91</v>
      </c>
      <c r="E51" s="28"/>
      <c r="F51" s="29"/>
      <c r="G51" s="30"/>
      <c r="H51" s="31"/>
      <c r="I51" s="41"/>
      <c r="J51" s="14"/>
    </row>
    <row r="52" spans="1:10" ht="15.95" hidden="1" customHeight="1" x14ac:dyDescent="0.35">
      <c r="A52" s="33" t="s">
        <v>134</v>
      </c>
      <c r="B52" s="34"/>
      <c r="C52" s="32"/>
      <c r="D52" s="35">
        <f>SUM(D51:D51)</f>
        <v>0</v>
      </c>
      <c r="E52" s="28"/>
      <c r="F52" s="29"/>
      <c r="G52" s="30"/>
      <c r="H52" s="35">
        <f>SUM(H51:H51)</f>
        <v>0</v>
      </c>
      <c r="I52" s="14"/>
      <c r="J52" s="14"/>
    </row>
    <row r="53" spans="1:10" ht="15.95" customHeight="1" x14ac:dyDescent="0.35">
      <c r="A53" s="25" t="s">
        <v>135</v>
      </c>
      <c r="B53" s="9"/>
      <c r="C53" s="42"/>
      <c r="D53" s="31"/>
      <c r="E53" s="28"/>
      <c r="F53" s="29"/>
      <c r="G53" s="30"/>
      <c r="H53" s="31"/>
      <c r="I53" s="41"/>
      <c r="J53" s="14"/>
    </row>
    <row r="54" spans="1:10" ht="15.95" customHeight="1" x14ac:dyDescent="0.35">
      <c r="A54" s="40" t="s">
        <v>207</v>
      </c>
      <c r="B54" s="14" t="s">
        <v>466</v>
      </c>
      <c r="C54" s="42">
        <v>100</v>
      </c>
      <c r="D54" s="31">
        <v>96.34</v>
      </c>
      <c r="E54" s="28" t="s">
        <v>186</v>
      </c>
      <c r="F54" s="29" t="s">
        <v>101</v>
      </c>
      <c r="G54" s="30" t="s">
        <v>111</v>
      </c>
      <c r="H54" s="31">
        <f>ROUND(IFERROR($D54/$D$74*100,0),2)</f>
        <v>2.14</v>
      </c>
      <c r="I54" s="41"/>
      <c r="J54" s="14"/>
    </row>
    <row r="55" spans="1:10" ht="15.95" customHeight="1" x14ac:dyDescent="0.35">
      <c r="A55" s="33" t="s">
        <v>134</v>
      </c>
      <c r="B55" s="34"/>
      <c r="C55" s="32"/>
      <c r="D55" s="35">
        <f>SUM(D53:D54)</f>
        <v>96.34</v>
      </c>
      <c r="E55" s="28"/>
      <c r="F55" s="29"/>
      <c r="G55" s="30"/>
      <c r="H55" s="35">
        <f>SUM(H53:H54)</f>
        <v>2.14</v>
      </c>
      <c r="I55" s="14"/>
      <c r="J55" s="14"/>
    </row>
    <row r="56" spans="1:10" ht="15.95" customHeight="1" x14ac:dyDescent="0.35">
      <c r="A56" s="25" t="s">
        <v>136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137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138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139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3" t="s">
        <v>140</v>
      </c>
      <c r="B64" s="38"/>
      <c r="C64" s="36"/>
      <c r="D64" s="35">
        <f>SUM(D63,D61,D59,D57,D55,D52,D50)</f>
        <v>267.39</v>
      </c>
      <c r="E64" s="28"/>
      <c r="F64" s="29"/>
      <c r="G64" s="30"/>
      <c r="H64" s="35">
        <f>SUM(H63,H61,H59,H57,H55,H52,H50)</f>
        <v>5.9399999999999995</v>
      </c>
      <c r="I64" s="14"/>
      <c r="J64" s="14"/>
    </row>
    <row r="65" spans="1:10" ht="15.95" customHeight="1" x14ac:dyDescent="0.35">
      <c r="A65" s="25" t="s">
        <v>141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25" t="s">
        <v>142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37" t="s">
        <v>143</v>
      </c>
      <c r="B69" s="38"/>
      <c r="C69" s="32"/>
      <c r="D69" s="39"/>
      <c r="E69" s="28"/>
      <c r="F69" s="29"/>
      <c r="G69" s="30"/>
      <c r="H69" s="31"/>
      <c r="I69" s="14"/>
      <c r="J69" s="14"/>
    </row>
    <row r="70" spans="1:10" ht="15.95" customHeight="1" x14ac:dyDescent="0.35">
      <c r="A70" s="37" t="s">
        <v>144</v>
      </c>
      <c r="B70" s="38"/>
      <c r="C70" s="32"/>
      <c r="D70" s="31" t="s">
        <v>91</v>
      </c>
      <c r="E70" s="28"/>
      <c r="F70" s="29"/>
      <c r="G70" s="30"/>
      <c r="H70" s="31"/>
      <c r="I70" s="14"/>
      <c r="J70" s="14"/>
    </row>
    <row r="71" spans="1:10" ht="15.95" customHeight="1" x14ac:dyDescent="0.35">
      <c r="A71" s="25" t="s">
        <v>145</v>
      </c>
      <c r="B71" s="9"/>
      <c r="C71" s="36"/>
      <c r="D71" s="31">
        <v>0.11</v>
      </c>
      <c r="E71" s="28"/>
      <c r="F71" s="29"/>
      <c r="G71" s="30"/>
      <c r="H71" s="43">
        <f>ROUND(IFERROR($D71/$D$74*100,0),2)</f>
        <v>0</v>
      </c>
      <c r="I71" s="41"/>
      <c r="J71" s="14"/>
    </row>
    <row r="72" spans="1:10" ht="15.95" customHeight="1" x14ac:dyDescent="0.35">
      <c r="A72" s="25" t="s">
        <v>146</v>
      </c>
      <c r="B72" s="9"/>
      <c r="C72" s="36"/>
      <c r="D72" s="44">
        <v>171.01000000000022</v>
      </c>
      <c r="E72" s="28"/>
      <c r="F72" s="29"/>
      <c r="G72" s="30"/>
      <c r="H72" s="31">
        <f>ROUND(IFERROR($D72/$D$74*100,0),2)</f>
        <v>3.8</v>
      </c>
      <c r="I72" s="41"/>
      <c r="J72" s="14"/>
    </row>
    <row r="73" spans="1:10" ht="15.95" customHeight="1" x14ac:dyDescent="0.35">
      <c r="A73" s="33" t="s">
        <v>92</v>
      </c>
      <c r="B73" s="34"/>
      <c r="C73" s="36"/>
      <c r="D73" s="35">
        <f>SUM(D70:D72)</f>
        <v>171.12000000000023</v>
      </c>
      <c r="E73" s="28"/>
      <c r="F73" s="29"/>
      <c r="G73" s="30"/>
      <c r="H73" s="35">
        <f>SUM(H70:H72)</f>
        <v>3.8</v>
      </c>
      <c r="I73" s="11"/>
      <c r="J73" s="14"/>
    </row>
    <row r="74" spans="1:10" ht="15.95" customHeight="1" thickBot="1" x14ac:dyDescent="0.4">
      <c r="A74" s="45" t="s">
        <v>147</v>
      </c>
      <c r="B74" s="46"/>
      <c r="C74" s="47"/>
      <c r="D74" s="48">
        <f>SUMIF(A:A,"*Total",D:D)</f>
        <v>4501.51</v>
      </c>
      <c r="E74" s="49"/>
      <c r="F74" s="50"/>
      <c r="G74" s="51"/>
      <c r="H74" s="48">
        <f>SUMIF(A:A,"*Total",H:H)</f>
        <v>100</v>
      </c>
      <c r="I74" s="11"/>
      <c r="J74" s="14"/>
    </row>
    <row r="75" spans="1:10" ht="15.95" customHeight="1" thickTop="1" x14ac:dyDescent="0.35">
      <c r="A75" s="52" t="s">
        <v>148</v>
      </c>
      <c r="B75" s="14"/>
      <c r="C75" s="14"/>
      <c r="D75" s="11"/>
      <c r="E75" s="14"/>
      <c r="F75" s="14"/>
      <c r="G75" s="14"/>
      <c r="H75" s="6"/>
    </row>
    <row r="76" spans="1:10" ht="15.95" customHeight="1" x14ac:dyDescent="0.35">
      <c r="A76" s="14" t="s">
        <v>149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150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151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53" t="s">
        <v>152</v>
      </c>
      <c r="B79" s="53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153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154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155</v>
      </c>
      <c r="B82" s="14"/>
      <c r="C82" s="14"/>
      <c r="D82" s="6"/>
      <c r="E82" s="14"/>
      <c r="F82" s="14"/>
      <c r="G82" s="14"/>
      <c r="H82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728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729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122</v>
      </c>
      <c r="B25" s="14" t="s">
        <v>730</v>
      </c>
      <c r="C25" s="36">
        <v>40</v>
      </c>
      <c r="D25" s="31">
        <v>416.72</v>
      </c>
      <c r="E25" s="28" t="s">
        <v>108</v>
      </c>
      <c r="F25" s="29" t="s">
        <v>101</v>
      </c>
      <c r="G25" s="30" t="s">
        <v>102</v>
      </c>
      <c r="H25" s="31">
        <f t="shared" ref="H25:H34" si="0">ROUND(IFERROR($D25/$D$74*100,0),2)</f>
        <v>9.5299999999999994</v>
      </c>
      <c r="I25" s="14"/>
      <c r="J25" s="14"/>
    </row>
    <row r="26" spans="1:10" ht="15.95" customHeight="1" x14ac:dyDescent="0.35">
      <c r="A26" s="40" t="s">
        <v>190</v>
      </c>
      <c r="B26" s="14" t="s">
        <v>731</v>
      </c>
      <c r="C26" s="36">
        <v>40</v>
      </c>
      <c r="D26" s="31">
        <v>415.9</v>
      </c>
      <c r="E26" s="28" t="s">
        <v>114</v>
      </c>
      <c r="F26" s="29" t="s">
        <v>101</v>
      </c>
      <c r="G26" s="30" t="s">
        <v>102</v>
      </c>
      <c r="H26" s="31">
        <f t="shared" si="0"/>
        <v>9.52</v>
      </c>
      <c r="I26" s="14"/>
      <c r="J26" s="14"/>
    </row>
    <row r="27" spans="1:10" ht="15.95" customHeight="1" x14ac:dyDescent="0.35">
      <c r="A27" s="40" t="s">
        <v>716</v>
      </c>
      <c r="B27" s="14" t="s">
        <v>717</v>
      </c>
      <c r="C27" s="36">
        <v>40</v>
      </c>
      <c r="D27" s="31">
        <v>409.94</v>
      </c>
      <c r="E27" s="28" t="s">
        <v>114</v>
      </c>
      <c r="F27" s="29" t="s">
        <v>101</v>
      </c>
      <c r="G27" s="30" t="s">
        <v>718</v>
      </c>
      <c r="H27" s="31">
        <f t="shared" si="0"/>
        <v>9.3800000000000008</v>
      </c>
      <c r="I27" s="14"/>
      <c r="J27" s="14"/>
    </row>
    <row r="28" spans="1:10" ht="15.95" customHeight="1" x14ac:dyDescent="0.35">
      <c r="A28" s="40" t="s">
        <v>106</v>
      </c>
      <c r="B28" s="14" t="s">
        <v>724</v>
      </c>
      <c r="C28" s="36">
        <v>40</v>
      </c>
      <c r="D28" s="31">
        <v>408.82</v>
      </c>
      <c r="E28" s="28" t="s">
        <v>120</v>
      </c>
      <c r="F28" s="29" t="s">
        <v>101</v>
      </c>
      <c r="G28" s="30" t="s">
        <v>102</v>
      </c>
      <c r="H28" s="31">
        <f t="shared" si="0"/>
        <v>9.35</v>
      </c>
      <c r="I28" s="14"/>
      <c r="J28" s="14"/>
    </row>
    <row r="29" spans="1:10" ht="15.95" customHeight="1" x14ac:dyDescent="0.35">
      <c r="A29" s="40" t="s">
        <v>118</v>
      </c>
      <c r="B29" s="14" t="s">
        <v>720</v>
      </c>
      <c r="C29" s="36">
        <v>28</v>
      </c>
      <c r="D29" s="31">
        <v>370.76</v>
      </c>
      <c r="E29" s="28" t="s">
        <v>108</v>
      </c>
      <c r="F29" s="29" t="s">
        <v>101</v>
      </c>
      <c r="G29" s="30" t="s">
        <v>121</v>
      </c>
      <c r="H29" s="31">
        <f t="shared" si="0"/>
        <v>8.48</v>
      </c>
      <c r="I29" s="14"/>
      <c r="J29" s="14"/>
    </row>
    <row r="30" spans="1:10" ht="15.95" customHeight="1" x14ac:dyDescent="0.35">
      <c r="A30" s="40" t="s">
        <v>112</v>
      </c>
      <c r="B30" s="14" t="s">
        <v>732</v>
      </c>
      <c r="C30" s="36">
        <v>35</v>
      </c>
      <c r="D30" s="31">
        <v>369.75</v>
      </c>
      <c r="E30" s="28" t="s">
        <v>114</v>
      </c>
      <c r="F30" s="29" t="s">
        <v>101</v>
      </c>
      <c r="G30" s="30" t="s">
        <v>102</v>
      </c>
      <c r="H30" s="31">
        <f t="shared" si="0"/>
        <v>8.4600000000000009</v>
      </c>
      <c r="I30" s="14"/>
      <c r="J30" s="14"/>
    </row>
    <row r="31" spans="1:10" ht="15.95" customHeight="1" x14ac:dyDescent="0.35">
      <c r="A31" s="40" t="s">
        <v>162</v>
      </c>
      <c r="B31" s="14" t="s">
        <v>733</v>
      </c>
      <c r="C31" s="36">
        <v>35</v>
      </c>
      <c r="D31" s="31">
        <v>364.56</v>
      </c>
      <c r="E31" s="28" t="s">
        <v>164</v>
      </c>
      <c r="F31" s="29" t="s">
        <v>101</v>
      </c>
      <c r="G31" s="30" t="s">
        <v>102</v>
      </c>
      <c r="H31" s="31">
        <f t="shared" si="0"/>
        <v>8.34</v>
      </c>
      <c r="I31" s="14"/>
      <c r="J31" s="14"/>
    </row>
    <row r="32" spans="1:10" ht="15.95" customHeight="1" x14ac:dyDescent="0.35">
      <c r="A32" s="40" t="s">
        <v>198</v>
      </c>
      <c r="B32" s="14" t="s">
        <v>702</v>
      </c>
      <c r="C32" s="36">
        <v>35</v>
      </c>
      <c r="D32" s="31">
        <v>360.2</v>
      </c>
      <c r="E32" s="28" t="s">
        <v>164</v>
      </c>
      <c r="F32" s="29" t="s">
        <v>101</v>
      </c>
      <c r="G32" s="30" t="s">
        <v>111</v>
      </c>
      <c r="H32" s="31">
        <f t="shared" si="0"/>
        <v>8.24</v>
      </c>
      <c r="I32" s="14"/>
      <c r="J32" s="14"/>
    </row>
    <row r="33" spans="1:10" ht="15.95" customHeight="1" x14ac:dyDescent="0.35">
      <c r="A33" s="40" t="s">
        <v>244</v>
      </c>
      <c r="B33" s="14" t="s">
        <v>734</v>
      </c>
      <c r="C33" s="36">
        <v>35</v>
      </c>
      <c r="D33" s="31">
        <v>357.45</v>
      </c>
      <c r="E33" s="28" t="s">
        <v>120</v>
      </c>
      <c r="F33" s="29" t="s">
        <v>101</v>
      </c>
      <c r="G33" s="30" t="s">
        <v>102</v>
      </c>
      <c r="H33" s="31">
        <f t="shared" si="0"/>
        <v>8.18</v>
      </c>
      <c r="I33" s="14"/>
      <c r="J33" s="14"/>
    </row>
    <row r="34" spans="1:10" ht="15.95" customHeight="1" x14ac:dyDescent="0.35">
      <c r="A34" s="40" t="s">
        <v>598</v>
      </c>
      <c r="B34" s="14" t="s">
        <v>725</v>
      </c>
      <c r="C34" s="36">
        <v>10</v>
      </c>
      <c r="D34" s="31">
        <v>102.1</v>
      </c>
      <c r="E34" s="28" t="s">
        <v>120</v>
      </c>
      <c r="F34" s="29" t="s">
        <v>101</v>
      </c>
      <c r="G34" s="30" t="s">
        <v>102</v>
      </c>
      <c r="H34" s="31">
        <f t="shared" si="0"/>
        <v>2.34</v>
      </c>
      <c r="I34" s="14"/>
      <c r="J34" s="14"/>
    </row>
    <row r="35" spans="1:10" ht="15.95" customHeight="1" x14ac:dyDescent="0.35">
      <c r="A35" s="33" t="s">
        <v>92</v>
      </c>
      <c r="B35" s="34"/>
      <c r="C35" s="32"/>
      <c r="D35" s="35">
        <f>SUM(D24:D34)</f>
        <v>3576.1999999999994</v>
      </c>
      <c r="E35" s="28"/>
      <c r="F35" s="29"/>
      <c r="G35" s="30"/>
      <c r="H35" s="35">
        <f>SUM(H24:H34)</f>
        <v>81.819999999999993</v>
      </c>
      <c r="I35" s="14"/>
      <c r="J35" s="14"/>
    </row>
    <row r="36" spans="1:10" ht="15.95" customHeight="1" x14ac:dyDescent="0.35">
      <c r="A36" s="25" t="s">
        <v>126</v>
      </c>
      <c r="B36" s="9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37" t="s">
        <v>127</v>
      </c>
      <c r="B38" s="38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33"/>
      <c r="B40" s="34"/>
      <c r="C40" s="32"/>
      <c r="D40" s="39"/>
      <c r="E40" s="28"/>
      <c r="F40" s="29"/>
      <c r="G40" s="30"/>
      <c r="H40" s="39"/>
      <c r="I40" s="14"/>
      <c r="J40" s="14"/>
    </row>
    <row r="41" spans="1:10" ht="15.95" customHeight="1" x14ac:dyDescent="0.35">
      <c r="A41" s="33"/>
      <c r="B41" s="34"/>
      <c r="C41" s="32"/>
      <c r="D41" s="39"/>
      <c r="E41" s="28"/>
      <c r="F41" s="29"/>
      <c r="G41" s="30"/>
      <c r="H41" s="39"/>
      <c r="I41" s="14"/>
      <c r="J41" s="14"/>
    </row>
    <row r="42" spans="1:10" ht="15.95" customHeight="1" x14ac:dyDescent="0.35">
      <c r="A42" s="25" t="s">
        <v>128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25" t="s">
        <v>129</v>
      </c>
      <c r="B44" s="9"/>
      <c r="C44" s="36"/>
      <c r="D44" s="31"/>
      <c r="E44" s="28"/>
      <c r="F44" s="29"/>
      <c r="G44" s="30"/>
      <c r="H44" s="31"/>
      <c r="I44" s="14"/>
      <c r="J44" s="14"/>
    </row>
    <row r="45" spans="1:10" ht="15.95" customHeight="1" x14ac:dyDescent="0.35">
      <c r="A45" s="40" t="s">
        <v>735</v>
      </c>
      <c r="B45" s="14" t="s">
        <v>736</v>
      </c>
      <c r="C45" s="36">
        <v>350000</v>
      </c>
      <c r="D45" s="31">
        <v>358.55</v>
      </c>
      <c r="E45" s="28"/>
      <c r="F45" s="29"/>
      <c r="G45" s="30" t="s">
        <v>660</v>
      </c>
      <c r="H45" s="31">
        <f>ROUND(IFERROR($D45/$D$74*100,0),2)</f>
        <v>8.1999999999999993</v>
      </c>
      <c r="I45" s="14"/>
      <c r="J45" s="14"/>
    </row>
    <row r="46" spans="1:10" ht="15.95" customHeight="1" x14ac:dyDescent="0.35">
      <c r="A46" s="33" t="s">
        <v>92</v>
      </c>
      <c r="B46" s="34"/>
      <c r="C46" s="32"/>
      <c r="D46" s="35">
        <f>SUM(D44:D45)</f>
        <v>358.55</v>
      </c>
      <c r="E46" s="28"/>
      <c r="F46" s="29"/>
      <c r="G46" s="30"/>
      <c r="H46" s="35">
        <f>SUM(H44:H45)</f>
        <v>8.1999999999999993</v>
      </c>
      <c r="I46" s="14"/>
      <c r="J46" s="14"/>
    </row>
    <row r="47" spans="1:10" ht="15.95" customHeight="1" x14ac:dyDescent="0.35">
      <c r="A47" s="25" t="s">
        <v>130</v>
      </c>
      <c r="B47" s="9"/>
      <c r="C47" s="36"/>
      <c r="D47" s="31" t="s">
        <v>91</v>
      </c>
      <c r="E47" s="28"/>
      <c r="F47" s="29"/>
      <c r="G47" s="30"/>
      <c r="H47" s="31"/>
      <c r="I47" s="14"/>
      <c r="J47" s="14"/>
    </row>
    <row r="48" spans="1:10" ht="15.95" hidden="1" customHeight="1" x14ac:dyDescent="0.35">
      <c r="A48" s="33" t="s">
        <v>92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33"/>
      <c r="B49" s="34"/>
      <c r="C49" s="32"/>
      <c r="D49" s="39"/>
      <c r="E49" s="28"/>
      <c r="F49" s="29"/>
      <c r="G49" s="30"/>
      <c r="H49" s="39"/>
      <c r="I49" s="14"/>
      <c r="J49" s="14"/>
    </row>
    <row r="50" spans="1:10" ht="15.95" customHeight="1" x14ac:dyDescent="0.35">
      <c r="A50" s="25" t="s">
        <v>131</v>
      </c>
      <c r="B50" s="9"/>
      <c r="C50" s="36"/>
      <c r="D50" s="31"/>
      <c r="E50" s="28"/>
      <c r="F50" s="29"/>
      <c r="G50" s="30"/>
      <c r="H50" s="31"/>
      <c r="I50" s="14"/>
      <c r="J50" s="14"/>
    </row>
    <row r="51" spans="1:10" ht="15.95" customHeight="1" x14ac:dyDescent="0.35">
      <c r="A51" s="25" t="s">
        <v>132</v>
      </c>
      <c r="B51" s="9"/>
      <c r="C51" s="36"/>
      <c r="D51" s="31">
        <v>271.83999999999997</v>
      </c>
      <c r="E51" s="28"/>
      <c r="F51" s="29"/>
      <c r="G51" s="30"/>
      <c r="H51" s="31">
        <f>ROUND(IFERROR($D51/$D$74*100,0),2)</f>
        <v>6.22</v>
      </c>
      <c r="I51" s="41"/>
      <c r="J51" s="14"/>
    </row>
    <row r="52" spans="1:10" ht="15.95" customHeight="1" x14ac:dyDescent="0.35">
      <c r="A52" s="25" t="s">
        <v>133</v>
      </c>
      <c r="B52" s="9"/>
      <c r="C52" s="36"/>
      <c r="D52" s="31" t="s">
        <v>91</v>
      </c>
      <c r="E52" s="28"/>
      <c r="F52" s="29"/>
      <c r="G52" s="30"/>
      <c r="H52" s="31"/>
      <c r="I52" s="41"/>
      <c r="J52" s="14"/>
    </row>
    <row r="53" spans="1:10" ht="15.95" hidden="1" customHeight="1" x14ac:dyDescent="0.35">
      <c r="A53" s="33" t="s">
        <v>134</v>
      </c>
      <c r="B53" s="34"/>
      <c r="C53" s="32"/>
      <c r="D53" s="35">
        <f>SUM(D52:D52)</f>
        <v>0</v>
      </c>
      <c r="E53" s="28"/>
      <c r="F53" s="29"/>
      <c r="G53" s="30"/>
      <c r="H53" s="35">
        <f>SUM(H52:H52)</f>
        <v>0</v>
      </c>
      <c r="I53" s="14"/>
      <c r="J53" s="14"/>
    </row>
    <row r="54" spans="1:10" ht="15.95" customHeight="1" x14ac:dyDescent="0.35">
      <c r="A54" s="25" t="s">
        <v>135</v>
      </c>
      <c r="B54" s="9"/>
      <c r="C54" s="42"/>
      <c r="D54" s="31" t="s">
        <v>91</v>
      </c>
      <c r="E54" s="28"/>
      <c r="F54" s="29"/>
      <c r="G54" s="30"/>
      <c r="H54" s="31"/>
      <c r="I54" s="41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136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137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138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139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3" t="s">
        <v>140</v>
      </c>
      <c r="B64" s="38"/>
      <c r="C64" s="36"/>
      <c r="D64" s="35">
        <f>SUM(D63,D61,D59,D57,D55,D53,D51)</f>
        <v>271.83999999999997</v>
      </c>
      <c r="E64" s="28"/>
      <c r="F64" s="29"/>
      <c r="G64" s="30"/>
      <c r="H64" s="35">
        <f>SUM(H63,H61,H59,H57,H55,H53,H51)</f>
        <v>6.22</v>
      </c>
      <c r="I64" s="14"/>
      <c r="J64" s="14"/>
    </row>
    <row r="65" spans="1:10" ht="15.95" customHeight="1" x14ac:dyDescent="0.35">
      <c r="A65" s="25" t="s">
        <v>141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25" t="s">
        <v>142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37" t="s">
        <v>143</v>
      </c>
      <c r="B69" s="38"/>
      <c r="C69" s="32"/>
      <c r="D69" s="39"/>
      <c r="E69" s="28"/>
      <c r="F69" s="29"/>
      <c r="G69" s="30"/>
      <c r="H69" s="31"/>
      <c r="I69" s="14"/>
      <c r="J69" s="14"/>
    </row>
    <row r="70" spans="1:10" ht="15.95" customHeight="1" x14ac:dyDescent="0.35">
      <c r="A70" s="37" t="s">
        <v>144</v>
      </c>
      <c r="B70" s="38"/>
      <c r="C70" s="32"/>
      <c r="D70" s="31" t="s">
        <v>91</v>
      </c>
      <c r="E70" s="28"/>
      <c r="F70" s="29"/>
      <c r="G70" s="30"/>
      <c r="H70" s="31"/>
      <c r="I70" s="14"/>
      <c r="J70" s="14"/>
    </row>
    <row r="71" spans="1:10" ht="15.95" customHeight="1" x14ac:dyDescent="0.35">
      <c r="A71" s="25" t="s">
        <v>145</v>
      </c>
      <c r="B71" s="9"/>
      <c r="C71" s="36"/>
      <c r="D71" s="31">
        <v>0.1</v>
      </c>
      <c r="E71" s="28"/>
      <c r="F71" s="29"/>
      <c r="G71" s="30"/>
      <c r="H71" s="43">
        <f>ROUND(IFERROR($D71/$D$74*100,0),2)</f>
        <v>0</v>
      </c>
      <c r="I71" s="41"/>
      <c r="J71" s="14"/>
    </row>
    <row r="72" spans="1:10" ht="15.95" customHeight="1" x14ac:dyDescent="0.35">
      <c r="A72" s="25" t="s">
        <v>146</v>
      </c>
      <c r="B72" s="9"/>
      <c r="C72" s="36"/>
      <c r="D72" s="44">
        <v>164.04999999999927</v>
      </c>
      <c r="E72" s="28"/>
      <c r="F72" s="29"/>
      <c r="G72" s="30"/>
      <c r="H72" s="31">
        <f>ROUND(IFERROR($D72/$D$74*100,0),2)+0.01</f>
        <v>3.76</v>
      </c>
      <c r="I72" s="41"/>
      <c r="J72" s="14"/>
    </row>
    <row r="73" spans="1:10" ht="15.95" customHeight="1" x14ac:dyDescent="0.35">
      <c r="A73" s="33" t="s">
        <v>92</v>
      </c>
      <c r="B73" s="34"/>
      <c r="C73" s="36"/>
      <c r="D73" s="35">
        <f>SUM(D70:D72)</f>
        <v>164.14999999999927</v>
      </c>
      <c r="E73" s="28"/>
      <c r="F73" s="29"/>
      <c r="G73" s="30"/>
      <c r="H73" s="35">
        <f>SUM(H70:H72)</f>
        <v>3.76</v>
      </c>
      <c r="I73" s="11"/>
      <c r="J73" s="14"/>
    </row>
    <row r="74" spans="1:10" ht="15.95" customHeight="1" thickBot="1" x14ac:dyDescent="0.4">
      <c r="A74" s="45" t="s">
        <v>147</v>
      </c>
      <c r="B74" s="46"/>
      <c r="C74" s="47"/>
      <c r="D74" s="48">
        <f>SUMIF(A:A,"*Total",D:D)</f>
        <v>4370.7399999999989</v>
      </c>
      <c r="E74" s="49"/>
      <c r="F74" s="50"/>
      <c r="G74" s="51"/>
      <c r="H74" s="48">
        <f>SUMIF(A:A,"*Total",H:H)</f>
        <v>100</v>
      </c>
      <c r="I74" s="11"/>
      <c r="J74" s="14"/>
    </row>
    <row r="75" spans="1:10" ht="15.95" customHeight="1" thickTop="1" x14ac:dyDescent="0.35">
      <c r="A75" s="52" t="s">
        <v>148</v>
      </c>
      <c r="B75" s="14"/>
      <c r="C75" s="14"/>
      <c r="D75" s="11"/>
      <c r="E75" s="14"/>
      <c r="F75" s="14"/>
      <c r="G75" s="14"/>
      <c r="H75" s="6"/>
    </row>
    <row r="76" spans="1:10" ht="15.95" customHeight="1" x14ac:dyDescent="0.35">
      <c r="A76" s="14" t="s">
        <v>149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150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151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53" t="s">
        <v>152</v>
      </c>
      <c r="B79" s="53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153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154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155</v>
      </c>
      <c r="B82" s="14"/>
      <c r="C82" s="14"/>
      <c r="D82" s="6"/>
      <c r="E82" s="14"/>
      <c r="F82" s="14"/>
      <c r="G82" s="14"/>
      <c r="H82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737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738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122</v>
      </c>
      <c r="B25" s="14" t="s">
        <v>730</v>
      </c>
      <c r="C25" s="36">
        <v>19</v>
      </c>
      <c r="D25" s="31">
        <v>197.94</v>
      </c>
      <c r="E25" s="28" t="s">
        <v>108</v>
      </c>
      <c r="F25" s="29" t="s">
        <v>101</v>
      </c>
      <c r="G25" s="30" t="s">
        <v>102</v>
      </c>
      <c r="H25" s="31">
        <f t="shared" ref="H25:H34" si="0">ROUND(IFERROR($D25/$D$74*100,0),2)</f>
        <v>9.42</v>
      </c>
      <c r="I25" s="14"/>
      <c r="J25" s="14"/>
    </row>
    <row r="26" spans="1:10" ht="15.95" customHeight="1" x14ac:dyDescent="0.35">
      <c r="A26" s="40" t="s">
        <v>112</v>
      </c>
      <c r="B26" s="14" t="s">
        <v>732</v>
      </c>
      <c r="C26" s="36">
        <v>15</v>
      </c>
      <c r="D26" s="31">
        <v>158.47</v>
      </c>
      <c r="E26" s="28" t="s">
        <v>114</v>
      </c>
      <c r="F26" s="29" t="s">
        <v>101</v>
      </c>
      <c r="G26" s="30" t="s">
        <v>102</v>
      </c>
      <c r="H26" s="31">
        <f t="shared" si="0"/>
        <v>7.54</v>
      </c>
      <c r="I26" s="14"/>
      <c r="J26" s="14"/>
    </row>
    <row r="27" spans="1:10" ht="15.95" customHeight="1" x14ac:dyDescent="0.35">
      <c r="A27" s="40" t="s">
        <v>162</v>
      </c>
      <c r="B27" s="14" t="s">
        <v>733</v>
      </c>
      <c r="C27" s="36">
        <v>15</v>
      </c>
      <c r="D27" s="31">
        <v>156.24</v>
      </c>
      <c r="E27" s="28" t="s">
        <v>164</v>
      </c>
      <c r="F27" s="29" t="s">
        <v>101</v>
      </c>
      <c r="G27" s="30" t="s">
        <v>102</v>
      </c>
      <c r="H27" s="31">
        <f t="shared" si="0"/>
        <v>7.43</v>
      </c>
      <c r="I27" s="14"/>
      <c r="J27" s="14"/>
    </row>
    <row r="28" spans="1:10" ht="15.95" customHeight="1" x14ac:dyDescent="0.35">
      <c r="A28" s="40" t="s">
        <v>198</v>
      </c>
      <c r="B28" s="14" t="s">
        <v>702</v>
      </c>
      <c r="C28" s="36">
        <v>15</v>
      </c>
      <c r="D28" s="31">
        <v>154.37</v>
      </c>
      <c r="E28" s="28" t="s">
        <v>164</v>
      </c>
      <c r="F28" s="29" t="s">
        <v>101</v>
      </c>
      <c r="G28" s="30" t="s">
        <v>111</v>
      </c>
      <c r="H28" s="31">
        <f t="shared" si="0"/>
        <v>7.34</v>
      </c>
      <c r="I28" s="14"/>
      <c r="J28" s="14"/>
    </row>
    <row r="29" spans="1:10" ht="15.95" customHeight="1" x14ac:dyDescent="0.35">
      <c r="A29" s="40" t="s">
        <v>244</v>
      </c>
      <c r="B29" s="14" t="s">
        <v>734</v>
      </c>
      <c r="C29" s="36">
        <v>15</v>
      </c>
      <c r="D29" s="31">
        <v>153.19</v>
      </c>
      <c r="E29" s="28" t="s">
        <v>120</v>
      </c>
      <c r="F29" s="29" t="s">
        <v>101</v>
      </c>
      <c r="G29" s="30" t="s">
        <v>102</v>
      </c>
      <c r="H29" s="31">
        <f t="shared" si="0"/>
        <v>7.29</v>
      </c>
      <c r="I29" s="14"/>
      <c r="J29" s="14"/>
    </row>
    <row r="30" spans="1:10" ht="15.95" customHeight="1" x14ac:dyDescent="0.35">
      <c r="A30" s="40" t="s">
        <v>118</v>
      </c>
      <c r="B30" s="14" t="s">
        <v>723</v>
      </c>
      <c r="C30" s="36">
        <v>8</v>
      </c>
      <c r="D30" s="31">
        <v>105.38</v>
      </c>
      <c r="E30" s="28" t="s">
        <v>108</v>
      </c>
      <c r="F30" s="29" t="s">
        <v>101</v>
      </c>
      <c r="G30" s="30" t="s">
        <v>121</v>
      </c>
      <c r="H30" s="31">
        <f t="shared" si="0"/>
        <v>5.01</v>
      </c>
      <c r="I30" s="14"/>
      <c r="J30" s="14"/>
    </row>
    <row r="31" spans="1:10" ht="15.95" customHeight="1" x14ac:dyDescent="0.35">
      <c r="A31" s="40" t="s">
        <v>716</v>
      </c>
      <c r="B31" s="14" t="s">
        <v>717</v>
      </c>
      <c r="C31" s="36">
        <v>10</v>
      </c>
      <c r="D31" s="31">
        <v>102.49</v>
      </c>
      <c r="E31" s="28" t="s">
        <v>114</v>
      </c>
      <c r="F31" s="29" t="s">
        <v>101</v>
      </c>
      <c r="G31" s="30" t="s">
        <v>718</v>
      </c>
      <c r="H31" s="31">
        <f t="shared" si="0"/>
        <v>4.88</v>
      </c>
      <c r="I31" s="14"/>
      <c r="J31" s="14"/>
    </row>
    <row r="32" spans="1:10" ht="15.95" customHeight="1" x14ac:dyDescent="0.35">
      <c r="A32" s="40" t="s">
        <v>106</v>
      </c>
      <c r="B32" s="14" t="s">
        <v>724</v>
      </c>
      <c r="C32" s="36">
        <v>10</v>
      </c>
      <c r="D32" s="31">
        <v>102.21</v>
      </c>
      <c r="E32" s="28" t="s">
        <v>120</v>
      </c>
      <c r="F32" s="29" t="s">
        <v>101</v>
      </c>
      <c r="G32" s="30" t="s">
        <v>102</v>
      </c>
      <c r="H32" s="31">
        <f t="shared" si="0"/>
        <v>4.8600000000000003</v>
      </c>
      <c r="I32" s="14"/>
      <c r="J32" s="14"/>
    </row>
    <row r="33" spans="1:10" ht="15.95" customHeight="1" x14ac:dyDescent="0.35">
      <c r="A33" s="40" t="s">
        <v>190</v>
      </c>
      <c r="B33" s="14" t="s">
        <v>726</v>
      </c>
      <c r="C33" s="36">
        <v>10</v>
      </c>
      <c r="D33" s="31">
        <v>101.82</v>
      </c>
      <c r="E33" s="28" t="s">
        <v>114</v>
      </c>
      <c r="F33" s="29" t="s">
        <v>101</v>
      </c>
      <c r="G33" s="30" t="s">
        <v>102</v>
      </c>
      <c r="H33" s="31">
        <f t="shared" si="0"/>
        <v>4.84</v>
      </c>
      <c r="I33" s="14"/>
      <c r="J33" s="14"/>
    </row>
    <row r="34" spans="1:10" ht="15.95" customHeight="1" x14ac:dyDescent="0.35">
      <c r="A34" s="40" t="s">
        <v>118</v>
      </c>
      <c r="B34" s="14" t="s">
        <v>720</v>
      </c>
      <c r="C34" s="36">
        <v>6</v>
      </c>
      <c r="D34" s="31">
        <v>79.45</v>
      </c>
      <c r="E34" s="28" t="s">
        <v>108</v>
      </c>
      <c r="F34" s="29" t="s">
        <v>101</v>
      </c>
      <c r="G34" s="30" t="s">
        <v>121</v>
      </c>
      <c r="H34" s="31">
        <f t="shared" si="0"/>
        <v>3.78</v>
      </c>
      <c r="I34" s="14"/>
      <c r="J34" s="14"/>
    </row>
    <row r="35" spans="1:10" ht="15.95" customHeight="1" x14ac:dyDescent="0.35">
      <c r="A35" s="33" t="s">
        <v>92</v>
      </c>
      <c r="B35" s="34"/>
      <c r="C35" s="32"/>
      <c r="D35" s="35">
        <f>SUM(D24:D34)</f>
        <v>1311.56</v>
      </c>
      <c r="E35" s="28"/>
      <c r="F35" s="29"/>
      <c r="G35" s="30"/>
      <c r="H35" s="35">
        <f>SUM(H24:H34)</f>
        <v>62.39</v>
      </c>
      <c r="I35" s="14"/>
      <c r="J35" s="14"/>
    </row>
    <row r="36" spans="1:10" ht="15.95" customHeight="1" x14ac:dyDescent="0.35">
      <c r="A36" s="25" t="s">
        <v>126</v>
      </c>
      <c r="B36" s="9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37" t="s">
        <v>127</v>
      </c>
      <c r="B38" s="38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33"/>
      <c r="B40" s="34"/>
      <c r="C40" s="32"/>
      <c r="D40" s="39"/>
      <c r="E40" s="28"/>
      <c r="F40" s="29"/>
      <c r="G40" s="30"/>
      <c r="H40" s="39"/>
      <c r="I40" s="14"/>
      <c r="J40" s="14"/>
    </row>
    <row r="41" spans="1:10" ht="15.95" customHeight="1" x14ac:dyDescent="0.35">
      <c r="A41" s="33"/>
      <c r="B41" s="34"/>
      <c r="C41" s="32"/>
      <c r="D41" s="39"/>
      <c r="E41" s="28"/>
      <c r="F41" s="29"/>
      <c r="G41" s="30"/>
      <c r="H41" s="39"/>
      <c r="I41" s="14"/>
      <c r="J41" s="14"/>
    </row>
    <row r="42" spans="1:10" ht="15.95" customHeight="1" x14ac:dyDescent="0.35">
      <c r="A42" s="25" t="s">
        <v>128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25" t="s">
        <v>129</v>
      </c>
      <c r="B44" s="9"/>
      <c r="C44" s="36"/>
      <c r="D44" s="31"/>
      <c r="E44" s="28"/>
      <c r="F44" s="29"/>
      <c r="G44" s="30"/>
      <c r="H44" s="31"/>
      <c r="I44" s="14"/>
      <c r="J44" s="14"/>
    </row>
    <row r="45" spans="1:10" ht="15.95" customHeight="1" x14ac:dyDescent="0.35">
      <c r="A45" s="40" t="s">
        <v>735</v>
      </c>
      <c r="B45" s="14" t="s">
        <v>736</v>
      </c>
      <c r="C45" s="36">
        <v>150000</v>
      </c>
      <c r="D45" s="31">
        <v>153.66</v>
      </c>
      <c r="E45" s="28"/>
      <c r="F45" s="29"/>
      <c r="G45" s="30" t="s">
        <v>660</v>
      </c>
      <c r="H45" s="31">
        <f>ROUND(IFERROR($D45/$D$74*100,0),2)</f>
        <v>7.31</v>
      </c>
      <c r="I45" s="14"/>
      <c r="J45" s="14"/>
    </row>
    <row r="46" spans="1:10" ht="15.95" customHeight="1" x14ac:dyDescent="0.35">
      <c r="A46" s="33" t="s">
        <v>92</v>
      </c>
      <c r="B46" s="34"/>
      <c r="C46" s="32"/>
      <c r="D46" s="35">
        <f>SUM(D44:D45)</f>
        <v>153.66</v>
      </c>
      <c r="E46" s="28"/>
      <c r="F46" s="29"/>
      <c r="G46" s="30"/>
      <c r="H46" s="35">
        <f>SUM(H44:H45)</f>
        <v>7.31</v>
      </c>
      <c r="I46" s="14"/>
      <c r="J46" s="14"/>
    </row>
    <row r="47" spans="1:10" ht="15.95" customHeight="1" x14ac:dyDescent="0.35">
      <c r="A47" s="25" t="s">
        <v>130</v>
      </c>
      <c r="B47" s="9"/>
      <c r="C47" s="36"/>
      <c r="D47" s="31" t="s">
        <v>91</v>
      </c>
      <c r="E47" s="28"/>
      <c r="F47" s="29"/>
      <c r="G47" s="30"/>
      <c r="H47" s="31"/>
      <c r="I47" s="14"/>
      <c r="J47" s="14"/>
    </row>
    <row r="48" spans="1:10" ht="15.95" hidden="1" customHeight="1" x14ac:dyDescent="0.35">
      <c r="A48" s="33" t="s">
        <v>92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33"/>
      <c r="B49" s="34"/>
      <c r="C49" s="32"/>
      <c r="D49" s="39"/>
      <c r="E49" s="28"/>
      <c r="F49" s="29"/>
      <c r="G49" s="30"/>
      <c r="H49" s="39"/>
      <c r="I49" s="14"/>
      <c r="J49" s="14"/>
    </row>
    <row r="50" spans="1:10" ht="15.95" customHeight="1" x14ac:dyDescent="0.35">
      <c r="A50" s="25" t="s">
        <v>131</v>
      </c>
      <c r="B50" s="9"/>
      <c r="C50" s="36"/>
      <c r="D50" s="31"/>
      <c r="E50" s="28"/>
      <c r="F50" s="29"/>
      <c r="G50" s="30"/>
      <c r="H50" s="31"/>
      <c r="I50" s="14"/>
      <c r="J50" s="14"/>
    </row>
    <row r="51" spans="1:10" ht="15.95" customHeight="1" x14ac:dyDescent="0.35">
      <c r="A51" s="25" t="s">
        <v>132</v>
      </c>
      <c r="B51" s="9"/>
      <c r="C51" s="36"/>
      <c r="D51" s="31">
        <v>570.66</v>
      </c>
      <c r="E51" s="28"/>
      <c r="F51" s="29"/>
      <c r="G51" s="30"/>
      <c r="H51" s="31">
        <f>ROUND(IFERROR($D51/$D$74*100,0),2)</f>
        <v>27.14</v>
      </c>
      <c r="I51" s="41"/>
      <c r="J51" s="14"/>
    </row>
    <row r="52" spans="1:10" ht="15.95" customHeight="1" x14ac:dyDescent="0.35">
      <c r="A52" s="25" t="s">
        <v>133</v>
      </c>
      <c r="B52" s="9"/>
      <c r="C52" s="36"/>
      <c r="D52" s="31" t="s">
        <v>91</v>
      </c>
      <c r="E52" s="28"/>
      <c r="F52" s="29"/>
      <c r="G52" s="30"/>
      <c r="H52" s="31"/>
      <c r="I52" s="41"/>
      <c r="J52" s="14"/>
    </row>
    <row r="53" spans="1:10" ht="15.95" hidden="1" customHeight="1" x14ac:dyDescent="0.35">
      <c r="A53" s="33" t="s">
        <v>134</v>
      </c>
      <c r="B53" s="34"/>
      <c r="C53" s="32"/>
      <c r="D53" s="35">
        <f>SUM(D52:D52)</f>
        <v>0</v>
      </c>
      <c r="E53" s="28"/>
      <c r="F53" s="29"/>
      <c r="G53" s="30"/>
      <c r="H53" s="35">
        <f>SUM(H52:H52)</f>
        <v>0</v>
      </c>
      <c r="I53" s="14"/>
      <c r="J53" s="14"/>
    </row>
    <row r="54" spans="1:10" ht="15.95" customHeight="1" x14ac:dyDescent="0.35">
      <c r="A54" s="25" t="s">
        <v>135</v>
      </c>
      <c r="B54" s="9"/>
      <c r="C54" s="42"/>
      <c r="D54" s="31" t="s">
        <v>91</v>
      </c>
      <c r="E54" s="28"/>
      <c r="F54" s="29"/>
      <c r="G54" s="30"/>
      <c r="H54" s="31"/>
      <c r="I54" s="41"/>
      <c r="J54" s="14"/>
    </row>
    <row r="55" spans="1:10" ht="15.95" hidden="1" customHeight="1" x14ac:dyDescent="0.35">
      <c r="A55" s="33" t="s">
        <v>134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136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137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138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139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3" t="s">
        <v>140</v>
      </c>
      <c r="B64" s="38"/>
      <c r="C64" s="36"/>
      <c r="D64" s="35">
        <f>SUM(D63,D61,D59,D57,D55,D53,D51)</f>
        <v>570.66</v>
      </c>
      <c r="E64" s="28"/>
      <c r="F64" s="29"/>
      <c r="G64" s="30"/>
      <c r="H64" s="35">
        <f>SUM(H63,H61,H59,H57,H55,H53,H51)</f>
        <v>27.14</v>
      </c>
      <c r="I64" s="14"/>
      <c r="J64" s="14"/>
    </row>
    <row r="65" spans="1:10" ht="15.95" customHeight="1" x14ac:dyDescent="0.35">
      <c r="A65" s="25" t="s">
        <v>141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25" t="s">
        <v>142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37" t="s">
        <v>143</v>
      </c>
      <c r="B69" s="38"/>
      <c r="C69" s="32"/>
      <c r="D69" s="39"/>
      <c r="E69" s="28"/>
      <c r="F69" s="29"/>
      <c r="G69" s="30"/>
      <c r="H69" s="31"/>
      <c r="I69" s="14"/>
      <c r="J69" s="14"/>
    </row>
    <row r="70" spans="1:10" ht="15.95" customHeight="1" x14ac:dyDescent="0.35">
      <c r="A70" s="37" t="s">
        <v>144</v>
      </c>
      <c r="B70" s="38"/>
      <c r="C70" s="32"/>
      <c r="D70" s="31" t="s">
        <v>91</v>
      </c>
      <c r="E70" s="28"/>
      <c r="F70" s="29"/>
      <c r="G70" s="30"/>
      <c r="H70" s="31"/>
      <c r="I70" s="14"/>
      <c r="J70" s="14"/>
    </row>
    <row r="71" spans="1:10" ht="15.95" customHeight="1" x14ac:dyDescent="0.35">
      <c r="A71" s="25" t="s">
        <v>145</v>
      </c>
      <c r="B71" s="9"/>
      <c r="C71" s="36"/>
      <c r="D71" s="31">
        <v>0.1</v>
      </c>
      <c r="E71" s="28"/>
      <c r="F71" s="29"/>
      <c r="G71" s="30"/>
      <c r="H71" s="43">
        <f>ROUND(IFERROR($D71/$D$74*100,0),2)</f>
        <v>0</v>
      </c>
      <c r="I71" s="41"/>
      <c r="J71" s="14"/>
    </row>
    <row r="72" spans="1:10" ht="15.95" customHeight="1" x14ac:dyDescent="0.35">
      <c r="A72" s="25" t="s">
        <v>146</v>
      </c>
      <c r="B72" s="9"/>
      <c r="C72" s="36"/>
      <c r="D72" s="44">
        <v>66.320000000000391</v>
      </c>
      <c r="E72" s="28"/>
      <c r="F72" s="29"/>
      <c r="G72" s="30"/>
      <c r="H72" s="31">
        <f>ROUND(IFERROR($D72/$D$74*100,0),2)+0.01</f>
        <v>3.1599999999999997</v>
      </c>
      <c r="I72" s="41"/>
      <c r="J72" s="14"/>
    </row>
    <row r="73" spans="1:10" ht="15.95" customHeight="1" x14ac:dyDescent="0.35">
      <c r="A73" s="33" t="s">
        <v>92</v>
      </c>
      <c r="B73" s="34"/>
      <c r="C73" s="36"/>
      <c r="D73" s="35">
        <f>SUM(D70:D72)</f>
        <v>66.420000000000385</v>
      </c>
      <c r="E73" s="28"/>
      <c r="F73" s="29"/>
      <c r="G73" s="30"/>
      <c r="H73" s="35">
        <f>SUM(H70:H72)</f>
        <v>3.1599999999999997</v>
      </c>
      <c r="I73" s="11"/>
      <c r="J73" s="14"/>
    </row>
    <row r="74" spans="1:10" ht="15.95" customHeight="1" thickBot="1" x14ac:dyDescent="0.4">
      <c r="A74" s="45" t="s">
        <v>147</v>
      </c>
      <c r="B74" s="46"/>
      <c r="C74" s="47"/>
      <c r="D74" s="48">
        <f>SUMIF(A:A,"*Total",D:D)</f>
        <v>2102.3000000000006</v>
      </c>
      <c r="E74" s="49"/>
      <c r="F74" s="50"/>
      <c r="G74" s="51"/>
      <c r="H74" s="48">
        <f>SUMIF(A:A,"*Total",H:H)</f>
        <v>100</v>
      </c>
      <c r="I74" s="11"/>
      <c r="J74" s="14"/>
    </row>
    <row r="75" spans="1:10" ht="15.95" customHeight="1" thickTop="1" x14ac:dyDescent="0.35">
      <c r="A75" s="52" t="s">
        <v>148</v>
      </c>
      <c r="B75" s="14"/>
      <c r="C75" s="14"/>
      <c r="D75" s="11"/>
      <c r="E75" s="14"/>
      <c r="F75" s="14"/>
      <c r="G75" s="14"/>
      <c r="H75" s="6"/>
    </row>
    <row r="76" spans="1:10" ht="15.95" customHeight="1" x14ac:dyDescent="0.35">
      <c r="A76" s="14" t="s">
        <v>149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150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151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53" t="s">
        <v>152</v>
      </c>
      <c r="B79" s="53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153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154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155</v>
      </c>
      <c r="B82" s="14"/>
      <c r="C82" s="14"/>
      <c r="D82" s="6"/>
      <c r="E82" s="14"/>
      <c r="F82" s="14"/>
      <c r="G82" s="14"/>
      <c r="H82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1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210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211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 t="s">
        <v>91</v>
      </c>
      <c r="E24" s="28"/>
      <c r="F24" s="29"/>
      <c r="G24" s="30"/>
      <c r="H24" s="31"/>
      <c r="I24" s="14"/>
      <c r="J24" s="14"/>
    </row>
    <row r="25" spans="1:10" ht="15.95" hidden="1" customHeight="1" x14ac:dyDescent="0.35">
      <c r="A25" s="33" t="s">
        <v>92</v>
      </c>
      <c r="B25" s="34"/>
      <c r="C25" s="32"/>
      <c r="D25" s="35">
        <f>SUM(D24:D24)</f>
        <v>0</v>
      </c>
      <c r="E25" s="28"/>
      <c r="F25" s="29"/>
      <c r="G25" s="30"/>
      <c r="H25" s="35">
        <f>SUM(H24:H24)</f>
        <v>0</v>
      </c>
      <c r="I25" s="14"/>
      <c r="J25" s="14"/>
    </row>
    <row r="26" spans="1:10" ht="15.95" customHeight="1" x14ac:dyDescent="0.35">
      <c r="A26" s="25" t="s">
        <v>126</v>
      </c>
      <c r="B26" s="9"/>
      <c r="C26" s="36"/>
      <c r="D26" s="31" t="s">
        <v>91</v>
      </c>
      <c r="E26" s="28"/>
      <c r="F26" s="29"/>
      <c r="G26" s="30"/>
      <c r="H26" s="31"/>
      <c r="I26" s="14"/>
      <c r="J26" s="14"/>
    </row>
    <row r="27" spans="1:10" ht="15.95" hidden="1" customHeight="1" x14ac:dyDescent="0.35">
      <c r="A27" s="33" t="s">
        <v>92</v>
      </c>
      <c r="B27" s="34"/>
      <c r="C27" s="32"/>
      <c r="D27" s="35">
        <f>SUM(D26:D26)</f>
        <v>0</v>
      </c>
      <c r="E27" s="28"/>
      <c r="F27" s="29"/>
      <c r="G27" s="30"/>
      <c r="H27" s="35">
        <f>SUM(H26:H26)</f>
        <v>0</v>
      </c>
      <c r="I27" s="14"/>
      <c r="J27" s="14"/>
    </row>
    <row r="28" spans="1:10" ht="15.95" customHeight="1" x14ac:dyDescent="0.35">
      <c r="A28" s="37" t="s">
        <v>127</v>
      </c>
      <c r="B28" s="38"/>
      <c r="C28" s="36"/>
      <c r="D28" s="31" t="s">
        <v>91</v>
      </c>
      <c r="E28" s="28"/>
      <c r="F28" s="29"/>
      <c r="G28" s="30"/>
      <c r="H28" s="31"/>
      <c r="I28" s="14"/>
      <c r="J28" s="14"/>
    </row>
    <row r="29" spans="1:10" ht="15.95" hidden="1" customHeight="1" x14ac:dyDescent="0.35">
      <c r="A29" s="33" t="s">
        <v>92</v>
      </c>
      <c r="B29" s="34"/>
      <c r="C29" s="32"/>
      <c r="D29" s="35">
        <f>SUM(D28:D28)</f>
        <v>0</v>
      </c>
      <c r="E29" s="28"/>
      <c r="F29" s="29"/>
      <c r="G29" s="30"/>
      <c r="H29" s="35">
        <f>SUM(H28:H28)</f>
        <v>0</v>
      </c>
      <c r="I29" s="14"/>
      <c r="J29" s="14"/>
    </row>
    <row r="30" spans="1:10" ht="15.95" customHeight="1" x14ac:dyDescent="0.35">
      <c r="A30" s="33"/>
      <c r="B30" s="34"/>
      <c r="C30" s="32"/>
      <c r="D30" s="39"/>
      <c r="E30" s="28"/>
      <c r="F30" s="29"/>
      <c r="G30" s="30"/>
      <c r="H30" s="39"/>
      <c r="I30" s="14"/>
      <c r="J30" s="14"/>
    </row>
    <row r="31" spans="1:10" ht="15.95" customHeight="1" x14ac:dyDescent="0.35">
      <c r="A31" s="33"/>
      <c r="B31" s="34"/>
      <c r="C31" s="32"/>
      <c r="D31" s="39"/>
      <c r="E31" s="28"/>
      <c r="F31" s="29"/>
      <c r="G31" s="30"/>
      <c r="H31" s="39"/>
      <c r="I31" s="14"/>
      <c r="J31" s="14"/>
    </row>
    <row r="32" spans="1:10" ht="15.95" customHeight="1" x14ac:dyDescent="0.35">
      <c r="A32" s="25" t="s">
        <v>128</v>
      </c>
      <c r="B32" s="9"/>
      <c r="C32" s="36"/>
      <c r="D32" s="31" t="s">
        <v>91</v>
      </c>
      <c r="E32" s="28"/>
      <c r="F32" s="29"/>
      <c r="G32" s="30"/>
      <c r="H32" s="31"/>
      <c r="I32" s="14"/>
      <c r="J32" s="14"/>
    </row>
    <row r="33" spans="1:10" ht="15.95" hidden="1" customHeight="1" x14ac:dyDescent="0.35">
      <c r="A33" s="33" t="s">
        <v>92</v>
      </c>
      <c r="B33" s="34"/>
      <c r="C33" s="32"/>
      <c r="D33" s="35">
        <f>SUM(D32:D32)</f>
        <v>0</v>
      </c>
      <c r="E33" s="28"/>
      <c r="F33" s="29"/>
      <c r="G33" s="30"/>
      <c r="H33" s="35">
        <f>SUM(H32:H32)</f>
        <v>0</v>
      </c>
      <c r="I33" s="14"/>
      <c r="J33" s="14"/>
    </row>
    <row r="34" spans="1:10" ht="15.95" customHeight="1" x14ac:dyDescent="0.35">
      <c r="A34" s="25" t="s">
        <v>129</v>
      </c>
      <c r="B34" s="9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25" t="s">
        <v>130</v>
      </c>
      <c r="B36" s="9"/>
      <c r="C36" s="36"/>
      <c r="D36" s="31" t="s">
        <v>91</v>
      </c>
      <c r="E36" s="28"/>
      <c r="F36" s="29"/>
      <c r="G36" s="30"/>
      <c r="H36" s="31"/>
      <c r="I36" s="14"/>
      <c r="J36" s="14"/>
    </row>
    <row r="37" spans="1:10" ht="15.95" hidden="1" customHeight="1" x14ac:dyDescent="0.35">
      <c r="A37" s="33" t="s">
        <v>92</v>
      </c>
      <c r="B37" s="34"/>
      <c r="C37" s="32"/>
      <c r="D37" s="35">
        <f>SUM(D36:D36)</f>
        <v>0</v>
      </c>
      <c r="E37" s="28"/>
      <c r="F37" s="29"/>
      <c r="G37" s="30"/>
      <c r="H37" s="35">
        <f>SUM(H36:H36)</f>
        <v>0</v>
      </c>
      <c r="I37" s="14"/>
      <c r="J37" s="14"/>
    </row>
    <row r="38" spans="1:10" ht="15.95" customHeight="1" x14ac:dyDescent="0.35">
      <c r="A38" s="33"/>
      <c r="B38" s="34"/>
      <c r="C38" s="32"/>
      <c r="D38" s="39"/>
      <c r="E38" s="28"/>
      <c r="F38" s="29"/>
      <c r="G38" s="30"/>
      <c r="H38" s="39"/>
      <c r="I38" s="14"/>
      <c r="J38" s="14"/>
    </row>
    <row r="39" spans="1:10" ht="15.95" customHeight="1" x14ac:dyDescent="0.35">
      <c r="A39" s="25" t="s">
        <v>131</v>
      </c>
      <c r="B39" s="9"/>
      <c r="C39" s="36"/>
      <c r="D39" s="31"/>
      <c r="E39" s="28"/>
      <c r="F39" s="29"/>
      <c r="G39" s="30"/>
      <c r="H39" s="31"/>
      <c r="I39" s="14"/>
      <c r="J39" s="14"/>
    </row>
    <row r="40" spans="1:10" ht="15.95" customHeight="1" x14ac:dyDescent="0.35">
      <c r="A40" s="25" t="s">
        <v>132</v>
      </c>
      <c r="B40" s="9"/>
      <c r="C40" s="36"/>
      <c r="D40" s="31">
        <v>2440.2199999999998</v>
      </c>
      <c r="E40" s="28"/>
      <c r="F40" s="29"/>
      <c r="G40" s="30"/>
      <c r="H40" s="31">
        <f>ROUND(IFERROR($D40/$D$63*100,0),2)</f>
        <v>100.03</v>
      </c>
      <c r="I40" s="41"/>
      <c r="J40" s="14"/>
    </row>
    <row r="41" spans="1:10" ht="15.95" customHeight="1" x14ac:dyDescent="0.35">
      <c r="A41" s="25" t="s">
        <v>133</v>
      </c>
      <c r="B41" s="9"/>
      <c r="C41" s="36"/>
      <c r="D41" s="31" t="s">
        <v>91</v>
      </c>
      <c r="E41" s="28"/>
      <c r="F41" s="29"/>
      <c r="G41" s="30"/>
      <c r="H41" s="31"/>
      <c r="I41" s="41"/>
      <c r="J41" s="14"/>
    </row>
    <row r="42" spans="1:10" ht="15.95" hidden="1" customHeight="1" x14ac:dyDescent="0.35">
      <c r="A42" s="33" t="s">
        <v>134</v>
      </c>
      <c r="B42" s="34"/>
      <c r="C42" s="32"/>
      <c r="D42" s="35">
        <f>SUM(D41:D41)</f>
        <v>0</v>
      </c>
      <c r="E42" s="28"/>
      <c r="F42" s="29"/>
      <c r="G42" s="30"/>
      <c r="H42" s="35">
        <f>SUM(H41:H41)</f>
        <v>0</v>
      </c>
      <c r="I42" s="14"/>
      <c r="J42" s="14"/>
    </row>
    <row r="43" spans="1:10" ht="15.95" customHeight="1" x14ac:dyDescent="0.35">
      <c r="A43" s="25" t="s">
        <v>135</v>
      </c>
      <c r="B43" s="9"/>
      <c r="C43" s="42"/>
      <c r="D43" s="31" t="s">
        <v>91</v>
      </c>
      <c r="E43" s="28"/>
      <c r="F43" s="29"/>
      <c r="G43" s="30"/>
      <c r="H43" s="31"/>
      <c r="I43" s="41"/>
      <c r="J43" s="14"/>
    </row>
    <row r="44" spans="1:10" ht="15.95" hidden="1" customHeight="1" x14ac:dyDescent="0.35">
      <c r="A44" s="33" t="s">
        <v>134</v>
      </c>
      <c r="B44" s="34"/>
      <c r="C44" s="32"/>
      <c r="D44" s="35">
        <f>SUM(D43:D43)</f>
        <v>0</v>
      </c>
      <c r="E44" s="28"/>
      <c r="F44" s="29"/>
      <c r="G44" s="30"/>
      <c r="H44" s="35">
        <f>SUM(H43:H43)</f>
        <v>0</v>
      </c>
      <c r="I44" s="14"/>
      <c r="J44" s="14"/>
    </row>
    <row r="45" spans="1:10" ht="15.95" customHeight="1" x14ac:dyDescent="0.35">
      <c r="A45" s="25" t="s">
        <v>136</v>
      </c>
      <c r="B45" s="9"/>
      <c r="C45" s="36"/>
      <c r="D45" s="31" t="s">
        <v>91</v>
      </c>
      <c r="E45" s="28"/>
      <c r="F45" s="29"/>
      <c r="G45" s="30"/>
      <c r="H45" s="31"/>
      <c r="I45" s="14"/>
      <c r="J45" s="14"/>
    </row>
    <row r="46" spans="1:10" ht="15.95" hidden="1" customHeight="1" x14ac:dyDescent="0.35">
      <c r="A46" s="33" t="s">
        <v>134</v>
      </c>
      <c r="B46" s="34"/>
      <c r="C46" s="32"/>
      <c r="D46" s="35">
        <f>SUM(D45:D45)</f>
        <v>0</v>
      </c>
      <c r="E46" s="28"/>
      <c r="F46" s="29"/>
      <c r="G46" s="30"/>
      <c r="H46" s="35">
        <f>SUM(H45:H45)</f>
        <v>0</v>
      </c>
      <c r="I46" s="14"/>
      <c r="J46" s="14"/>
    </row>
    <row r="47" spans="1:10" ht="15.95" customHeight="1" x14ac:dyDescent="0.35">
      <c r="A47" s="25" t="s">
        <v>137</v>
      </c>
      <c r="B47" s="9"/>
      <c r="C47" s="36"/>
      <c r="D47" s="31" t="s">
        <v>91</v>
      </c>
      <c r="E47" s="28"/>
      <c r="F47" s="29"/>
      <c r="G47" s="30"/>
      <c r="H47" s="31"/>
      <c r="I47" s="14"/>
      <c r="J47" s="14"/>
    </row>
    <row r="48" spans="1:10" ht="15.95" hidden="1" customHeight="1" x14ac:dyDescent="0.35">
      <c r="A48" s="33" t="s">
        <v>134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37" t="s">
        <v>138</v>
      </c>
      <c r="B49" s="38"/>
      <c r="C49" s="32"/>
      <c r="D49" s="31" t="s">
        <v>91</v>
      </c>
      <c r="E49" s="28"/>
      <c r="F49" s="29"/>
      <c r="G49" s="30"/>
      <c r="H49" s="31"/>
      <c r="I49" s="14"/>
      <c r="J49" s="14"/>
    </row>
    <row r="50" spans="1:10" ht="15.95" hidden="1" customHeight="1" x14ac:dyDescent="0.35">
      <c r="A50" s="33" t="s">
        <v>134</v>
      </c>
      <c r="B50" s="34"/>
      <c r="C50" s="32"/>
      <c r="D50" s="35">
        <f>SUM(D49:D49)</f>
        <v>0</v>
      </c>
      <c r="E50" s="28"/>
      <c r="F50" s="29"/>
      <c r="G50" s="30"/>
      <c r="H50" s="35">
        <f>SUM(H49:H49)</f>
        <v>0</v>
      </c>
      <c r="I50" s="14"/>
      <c r="J50" s="14"/>
    </row>
    <row r="51" spans="1:10" ht="15.95" customHeight="1" x14ac:dyDescent="0.35">
      <c r="A51" s="37" t="s">
        <v>139</v>
      </c>
      <c r="B51" s="38"/>
      <c r="C51" s="32"/>
      <c r="D51" s="31" t="s">
        <v>91</v>
      </c>
      <c r="E51" s="28"/>
      <c r="F51" s="29"/>
      <c r="G51" s="30"/>
      <c r="H51" s="31"/>
      <c r="I51" s="14"/>
      <c r="J51" s="14"/>
    </row>
    <row r="52" spans="1:10" ht="15.95" hidden="1" customHeight="1" x14ac:dyDescent="0.35">
      <c r="A52" s="33" t="s">
        <v>134</v>
      </c>
      <c r="B52" s="34"/>
      <c r="C52" s="32"/>
      <c r="D52" s="35">
        <f>SUM(D51:D51)</f>
        <v>0</v>
      </c>
      <c r="E52" s="28"/>
      <c r="F52" s="29"/>
      <c r="G52" s="30"/>
      <c r="H52" s="35">
        <f>SUM(H51:H51)</f>
        <v>0</v>
      </c>
      <c r="I52" s="14"/>
      <c r="J52" s="14"/>
    </row>
    <row r="53" spans="1:10" ht="15.95" customHeight="1" x14ac:dyDescent="0.35">
      <c r="A53" s="33" t="s">
        <v>140</v>
      </c>
      <c r="B53" s="38"/>
      <c r="C53" s="36"/>
      <c r="D53" s="35">
        <f>SUM(D52,D50,D48,D46,D44,D42,D40)</f>
        <v>2440.2199999999998</v>
      </c>
      <c r="E53" s="28"/>
      <c r="F53" s="29"/>
      <c r="G53" s="30"/>
      <c r="H53" s="35">
        <f>SUM(H52,H50,H48,H46,H44,H42,H40)</f>
        <v>100.03</v>
      </c>
      <c r="I53" s="14"/>
      <c r="J53" s="14"/>
    </row>
    <row r="54" spans="1:10" ht="15.95" customHeight="1" x14ac:dyDescent="0.35">
      <c r="A54" s="25" t="s">
        <v>141</v>
      </c>
      <c r="B54" s="9"/>
      <c r="C54" s="36"/>
      <c r="D54" s="31" t="s">
        <v>91</v>
      </c>
      <c r="E54" s="28"/>
      <c r="F54" s="29"/>
      <c r="G54" s="30"/>
      <c r="H54" s="31"/>
      <c r="I54" s="14"/>
      <c r="J54" s="14"/>
    </row>
    <row r="55" spans="1:10" ht="15.95" hidden="1" customHeight="1" x14ac:dyDescent="0.35">
      <c r="A55" s="33" t="s">
        <v>92</v>
      </c>
      <c r="B55" s="34"/>
      <c r="C55" s="32"/>
      <c r="D55" s="35">
        <f>SUM(D54:D54)</f>
        <v>0</v>
      </c>
      <c r="E55" s="28"/>
      <c r="F55" s="29"/>
      <c r="G55" s="30"/>
      <c r="H55" s="35">
        <f>SUM(H54:H54)</f>
        <v>0</v>
      </c>
      <c r="I55" s="14"/>
      <c r="J55" s="14"/>
    </row>
    <row r="56" spans="1:10" ht="15.95" customHeight="1" x14ac:dyDescent="0.35">
      <c r="A56" s="25" t="s">
        <v>142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92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37" t="s">
        <v>143</v>
      </c>
      <c r="B58" s="38"/>
      <c r="C58" s="32"/>
      <c r="D58" s="39"/>
      <c r="E58" s="28"/>
      <c r="F58" s="29"/>
      <c r="G58" s="30"/>
      <c r="H58" s="31"/>
      <c r="I58" s="14"/>
      <c r="J58" s="14"/>
    </row>
    <row r="59" spans="1:10" ht="15.95" customHeight="1" x14ac:dyDescent="0.35">
      <c r="A59" s="37" t="s">
        <v>144</v>
      </c>
      <c r="B59" s="38"/>
      <c r="C59" s="32"/>
      <c r="D59" s="31" t="s">
        <v>91</v>
      </c>
      <c r="E59" s="28"/>
      <c r="F59" s="29"/>
      <c r="G59" s="30"/>
      <c r="H59" s="31"/>
      <c r="I59" s="14"/>
      <c r="J59" s="14"/>
    </row>
    <row r="60" spans="1:10" ht="15.95" customHeight="1" x14ac:dyDescent="0.35">
      <c r="A60" s="25" t="s">
        <v>145</v>
      </c>
      <c r="B60" s="9"/>
      <c r="C60" s="36"/>
      <c r="D60" s="31">
        <v>0.11</v>
      </c>
      <c r="E60" s="28"/>
      <c r="F60" s="29"/>
      <c r="G60" s="30"/>
      <c r="H60" s="43">
        <f>ROUND(IFERROR($D60/$D$63*100,0),2)</f>
        <v>0</v>
      </c>
      <c r="I60" s="41"/>
      <c r="J60" s="14"/>
    </row>
    <row r="61" spans="1:10" ht="15.95" customHeight="1" x14ac:dyDescent="0.35">
      <c r="A61" s="25" t="s">
        <v>146</v>
      </c>
      <c r="B61" s="9"/>
      <c r="C61" s="36"/>
      <c r="D61" s="44">
        <v>-0.72999999999989085</v>
      </c>
      <c r="E61" s="28"/>
      <c r="F61" s="29"/>
      <c r="G61" s="30"/>
      <c r="H61" s="31">
        <f>ROUND(IFERROR($D61/$D$63*100,0),2)</f>
        <v>-0.03</v>
      </c>
      <c r="I61" s="41"/>
      <c r="J61" s="14"/>
    </row>
    <row r="62" spans="1:10" ht="15.95" customHeight="1" x14ac:dyDescent="0.35">
      <c r="A62" s="33" t="s">
        <v>92</v>
      </c>
      <c r="B62" s="34"/>
      <c r="C62" s="36"/>
      <c r="D62" s="35">
        <f>SUM(D59:D61)</f>
        <v>-0.61999999999989086</v>
      </c>
      <c r="E62" s="28"/>
      <c r="F62" s="29"/>
      <c r="G62" s="30"/>
      <c r="H62" s="35">
        <f>SUM(H59:H61)</f>
        <v>-0.03</v>
      </c>
      <c r="I62" s="11"/>
      <c r="J62" s="14"/>
    </row>
    <row r="63" spans="1:10" ht="15.95" customHeight="1" thickBot="1" x14ac:dyDescent="0.4">
      <c r="A63" s="45" t="s">
        <v>147</v>
      </c>
      <c r="B63" s="46"/>
      <c r="C63" s="47"/>
      <c r="D63" s="48">
        <f>SUMIF(A:A,"*Total",D:D)</f>
        <v>2439.6</v>
      </c>
      <c r="E63" s="49"/>
      <c r="F63" s="50"/>
      <c r="G63" s="51"/>
      <c r="H63" s="48">
        <f>SUMIF(A:A,"*Total",H:H)</f>
        <v>100</v>
      </c>
      <c r="I63" s="11"/>
      <c r="J63" s="14"/>
    </row>
    <row r="64" spans="1:10" ht="15.95" customHeight="1" thickTop="1" x14ac:dyDescent="0.35">
      <c r="A64" s="52" t="s">
        <v>148</v>
      </c>
      <c r="B64" s="14"/>
      <c r="C64" s="14"/>
      <c r="D64" s="11"/>
      <c r="E64" s="14"/>
      <c r="F64" s="14"/>
      <c r="G64" s="14"/>
      <c r="H64" s="6"/>
    </row>
    <row r="65" spans="1:8" ht="15.95" customHeight="1" x14ac:dyDescent="0.35">
      <c r="A65" s="14" t="s">
        <v>149</v>
      </c>
      <c r="B65" s="14"/>
      <c r="C65" s="14"/>
      <c r="D65" s="6"/>
      <c r="E65" s="14"/>
      <c r="F65" s="14"/>
      <c r="G65" s="14"/>
      <c r="H65" s="6"/>
    </row>
    <row r="66" spans="1:8" ht="15.95" customHeight="1" x14ac:dyDescent="0.35">
      <c r="A66" s="14" t="s">
        <v>150</v>
      </c>
      <c r="B66" s="14"/>
      <c r="C66" s="14"/>
      <c r="D66" s="6"/>
      <c r="E66" s="14"/>
      <c r="F66" s="14"/>
      <c r="G66" s="14"/>
      <c r="H66" s="6"/>
    </row>
    <row r="67" spans="1:8" ht="15.95" customHeight="1" x14ac:dyDescent="0.35">
      <c r="A67" s="14" t="s">
        <v>151</v>
      </c>
      <c r="B67" s="14"/>
      <c r="C67" s="14"/>
      <c r="D67" s="6"/>
      <c r="E67" s="14"/>
      <c r="F67" s="14"/>
      <c r="G67" s="14"/>
      <c r="H67" s="6"/>
    </row>
    <row r="68" spans="1:8" ht="15.95" customHeight="1" x14ac:dyDescent="0.35">
      <c r="A68" s="53" t="s">
        <v>152</v>
      </c>
      <c r="B68" s="53"/>
      <c r="C68" s="14"/>
      <c r="D68" s="6"/>
      <c r="E68" s="14"/>
      <c r="F68" s="14"/>
      <c r="G68" s="14"/>
      <c r="H68" s="6"/>
    </row>
    <row r="69" spans="1:8" ht="15.95" customHeight="1" x14ac:dyDescent="0.35">
      <c r="A69" s="14" t="s">
        <v>153</v>
      </c>
      <c r="B69" s="14"/>
      <c r="C69" s="14"/>
      <c r="D69" s="6"/>
      <c r="E69" s="14"/>
      <c r="F69" s="14"/>
      <c r="G69" s="14"/>
      <c r="H69" s="6"/>
    </row>
    <row r="70" spans="1:8" ht="15.95" customHeight="1" x14ac:dyDescent="0.35">
      <c r="A70" s="14" t="s">
        <v>154</v>
      </c>
      <c r="B70" s="14"/>
      <c r="C70" s="14"/>
      <c r="D70" s="6"/>
      <c r="E70" s="14"/>
      <c r="F70" s="14"/>
      <c r="G70" s="14"/>
      <c r="H70" s="6"/>
    </row>
    <row r="71" spans="1:8" ht="15.95" customHeight="1" x14ac:dyDescent="0.35">
      <c r="A71" s="14" t="s">
        <v>155</v>
      </c>
      <c r="B71" s="14"/>
      <c r="C71" s="14"/>
      <c r="D71" s="6"/>
      <c r="E71" s="14"/>
      <c r="F71" s="14"/>
      <c r="G71" s="14"/>
      <c r="H71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zoomScale="90" zoomScaleNormal="90" workbookViewId="0">
      <pane ySplit="6" topLeftCell="A7" activePane="bottomLeft" state="frozen"/>
      <selection activeCell="G1" sqref="G1"/>
      <selection pane="bottomLeft" activeCell="G1" sqref="G1"/>
    </sheetView>
  </sheetViews>
  <sheetFormatPr defaultRowHeight="15.95" customHeight="1" x14ac:dyDescent="0.35"/>
  <cols>
    <col min="1" max="1" width="47.28515625" style="8" customWidth="1"/>
    <col min="2" max="2" width="12.7109375" style="8" customWidth="1"/>
    <col min="3" max="3" width="14.42578125" style="3" customWidth="1"/>
    <col min="4" max="4" width="14.42578125" style="54" customWidth="1"/>
    <col min="5" max="5" width="13.5703125" style="54" customWidth="1"/>
    <col min="6" max="6" width="9.140625" style="54" customWidth="1"/>
    <col min="7" max="7" width="19.85546875" style="54" customWidth="1"/>
    <col min="8" max="8" width="14.7109375" style="54" customWidth="1"/>
    <col min="9" max="9" width="9.85546875" style="8" customWidth="1"/>
    <col min="10" max="10" width="11.5703125" style="8" customWidth="1"/>
    <col min="11" max="11" width="10.42578125" style="8" customWidth="1"/>
    <col min="12" max="12" width="11" style="8" customWidth="1"/>
    <col min="13" max="13" width="10.7109375" style="8" customWidth="1"/>
    <col min="14" max="16384" width="9.140625" style="8"/>
  </cols>
  <sheetData>
    <row r="1" spans="1:10" ht="15.95" customHeight="1" x14ac:dyDescent="0.35">
      <c r="A1" s="1" t="s">
        <v>74</v>
      </c>
      <c r="B1" s="2" t="s">
        <v>212</v>
      </c>
      <c r="D1" s="4"/>
      <c r="E1" s="4"/>
      <c r="F1" s="4"/>
      <c r="G1" s="5" t="s">
        <v>76</v>
      </c>
      <c r="H1" s="6"/>
      <c r="I1" s="7"/>
    </row>
    <row r="2" spans="1:10" ht="15.95" customHeight="1" x14ac:dyDescent="0.35">
      <c r="A2" s="9" t="s">
        <v>77</v>
      </c>
      <c r="B2" s="10" t="s">
        <v>213</v>
      </c>
      <c r="D2" s="11"/>
      <c r="E2" s="6"/>
      <c r="F2" s="6"/>
      <c r="G2" s="6"/>
      <c r="H2" s="6"/>
    </row>
    <row r="3" spans="1:10" ht="15.95" customHeight="1" x14ac:dyDescent="0.35">
      <c r="A3" s="9" t="s">
        <v>79</v>
      </c>
      <c r="B3" s="12">
        <v>42766</v>
      </c>
      <c r="D3" s="11"/>
      <c r="E3" s="6"/>
      <c r="F3" s="6"/>
      <c r="G3" s="6"/>
      <c r="H3" s="6"/>
    </row>
    <row r="4" spans="1:10" ht="15.95" customHeight="1" x14ac:dyDescent="0.35">
      <c r="A4" s="13"/>
      <c r="B4" s="14"/>
      <c r="C4" s="14"/>
      <c r="D4" s="6"/>
      <c r="E4" s="14"/>
      <c r="F4" s="14"/>
      <c r="G4" s="14"/>
      <c r="H4" s="6"/>
      <c r="I4" s="14"/>
      <c r="J4" s="14"/>
    </row>
    <row r="5" spans="1:10" s="20" customFormat="1" ht="15.95" customHeight="1" x14ac:dyDescent="0.35">
      <c r="A5" s="15" t="s">
        <v>80</v>
      </c>
      <c r="B5" s="1" t="s">
        <v>81</v>
      </c>
      <c r="C5" s="16" t="s">
        <v>82</v>
      </c>
      <c r="D5" s="17" t="s">
        <v>83</v>
      </c>
      <c r="E5" s="18" t="s">
        <v>84</v>
      </c>
      <c r="F5" s="18" t="s">
        <v>85</v>
      </c>
      <c r="G5" s="19" t="s">
        <v>86</v>
      </c>
      <c r="H5" s="17" t="s">
        <v>87</v>
      </c>
      <c r="I5" s="9"/>
      <c r="J5" s="9"/>
    </row>
    <row r="6" spans="1:10" ht="15.95" customHeight="1" x14ac:dyDescent="0.35">
      <c r="A6" s="21"/>
      <c r="B6" s="13"/>
      <c r="C6" s="22"/>
      <c r="D6" s="23" t="s">
        <v>88</v>
      </c>
      <c r="E6" s="21"/>
      <c r="F6" s="21"/>
      <c r="G6" s="21"/>
      <c r="H6" s="24"/>
      <c r="I6" s="14"/>
      <c r="J6" s="14"/>
    </row>
    <row r="7" spans="1:10" ht="15.95" customHeight="1" x14ac:dyDescent="0.35">
      <c r="A7" s="25" t="s">
        <v>89</v>
      </c>
      <c r="B7" s="9"/>
      <c r="C7" s="26"/>
      <c r="D7" s="27"/>
      <c r="E7" s="28"/>
      <c r="F7" s="29"/>
      <c r="G7" s="30"/>
      <c r="H7" s="31"/>
      <c r="I7" s="14"/>
      <c r="J7" s="14"/>
    </row>
    <row r="8" spans="1:10" ht="15.95" customHeight="1" x14ac:dyDescent="0.35">
      <c r="A8" s="25" t="s">
        <v>90</v>
      </c>
      <c r="B8" s="9"/>
      <c r="C8" s="32"/>
      <c r="D8" s="31" t="s">
        <v>91</v>
      </c>
      <c r="E8" s="28"/>
      <c r="F8" s="29"/>
      <c r="G8" s="30"/>
      <c r="H8" s="31"/>
      <c r="I8" s="14"/>
      <c r="J8" s="14"/>
    </row>
    <row r="9" spans="1:10" ht="15.95" hidden="1" customHeight="1" x14ac:dyDescent="0.35">
      <c r="A9" s="33" t="s">
        <v>92</v>
      </c>
      <c r="B9" s="34"/>
      <c r="C9" s="32"/>
      <c r="D9" s="35">
        <f>SUM(D8:D8)</f>
        <v>0</v>
      </c>
      <c r="E9" s="28"/>
      <c r="F9" s="29"/>
      <c r="G9" s="30"/>
      <c r="H9" s="35">
        <f>SUM(H8:H8)</f>
        <v>0</v>
      </c>
      <c r="I9" s="14"/>
      <c r="J9" s="14"/>
    </row>
    <row r="10" spans="1:10" ht="15.95" customHeight="1" x14ac:dyDescent="0.35">
      <c r="A10" s="25" t="s">
        <v>93</v>
      </c>
      <c r="B10" s="9"/>
      <c r="C10" s="36"/>
      <c r="D10" s="31" t="s">
        <v>91</v>
      </c>
      <c r="E10" s="28"/>
      <c r="F10" s="29"/>
      <c r="G10" s="30"/>
      <c r="H10" s="31"/>
      <c r="I10" s="14"/>
      <c r="J10" s="14"/>
    </row>
    <row r="11" spans="1:10" ht="15.95" hidden="1" customHeight="1" x14ac:dyDescent="0.35">
      <c r="A11" s="33" t="s">
        <v>92</v>
      </c>
      <c r="B11" s="34"/>
      <c r="C11" s="32"/>
      <c r="D11" s="35">
        <f>SUM(D10:D10)</f>
        <v>0</v>
      </c>
      <c r="E11" s="28"/>
      <c r="F11" s="29"/>
      <c r="G11" s="30"/>
      <c r="H11" s="35">
        <f>SUM(H10:H10)</f>
        <v>0</v>
      </c>
      <c r="I11" s="14"/>
      <c r="J11" s="14"/>
    </row>
    <row r="12" spans="1:10" ht="15.95" customHeight="1" x14ac:dyDescent="0.35">
      <c r="A12" s="37" t="s">
        <v>94</v>
      </c>
      <c r="B12" s="38"/>
      <c r="C12" s="36"/>
      <c r="D12" s="31" t="s">
        <v>91</v>
      </c>
      <c r="E12" s="28"/>
      <c r="F12" s="29"/>
      <c r="G12" s="30"/>
      <c r="H12" s="31"/>
      <c r="I12" s="14"/>
      <c r="J12" s="14"/>
    </row>
    <row r="13" spans="1:10" ht="15.95" hidden="1" customHeight="1" x14ac:dyDescent="0.35">
      <c r="A13" s="33" t="s">
        <v>92</v>
      </c>
      <c r="B13" s="34"/>
      <c r="C13" s="32"/>
      <c r="D13" s="35">
        <f>SUM(D12:D12)</f>
        <v>0</v>
      </c>
      <c r="E13" s="28"/>
      <c r="F13" s="29"/>
      <c r="G13" s="30"/>
      <c r="H13" s="35">
        <f>SUM(H12:H12)</f>
        <v>0</v>
      </c>
      <c r="I13" s="14"/>
      <c r="J13" s="14"/>
    </row>
    <row r="14" spans="1:10" ht="15.95" customHeight="1" x14ac:dyDescent="0.35">
      <c r="A14" s="37"/>
      <c r="B14" s="38"/>
      <c r="C14" s="36"/>
      <c r="D14" s="31"/>
      <c r="E14" s="28"/>
      <c r="F14" s="29"/>
      <c r="G14" s="30"/>
      <c r="H14" s="31"/>
      <c r="I14" s="14"/>
      <c r="J14" s="14"/>
    </row>
    <row r="15" spans="1:10" ht="15.95" hidden="1" customHeight="1" x14ac:dyDescent="0.35">
      <c r="A15" s="33" t="s">
        <v>92</v>
      </c>
      <c r="B15" s="34"/>
      <c r="C15" s="32"/>
      <c r="D15" s="35">
        <f>SUM(D14:D14)</f>
        <v>0</v>
      </c>
      <c r="E15" s="28"/>
      <c r="F15" s="29"/>
      <c r="G15" s="30"/>
      <c r="H15" s="35">
        <f>SUM(H14:H14)</f>
        <v>0</v>
      </c>
      <c r="I15" s="14"/>
      <c r="J15" s="14"/>
    </row>
    <row r="16" spans="1:10" ht="15.95" customHeight="1" x14ac:dyDescent="0.35">
      <c r="A16" s="33"/>
      <c r="B16" s="34"/>
      <c r="C16" s="32"/>
      <c r="D16" s="39"/>
      <c r="E16" s="28"/>
      <c r="F16" s="29"/>
      <c r="G16" s="30"/>
      <c r="H16" s="39"/>
      <c r="I16" s="14"/>
      <c r="J16" s="14"/>
    </row>
    <row r="17" spans="1:10" ht="15.95" customHeight="1" x14ac:dyDescent="0.35">
      <c r="A17" s="37" t="s">
        <v>95</v>
      </c>
      <c r="B17" s="38"/>
      <c r="C17" s="36"/>
      <c r="D17" s="39"/>
      <c r="E17" s="28"/>
      <c r="F17" s="29"/>
      <c r="G17" s="30"/>
      <c r="H17" s="31"/>
      <c r="I17" s="14"/>
      <c r="J17" s="14"/>
    </row>
    <row r="18" spans="1:10" ht="15.95" customHeight="1" x14ac:dyDescent="0.35">
      <c r="A18" s="25" t="s">
        <v>90</v>
      </c>
      <c r="B18" s="9"/>
      <c r="C18" s="32"/>
      <c r="D18" s="31" t="s">
        <v>91</v>
      </c>
      <c r="E18" s="28"/>
      <c r="F18" s="29"/>
      <c r="G18" s="30"/>
      <c r="H18" s="31"/>
      <c r="I18" s="14"/>
      <c r="J18" s="14"/>
    </row>
    <row r="19" spans="1:10" ht="15.95" hidden="1" customHeight="1" x14ac:dyDescent="0.35">
      <c r="A19" s="33" t="s">
        <v>92</v>
      </c>
      <c r="B19" s="34"/>
      <c r="C19" s="32"/>
      <c r="D19" s="35">
        <f>SUM(D18:D18)</f>
        <v>0</v>
      </c>
      <c r="E19" s="28"/>
      <c r="F19" s="29"/>
      <c r="G19" s="30"/>
      <c r="H19" s="35">
        <f>SUM(H18:H18)</f>
        <v>0</v>
      </c>
      <c r="I19" s="14"/>
      <c r="J19" s="14"/>
    </row>
    <row r="20" spans="1:10" ht="15.95" customHeight="1" x14ac:dyDescent="0.35">
      <c r="A20" s="25" t="s">
        <v>93</v>
      </c>
      <c r="B20" s="9"/>
      <c r="C20" s="36"/>
      <c r="D20" s="31" t="s">
        <v>91</v>
      </c>
      <c r="E20" s="28"/>
      <c r="F20" s="29"/>
      <c r="G20" s="30"/>
      <c r="H20" s="31"/>
      <c r="I20" s="14"/>
      <c r="J20" s="14"/>
    </row>
    <row r="21" spans="1:10" ht="15.95" hidden="1" customHeight="1" x14ac:dyDescent="0.35">
      <c r="A21" s="33" t="s">
        <v>92</v>
      </c>
      <c r="B21" s="34"/>
      <c r="C21" s="32"/>
      <c r="D21" s="35">
        <f>SUM(D20:D20)</f>
        <v>0</v>
      </c>
      <c r="E21" s="28"/>
      <c r="F21" s="29"/>
      <c r="G21" s="30"/>
      <c r="H21" s="35">
        <f>SUM(H20:H20)</f>
        <v>0</v>
      </c>
      <c r="I21" s="14"/>
      <c r="J21" s="14"/>
    </row>
    <row r="22" spans="1:10" ht="15.95" customHeight="1" x14ac:dyDescent="0.35">
      <c r="A22" s="33"/>
      <c r="B22" s="34"/>
      <c r="C22" s="32"/>
      <c r="D22" s="39"/>
      <c r="E22" s="28"/>
      <c r="F22" s="29"/>
      <c r="G22" s="30"/>
      <c r="H22" s="39"/>
      <c r="I22" s="14"/>
      <c r="J22" s="14"/>
    </row>
    <row r="23" spans="1:10" ht="15.95" customHeight="1" x14ac:dyDescent="0.35">
      <c r="A23" s="25" t="s">
        <v>96</v>
      </c>
      <c r="B23" s="9"/>
      <c r="C23" s="36"/>
      <c r="D23" s="31"/>
      <c r="E23" s="28"/>
      <c r="F23" s="29"/>
      <c r="G23" s="30"/>
      <c r="H23" s="31"/>
      <c r="I23" s="14"/>
      <c r="J23" s="14"/>
    </row>
    <row r="24" spans="1:10" ht="15.95" customHeight="1" x14ac:dyDescent="0.35">
      <c r="A24" s="25" t="s">
        <v>97</v>
      </c>
      <c r="B24" s="9"/>
      <c r="C24" s="36"/>
      <c r="D24" s="31"/>
      <c r="E24" s="28"/>
      <c r="F24" s="29"/>
      <c r="G24" s="30"/>
      <c r="H24" s="31"/>
      <c r="I24" s="14"/>
      <c r="J24" s="14"/>
    </row>
    <row r="25" spans="1:10" ht="15.95" customHeight="1" x14ac:dyDescent="0.35">
      <c r="A25" s="40" t="s">
        <v>214</v>
      </c>
      <c r="B25" s="14" t="s">
        <v>215</v>
      </c>
      <c r="C25" s="36">
        <v>190</v>
      </c>
      <c r="D25" s="31">
        <v>2212.58</v>
      </c>
      <c r="E25" s="28" t="s">
        <v>216</v>
      </c>
      <c r="F25" s="29" t="s">
        <v>101</v>
      </c>
      <c r="G25" s="30" t="s">
        <v>102</v>
      </c>
      <c r="H25" s="31">
        <f t="shared" ref="H25:H30" si="0">ROUND(IFERROR($D25/$D$74*100,0),2)</f>
        <v>14.48</v>
      </c>
      <c r="I25" s="14"/>
      <c r="J25" s="14"/>
    </row>
    <row r="26" spans="1:10" ht="15.95" customHeight="1" x14ac:dyDescent="0.35">
      <c r="A26" s="40" t="s">
        <v>194</v>
      </c>
      <c r="B26" s="14" t="s">
        <v>217</v>
      </c>
      <c r="C26" s="36">
        <v>190</v>
      </c>
      <c r="D26" s="31">
        <v>1903.1</v>
      </c>
      <c r="E26" s="28" t="s">
        <v>105</v>
      </c>
      <c r="F26" s="29" t="s">
        <v>101</v>
      </c>
      <c r="G26" s="30" t="s">
        <v>102</v>
      </c>
      <c r="H26" s="31">
        <f t="shared" si="0"/>
        <v>12.46</v>
      </c>
      <c r="I26" s="14"/>
      <c r="J26" s="14"/>
    </row>
    <row r="27" spans="1:10" ht="15.95" customHeight="1" x14ac:dyDescent="0.35">
      <c r="A27" s="40" t="s">
        <v>162</v>
      </c>
      <c r="B27" s="14" t="s">
        <v>218</v>
      </c>
      <c r="C27" s="36">
        <v>130</v>
      </c>
      <c r="D27" s="31">
        <v>1301.57</v>
      </c>
      <c r="E27" s="28" t="s">
        <v>120</v>
      </c>
      <c r="F27" s="29" t="s">
        <v>101</v>
      </c>
      <c r="G27" s="30" t="s">
        <v>102</v>
      </c>
      <c r="H27" s="31">
        <f t="shared" si="0"/>
        <v>8.52</v>
      </c>
      <c r="I27" s="14"/>
      <c r="J27" s="14"/>
    </row>
    <row r="28" spans="1:10" ht="15.95" customHeight="1" x14ac:dyDescent="0.35">
      <c r="A28" s="40" t="s">
        <v>112</v>
      </c>
      <c r="B28" s="14" t="s">
        <v>219</v>
      </c>
      <c r="C28" s="36">
        <v>100</v>
      </c>
      <c r="D28" s="31">
        <v>1002.77</v>
      </c>
      <c r="E28" s="28" t="s">
        <v>114</v>
      </c>
      <c r="F28" s="29" t="s">
        <v>101</v>
      </c>
      <c r="G28" s="30" t="s">
        <v>102</v>
      </c>
      <c r="H28" s="31">
        <f t="shared" si="0"/>
        <v>6.56</v>
      </c>
      <c r="I28" s="14"/>
      <c r="J28" s="14"/>
    </row>
    <row r="29" spans="1:10" ht="15.95" customHeight="1" x14ac:dyDescent="0.35">
      <c r="A29" s="40" t="s">
        <v>106</v>
      </c>
      <c r="B29" s="14" t="s">
        <v>220</v>
      </c>
      <c r="C29" s="36">
        <v>80</v>
      </c>
      <c r="D29" s="31">
        <v>801.44</v>
      </c>
      <c r="E29" s="28" t="s">
        <v>120</v>
      </c>
      <c r="F29" s="29" t="s">
        <v>101</v>
      </c>
      <c r="G29" s="30" t="s">
        <v>102</v>
      </c>
      <c r="H29" s="31">
        <f t="shared" si="0"/>
        <v>5.25</v>
      </c>
      <c r="I29" s="14"/>
      <c r="J29" s="14"/>
    </row>
    <row r="30" spans="1:10" ht="15.95" customHeight="1" x14ac:dyDescent="0.35">
      <c r="A30" s="40" t="s">
        <v>112</v>
      </c>
      <c r="B30" s="14" t="s">
        <v>221</v>
      </c>
      <c r="C30" s="36">
        <v>50</v>
      </c>
      <c r="D30" s="31">
        <v>501.79</v>
      </c>
      <c r="E30" s="28" t="s">
        <v>120</v>
      </c>
      <c r="F30" s="29" t="s">
        <v>101</v>
      </c>
      <c r="G30" s="30" t="s">
        <v>102</v>
      </c>
      <c r="H30" s="31">
        <f t="shared" si="0"/>
        <v>3.28</v>
      </c>
      <c r="I30" s="14"/>
      <c r="J30" s="14"/>
    </row>
    <row r="31" spans="1:10" ht="15.95" customHeight="1" x14ac:dyDescent="0.35">
      <c r="A31" s="33" t="s">
        <v>92</v>
      </c>
      <c r="B31" s="34"/>
      <c r="C31" s="32"/>
      <c r="D31" s="35">
        <f>SUM(D24:D30)</f>
        <v>7723.2500000000009</v>
      </c>
      <c r="E31" s="28"/>
      <c r="F31" s="29"/>
      <c r="G31" s="30"/>
      <c r="H31" s="35">
        <f>SUM(H24:H30)</f>
        <v>50.550000000000004</v>
      </c>
      <c r="I31" s="14"/>
      <c r="J31" s="14"/>
    </row>
    <row r="32" spans="1:10" ht="15.95" customHeight="1" x14ac:dyDescent="0.35">
      <c r="A32" s="25" t="s">
        <v>126</v>
      </c>
      <c r="B32" s="9"/>
      <c r="C32" s="36"/>
      <c r="D32" s="31" t="s">
        <v>91</v>
      </c>
      <c r="E32" s="28"/>
      <c r="F32" s="29"/>
      <c r="G32" s="30"/>
      <c r="H32" s="31"/>
      <c r="I32" s="14"/>
      <c r="J32" s="14"/>
    </row>
    <row r="33" spans="1:10" ht="15.95" hidden="1" customHeight="1" x14ac:dyDescent="0.35">
      <c r="A33" s="33" t="s">
        <v>92</v>
      </c>
      <c r="B33" s="34"/>
      <c r="C33" s="32"/>
      <c r="D33" s="35">
        <f>SUM(D32:D32)</f>
        <v>0</v>
      </c>
      <c r="E33" s="28"/>
      <c r="F33" s="29"/>
      <c r="G33" s="30"/>
      <c r="H33" s="35">
        <f>SUM(H32:H32)</f>
        <v>0</v>
      </c>
      <c r="I33" s="14"/>
      <c r="J33" s="14"/>
    </row>
    <row r="34" spans="1:10" ht="15.95" customHeight="1" x14ac:dyDescent="0.35">
      <c r="A34" s="37" t="s">
        <v>127</v>
      </c>
      <c r="B34" s="38"/>
      <c r="C34" s="36"/>
      <c r="D34" s="31" t="s">
        <v>91</v>
      </c>
      <c r="E34" s="28"/>
      <c r="F34" s="29"/>
      <c r="G34" s="30"/>
      <c r="H34" s="31"/>
      <c r="I34" s="14"/>
      <c r="J34" s="14"/>
    </row>
    <row r="35" spans="1:10" ht="15.95" hidden="1" customHeight="1" x14ac:dyDescent="0.35">
      <c r="A35" s="33" t="s">
        <v>92</v>
      </c>
      <c r="B35" s="34"/>
      <c r="C35" s="32"/>
      <c r="D35" s="35">
        <f>SUM(D34:D34)</f>
        <v>0</v>
      </c>
      <c r="E35" s="28"/>
      <c r="F35" s="29"/>
      <c r="G35" s="30"/>
      <c r="H35" s="35">
        <f>SUM(H34:H34)</f>
        <v>0</v>
      </c>
      <c r="I35" s="14"/>
      <c r="J35" s="14"/>
    </row>
    <row r="36" spans="1:10" ht="15.95" customHeight="1" x14ac:dyDescent="0.35">
      <c r="A36" s="33"/>
      <c r="B36" s="34"/>
      <c r="C36" s="32"/>
      <c r="D36" s="39"/>
      <c r="E36" s="28"/>
      <c r="F36" s="29"/>
      <c r="G36" s="30"/>
      <c r="H36" s="39"/>
      <c r="I36" s="14"/>
      <c r="J36" s="14"/>
    </row>
    <row r="37" spans="1:10" ht="15.95" customHeight="1" x14ac:dyDescent="0.35">
      <c r="A37" s="33"/>
      <c r="B37" s="34"/>
      <c r="C37" s="32"/>
      <c r="D37" s="39"/>
      <c r="E37" s="28"/>
      <c r="F37" s="29"/>
      <c r="G37" s="30"/>
      <c r="H37" s="39"/>
      <c r="I37" s="14"/>
      <c r="J37" s="14"/>
    </row>
    <row r="38" spans="1:10" ht="15.95" customHeight="1" x14ac:dyDescent="0.35">
      <c r="A38" s="25" t="s">
        <v>128</v>
      </c>
      <c r="B38" s="9"/>
      <c r="C38" s="36"/>
      <c r="D38" s="31" t="s">
        <v>91</v>
      </c>
      <c r="E38" s="28"/>
      <c r="F38" s="29"/>
      <c r="G38" s="30"/>
      <c r="H38" s="31"/>
      <c r="I38" s="14"/>
      <c r="J38" s="14"/>
    </row>
    <row r="39" spans="1:10" ht="15.95" hidden="1" customHeight="1" x14ac:dyDescent="0.35">
      <c r="A39" s="33" t="s">
        <v>92</v>
      </c>
      <c r="B39" s="34"/>
      <c r="C39" s="32"/>
      <c r="D39" s="35">
        <f>SUM(D38:D38)</f>
        <v>0</v>
      </c>
      <c r="E39" s="28"/>
      <c r="F39" s="29"/>
      <c r="G39" s="30"/>
      <c r="H39" s="35">
        <f>SUM(H38:H38)</f>
        <v>0</v>
      </c>
      <c r="I39" s="14"/>
      <c r="J39" s="14"/>
    </row>
    <row r="40" spans="1:10" ht="15.95" customHeight="1" x14ac:dyDescent="0.35">
      <c r="A40" s="25" t="s">
        <v>129</v>
      </c>
      <c r="B40" s="9"/>
      <c r="C40" s="36"/>
      <c r="D40" s="31" t="s">
        <v>91</v>
      </c>
      <c r="E40" s="28"/>
      <c r="F40" s="29"/>
      <c r="G40" s="30"/>
      <c r="H40" s="31"/>
      <c r="I40" s="14"/>
      <c r="J40" s="14"/>
    </row>
    <row r="41" spans="1:10" ht="15.95" hidden="1" customHeight="1" x14ac:dyDescent="0.35">
      <c r="A41" s="33" t="s">
        <v>92</v>
      </c>
      <c r="B41" s="34"/>
      <c r="C41" s="32"/>
      <c r="D41" s="35">
        <f>SUM(D40:D40)</f>
        <v>0</v>
      </c>
      <c r="E41" s="28"/>
      <c r="F41" s="29"/>
      <c r="G41" s="30"/>
      <c r="H41" s="35">
        <f>SUM(H40:H40)</f>
        <v>0</v>
      </c>
      <c r="I41" s="14"/>
      <c r="J41" s="14"/>
    </row>
    <row r="42" spans="1:10" ht="15.95" customHeight="1" x14ac:dyDescent="0.35">
      <c r="A42" s="25" t="s">
        <v>130</v>
      </c>
      <c r="B42" s="9"/>
      <c r="C42" s="36"/>
      <c r="D42" s="31" t="s">
        <v>91</v>
      </c>
      <c r="E42" s="28"/>
      <c r="F42" s="29"/>
      <c r="G42" s="30"/>
      <c r="H42" s="31"/>
      <c r="I42" s="14"/>
      <c r="J42" s="14"/>
    </row>
    <row r="43" spans="1:10" ht="15.95" hidden="1" customHeight="1" x14ac:dyDescent="0.35">
      <c r="A43" s="33" t="s">
        <v>92</v>
      </c>
      <c r="B43" s="34"/>
      <c r="C43" s="32"/>
      <c r="D43" s="35">
        <f>SUM(D42:D42)</f>
        <v>0</v>
      </c>
      <c r="E43" s="28"/>
      <c r="F43" s="29"/>
      <c r="G43" s="30"/>
      <c r="H43" s="35">
        <f>SUM(H42:H42)</f>
        <v>0</v>
      </c>
      <c r="I43" s="14"/>
      <c r="J43" s="14"/>
    </row>
    <row r="44" spans="1:10" ht="15.95" customHeight="1" x14ac:dyDescent="0.35">
      <c r="A44" s="33"/>
      <c r="B44" s="34"/>
      <c r="C44" s="32"/>
      <c r="D44" s="39"/>
      <c r="E44" s="28"/>
      <c r="F44" s="29"/>
      <c r="G44" s="30"/>
      <c r="H44" s="39"/>
      <c r="I44" s="14"/>
      <c r="J44" s="14"/>
    </row>
    <row r="45" spans="1:10" ht="15.95" customHeight="1" x14ac:dyDescent="0.35">
      <c r="A45" s="25" t="s">
        <v>131</v>
      </c>
      <c r="B45" s="9"/>
      <c r="C45" s="36"/>
      <c r="D45" s="31"/>
      <c r="E45" s="28"/>
      <c r="F45" s="29"/>
      <c r="G45" s="30"/>
      <c r="H45" s="31"/>
      <c r="I45" s="14"/>
      <c r="J45" s="14"/>
    </row>
    <row r="46" spans="1:10" ht="15.95" customHeight="1" x14ac:dyDescent="0.35">
      <c r="A46" s="25" t="s">
        <v>132</v>
      </c>
      <c r="B46" s="9"/>
      <c r="C46" s="36"/>
      <c r="D46" s="31">
        <v>1249.31</v>
      </c>
      <c r="E46" s="28"/>
      <c r="F46" s="29"/>
      <c r="G46" s="30"/>
      <c r="H46" s="31">
        <f>ROUND(IFERROR($D46/$D$74*100,0),2)</f>
        <v>8.18</v>
      </c>
      <c r="I46" s="41"/>
      <c r="J46" s="14"/>
    </row>
    <row r="47" spans="1:10" ht="15.95" customHeight="1" x14ac:dyDescent="0.35">
      <c r="A47" s="25" t="s">
        <v>133</v>
      </c>
      <c r="B47" s="9"/>
      <c r="C47" s="36"/>
      <c r="D47" s="31" t="s">
        <v>91</v>
      </c>
      <c r="E47" s="28"/>
      <c r="F47" s="29"/>
      <c r="G47" s="30"/>
      <c r="H47" s="31"/>
      <c r="I47" s="41"/>
      <c r="J47" s="14"/>
    </row>
    <row r="48" spans="1:10" ht="15.95" hidden="1" customHeight="1" x14ac:dyDescent="0.35">
      <c r="A48" s="33" t="s">
        <v>134</v>
      </c>
      <c r="B48" s="34"/>
      <c r="C48" s="32"/>
      <c r="D48" s="35">
        <f>SUM(D47:D47)</f>
        <v>0</v>
      </c>
      <c r="E48" s="28"/>
      <c r="F48" s="29"/>
      <c r="G48" s="30"/>
      <c r="H48" s="35">
        <f>SUM(H47:H47)</f>
        <v>0</v>
      </c>
      <c r="I48" s="14"/>
      <c r="J48" s="14"/>
    </row>
    <row r="49" spans="1:10" ht="15.95" customHeight="1" x14ac:dyDescent="0.35">
      <c r="A49" s="25" t="s">
        <v>135</v>
      </c>
      <c r="B49" s="9"/>
      <c r="C49" s="42"/>
      <c r="D49" s="31"/>
      <c r="E49" s="28"/>
      <c r="F49" s="29"/>
      <c r="G49" s="30"/>
      <c r="H49" s="31"/>
      <c r="I49" s="41"/>
      <c r="J49" s="14"/>
    </row>
    <row r="50" spans="1:10" ht="15.95" customHeight="1" x14ac:dyDescent="0.35">
      <c r="A50" s="40" t="s">
        <v>207</v>
      </c>
      <c r="B50" s="14" t="s">
        <v>208</v>
      </c>
      <c r="C50" s="42">
        <v>1400</v>
      </c>
      <c r="D50" s="31">
        <v>1391.59</v>
      </c>
      <c r="E50" s="28" t="s">
        <v>186</v>
      </c>
      <c r="F50" s="29" t="s">
        <v>101</v>
      </c>
      <c r="G50" s="30" t="s">
        <v>111</v>
      </c>
      <c r="H50" s="31">
        <f>ROUND(IFERROR($D50/$D$74*100,0),2)</f>
        <v>9.11</v>
      </c>
      <c r="I50" s="41"/>
      <c r="J50" s="14"/>
    </row>
    <row r="51" spans="1:10" ht="15.95" customHeight="1" x14ac:dyDescent="0.35">
      <c r="A51" s="40" t="s">
        <v>182</v>
      </c>
      <c r="B51" s="14" t="s">
        <v>183</v>
      </c>
      <c r="C51" s="42">
        <v>1400</v>
      </c>
      <c r="D51" s="31">
        <v>1388.84</v>
      </c>
      <c r="E51" s="28" t="s">
        <v>181</v>
      </c>
      <c r="F51" s="29" t="s">
        <v>101</v>
      </c>
      <c r="G51" s="30" t="s">
        <v>111</v>
      </c>
      <c r="H51" s="31">
        <f>ROUND(IFERROR($D51/$D$74*100,0),2)</f>
        <v>9.09</v>
      </c>
      <c r="I51" s="41"/>
      <c r="J51" s="14"/>
    </row>
    <row r="52" spans="1:10" ht="15.95" customHeight="1" x14ac:dyDescent="0.35">
      <c r="A52" s="40" t="s">
        <v>179</v>
      </c>
      <c r="B52" s="14" t="s">
        <v>180</v>
      </c>
      <c r="C52" s="42">
        <v>1300</v>
      </c>
      <c r="D52" s="31">
        <v>1291.94</v>
      </c>
      <c r="E52" s="28" t="s">
        <v>181</v>
      </c>
      <c r="F52" s="29" t="s">
        <v>101</v>
      </c>
      <c r="G52" s="30" t="s">
        <v>111</v>
      </c>
      <c r="H52" s="31">
        <f>ROUND(IFERROR($D52/$D$74*100,0),2)</f>
        <v>8.4600000000000009</v>
      </c>
      <c r="I52" s="41"/>
      <c r="J52" s="14"/>
    </row>
    <row r="53" spans="1:10" ht="15.95" customHeight="1" x14ac:dyDescent="0.35">
      <c r="A53" s="40" t="s">
        <v>184</v>
      </c>
      <c r="B53" s="14" t="s">
        <v>185</v>
      </c>
      <c r="C53" s="42">
        <v>1000</v>
      </c>
      <c r="D53" s="31">
        <v>990.49</v>
      </c>
      <c r="E53" s="28" t="s">
        <v>186</v>
      </c>
      <c r="F53" s="29" t="s">
        <v>101</v>
      </c>
      <c r="G53" s="30" t="s">
        <v>111</v>
      </c>
      <c r="H53" s="31">
        <f>ROUND(IFERROR($D53/$D$74*100,0),2)</f>
        <v>6.48</v>
      </c>
      <c r="I53" s="41"/>
      <c r="J53" s="14"/>
    </row>
    <row r="54" spans="1:10" ht="15.95" customHeight="1" x14ac:dyDescent="0.35">
      <c r="A54" s="40" t="s">
        <v>222</v>
      </c>
      <c r="B54" s="14" t="s">
        <v>223</v>
      </c>
      <c r="C54" s="42">
        <v>500</v>
      </c>
      <c r="D54" s="31">
        <v>496.53</v>
      </c>
      <c r="E54" s="28" t="s">
        <v>186</v>
      </c>
      <c r="F54" s="29" t="s">
        <v>101</v>
      </c>
      <c r="G54" s="30" t="s">
        <v>111</v>
      </c>
      <c r="H54" s="31">
        <f>ROUND(IFERROR($D54/$D$74*100,0),2)</f>
        <v>3.25</v>
      </c>
      <c r="I54" s="41"/>
      <c r="J54" s="14"/>
    </row>
    <row r="55" spans="1:10" ht="15.95" customHeight="1" x14ac:dyDescent="0.35">
      <c r="A55" s="33" t="s">
        <v>134</v>
      </c>
      <c r="B55" s="34"/>
      <c r="C55" s="32"/>
      <c r="D55" s="35">
        <f>SUM(D49:D54)</f>
        <v>5559.3899999999994</v>
      </c>
      <c r="E55" s="28"/>
      <c r="F55" s="29"/>
      <c r="G55" s="30"/>
      <c r="H55" s="35">
        <f>SUM(H49:H54)</f>
        <v>36.39</v>
      </c>
      <c r="I55" s="14"/>
      <c r="J55" s="14"/>
    </row>
    <row r="56" spans="1:10" ht="15.95" customHeight="1" x14ac:dyDescent="0.35">
      <c r="A56" s="25" t="s">
        <v>136</v>
      </c>
      <c r="B56" s="9"/>
      <c r="C56" s="36"/>
      <c r="D56" s="31" t="s">
        <v>91</v>
      </c>
      <c r="E56" s="28"/>
      <c r="F56" s="29"/>
      <c r="G56" s="30"/>
      <c r="H56" s="31"/>
      <c r="I56" s="14"/>
      <c r="J56" s="14"/>
    </row>
    <row r="57" spans="1:10" ht="15.95" hidden="1" customHeight="1" x14ac:dyDescent="0.35">
      <c r="A57" s="33" t="s">
        <v>134</v>
      </c>
      <c r="B57" s="34"/>
      <c r="C57" s="32"/>
      <c r="D57" s="35">
        <f>SUM(D56:D56)</f>
        <v>0</v>
      </c>
      <c r="E57" s="28"/>
      <c r="F57" s="29"/>
      <c r="G57" s="30"/>
      <c r="H57" s="35">
        <f>SUM(H56:H56)</f>
        <v>0</v>
      </c>
      <c r="I57" s="14"/>
      <c r="J57" s="14"/>
    </row>
    <row r="58" spans="1:10" ht="15.95" customHeight="1" x14ac:dyDescent="0.35">
      <c r="A58" s="25" t="s">
        <v>137</v>
      </c>
      <c r="B58" s="9"/>
      <c r="C58" s="36"/>
      <c r="D58" s="31" t="s">
        <v>91</v>
      </c>
      <c r="E58" s="28"/>
      <c r="F58" s="29"/>
      <c r="G58" s="30"/>
      <c r="H58" s="31"/>
      <c r="I58" s="14"/>
      <c r="J58" s="14"/>
    </row>
    <row r="59" spans="1:10" ht="15.95" hidden="1" customHeight="1" x14ac:dyDescent="0.35">
      <c r="A59" s="33" t="s">
        <v>134</v>
      </c>
      <c r="B59" s="34"/>
      <c r="C59" s="32"/>
      <c r="D59" s="35">
        <f>SUM(D58:D58)</f>
        <v>0</v>
      </c>
      <c r="E59" s="28"/>
      <c r="F59" s="29"/>
      <c r="G59" s="30"/>
      <c r="H59" s="35">
        <f>SUM(H58:H58)</f>
        <v>0</v>
      </c>
      <c r="I59" s="14"/>
      <c r="J59" s="14"/>
    </row>
    <row r="60" spans="1:10" ht="15.95" customHeight="1" x14ac:dyDescent="0.35">
      <c r="A60" s="37" t="s">
        <v>138</v>
      </c>
      <c r="B60" s="38"/>
      <c r="C60" s="32"/>
      <c r="D60" s="31" t="s">
        <v>91</v>
      </c>
      <c r="E60" s="28"/>
      <c r="F60" s="29"/>
      <c r="G60" s="30"/>
      <c r="H60" s="31"/>
      <c r="I60" s="14"/>
      <c r="J60" s="14"/>
    </row>
    <row r="61" spans="1:10" ht="15.95" hidden="1" customHeight="1" x14ac:dyDescent="0.35">
      <c r="A61" s="33" t="s">
        <v>134</v>
      </c>
      <c r="B61" s="34"/>
      <c r="C61" s="32"/>
      <c r="D61" s="35">
        <f>SUM(D60:D60)</f>
        <v>0</v>
      </c>
      <c r="E61" s="28"/>
      <c r="F61" s="29"/>
      <c r="G61" s="30"/>
      <c r="H61" s="35">
        <f>SUM(H60:H60)</f>
        <v>0</v>
      </c>
      <c r="I61" s="14"/>
      <c r="J61" s="14"/>
    </row>
    <row r="62" spans="1:10" ht="15.95" customHeight="1" x14ac:dyDescent="0.35">
      <c r="A62" s="37" t="s">
        <v>139</v>
      </c>
      <c r="B62" s="38"/>
      <c r="C62" s="32"/>
      <c r="D62" s="31" t="s">
        <v>91</v>
      </c>
      <c r="E62" s="28"/>
      <c r="F62" s="29"/>
      <c r="G62" s="30"/>
      <c r="H62" s="31"/>
      <c r="I62" s="14"/>
      <c r="J62" s="14"/>
    </row>
    <row r="63" spans="1:10" ht="15.95" hidden="1" customHeight="1" x14ac:dyDescent="0.35">
      <c r="A63" s="33" t="s">
        <v>134</v>
      </c>
      <c r="B63" s="34"/>
      <c r="C63" s="32"/>
      <c r="D63" s="35">
        <f>SUM(D62:D62)</f>
        <v>0</v>
      </c>
      <c r="E63" s="28"/>
      <c r="F63" s="29"/>
      <c r="G63" s="30"/>
      <c r="H63" s="35">
        <f>SUM(H62:H62)</f>
        <v>0</v>
      </c>
      <c r="I63" s="14"/>
      <c r="J63" s="14"/>
    </row>
    <row r="64" spans="1:10" ht="15.95" customHeight="1" x14ac:dyDescent="0.35">
      <c r="A64" s="33" t="s">
        <v>140</v>
      </c>
      <c r="B64" s="38"/>
      <c r="C64" s="36"/>
      <c r="D64" s="35">
        <f>SUM(D63,D61,D59,D57,D55,D48,D46)</f>
        <v>6808.6999999999989</v>
      </c>
      <c r="E64" s="28"/>
      <c r="F64" s="29"/>
      <c r="G64" s="30"/>
      <c r="H64" s="35">
        <f>SUM(H63,H61,H59,H57,H55,H48,H46)</f>
        <v>44.57</v>
      </c>
      <c r="I64" s="14"/>
      <c r="J64" s="14"/>
    </row>
    <row r="65" spans="1:10" ht="15.95" customHeight="1" x14ac:dyDescent="0.35">
      <c r="A65" s="25" t="s">
        <v>141</v>
      </c>
      <c r="B65" s="9"/>
      <c r="C65" s="36"/>
      <c r="D65" s="31" t="s">
        <v>91</v>
      </c>
      <c r="E65" s="28"/>
      <c r="F65" s="29"/>
      <c r="G65" s="30"/>
      <c r="H65" s="31"/>
      <c r="I65" s="14"/>
      <c r="J65" s="14"/>
    </row>
    <row r="66" spans="1:10" ht="15.95" hidden="1" customHeight="1" x14ac:dyDescent="0.35">
      <c r="A66" s="33" t="s">
        <v>92</v>
      </c>
      <c r="B66" s="34"/>
      <c r="C66" s="32"/>
      <c r="D66" s="35">
        <f>SUM(D65:D65)</f>
        <v>0</v>
      </c>
      <c r="E66" s="28"/>
      <c r="F66" s="29"/>
      <c r="G66" s="30"/>
      <c r="H66" s="35">
        <f>SUM(H65:H65)</f>
        <v>0</v>
      </c>
      <c r="I66" s="14"/>
      <c r="J66" s="14"/>
    </row>
    <row r="67" spans="1:10" ht="15.95" customHeight="1" x14ac:dyDescent="0.35">
      <c r="A67" s="25" t="s">
        <v>142</v>
      </c>
      <c r="B67" s="9"/>
      <c r="C67" s="36"/>
      <c r="D67" s="31" t="s">
        <v>91</v>
      </c>
      <c r="E67" s="28"/>
      <c r="F67" s="29"/>
      <c r="G67" s="30"/>
      <c r="H67" s="31"/>
      <c r="I67" s="14"/>
      <c r="J67" s="14"/>
    </row>
    <row r="68" spans="1:10" ht="15.95" hidden="1" customHeight="1" x14ac:dyDescent="0.35">
      <c r="A68" s="33" t="s">
        <v>92</v>
      </c>
      <c r="B68" s="34"/>
      <c r="C68" s="32"/>
      <c r="D68" s="35">
        <f>SUM(D67:D67)</f>
        <v>0</v>
      </c>
      <c r="E68" s="28"/>
      <c r="F68" s="29"/>
      <c r="G68" s="30"/>
      <c r="H68" s="35">
        <f>SUM(H67:H67)</f>
        <v>0</v>
      </c>
      <c r="I68" s="14"/>
      <c r="J68" s="14"/>
    </row>
    <row r="69" spans="1:10" ht="15.95" customHeight="1" x14ac:dyDescent="0.35">
      <c r="A69" s="37" t="s">
        <v>143</v>
      </c>
      <c r="B69" s="38"/>
      <c r="C69" s="32"/>
      <c r="D69" s="39"/>
      <c r="E69" s="28"/>
      <c r="F69" s="29"/>
      <c r="G69" s="30"/>
      <c r="H69" s="31"/>
      <c r="I69" s="14"/>
      <c r="J69" s="14"/>
    </row>
    <row r="70" spans="1:10" ht="15.95" customHeight="1" x14ac:dyDescent="0.35">
      <c r="A70" s="37" t="s">
        <v>144</v>
      </c>
      <c r="B70" s="38"/>
      <c r="C70" s="32"/>
      <c r="D70" s="31" t="s">
        <v>91</v>
      </c>
      <c r="E70" s="28"/>
      <c r="F70" s="29"/>
      <c r="G70" s="30"/>
      <c r="H70" s="31"/>
      <c r="I70" s="14"/>
      <c r="J70" s="14"/>
    </row>
    <row r="71" spans="1:10" ht="15.95" customHeight="1" x14ac:dyDescent="0.35">
      <c r="A71" s="25" t="s">
        <v>145</v>
      </c>
      <c r="B71" s="9"/>
      <c r="C71" s="36"/>
      <c r="D71" s="31">
        <v>0.1</v>
      </c>
      <c r="E71" s="28"/>
      <c r="F71" s="29"/>
      <c r="G71" s="30"/>
      <c r="H71" s="43">
        <f>ROUND(IFERROR($D71/$D$74*100,0),2)</f>
        <v>0</v>
      </c>
      <c r="I71" s="41"/>
      <c r="J71" s="14"/>
    </row>
    <row r="72" spans="1:10" ht="15.95" customHeight="1" x14ac:dyDescent="0.35">
      <c r="A72" s="25" t="s">
        <v>146</v>
      </c>
      <c r="B72" s="9"/>
      <c r="C72" s="36"/>
      <c r="D72" s="44">
        <v>744.5</v>
      </c>
      <c r="E72" s="28"/>
      <c r="F72" s="29"/>
      <c r="G72" s="30"/>
      <c r="H72" s="31">
        <f>ROUND(IFERROR($D72/$D$74*100,0),2)+0.01</f>
        <v>4.88</v>
      </c>
      <c r="I72" s="41"/>
      <c r="J72" s="14"/>
    </row>
    <row r="73" spans="1:10" ht="15.95" customHeight="1" x14ac:dyDescent="0.35">
      <c r="A73" s="33" t="s">
        <v>92</v>
      </c>
      <c r="B73" s="34"/>
      <c r="C73" s="36"/>
      <c r="D73" s="35">
        <f>SUM(D70:D72)</f>
        <v>744.6</v>
      </c>
      <c r="E73" s="28"/>
      <c r="F73" s="29"/>
      <c r="G73" s="30"/>
      <c r="H73" s="35">
        <f>SUM(H70:H72)</f>
        <v>4.88</v>
      </c>
      <c r="I73" s="11"/>
      <c r="J73" s="14"/>
    </row>
    <row r="74" spans="1:10" ht="15.95" customHeight="1" thickBot="1" x14ac:dyDescent="0.4">
      <c r="A74" s="45" t="s">
        <v>147</v>
      </c>
      <c r="B74" s="46"/>
      <c r="C74" s="47"/>
      <c r="D74" s="48">
        <f>SUMIF(A:A,"*Total",D:D)</f>
        <v>15276.550000000001</v>
      </c>
      <c r="E74" s="49"/>
      <c r="F74" s="50"/>
      <c r="G74" s="51"/>
      <c r="H74" s="48">
        <f>SUMIF(A:A,"*Total",H:H)</f>
        <v>100</v>
      </c>
      <c r="I74" s="11"/>
      <c r="J74" s="14"/>
    </row>
    <row r="75" spans="1:10" ht="15.95" customHeight="1" thickTop="1" x14ac:dyDescent="0.35">
      <c r="A75" s="52" t="s">
        <v>148</v>
      </c>
      <c r="B75" s="14"/>
      <c r="C75" s="14"/>
      <c r="D75" s="11"/>
      <c r="E75" s="14"/>
      <c r="F75" s="14"/>
      <c r="G75" s="14"/>
      <c r="H75" s="6"/>
    </row>
    <row r="76" spans="1:10" ht="15.95" customHeight="1" x14ac:dyDescent="0.35">
      <c r="A76" s="14" t="s">
        <v>149</v>
      </c>
      <c r="B76" s="14"/>
      <c r="C76" s="14"/>
      <c r="D76" s="6"/>
      <c r="E76" s="14"/>
      <c r="F76" s="14"/>
      <c r="G76" s="14"/>
      <c r="H76" s="6"/>
    </row>
    <row r="77" spans="1:10" ht="15.95" customHeight="1" x14ac:dyDescent="0.35">
      <c r="A77" s="14" t="s">
        <v>150</v>
      </c>
      <c r="B77" s="14"/>
      <c r="C77" s="14"/>
      <c r="D77" s="6"/>
      <c r="E77" s="14"/>
      <c r="F77" s="14"/>
      <c r="G77" s="14"/>
      <c r="H77" s="6"/>
    </row>
    <row r="78" spans="1:10" ht="15.95" customHeight="1" x14ac:dyDescent="0.35">
      <c r="A78" s="14" t="s">
        <v>151</v>
      </c>
      <c r="B78" s="14"/>
      <c r="C78" s="14"/>
      <c r="D78" s="6"/>
      <c r="E78" s="14"/>
      <c r="F78" s="14"/>
      <c r="G78" s="14"/>
      <c r="H78" s="6"/>
    </row>
    <row r="79" spans="1:10" ht="15.95" customHeight="1" x14ac:dyDescent="0.35">
      <c r="A79" s="53" t="s">
        <v>152</v>
      </c>
      <c r="B79" s="53"/>
      <c r="C79" s="14"/>
      <c r="D79" s="6"/>
      <c r="E79" s="14"/>
      <c r="F79" s="14"/>
      <c r="G79" s="14"/>
      <c r="H79" s="6"/>
    </row>
    <row r="80" spans="1:10" ht="15.95" customHeight="1" x14ac:dyDescent="0.35">
      <c r="A80" s="14" t="s">
        <v>153</v>
      </c>
      <c r="B80" s="14"/>
      <c r="C80" s="14"/>
      <c r="D80" s="6"/>
      <c r="E80" s="14"/>
      <c r="F80" s="14"/>
      <c r="G80" s="14"/>
      <c r="H80" s="6"/>
    </row>
    <row r="81" spans="1:8" ht="15.95" customHeight="1" x14ac:dyDescent="0.35">
      <c r="A81" s="14" t="s">
        <v>154</v>
      </c>
      <c r="B81" s="14"/>
      <c r="C81" s="14"/>
      <c r="D81" s="6"/>
      <c r="E81" s="14"/>
      <c r="F81" s="14"/>
      <c r="G81" s="14"/>
      <c r="H81" s="6"/>
    </row>
    <row r="82" spans="1:8" ht="15.95" customHeight="1" x14ac:dyDescent="0.35">
      <c r="A82" s="14" t="s">
        <v>155</v>
      </c>
      <c r="B82" s="14"/>
      <c r="C82" s="14"/>
      <c r="D82" s="6"/>
      <c r="E82" s="14"/>
      <c r="F82" s="14"/>
      <c r="G82" s="14"/>
      <c r="H82" s="6"/>
    </row>
  </sheetData>
  <sheetCalcPr fullCalcOnLoad="1"/>
  <sheetProtection selectLockedCells="1" selectUnlockedCells="1"/>
  <hyperlinks>
    <hyperlink ref="G1" location="'Index'!A1" display="'Index'!A1"/>
  </hyperlinks>
  <printOptions gridLines="1"/>
  <pageMargins left="0.39370078740157483" right="0.39370078740157483" top="0.78740157480314965" bottom="0.78740157480314965" header="0.23622047244094491" footer="0.31496062992125984"/>
  <pageSetup scale="68" fitToHeight="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ListForm</Display>
  <Edit>ListForm</Edit>
  <New>ListForm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FactsheetsAndPortfolioContentType" ma:contentTypeID="0x010057EDD44F7E994BA09660CCACED10E20E0008707C0D5E97491E8ABB3F6F8DCE125A00583CEA6C0554DF48ADB9DA9AE07A8EF3" ma:contentTypeVersion="1" ma:contentTypeDescription="My Content Type" ma:contentTypeScope="" ma:versionID="0ade33f072faf61ee9f1567a9c471209">
  <xsd:schema xmlns:xsd="http://www.w3.org/2001/XMLSchema" xmlns:xs="http://www.w3.org/2001/XMLSchema" xmlns:p="http://schemas.microsoft.com/office/2006/metadata/properties" xmlns:ns2="F466BF19-4563-4491-8129-C45FF9D079F0" targetNamespace="http://schemas.microsoft.com/office/2006/metadata/properties" ma:root="true" ma:fieldsID="774e85a347bcd36fe4e79f58275cb693" ns2:_="">
    <xsd:import namespace="F466BF19-4563-4491-8129-C45FF9D079F0"/>
    <xsd:element name="properties">
      <xsd:complexType>
        <xsd:sequence>
          <xsd:element name="documentManagement">
            <xsd:complexType>
              <xsd:all>
                <xsd:element ref="ns2:il_FAndP_Year_1" minOccurs="0"/>
                <xsd:element ref="ns2:il__FAndP_Month_1" minOccurs="0"/>
                <xsd:element ref="ns2:il_FAndP_SC_1" minOccurs="0"/>
                <xsd:element ref="ns2:il_FAndP_SN_1" minOccurs="0"/>
                <xsd:element ref="ns2:il_FAndP_isActive_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6BF19-4563-4491-8129-C45FF9D079F0" elementFormDefault="qualified">
    <xsd:import namespace="http://schemas.microsoft.com/office/2006/documentManagement/types"/>
    <xsd:import namespace="http://schemas.microsoft.com/office/infopath/2007/PartnerControls"/>
    <xsd:element name="il_FAndP_Year_1" ma:index="2" nillable="true" ma:displayName="FundGuruYear" ma:internalName="il_FAndP_Year_1">
      <xsd:simpleType>
        <xsd:restriction base="dms:Text"/>
      </xsd:simpleType>
    </xsd:element>
    <xsd:element name="il__FAndP_Month_1" ma:index="3" nillable="true" ma:displayName="Month" ma:internalName="il__FAndP_Month_1">
      <xsd:simpleType>
        <xsd:restriction base="dms:Choice">
          <xsd:enumeration value="&#10;        January&#10;      "/>
          <xsd:enumeration value="&#10;        February&#10;      "/>
          <xsd:enumeration value="&#10;        March&#10;      "/>
          <xsd:enumeration value="&#10;        April&#10;      "/>
          <xsd:enumeration value="&#10;        May&#10;      "/>
          <xsd:enumeration value="&#10;        June&#10;      "/>
          <xsd:enumeration value="&#10;        July&#10;      "/>
          <xsd:enumeration value="&#10;        August&#10;      "/>
          <xsd:enumeration value="&#10;        September&#10;      "/>
          <xsd:enumeration value="&#10;        October&#10;      "/>
          <xsd:enumeration value="&#10;        November&#10;      "/>
          <xsd:enumeration value="&#10;        December&#10;      "/>
        </xsd:restriction>
      </xsd:simpleType>
    </xsd:element>
    <xsd:element name="il_FAndP_SC_1" ma:index="4" nillable="true" ma:displayName="Scheme Category" ma:internalName="il_FAndP_SC_1">
      <xsd:simpleType>
        <xsd:restriction base="dms:Text"/>
      </xsd:simpleType>
    </xsd:element>
    <xsd:element name="il_FAndP_SN_1" ma:index="5" nillable="true" ma:displayName="Scheme Name" ma:internalName="il_FAndP_SN_1">
      <xsd:simpleType>
        <xsd:restriction base="dms:Text"/>
      </xsd:simpleType>
    </xsd:element>
    <xsd:element name="il_FAndP_isActive_1" ma:index="6" nillable="true" ma:displayName="isActive" ma:default="1" ma:internalName="il_FAndP_isActive_1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l_FAndP_Year_1 xmlns="F466BF19-4563-4491-8129-C45FF9D079F0">2017</il_FAndP_Year_1>
    <il_FAndP_isActive_1 xmlns="F466BF19-4563-4491-8129-C45FF9D079F0">true</il_FAndP_isActive_1>
    <il_FAndP_SC_1 xmlns="F466BF19-4563-4491-8129-C45FF9D079F0">888</il_FAndP_SC_1>
    <il_FAndP_SN_1 xmlns="F466BF19-4563-4491-8129-C45FF9D079F0">888</il_FAndP_SN_1>
    <il__FAndP_Month_1 xmlns="F466BF19-4563-4491-8129-C45FF9D079F0">January</il__FAndP_Month_1>
  </documentManagement>
</p:properties>
</file>

<file path=customXml/itemProps1.xml><?xml version="1.0" encoding="utf-8"?>
<ds:datastoreItem xmlns:ds="http://schemas.openxmlformats.org/officeDocument/2006/customXml" ds:itemID="{E163053E-2A0E-4CF1-A75F-C6065A4531F8}"/>
</file>

<file path=customXml/itemProps2.xml><?xml version="1.0" encoding="utf-8"?>
<ds:datastoreItem xmlns:ds="http://schemas.openxmlformats.org/officeDocument/2006/customXml" ds:itemID="{6BE54DCB-065A-48AC-BE5C-A3702266FE48}"/>
</file>

<file path=customXml/itemProps3.xml><?xml version="1.0" encoding="utf-8"?>
<ds:datastoreItem xmlns:ds="http://schemas.openxmlformats.org/officeDocument/2006/customXml" ds:itemID="{8FE67F7B-511C-49B8-8C72-395C042A2C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Index</vt:lpstr>
      <vt:lpstr>SDFS-60M-2</vt:lpstr>
      <vt:lpstr>SDFS-60M-3</vt:lpstr>
      <vt:lpstr>SDFS-366D-52</vt:lpstr>
      <vt:lpstr>SDFS-336D-53</vt:lpstr>
      <vt:lpstr>SDFS-366-D-54</vt:lpstr>
      <vt:lpstr>SDFS 16M-2</vt:lpstr>
      <vt:lpstr>SFIDS-90D-1</vt:lpstr>
      <vt:lpstr>SDFS A - 1</vt:lpstr>
      <vt:lpstr>SDFS A - 2</vt:lpstr>
      <vt:lpstr>SDFS-A-3</vt:lpstr>
      <vt:lpstr>SDFS-A-4</vt:lpstr>
      <vt:lpstr>SDFS-A-5</vt:lpstr>
      <vt:lpstr>SDFS-A-6</vt:lpstr>
      <vt:lpstr>SDFS-A-9</vt:lpstr>
      <vt:lpstr>SDFS-A-7</vt:lpstr>
      <vt:lpstr>SDFS-A-10</vt:lpstr>
      <vt:lpstr>SDFS-A-11</vt:lpstr>
      <vt:lpstr>SDFS-A-13</vt:lpstr>
      <vt:lpstr>SDFS-A-14</vt:lpstr>
      <vt:lpstr>SDFS-A-15</vt:lpstr>
      <vt:lpstr>SDFS-A-16</vt:lpstr>
      <vt:lpstr>SDFS-A-17</vt:lpstr>
      <vt:lpstr>SDFS-A-18</vt:lpstr>
      <vt:lpstr>SDFS-A-19</vt:lpstr>
      <vt:lpstr>SDFS-A-20</vt:lpstr>
      <vt:lpstr>SDFA-A-21</vt:lpstr>
      <vt:lpstr>SDFS-A-22</vt:lpstr>
      <vt:lpstr>SDFS-A-24</vt:lpstr>
      <vt:lpstr>SDFS-A-23</vt:lpstr>
      <vt:lpstr>SDFS-A-25</vt:lpstr>
      <vt:lpstr>SDFS-A-26</vt:lpstr>
      <vt:lpstr>SDFS-A-27</vt:lpstr>
      <vt:lpstr>SDFS-A-28-367-D</vt:lpstr>
      <vt:lpstr>SDFS-A-31-367-D</vt:lpstr>
      <vt:lpstr>SDFS-A-32-367-D</vt:lpstr>
      <vt:lpstr>SDFS-A-34-367-D</vt:lpstr>
      <vt:lpstr>SDFS-A-33-36-M</vt:lpstr>
      <vt:lpstr>SDFS-A-35-369-D</vt:lpstr>
      <vt:lpstr>SDFS A -36-36-M</vt:lpstr>
      <vt:lpstr>SDFS-A-38</vt:lpstr>
      <vt:lpstr>SDFS-A-39</vt:lpstr>
      <vt:lpstr>SDFS-A-40</vt:lpstr>
      <vt:lpstr>SDFS-A-42</vt:lpstr>
      <vt:lpstr>SDFS-A-43</vt:lpstr>
      <vt:lpstr>SDFS-A-44</vt:lpstr>
      <vt:lpstr>SDFS-B-1</vt:lpstr>
      <vt:lpstr>SDFS-B-2</vt:lpstr>
      <vt:lpstr>SDFS B-3(1111)D</vt:lpstr>
      <vt:lpstr>SDFS B-4(1111D)</vt:lpstr>
      <vt:lpstr>SDFS B-6(1111D)</vt:lpstr>
      <vt:lpstr>SDFS B-7(38M)</vt:lpstr>
      <vt:lpstr>SDFS-B-8</vt:lpstr>
      <vt:lpstr>SDFS-B-9</vt:lpstr>
      <vt:lpstr>SDFS-B-16</vt:lpstr>
      <vt:lpstr>SDFS-B-17</vt:lpstr>
      <vt:lpstr>SDFS-B-18</vt:lpstr>
      <vt:lpstr>SDFS B-19</vt:lpstr>
      <vt:lpstr>SDFS-B-20</vt:lpstr>
      <vt:lpstr>SDFS-B-22</vt:lpstr>
      <vt:lpstr>SDFS-B-23</vt:lpstr>
      <vt:lpstr>SDFS-B-25</vt:lpstr>
      <vt:lpstr>SDFS-B-26</vt:lpstr>
      <vt:lpstr>SDFS-B-27</vt:lpstr>
      <vt:lpstr>SDFS-B-28</vt:lpstr>
      <vt:lpstr>SDFS-B-29</vt:lpstr>
      <vt:lpstr>SDFS-B-31</vt:lpstr>
      <vt:lpstr>SDFS-B-33</vt:lpstr>
      <vt:lpstr>SDFS-B-34</vt:lpstr>
      <vt:lpstr>SDFS-B-35</vt:lpstr>
      <vt:lpstr>SDFS-B-36</vt:lpstr>
      <vt:lpstr>SDFS-B-41</vt:lpstr>
      <vt:lpstr>SDFS-B-42</vt:lpstr>
      <vt:lpstr>SDFS-B-43</vt:lpstr>
      <vt:lpstr>SDFS-B-44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SDFS (FMPs) and other Close Ended Scheme Portfolios - As on 31 January 2017</dc:title>
  <dc:creator>pyogesh</dc:creator>
  <cp:lastModifiedBy>Abhishek Sengar</cp:lastModifiedBy>
  <dcterms:created xsi:type="dcterms:W3CDTF">2017-02-09T15:21:39Z</dcterms:created>
  <dcterms:modified xsi:type="dcterms:W3CDTF">2017-02-10T13:16:18Z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0x010057EDD44F7E994BA09660CCACED10E20E0008707C0D5E97491E8ABB3F6F8DCE125A00583CEA6C0554DF48ADB9DA9AE07A8EF3</vt:lpwstr>
  </property>
</Properties>
</file>