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8" r:id="rId1"/>
    <sheet name="Anex A2 Frmt AUM stateUT wise " sheetId="9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L40" i="9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G40"/>
  <c r="F40"/>
  <c r="E40"/>
  <c r="D40"/>
  <c r="K40"/>
  <c r="G39"/>
  <c r="F39"/>
  <c r="E39"/>
  <c r="D39"/>
  <c r="K39"/>
  <c r="G38"/>
  <c r="F38"/>
  <c r="E38"/>
  <c r="D38"/>
  <c r="K38"/>
  <c r="G37"/>
  <c r="F37"/>
  <c r="E37"/>
  <c r="D37"/>
  <c r="G36"/>
  <c r="F36"/>
  <c r="E36"/>
  <c r="D36"/>
  <c r="K36"/>
  <c r="G35"/>
  <c r="F35"/>
  <c r="E35"/>
  <c r="D35"/>
  <c r="K35"/>
  <c r="G34"/>
  <c r="F34"/>
  <c r="E34"/>
  <c r="D34"/>
  <c r="K34"/>
  <c r="G33"/>
  <c r="F33"/>
  <c r="E33"/>
  <c r="D33"/>
  <c r="K33"/>
  <c r="G32"/>
  <c r="F32"/>
  <c r="E32"/>
  <c r="D32"/>
  <c r="K32"/>
  <c r="G31"/>
  <c r="F31"/>
  <c r="E31"/>
  <c r="D31"/>
  <c r="G30"/>
  <c r="F30"/>
  <c r="E30"/>
  <c r="D30"/>
  <c r="K30"/>
  <c r="G29"/>
  <c r="F29"/>
  <c r="E29"/>
  <c r="D29"/>
  <c r="K29"/>
  <c r="G28"/>
  <c r="F28"/>
  <c r="E28"/>
  <c r="D28"/>
  <c r="K28"/>
  <c r="G27"/>
  <c r="F27"/>
  <c r="E27"/>
  <c r="D27"/>
  <c r="K27"/>
  <c r="G26"/>
  <c r="F26"/>
  <c r="E26"/>
  <c r="D26"/>
  <c r="K26"/>
  <c r="G25"/>
  <c r="F25"/>
  <c r="E25"/>
  <c r="D25"/>
  <c r="K25"/>
  <c r="G24"/>
  <c r="F24"/>
  <c r="E24"/>
  <c r="D24"/>
  <c r="K24"/>
  <c r="G23"/>
  <c r="F23"/>
  <c r="E23"/>
  <c r="D23"/>
  <c r="K23"/>
  <c r="G22"/>
  <c r="F22"/>
  <c r="E22"/>
  <c r="D22"/>
  <c r="K22"/>
  <c r="G21"/>
  <c r="F21"/>
  <c r="E21"/>
  <c r="D21"/>
  <c r="K21"/>
  <c r="G20"/>
  <c r="F20"/>
  <c r="E20"/>
  <c r="D20"/>
  <c r="G19"/>
  <c r="F19"/>
  <c r="E19"/>
  <c r="D19"/>
  <c r="K19"/>
  <c r="G18"/>
  <c r="F18"/>
  <c r="E18"/>
  <c r="D18"/>
  <c r="K18"/>
  <c r="G17"/>
  <c r="F17"/>
  <c r="E17"/>
  <c r="D17"/>
  <c r="K17"/>
  <c r="G16"/>
  <c r="F16"/>
  <c r="E16"/>
  <c r="D16"/>
  <c r="K16"/>
  <c r="G15"/>
  <c r="F15"/>
  <c r="E15"/>
  <c r="D15"/>
  <c r="K15"/>
  <c r="G14"/>
  <c r="F14"/>
  <c r="E14"/>
  <c r="D14"/>
  <c r="K14"/>
  <c r="G13"/>
  <c r="F13"/>
  <c r="E13"/>
  <c r="K13"/>
  <c r="D13"/>
  <c r="G12"/>
  <c r="F12"/>
  <c r="E12"/>
  <c r="K12"/>
  <c r="D12"/>
  <c r="G11"/>
  <c r="F11"/>
  <c r="E11"/>
  <c r="D11"/>
  <c r="K11"/>
  <c r="G10"/>
  <c r="F10"/>
  <c r="E10"/>
  <c r="D10"/>
  <c r="K10"/>
  <c r="G9"/>
  <c r="F9"/>
  <c r="E9"/>
  <c r="D9"/>
  <c r="K9"/>
  <c r="G8"/>
  <c r="F8"/>
  <c r="E8"/>
  <c r="K8"/>
  <c r="D8"/>
  <c r="G7"/>
  <c r="F7"/>
  <c r="K7"/>
  <c r="E7"/>
  <c r="D7"/>
  <c r="G6"/>
  <c r="F6"/>
  <c r="F41"/>
  <c r="E6"/>
  <c r="D6"/>
  <c r="K6"/>
  <c r="L5"/>
  <c r="L41"/>
  <c r="J5"/>
  <c r="J41"/>
  <c r="I5"/>
  <c r="G5"/>
  <c r="G41"/>
  <c r="F5"/>
  <c r="E5"/>
  <c r="E41"/>
  <c r="D5"/>
  <c r="K5"/>
  <c r="K41"/>
  <c r="BK140" i="8"/>
  <c r="BK139"/>
  <c r="BK127"/>
  <c r="BK126"/>
  <c r="BK125"/>
  <c r="BK122"/>
  <c r="BK123"/>
  <c r="BK117"/>
  <c r="BK111"/>
  <c r="BK110"/>
  <c r="BK109"/>
  <c r="BK108"/>
  <c r="BK107"/>
  <c r="BK106"/>
  <c r="BK105"/>
  <c r="BK104"/>
  <c r="BK112" s="1"/>
  <c r="BK113" s="1"/>
  <c r="BK136" s="1"/>
  <c r="BK101"/>
  <c r="BK102" s="1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2"/>
  <c r="BK9"/>
  <c r="BK8"/>
  <c r="I41" i="9"/>
  <c r="H41"/>
  <c r="D41"/>
  <c r="K37"/>
  <c r="K31"/>
  <c r="K20"/>
  <c r="BK70" i="8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BJ96"/>
  <c r="BI96"/>
  <c r="BI97" s="1"/>
  <c r="BH96"/>
  <c r="BH97" s="1"/>
  <c r="BG96"/>
  <c r="BF96"/>
  <c r="BE96"/>
  <c r="BE97" s="1"/>
  <c r="BD96"/>
  <c r="BC96"/>
  <c r="BB96"/>
  <c r="BB97" s="1"/>
  <c r="BA96"/>
  <c r="AZ96"/>
  <c r="AY96"/>
  <c r="AX96"/>
  <c r="AW96"/>
  <c r="AV96"/>
  <c r="AU96"/>
  <c r="AT96"/>
  <c r="AS96"/>
  <c r="AR96"/>
  <c r="AQ96"/>
  <c r="AP96"/>
  <c r="AO96"/>
  <c r="AN96"/>
  <c r="AM96"/>
  <c r="AM97" s="1"/>
  <c r="AL96"/>
  <c r="AL97" s="1"/>
  <c r="AK96"/>
  <c r="AJ96"/>
  <c r="AI96"/>
  <c r="AH96"/>
  <c r="AG96"/>
  <c r="AG97" s="1"/>
  <c r="AF96"/>
  <c r="AE96"/>
  <c r="AD96"/>
  <c r="AC96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P113" s="1"/>
  <c r="AO112"/>
  <c r="AN112"/>
  <c r="AM112"/>
  <c r="AL112"/>
  <c r="AK112"/>
  <c r="AJ112"/>
  <c r="AI112"/>
  <c r="AH112"/>
  <c r="AG112"/>
  <c r="AF112"/>
  <c r="AE112"/>
  <c r="AD112"/>
  <c r="AC112"/>
  <c r="AB112"/>
  <c r="AB113" s="1"/>
  <c r="AA112"/>
  <c r="Z112"/>
  <c r="Y112"/>
  <c r="X112"/>
  <c r="W112"/>
  <c r="AB96"/>
  <c r="AA96"/>
  <c r="Z96"/>
  <c r="Y96"/>
  <c r="X96"/>
  <c r="W96"/>
  <c r="V96"/>
  <c r="V97" s="1"/>
  <c r="U96"/>
  <c r="T96"/>
  <c r="S96"/>
  <c r="R96"/>
  <c r="Q96"/>
  <c r="P96"/>
  <c r="O96"/>
  <c r="N96"/>
  <c r="M96"/>
  <c r="L96"/>
  <c r="K96"/>
  <c r="J96"/>
  <c r="I96"/>
  <c r="H96"/>
  <c r="H97" s="1"/>
  <c r="G96"/>
  <c r="F96"/>
  <c r="E96"/>
  <c r="D96"/>
  <c r="D97" s="1"/>
  <c r="C96"/>
  <c r="BK10"/>
  <c r="D10"/>
  <c r="BK141"/>
  <c r="BK96"/>
  <c r="BK75"/>
  <c r="BK72"/>
  <c r="BK13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V128"/>
  <c r="V129" s="1"/>
  <c r="U128"/>
  <c r="T128"/>
  <c r="S128"/>
  <c r="R128"/>
  <c r="R129" s="1"/>
  <c r="Q128"/>
  <c r="P128"/>
  <c r="O128"/>
  <c r="N128"/>
  <c r="N129" s="1"/>
  <c r="M128"/>
  <c r="L128"/>
  <c r="K128"/>
  <c r="J128"/>
  <c r="J129" s="1"/>
  <c r="J136" s="1"/>
  <c r="I128"/>
  <c r="H128"/>
  <c r="G128"/>
  <c r="F128"/>
  <c r="F129" s="1"/>
  <c r="E128"/>
  <c r="D128"/>
  <c r="C128"/>
  <c r="V112"/>
  <c r="V113" s="1"/>
  <c r="U112"/>
  <c r="T112"/>
  <c r="S112"/>
  <c r="R112"/>
  <c r="R113" s="1"/>
  <c r="Q112"/>
  <c r="P112"/>
  <c r="P113" s="1"/>
  <c r="O112"/>
  <c r="N112"/>
  <c r="M112"/>
  <c r="M113"/>
  <c r="L112"/>
  <c r="K112"/>
  <c r="J112"/>
  <c r="I112"/>
  <c r="H112"/>
  <c r="G112"/>
  <c r="G113" s="1"/>
  <c r="F112"/>
  <c r="E112"/>
  <c r="E113" s="1"/>
  <c r="D112"/>
  <c r="C112"/>
  <c r="C10"/>
  <c r="BK134"/>
  <c r="BJ134"/>
  <c r="BI134"/>
  <c r="BH134"/>
  <c r="BG134"/>
  <c r="BF134"/>
  <c r="BE134"/>
  <c r="BD134"/>
  <c r="BC134"/>
  <c r="BC136" s="1"/>
  <c r="BB134"/>
  <c r="BA134"/>
  <c r="AZ134"/>
  <c r="AY134"/>
  <c r="AY136" s="1"/>
  <c r="AX134"/>
  <c r="AW134"/>
  <c r="AV134"/>
  <c r="AU134"/>
  <c r="AT134"/>
  <c r="AS134"/>
  <c r="AR134"/>
  <c r="AQ134"/>
  <c r="AQ136" s="1"/>
  <c r="AP134"/>
  <c r="AO134"/>
  <c r="AN134"/>
  <c r="AM134"/>
  <c r="AL134"/>
  <c r="AK134"/>
  <c r="AJ134"/>
  <c r="AI134"/>
  <c r="AH134"/>
  <c r="AG134"/>
  <c r="AF134"/>
  <c r="AE134"/>
  <c r="AD134"/>
  <c r="AC134"/>
  <c r="AC136" s="1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I136" s="1"/>
  <c r="H134"/>
  <c r="G134"/>
  <c r="F134"/>
  <c r="E134"/>
  <c r="D134"/>
  <c r="C134"/>
  <c r="C136" s="1"/>
  <c r="BJ123"/>
  <c r="BI123"/>
  <c r="BI129" s="1"/>
  <c r="BH123"/>
  <c r="BH129" s="1"/>
  <c r="BG123"/>
  <c r="BG129"/>
  <c r="BF123"/>
  <c r="BE123"/>
  <c r="BE129" s="1"/>
  <c r="BD123"/>
  <c r="BD129" s="1"/>
  <c r="BC123"/>
  <c r="BC129"/>
  <c r="BB123"/>
  <c r="BA123"/>
  <c r="BA129" s="1"/>
  <c r="AZ123"/>
  <c r="AY123"/>
  <c r="AY129"/>
  <c r="AX123"/>
  <c r="AW123"/>
  <c r="AW129" s="1"/>
  <c r="AV123"/>
  <c r="AU123"/>
  <c r="AU129"/>
  <c r="AT123"/>
  <c r="AS123"/>
  <c r="AS129" s="1"/>
  <c r="AR123"/>
  <c r="AQ123"/>
  <c r="AQ129"/>
  <c r="AP123"/>
  <c r="AO123"/>
  <c r="AO129" s="1"/>
  <c r="AN123"/>
  <c r="AN129" s="1"/>
  <c r="AM123"/>
  <c r="AM129" s="1"/>
  <c r="AL123"/>
  <c r="AK123"/>
  <c r="AJ123"/>
  <c r="AJ129"/>
  <c r="AI123"/>
  <c r="AH123"/>
  <c r="AG123"/>
  <c r="AG129"/>
  <c r="AF123"/>
  <c r="AF129"/>
  <c r="AE123"/>
  <c r="AD123"/>
  <c r="AD129" s="1"/>
  <c r="AC123"/>
  <c r="AB123"/>
  <c r="AB129" s="1"/>
  <c r="AA123"/>
  <c r="AA129" s="1"/>
  <c r="AA136" s="1"/>
  <c r="Z123"/>
  <c r="Z129" s="1"/>
  <c r="Z136" s="1"/>
  <c r="Y123"/>
  <c r="Y129" s="1"/>
  <c r="X123"/>
  <c r="W123"/>
  <c r="V123"/>
  <c r="U123"/>
  <c r="U129" s="1"/>
  <c r="T123"/>
  <c r="T129"/>
  <c r="S123"/>
  <c r="R123"/>
  <c r="Q123"/>
  <c r="Q129" s="1"/>
  <c r="Q136" s="1"/>
  <c r="P123"/>
  <c r="P129"/>
  <c r="O123"/>
  <c r="N123"/>
  <c r="M123"/>
  <c r="M129" s="1"/>
  <c r="L123"/>
  <c r="L129"/>
  <c r="K123"/>
  <c r="J123"/>
  <c r="I123"/>
  <c r="H123"/>
  <c r="H129"/>
  <c r="H136" s="1"/>
  <c r="G123"/>
  <c r="F123"/>
  <c r="E123"/>
  <c r="D123"/>
  <c r="D129"/>
  <c r="C123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J102"/>
  <c r="BI102"/>
  <c r="BI113" s="1"/>
  <c r="BH102"/>
  <c r="BH113" s="1"/>
  <c r="BG102"/>
  <c r="BG113"/>
  <c r="BF102"/>
  <c r="BE102"/>
  <c r="BE113" s="1"/>
  <c r="BD102"/>
  <c r="BD113" s="1"/>
  <c r="BC102"/>
  <c r="BC113"/>
  <c r="BB102"/>
  <c r="BA102"/>
  <c r="BA113" s="1"/>
  <c r="AZ102"/>
  <c r="AZ113" s="1"/>
  <c r="AY102"/>
  <c r="AY113"/>
  <c r="AX102"/>
  <c r="AW102"/>
  <c r="AW113" s="1"/>
  <c r="AV102"/>
  <c r="AV113" s="1"/>
  <c r="AU102"/>
  <c r="AU113"/>
  <c r="AT102"/>
  <c r="AS102"/>
  <c r="AS113" s="1"/>
  <c r="AR102"/>
  <c r="AQ102"/>
  <c r="AQ113"/>
  <c r="AP102"/>
  <c r="AO102"/>
  <c r="AO113" s="1"/>
  <c r="AN102"/>
  <c r="AM102"/>
  <c r="AL102"/>
  <c r="AL113" s="1"/>
  <c r="AL136" s="1"/>
  <c r="AK102"/>
  <c r="AK113"/>
  <c r="AJ102"/>
  <c r="AJ113" s="1"/>
  <c r="AI102"/>
  <c r="AH102"/>
  <c r="AG102"/>
  <c r="AG113" s="1"/>
  <c r="AF102"/>
  <c r="AF113" s="1"/>
  <c r="AE102"/>
  <c r="AD102"/>
  <c r="AD113" s="1"/>
  <c r="AC102"/>
  <c r="AC113"/>
  <c r="AB102"/>
  <c r="AA102"/>
  <c r="Z102"/>
  <c r="Y102"/>
  <c r="Y113" s="1"/>
  <c r="X102"/>
  <c r="W102"/>
  <c r="V102"/>
  <c r="U102"/>
  <c r="U113" s="1"/>
  <c r="T102"/>
  <c r="T113"/>
  <c r="S102"/>
  <c r="R102"/>
  <c r="Q102"/>
  <c r="Q113" s="1"/>
  <c r="P102"/>
  <c r="O102"/>
  <c r="O113" s="1"/>
  <c r="N102"/>
  <c r="N113"/>
  <c r="M102"/>
  <c r="L102"/>
  <c r="L113" s="1"/>
  <c r="K102"/>
  <c r="J102"/>
  <c r="I102"/>
  <c r="H102"/>
  <c r="H113" s="1"/>
  <c r="G102"/>
  <c r="F102"/>
  <c r="F113" s="1"/>
  <c r="E102"/>
  <c r="D102"/>
  <c r="C102"/>
  <c r="BK76"/>
  <c r="BK97" s="1"/>
  <c r="BJ76"/>
  <c r="BJ97" s="1"/>
  <c r="BI76"/>
  <c r="BH76"/>
  <c r="BG76"/>
  <c r="BF76"/>
  <c r="BF97" s="1"/>
  <c r="BF136" s="1"/>
  <c r="BE76"/>
  <c r="BD76"/>
  <c r="BD97" s="1"/>
  <c r="BC76"/>
  <c r="BB76"/>
  <c r="BA76"/>
  <c r="AZ76"/>
  <c r="AY76"/>
  <c r="AX76"/>
  <c r="AX97" s="1"/>
  <c r="AX136" s="1"/>
  <c r="AW76"/>
  <c r="AV76"/>
  <c r="AV97" s="1"/>
  <c r="AU76"/>
  <c r="AT76"/>
  <c r="AT97" s="1"/>
  <c r="AT136" s="1"/>
  <c r="AS76"/>
  <c r="AR76"/>
  <c r="AR97" s="1"/>
  <c r="AQ76"/>
  <c r="AP76"/>
  <c r="AP97" s="1"/>
  <c r="AO76"/>
  <c r="AN76"/>
  <c r="AN97" s="1"/>
  <c r="AM76"/>
  <c r="AL76"/>
  <c r="AK76"/>
  <c r="AJ76"/>
  <c r="AI76"/>
  <c r="AH76"/>
  <c r="AG76"/>
  <c r="AF76"/>
  <c r="AF97" s="1"/>
  <c r="AE76"/>
  <c r="AE97" s="1"/>
  <c r="AE136" s="1"/>
  <c r="AD76"/>
  <c r="AC76"/>
  <c r="AB76"/>
  <c r="AB97" s="1"/>
  <c r="AA76"/>
  <c r="Z76"/>
  <c r="Y76"/>
  <c r="X76"/>
  <c r="X97" s="1"/>
  <c r="X136" s="1"/>
  <c r="W76"/>
  <c r="V76"/>
  <c r="U76"/>
  <c r="T76"/>
  <c r="T97" s="1"/>
  <c r="S76"/>
  <c r="R76"/>
  <c r="R97" s="1"/>
  <c r="Q76"/>
  <c r="Q97" s="1"/>
  <c r="P76"/>
  <c r="P97" s="1"/>
  <c r="O76"/>
  <c r="N76"/>
  <c r="N97" s="1"/>
  <c r="M76"/>
  <c r="L76"/>
  <c r="K76"/>
  <c r="J76"/>
  <c r="I76"/>
  <c r="H76"/>
  <c r="G76"/>
  <c r="F76"/>
  <c r="F97" s="1"/>
  <c r="E76"/>
  <c r="D76"/>
  <c r="C76"/>
  <c r="BK73"/>
  <c r="BJ73"/>
  <c r="BI73"/>
  <c r="BH73"/>
  <c r="BG73"/>
  <c r="BG97" s="1"/>
  <c r="BF73"/>
  <c r="BE73"/>
  <c r="BD73"/>
  <c r="BC73"/>
  <c r="BB73"/>
  <c r="BA73"/>
  <c r="AZ73"/>
  <c r="AY73"/>
  <c r="AX73"/>
  <c r="AW73"/>
  <c r="AV73"/>
  <c r="AU73"/>
  <c r="AU97" s="1"/>
  <c r="AU136" s="1"/>
  <c r="AT73"/>
  <c r="AS73"/>
  <c r="AS97" s="1"/>
  <c r="AR73"/>
  <c r="AQ73"/>
  <c r="AP73"/>
  <c r="AO73"/>
  <c r="AN73"/>
  <c r="AM73"/>
  <c r="AL73"/>
  <c r="AK73"/>
  <c r="AJ73"/>
  <c r="AI73"/>
  <c r="AI97" s="1"/>
  <c r="AH73"/>
  <c r="AG73"/>
  <c r="AF73"/>
  <c r="AE73"/>
  <c r="AD73"/>
  <c r="AC73"/>
  <c r="AB73"/>
  <c r="AA73"/>
  <c r="Z73"/>
  <c r="Y73"/>
  <c r="Y97" s="1"/>
  <c r="X73"/>
  <c r="W73"/>
  <c r="W97" s="1"/>
  <c r="W136" s="1"/>
  <c r="V73"/>
  <c r="U73"/>
  <c r="U97" s="1"/>
  <c r="T73"/>
  <c r="S73"/>
  <c r="S97" s="1"/>
  <c r="S136" s="1"/>
  <c r="R73"/>
  <c r="Q73"/>
  <c r="P73"/>
  <c r="O73"/>
  <c r="O97" s="1"/>
  <c r="N73"/>
  <c r="M73"/>
  <c r="M97" s="1"/>
  <c r="L73"/>
  <c r="K73"/>
  <c r="J73"/>
  <c r="I73"/>
  <c r="H73"/>
  <c r="G73"/>
  <c r="G97" s="1"/>
  <c r="F73"/>
  <c r="E73"/>
  <c r="E97" s="1"/>
  <c r="D73"/>
  <c r="C7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K97"/>
  <c r="J13"/>
  <c r="I13"/>
  <c r="H13"/>
  <c r="G13"/>
  <c r="F13"/>
  <c r="E13"/>
  <c r="D13"/>
  <c r="C13"/>
  <c r="C97"/>
  <c r="AC97"/>
  <c r="AK97"/>
  <c r="W129"/>
  <c r="AC129"/>
  <c r="L97"/>
  <c r="AA97"/>
  <c r="AW97"/>
  <c r="AE129"/>
  <c r="AI129"/>
  <c r="AK129"/>
  <c r="D113"/>
  <c r="J113"/>
  <c r="X113"/>
  <c r="AN113"/>
  <c r="W113"/>
  <c r="AA113"/>
  <c r="AE113"/>
  <c r="AI113"/>
  <c r="AM113"/>
  <c r="I97"/>
  <c r="J97"/>
  <c r="Z97"/>
  <c r="AZ97"/>
  <c r="BK129"/>
  <c r="C129"/>
  <c r="E129"/>
  <c r="G129"/>
  <c r="I129"/>
  <c r="K129"/>
  <c r="O129"/>
  <c r="S129"/>
  <c r="X129"/>
  <c r="AH129"/>
  <c r="AH136" s="1"/>
  <c r="AL129"/>
  <c r="AP129"/>
  <c r="AR129"/>
  <c r="AR136" s="1"/>
  <c r="AT129"/>
  <c r="AV129"/>
  <c r="AX129"/>
  <c r="AZ129"/>
  <c r="AZ136" s="1"/>
  <c r="BB129"/>
  <c r="BF129"/>
  <c r="BJ129"/>
  <c r="I113"/>
  <c r="C113"/>
  <c r="K113"/>
  <c r="K136" s="1"/>
  <c r="S113"/>
  <c r="Z113"/>
  <c r="AH113"/>
  <c r="AR113"/>
  <c r="AT113"/>
  <c r="AX113"/>
  <c r="BB113"/>
  <c r="BB136" s="1"/>
  <c r="BF113"/>
  <c r="BJ113"/>
  <c r="AH97"/>
  <c r="AK136"/>
  <c r="AD97"/>
  <c r="AJ97"/>
  <c r="AO97"/>
  <c r="AQ97"/>
  <c r="AY97"/>
  <c r="BA97"/>
  <c r="BC97"/>
  <c r="AF136" l="1"/>
  <c r="AB136"/>
  <c r="AD136"/>
  <c r="AJ136"/>
  <c r="AW136"/>
  <c r="BH136"/>
  <c r="BJ136"/>
  <c r="AP136"/>
  <c r="O136"/>
  <c r="AG136"/>
  <c r="AV136"/>
  <c r="D136"/>
  <c r="L136"/>
  <c r="M136"/>
  <c r="T136"/>
  <c r="U136"/>
  <c r="Y136"/>
  <c r="AN136"/>
  <c r="BD136"/>
  <c r="BI136"/>
  <c r="G136"/>
  <c r="AI136"/>
  <c r="AM136"/>
  <c r="AO136"/>
  <c r="AS136"/>
  <c r="BA136"/>
  <c r="BE136"/>
  <c r="BG136"/>
  <c r="E136"/>
  <c r="P136"/>
  <c r="F136"/>
  <c r="N136"/>
  <c r="R136"/>
  <c r="V136"/>
</calcChain>
</file>

<file path=xl/sharedStrings.xml><?xml version="1.0" encoding="utf-8"?>
<sst xmlns="http://schemas.openxmlformats.org/spreadsheetml/2006/main" count="234" uniqueCount="200">
  <si>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</si>
  <si>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</si>
  <si>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</si>
  <si>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</si>
  <si>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</si>
  <si>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</si>
  <si>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</si>
  <si>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</si>
  <si>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</si>
  <si>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</si>
  <si>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</si>
  <si>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</si>
  <si>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</si>
  <si>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</si>
  <si>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</si>
  <si>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</si>
  <si>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</si>
  <si>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</si>
  <si>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</si>
  <si>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</si>
  <si>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</si>
  <si>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</si>
  <si>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</si>
  <si>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</si>
  <si>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</si>
  <si>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</si>
  <si>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</si>
  <si>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</si>
  <si>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</si>
  <si>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</si>
  <si>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</si>
  <si>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</si>
  <si>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</si>
  <si>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</si>
  <si>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</si>
  <si>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</si>
  <si>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</si>
  <si>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</si>
  <si>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</si>
  <si>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</si>
  <si>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</si>
  <si>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</si>
  <si>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</si>
  <si>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</si>
  <si>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</si>
  <si>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</si>
  <si>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</si>
  <si>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</si>
  <si>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</si>
  <si>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</si>
  <si>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</si>
  <si>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</si>
  <si>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</si>
  <si>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</si>
  <si>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</si>
  <si>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</si>
  <si>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</si>
  <si>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</si>
  <si>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</si>
  <si>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</si>
  <si>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</si>
  <si>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</si>
  <si>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</si>
  <si>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</si>
  <si>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</si>
  <si>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</si>
  <si>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</si>
  <si>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</si>
  <si>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</si>
  <si>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</si>
  <si>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</si>
  <si>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</si>
  <si>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</si>
  <si>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</si>
  <si>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</si>
  <si>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</si>
  <si>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</si>
  <si>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</si>
  <si>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</si>
  <si>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</si>
  <si>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</si>
  <si>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</si>
  <si>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</si>
  <si>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</si>
  <si>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</si>
  <si>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</si>
  <si>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</si>
  <si>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</si>
  <si>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</si>
  <si>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</si>
  <si>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</si>
  <si>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</si>
  <si>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</si>
  <si>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</si>
  <si>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</si>
  <si>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</si>
  <si>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</si>
  <si>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</si>
  <si>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</si>
  <si>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</si>
  <si>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</si>
  <si>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</si>
  <si>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</si>
  <si>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</si>
  <si>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</si>
  <si>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Kotak Mahindra Mutual Fund (All figures in Rs. Crore)</t>
  </si>
  <si>
    <t>Kotak Floater (Short Term)</t>
  </si>
  <si>
    <t>Kotak Liquid</t>
  </si>
  <si>
    <t>Kotak FMP Series 104</t>
  </si>
  <si>
    <t>Kotak FMP Series 105</t>
  </si>
  <si>
    <t>Kotak FMP Series 106</t>
  </si>
  <si>
    <t>Kotak FMP Series 107</t>
  </si>
  <si>
    <t>Kotak FMP Series 108</t>
  </si>
  <si>
    <t>Kotak FMP Series 109</t>
  </si>
  <si>
    <t>Kotak FMP Series 110</t>
  </si>
  <si>
    <t>Kotak FMP Series 111</t>
  </si>
  <si>
    <t>Kotak FMP Series 112</t>
  </si>
  <si>
    <t>Kotak FMP Series 113</t>
  </si>
  <si>
    <t>Kotak FMP Series 114</t>
  </si>
  <si>
    <t>Kotak FMP Series 115</t>
  </si>
  <si>
    <t>Kotak FMP Series 116</t>
  </si>
  <si>
    <t>Kotak FMP Series 117</t>
  </si>
  <si>
    <t>Kotak FMP Series 118</t>
  </si>
  <si>
    <t>Kotak FMP Series 119</t>
  </si>
  <si>
    <t>Kotak FMP Series 122</t>
  </si>
  <si>
    <t>Kotak FMP Series 124</t>
  </si>
  <si>
    <t>Kotak FMP Series 127</t>
  </si>
  <si>
    <t>Kotak FMP Series 128</t>
  </si>
  <si>
    <t>Kotak FMP Series 129</t>
  </si>
  <si>
    <t>Kotak FMP Series 131</t>
  </si>
  <si>
    <t>Kotak FMP Series 132</t>
  </si>
  <si>
    <t>Kotak FMP Series 133</t>
  </si>
  <si>
    <t>Kotak FMP Series 135</t>
  </si>
  <si>
    <t>Kotak FMP Series 136</t>
  </si>
  <si>
    <t>Kotak FMP Series 137</t>
  </si>
  <si>
    <t>Kotak FMP Series 138</t>
  </si>
  <si>
    <t>Kotak FMP Series 139</t>
  </si>
  <si>
    <t>Kotak FMP Series 140</t>
  </si>
  <si>
    <t>Kotak FMP Series 141</t>
  </si>
  <si>
    <t>Kotak FMP Series 142</t>
  </si>
  <si>
    <t>Kotak FMP Series 143</t>
  </si>
  <si>
    <t>Kotak FMP Series 144</t>
  </si>
  <si>
    <t>Kotak FMP Series 145</t>
  </si>
  <si>
    <t>Kotak FMP Series 146</t>
  </si>
  <si>
    <t>Kotak FMP Series 147</t>
  </si>
  <si>
    <t>Kotak FMP Series 148</t>
  </si>
  <si>
    <t>Kotak FMP Series 149</t>
  </si>
  <si>
    <t>Kotak FMP Series 150</t>
  </si>
  <si>
    <t>Kotak FMP Series 151</t>
  </si>
  <si>
    <t>Kotak FMP Series 152</t>
  </si>
  <si>
    <t>Kotak FMP Series 153</t>
  </si>
  <si>
    <t>Kotak FMP Series 154</t>
  </si>
  <si>
    <t>Kotak FMP Series 85</t>
  </si>
  <si>
    <t>Kotak FMP Series 99</t>
  </si>
  <si>
    <t>Kotak Hybrid Fixed Term Plan S2</t>
  </si>
  <si>
    <t>Kotak Tax Saver Scheme</t>
  </si>
  <si>
    <t>Kotak Classic Eqty</t>
  </si>
  <si>
    <t>Kotak Emerging Equity Scheme</t>
  </si>
  <si>
    <t>Kotak Global Emerging Market</t>
  </si>
  <si>
    <t>Kotak Select Focus</t>
  </si>
  <si>
    <t>Kotak Balance</t>
  </si>
  <si>
    <t>Kotak Gold ETF</t>
  </si>
  <si>
    <t>Kotak Nifty ETF</t>
  </si>
  <si>
    <t>Kotak PSU Bank ETF</t>
  </si>
  <si>
    <t>Kotak Sensex ETF</t>
  </si>
  <si>
    <t>Kotak Gold Fund</t>
  </si>
  <si>
    <t>K Multi Asset Allocation Fund</t>
  </si>
  <si>
    <t>Kotak Banking &amp; PSU Debt Fund</t>
  </si>
  <si>
    <t>Kotak Bond</t>
  </si>
  <si>
    <t>Kotak Flexi Debt</t>
  </si>
  <si>
    <t>Kotak Medium Term Fund</t>
  </si>
  <si>
    <t>Kotak Monthly Income Plan</t>
  </si>
  <si>
    <t>Kotak Quarterly Interval Plan S1</t>
  </si>
  <si>
    <t>Kotak Quarterly Interval Plan S10</t>
  </si>
  <si>
    <t>Kotak Quarterly Interval Plan S2</t>
  </si>
  <si>
    <t>Kotak Quarterly Interval Plan S3</t>
  </si>
  <si>
    <t>Kotak Quarterly Interval Plan S4</t>
  </si>
  <si>
    <t>Kotak Quarterly Interval Plan S5</t>
  </si>
  <si>
    <t>Kotak Quarterly Interval Plan S6</t>
  </si>
  <si>
    <t>Kotak Quarterly Interval Plan S7</t>
  </si>
  <si>
    <t>Kotak Quarterly Interval Plan S8</t>
  </si>
  <si>
    <t>Kotak Quarterly Interval Plan S9</t>
  </si>
  <si>
    <t>Kotak Gilt (Investment Regular)</t>
  </si>
  <si>
    <t>Kotak FMP Series 155</t>
  </si>
  <si>
    <t>Kotak FMP Series 156</t>
  </si>
  <si>
    <t>Kotak FMP Series 157</t>
  </si>
  <si>
    <t>Kotak FMP Series 158</t>
  </si>
  <si>
    <t>Kotak FMP Series 159</t>
  </si>
  <si>
    <t>Kotak Floater (Long Term)</t>
  </si>
  <si>
    <t>Kotak Income Opp. Fund</t>
  </si>
  <si>
    <t>Kotak 50</t>
  </si>
  <si>
    <t>Kotak Equity Arbitrage</t>
  </si>
  <si>
    <t>Kotak Mid-Cap</t>
  </si>
  <si>
    <t>Kotak Opportunities</t>
  </si>
  <si>
    <t>Kotak Equity Fund of Funds</t>
  </si>
  <si>
    <t>Kotak FMP Series 160</t>
  </si>
  <si>
    <t>Kotak FMP Series 161</t>
  </si>
  <si>
    <t>Kotak FMP Series 162</t>
  </si>
  <si>
    <t>Table showing State wise /Union Territory wise contribution to Monthly Average AUM of category of schemes as on 31-May-2014</t>
  </si>
  <si>
    <r>
      <t xml:space="preserve">Kotak Mahindra Mutual Fund: Monthly Average </t>
    </r>
    <r>
      <rPr>
        <b/>
        <sz val="14"/>
        <color theme="1"/>
        <rFont val="Trebuchet MS"/>
        <family val="2"/>
      </rPr>
      <t>Assets Under Management (AUM) as on 31-May-2014 (All figures in Rs. Crore)</t>
    </r>
  </si>
</sst>
</file>

<file path=xl/styles.xml><?xml version="1.0" encoding="utf-8"?>
<styleSheet xmlns="http://schemas.openxmlformats.org/spreadsheetml/2006/main">
  <fonts count="17"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u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4" fillId="0" borderId="0"/>
    <xf numFmtId="0" fontId="2" fillId="0" borderId="0"/>
  </cellStyleXfs>
  <cellXfs count="98">
    <xf numFmtId="0" fontId="0" fillId="0" borderId="0" xfId="0"/>
    <xf numFmtId="0" fontId="5" fillId="0" borderId="0" xfId="2" applyFont="1"/>
    <xf numFmtId="2" fontId="5" fillId="0" borderId="0" xfId="2" applyNumberFormat="1" applyFont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2" fontId="6" fillId="0" borderId="0" xfId="2" applyNumberFormat="1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/>
    <xf numFmtId="2" fontId="9" fillId="0" borderId="0" xfId="2" applyNumberFormat="1" applyFont="1"/>
    <xf numFmtId="0" fontId="9" fillId="0" borderId="0" xfId="2" applyFont="1"/>
    <xf numFmtId="2" fontId="8" fillId="0" borderId="0" xfId="2" applyNumberFormat="1" applyFont="1"/>
    <xf numFmtId="0" fontId="8" fillId="0" borderId="0" xfId="2" applyFont="1"/>
    <xf numFmtId="0" fontId="6" fillId="0" borderId="1" xfId="2" applyNumberFormat="1" applyFont="1" applyFill="1" applyBorder="1" applyAlignment="1">
      <alignment horizontal="center" wrapText="1"/>
    </xf>
    <xf numFmtId="0" fontId="6" fillId="0" borderId="2" xfId="2" applyNumberFormat="1" applyFont="1" applyFill="1" applyBorder="1" applyAlignment="1">
      <alignment horizontal="center" wrapText="1"/>
    </xf>
    <xf numFmtId="0" fontId="6" fillId="0" borderId="3" xfId="2" applyNumberFormat="1" applyFont="1" applyFill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Fill="1" applyBorder="1"/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1" fillId="0" borderId="1" xfId="1" applyFont="1" applyBorder="1"/>
    <xf numFmtId="2" fontId="6" fillId="0" borderId="1" xfId="2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2" fontId="6" fillId="0" borderId="6" xfId="2" applyNumberFormat="1" applyFont="1" applyFill="1" applyBorder="1"/>
    <xf numFmtId="0" fontId="3" fillId="0" borderId="7" xfId="0" applyFont="1" applyBorder="1"/>
    <xf numFmtId="0" fontId="0" fillId="0" borderId="5" xfId="0" applyBorder="1" applyAlignment="1">
      <alignment wrapText="1"/>
    </xf>
    <xf numFmtId="4" fontId="0" fillId="0" borderId="1" xfId="0" applyNumberFormat="1" applyBorder="1"/>
    <xf numFmtId="4" fontId="11" fillId="0" borderId="1" xfId="1" applyNumberFormat="1" applyFont="1" applyBorder="1" applyAlignment="1">
      <alignment horizontal="right"/>
    </xf>
    <xf numFmtId="0" fontId="12" fillId="0" borderId="1" xfId="0" applyFont="1" applyBorder="1"/>
    <xf numFmtId="4" fontId="12" fillId="0" borderId="1" xfId="0" applyNumberFormat="1" applyFont="1" applyBorder="1"/>
    <xf numFmtId="0" fontId="12" fillId="0" borderId="0" xfId="0" applyFont="1"/>
    <xf numFmtId="4" fontId="0" fillId="0" borderId="2" xfId="0" applyNumberFormat="1" applyBorder="1"/>
    <xf numFmtId="4" fontId="3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" fontId="3" fillId="0" borderId="1" xfId="0" applyNumberFormat="1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4" fontId="0" fillId="0" borderId="6" xfId="0" applyNumberFormat="1" applyBorder="1"/>
    <xf numFmtId="4" fontId="0" fillId="0" borderId="8" xfId="0" applyNumberFormat="1" applyBorder="1"/>
    <xf numFmtId="4" fontId="1" fillId="0" borderId="2" xfId="0" applyNumberFormat="1" applyFont="1" applyBorder="1"/>
    <xf numFmtId="0" fontId="13" fillId="0" borderId="4" xfId="0" applyFont="1" applyBorder="1"/>
    <xf numFmtId="0" fontId="13" fillId="0" borderId="0" xfId="0" applyFont="1" applyBorder="1"/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3" xfId="0" applyNumberFormat="1" applyFont="1" applyBorder="1"/>
    <xf numFmtId="0" fontId="3" fillId="0" borderId="9" xfId="0" applyFont="1" applyBorder="1"/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 wrapText="1"/>
    </xf>
    <xf numFmtId="4" fontId="3" fillId="0" borderId="0" xfId="0" applyNumberFormat="1" applyFont="1" applyBorder="1"/>
    <xf numFmtId="4" fontId="0" fillId="0" borderId="0" xfId="0" applyNumberFormat="1"/>
    <xf numFmtId="49" fontId="15" fillId="0" borderId="22" xfId="1" applyNumberFormat="1" applyFont="1" applyFill="1" applyBorder="1" applyAlignment="1">
      <alignment horizontal="center" vertical="center" wrapText="1"/>
    </xf>
    <xf numFmtId="49" fontId="15" fillId="0" borderId="5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" fontId="8" fillId="0" borderId="13" xfId="2" applyNumberFormat="1" applyFont="1" applyFill="1" applyBorder="1" applyAlignment="1">
      <alignment horizontal="center"/>
    </xf>
    <xf numFmtId="2" fontId="8" fillId="0" borderId="14" xfId="2" applyNumberFormat="1" applyFont="1" applyFill="1" applyBorder="1" applyAlignment="1">
      <alignment horizontal="center"/>
    </xf>
    <xf numFmtId="2" fontId="8" fillId="0" borderId="15" xfId="2" applyNumberFormat="1" applyFont="1" applyFill="1" applyBorder="1" applyAlignment="1">
      <alignment horizontal="center"/>
    </xf>
    <xf numFmtId="2" fontId="8" fillId="0" borderId="19" xfId="2" applyNumberFormat="1" applyFont="1" applyFill="1" applyBorder="1" applyAlignment="1">
      <alignment horizontal="center" vertical="top" wrapText="1"/>
    </xf>
    <xf numFmtId="2" fontId="8" fillId="0" borderId="20" xfId="2" applyNumberFormat="1" applyFont="1" applyFill="1" applyBorder="1" applyAlignment="1">
      <alignment horizontal="center" vertical="top" wrapText="1"/>
    </xf>
    <xf numFmtId="2" fontId="8" fillId="0" borderId="21" xfId="2" applyNumberFormat="1" applyFont="1" applyFill="1" applyBorder="1" applyAlignment="1">
      <alignment horizontal="center" vertical="top" wrapText="1"/>
    </xf>
    <xf numFmtId="2" fontId="8" fillId="0" borderId="13" xfId="2" applyNumberFormat="1" applyFont="1" applyFill="1" applyBorder="1" applyAlignment="1">
      <alignment horizontal="center" vertical="top" wrapText="1"/>
    </xf>
    <xf numFmtId="2" fontId="8" fillId="0" borderId="14" xfId="2" applyNumberFormat="1" applyFont="1" applyFill="1" applyBorder="1" applyAlignment="1">
      <alignment horizontal="center" vertical="top" wrapText="1"/>
    </xf>
    <xf numFmtId="2" fontId="8" fillId="0" borderId="15" xfId="2" applyNumberFormat="1" applyFont="1" applyFill="1" applyBorder="1" applyAlignment="1">
      <alignment horizontal="center" vertical="top" wrapText="1"/>
    </xf>
    <xf numFmtId="2" fontId="8" fillId="0" borderId="23" xfId="2" applyNumberFormat="1" applyFont="1" applyFill="1" applyBorder="1" applyAlignment="1">
      <alignment horizontal="center" vertical="top" wrapText="1"/>
    </xf>
    <xf numFmtId="2" fontId="8" fillId="0" borderId="24" xfId="2" applyNumberFormat="1" applyFont="1" applyFill="1" applyBorder="1" applyAlignment="1">
      <alignment horizontal="center" vertical="top" wrapText="1"/>
    </xf>
    <xf numFmtId="2" fontId="8" fillId="0" borderId="22" xfId="2" applyNumberFormat="1" applyFont="1" applyFill="1" applyBorder="1" applyAlignment="1">
      <alignment horizontal="center" vertical="top" wrapText="1"/>
    </xf>
    <xf numFmtId="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9" fontId="15" fillId="0" borderId="11" xfId="1" applyNumberFormat="1" applyFont="1" applyFill="1" applyBorder="1" applyAlignment="1">
      <alignment horizontal="center" vertical="center" wrapText="1"/>
    </xf>
    <xf numFmtId="49" fontId="15" fillId="0" borderId="4" xfId="1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2" fontId="16" fillId="0" borderId="13" xfId="2" applyNumberFormat="1" applyFont="1" applyFill="1" applyBorder="1" applyAlignment="1">
      <alignment horizontal="center" vertical="top" wrapText="1"/>
    </xf>
    <xf numFmtId="2" fontId="16" fillId="0" borderId="14" xfId="2" applyNumberFormat="1" applyFont="1" applyFill="1" applyBorder="1" applyAlignment="1">
      <alignment horizontal="center" vertical="top" wrapText="1"/>
    </xf>
    <xf numFmtId="2" fontId="16" fillId="0" borderId="15" xfId="2" applyNumberFormat="1" applyFont="1" applyFill="1" applyBorder="1" applyAlignment="1">
      <alignment horizontal="center" vertical="top" wrapText="1"/>
    </xf>
    <xf numFmtId="3" fontId="8" fillId="0" borderId="16" xfId="2" applyNumberFormat="1" applyFont="1" applyFill="1" applyBorder="1" applyAlignment="1">
      <alignment horizontal="center" vertical="center" wrapText="1"/>
    </xf>
    <xf numFmtId="3" fontId="8" fillId="0" borderId="17" xfId="2" applyNumberFormat="1" applyFont="1" applyFill="1" applyBorder="1" applyAlignment="1">
      <alignment horizontal="center" vertical="center" wrapText="1"/>
    </xf>
    <xf numFmtId="3" fontId="8" fillId="0" borderId="18" xfId="2" applyNumberFormat="1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mko1081/Local%20Settings/Temporary%20Internet%20Files/Content.Outlook/IK81DA9F/STATE_AAU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TATE_AAUM.XLS"/>
    </sheetNames>
    <sheetDataSet>
      <sheetData sheetId="0">
        <row r="3">
          <cell r="B3" t="str">
            <v>Andaman and Nicobar Islands</v>
          </cell>
          <cell r="D3">
            <v>1.01482E-4</v>
          </cell>
          <cell r="E3">
            <v>0.16705857899999998</v>
          </cell>
          <cell r="I3">
            <v>4.4846425000000002E-2</v>
          </cell>
        </row>
        <row r="4">
          <cell r="B4" t="str">
            <v>Andhra Pradesh</v>
          </cell>
          <cell r="C4">
            <v>195.88648621999999</v>
          </cell>
          <cell r="D4">
            <v>239.03780958300001</v>
          </cell>
          <cell r="E4">
            <v>72.130335174999999</v>
          </cell>
          <cell r="F4">
            <v>7.1336569060000006</v>
          </cell>
          <cell r="H4">
            <v>4.2472839999999996E-3</v>
          </cell>
          <cell r="I4">
            <v>15.098402509</v>
          </cell>
        </row>
        <row r="5">
          <cell r="B5" t="str">
            <v>Arunachal Pradesh</v>
          </cell>
          <cell r="D5">
            <v>0.550636872</v>
          </cell>
          <cell r="E5">
            <v>0.26941839700000003</v>
          </cell>
          <cell r="I5">
            <v>2.9961578999999999E-2</v>
          </cell>
        </row>
        <row r="6">
          <cell r="B6" t="str">
            <v>Assam</v>
          </cell>
          <cell r="C6">
            <v>0.34685563799999997</v>
          </cell>
          <cell r="D6">
            <v>30.132748168999999</v>
          </cell>
          <cell r="E6">
            <v>14.815695187000001</v>
          </cell>
          <cell r="F6">
            <v>0.12440696599999999</v>
          </cell>
          <cell r="I6">
            <v>2.1869363670000004</v>
          </cell>
        </row>
        <row r="7">
          <cell r="B7" t="str">
            <v>Bihar</v>
          </cell>
          <cell r="C7">
            <v>0.28763862899999998</v>
          </cell>
          <cell r="D7">
            <v>13.086352917999999</v>
          </cell>
          <cell r="E7">
            <v>20.552435027999998</v>
          </cell>
          <cell r="F7">
            <v>0.66493505999999991</v>
          </cell>
          <cell r="I7">
            <v>2.5946269649999998</v>
          </cell>
        </row>
        <row r="8">
          <cell r="B8" t="str">
            <v>Chandigarh</v>
          </cell>
          <cell r="C8">
            <v>12.723039965</v>
          </cell>
          <cell r="D8">
            <v>38.702075869999994</v>
          </cell>
          <cell r="E8">
            <v>20.610523238999999</v>
          </cell>
          <cell r="F8">
            <v>1.599555764</v>
          </cell>
          <cell r="I8">
            <v>2.2809691499999998</v>
          </cell>
        </row>
        <row r="9">
          <cell r="B9" t="str">
            <v>Chhattisgarh</v>
          </cell>
          <cell r="C9">
            <v>4.6646808270000006</v>
          </cell>
          <cell r="D9">
            <v>5.7370239340000007</v>
          </cell>
          <cell r="E9">
            <v>9.6467795280000015</v>
          </cell>
          <cell r="F9">
            <v>0.128734769</v>
          </cell>
          <cell r="I9">
            <v>1.6638884270000001</v>
          </cell>
        </row>
        <row r="10">
          <cell r="B10" t="str">
            <v>Dadra and Nagar Haveli</v>
          </cell>
          <cell r="C10">
            <v>6.7259419999999995E-3</v>
          </cell>
          <cell r="D10">
            <v>0.38810350399999999</v>
          </cell>
          <cell r="E10">
            <v>0.90658477199999998</v>
          </cell>
          <cell r="F10">
            <v>6.5082059999999999E-3</v>
          </cell>
          <cell r="I10">
            <v>0.15536750700000002</v>
          </cell>
        </row>
        <row r="11">
          <cell r="B11" t="str">
            <v>Daman and Diu</v>
          </cell>
          <cell r="D11">
            <v>3.0844141000000002E-2</v>
          </cell>
          <cell r="E11">
            <v>0.61117290899999999</v>
          </cell>
          <cell r="F11">
            <v>2.3431695999999998E-2</v>
          </cell>
          <cell r="I11">
            <v>0.109491798</v>
          </cell>
        </row>
        <row r="12">
          <cell r="B12" t="str">
            <v>New Delhi</v>
          </cell>
          <cell r="C12">
            <v>420.29848484499996</v>
          </cell>
          <cell r="D12">
            <v>2560.726038582</v>
          </cell>
          <cell r="E12">
            <v>254.362995162</v>
          </cell>
          <cell r="F12">
            <v>10.723731931</v>
          </cell>
          <cell r="I12">
            <v>41.986417824999997</v>
          </cell>
        </row>
        <row r="13">
          <cell r="B13" t="str">
            <v>Goa</v>
          </cell>
          <cell r="C13">
            <v>52.562615143999999</v>
          </cell>
          <cell r="D13">
            <v>371.62513977499998</v>
          </cell>
          <cell r="E13">
            <v>206.99537392599998</v>
          </cell>
          <cell r="F13">
            <v>3.2102013820000002</v>
          </cell>
          <cell r="G13">
            <v>2.8531339600000001</v>
          </cell>
          <cell r="H13">
            <v>4.2472838319999999</v>
          </cell>
          <cell r="I13">
            <v>5.3390925239999998</v>
          </cell>
        </row>
        <row r="14">
          <cell r="B14" t="str">
            <v>Gujarat</v>
          </cell>
          <cell r="C14">
            <v>192.89408424600001</v>
          </cell>
          <cell r="D14">
            <v>675.07160703700004</v>
          </cell>
          <cell r="E14">
            <v>226.84696837300001</v>
          </cell>
          <cell r="F14">
            <v>10.269184278000001</v>
          </cell>
          <cell r="H14">
            <v>4.6019320329999998</v>
          </cell>
          <cell r="I14">
            <v>16.373436704</v>
          </cell>
        </row>
        <row r="15">
          <cell r="B15" t="str">
            <v>Haryana</v>
          </cell>
          <cell r="C15">
            <v>386.46725484299998</v>
          </cell>
          <cell r="D15">
            <v>1815.416650028</v>
          </cell>
          <cell r="E15">
            <v>79.482691607999996</v>
          </cell>
          <cell r="F15">
            <v>2.587724916</v>
          </cell>
          <cell r="G15">
            <v>0.51875162900000005</v>
          </cell>
          <cell r="I15">
            <v>14.669668334999999</v>
          </cell>
        </row>
        <row r="16">
          <cell r="B16" t="str">
            <v>Himachal Pradesh</v>
          </cell>
          <cell r="C16">
            <v>0.68877566800000001</v>
          </cell>
          <cell r="D16">
            <v>9.7281834390000004</v>
          </cell>
          <cell r="E16">
            <v>7.0337105810000002</v>
          </cell>
          <cell r="F16">
            <v>0.48442850099999996</v>
          </cell>
          <cell r="I16">
            <v>1.1202173499999999</v>
          </cell>
        </row>
        <row r="17">
          <cell r="B17" t="str">
            <v>Jammu and Kashmir</v>
          </cell>
          <cell r="C17">
            <v>4.6600206999999998E-2</v>
          </cell>
          <cell r="D17">
            <v>2.2425027579999997</v>
          </cell>
          <cell r="E17">
            <v>6.4283079920000006</v>
          </cell>
          <cell r="F17">
            <v>0.80538475799999998</v>
          </cell>
          <cell r="I17">
            <v>0.52288298</v>
          </cell>
        </row>
        <row r="18">
          <cell r="B18" t="str">
            <v>Jharkhand</v>
          </cell>
          <cell r="C18">
            <v>0.64249491999999997</v>
          </cell>
          <cell r="D18">
            <v>29.944429947000003</v>
          </cell>
          <cell r="E18">
            <v>22.439351804999998</v>
          </cell>
          <cell r="F18">
            <v>2.1053081269999998</v>
          </cell>
          <cell r="I18">
            <v>1.652079812</v>
          </cell>
        </row>
        <row r="19">
          <cell r="B19" t="str">
            <v>Karnataka</v>
          </cell>
          <cell r="C19">
            <v>655.12550554200004</v>
          </cell>
          <cell r="D19">
            <v>1334.697705155</v>
          </cell>
          <cell r="E19">
            <v>131.122561789</v>
          </cell>
          <cell r="F19">
            <v>11.765856133</v>
          </cell>
          <cell r="I19">
            <v>21.637918302000003</v>
          </cell>
        </row>
        <row r="20">
          <cell r="B20" t="str">
            <v>Kerala</v>
          </cell>
          <cell r="C20">
            <v>27.771639818000001</v>
          </cell>
          <cell r="D20">
            <v>66.140264044999995</v>
          </cell>
          <cell r="E20">
            <v>33.213828593000002</v>
          </cell>
          <cell r="F20">
            <v>2.2648534329999999</v>
          </cell>
          <cell r="I20">
            <v>10.161584441</v>
          </cell>
        </row>
        <row r="21">
          <cell r="B21" t="str">
            <v>Lakshadweep</v>
          </cell>
          <cell r="E21">
            <v>8.3982650000000002E-3</v>
          </cell>
        </row>
        <row r="22">
          <cell r="B22" t="str">
            <v>Madhya Pradesh</v>
          </cell>
          <cell r="C22">
            <v>4.0932781049999996</v>
          </cell>
          <cell r="D22">
            <v>40.873274174999999</v>
          </cell>
          <cell r="E22">
            <v>39.278797793999999</v>
          </cell>
          <cell r="F22">
            <v>2.5286653779999999</v>
          </cell>
          <cell r="I22">
            <v>6.8744366019999994</v>
          </cell>
        </row>
        <row r="23">
          <cell r="B23" t="str">
            <v>Maharashtra</v>
          </cell>
          <cell r="C23">
            <v>6897.3572253409993</v>
          </cell>
          <cell r="D23">
            <v>8784.9818297500005</v>
          </cell>
          <cell r="E23">
            <v>1496.121216794</v>
          </cell>
          <cell r="F23">
            <v>37.122248441000004</v>
          </cell>
          <cell r="G23">
            <v>709.393232119</v>
          </cell>
          <cell r="H23">
            <v>104.460753352</v>
          </cell>
          <cell r="I23">
            <v>120.57677083099999</v>
          </cell>
        </row>
        <row r="24">
          <cell r="B24" t="str">
            <v>Manipur</v>
          </cell>
          <cell r="E24">
            <v>0.54624518099999997</v>
          </cell>
          <cell r="F24">
            <v>1.2604535E-2</v>
          </cell>
          <cell r="I24">
            <v>4.1792971999999998E-2</v>
          </cell>
        </row>
        <row r="25">
          <cell r="B25" t="str">
            <v>Meghalaya</v>
          </cell>
          <cell r="C25">
            <v>0.59796908100000001</v>
          </cell>
          <cell r="D25">
            <v>4.0638021020000004</v>
          </cell>
          <cell r="E25">
            <v>8.2694442949999996</v>
          </cell>
          <cell r="F25">
            <v>0.61345084000000005</v>
          </cell>
          <cell r="I25">
            <v>2.1523080999999999E-2</v>
          </cell>
        </row>
        <row r="26">
          <cell r="B26" t="str">
            <v>Mizoram</v>
          </cell>
          <cell r="D26">
            <v>0.29785781</v>
          </cell>
          <cell r="E26">
            <v>6.8249225999999996E-2</v>
          </cell>
        </row>
        <row r="27">
          <cell r="B27" t="str">
            <v>Nagaland</v>
          </cell>
          <cell r="D27">
            <v>0.18555865199999999</v>
          </cell>
          <cell r="E27">
            <v>0.26780687599999997</v>
          </cell>
          <cell r="F27">
            <v>1.135048E-2</v>
          </cell>
          <cell r="I27">
            <v>3.1308756E-2</v>
          </cell>
        </row>
        <row r="28">
          <cell r="B28" t="str">
            <v>Orissa</v>
          </cell>
          <cell r="C28">
            <v>22.675272478</v>
          </cell>
          <cell r="D28">
            <v>15.316061345000001</v>
          </cell>
          <cell r="E28">
            <v>25.474060659000003</v>
          </cell>
          <cell r="F28">
            <v>0.85957963599999998</v>
          </cell>
          <cell r="I28">
            <v>1.1396475420000001</v>
          </cell>
        </row>
        <row r="29">
          <cell r="B29" t="str">
            <v>Others</v>
          </cell>
          <cell r="C29">
            <v>398.71412467099998</v>
          </cell>
          <cell r="D29">
            <v>849.48846273099991</v>
          </cell>
          <cell r="E29">
            <v>223.618646359</v>
          </cell>
          <cell r="F29">
            <v>6.7390309999999998</v>
          </cell>
          <cell r="I29">
            <v>18.240015389</v>
          </cell>
        </row>
        <row r="30">
          <cell r="B30" t="str">
            <v>Pondicherry</v>
          </cell>
          <cell r="C30">
            <v>0.67900952199999998</v>
          </cell>
          <cell r="D30">
            <v>0.831606226</v>
          </cell>
          <cell r="E30">
            <v>1.6207232620000001</v>
          </cell>
          <cell r="F30">
            <v>6.5598118999999996E-2</v>
          </cell>
          <cell r="I30">
            <v>0.56425767800000004</v>
          </cell>
        </row>
        <row r="31">
          <cell r="B31" t="str">
            <v>Punjab</v>
          </cell>
          <cell r="C31">
            <v>38.013057865</v>
          </cell>
          <cell r="D31">
            <v>257.64484656100001</v>
          </cell>
          <cell r="E31">
            <v>62.980176155999999</v>
          </cell>
          <cell r="F31">
            <v>4.7051559940000001</v>
          </cell>
          <cell r="I31">
            <v>6.3694180669999998</v>
          </cell>
        </row>
        <row r="32">
          <cell r="B32" t="str">
            <v>Rajasthan</v>
          </cell>
          <cell r="C32">
            <v>7.3414298180000008</v>
          </cell>
          <cell r="D32">
            <v>1102.927885354</v>
          </cell>
          <cell r="E32">
            <v>62.595270119000006</v>
          </cell>
          <cell r="F32">
            <v>3.693445257</v>
          </cell>
          <cell r="H32">
            <v>6.0877730000000003E-3</v>
          </cell>
          <cell r="I32">
            <v>7.5421955629999999</v>
          </cell>
        </row>
        <row r="33">
          <cell r="B33" t="str">
            <v>Sikkim</v>
          </cell>
          <cell r="C33">
            <v>0.43156228399999996</v>
          </cell>
          <cell r="D33">
            <v>0.41283488199999996</v>
          </cell>
          <cell r="E33">
            <v>1.2307725699999998</v>
          </cell>
          <cell r="F33">
            <v>0.46350789699999995</v>
          </cell>
          <cell r="I33">
            <v>0.36395831899999997</v>
          </cell>
        </row>
        <row r="34">
          <cell r="B34" t="str">
            <v>Tamil Nadu</v>
          </cell>
          <cell r="C34">
            <v>385.23112704099998</v>
          </cell>
          <cell r="D34">
            <v>711.17180795399997</v>
          </cell>
          <cell r="E34">
            <v>142.53884372900001</v>
          </cell>
          <cell r="F34">
            <v>3.3027589539999997</v>
          </cell>
          <cell r="I34">
            <v>23.692144603999999</v>
          </cell>
        </row>
        <row r="35">
          <cell r="B35" t="str">
            <v>Tripura</v>
          </cell>
          <cell r="C35">
            <v>2.0691339999999998E-3</v>
          </cell>
          <cell r="D35">
            <v>6.3398410000000002E-2</v>
          </cell>
          <cell r="E35">
            <v>0.19384936200000003</v>
          </cell>
          <cell r="I35">
            <v>1.4143367E-2</v>
          </cell>
        </row>
        <row r="36">
          <cell r="B36" t="str">
            <v>Uttar Pradesh</v>
          </cell>
          <cell r="C36">
            <v>64.898467543999999</v>
          </cell>
          <cell r="D36">
            <v>669.42975112900012</v>
          </cell>
          <cell r="E36">
            <v>218.10130148999997</v>
          </cell>
          <cell r="F36">
            <v>17.864240881000001</v>
          </cell>
          <cell r="H36">
            <v>8.0698390000000005E-3</v>
          </cell>
          <cell r="I36">
            <v>27.647397105</v>
          </cell>
        </row>
        <row r="37">
          <cell r="B37" t="str">
            <v>Uttarakhand</v>
          </cell>
          <cell r="C37">
            <v>4.4213474599999998</v>
          </cell>
          <cell r="D37">
            <v>30.655290388000001</v>
          </cell>
          <cell r="E37">
            <v>16.799523708000002</v>
          </cell>
          <cell r="F37">
            <v>4.1437483560000006</v>
          </cell>
          <cell r="I37">
            <v>3.454167279</v>
          </cell>
        </row>
        <row r="38">
          <cell r="B38" t="str">
            <v>West Bengal</v>
          </cell>
          <cell r="C38">
            <v>337.05772116899999</v>
          </cell>
          <cell r="D38">
            <v>1053.9618575480001</v>
          </cell>
          <cell r="E38">
            <v>224.582793896</v>
          </cell>
          <cell r="F38">
            <v>9.3123432439999991</v>
          </cell>
          <cell r="I38">
            <v>16.926181357000001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48"/>
  <sheetViews>
    <sheetView tabSelected="1" zoomScale="85" zoomScaleNormal="85" workbookViewId="0">
      <selection sqref="A1:A5"/>
    </sheetView>
  </sheetViews>
  <sheetFormatPr defaultRowHeight="12.75"/>
  <cols>
    <col min="1" max="1" width="8.5703125" style="3" bestFit="1" customWidth="1"/>
    <col min="2" max="2" width="28.42578125" style="3" customWidth="1"/>
    <col min="3" max="3" width="4.7109375" style="3" bestFit="1" customWidth="1"/>
    <col min="4" max="5" width="6.7109375" style="3" bestFit="1" customWidth="1"/>
    <col min="6" max="7" width="4.7109375" style="3" bestFit="1" customWidth="1"/>
    <col min="8" max="8" width="5.7109375" style="3" bestFit="1" customWidth="1"/>
    <col min="9" max="10" width="8.140625" style="3" bestFit="1" customWidth="1"/>
    <col min="11" max="11" width="4.7109375" style="3" bestFit="1" customWidth="1"/>
    <col min="12" max="12" width="27.85546875" style="3" bestFit="1" customWidth="1"/>
    <col min="13" max="17" width="4.7109375" style="3" bestFit="1" customWidth="1"/>
    <col min="18" max="18" width="5.7109375" style="3" bestFit="1" customWidth="1"/>
    <col min="19" max="20" width="6.7109375" style="3" bestFit="1" customWidth="1"/>
    <col min="21" max="21" width="4.7109375" style="3" bestFit="1" customWidth="1"/>
    <col min="22" max="22" width="5.7109375" style="3" bestFit="1" customWidth="1"/>
    <col min="23" max="23" width="4.7109375" style="3" bestFit="1" customWidth="1"/>
    <col min="24" max="24" width="6.7109375" style="3" bestFit="1" customWidth="1"/>
    <col min="25" max="27" width="4.7109375" style="3" bestFit="1" customWidth="1"/>
    <col min="28" max="28" width="6.7109375" style="3" bestFit="1" customWidth="1"/>
    <col min="29" max="29" width="8.140625" style="3" bestFit="1" customWidth="1"/>
    <col min="30" max="30" width="4.7109375" style="3" bestFit="1" customWidth="1"/>
    <col min="31" max="31" width="6.7109375" style="3" bestFit="1" customWidth="1"/>
    <col min="32" max="32" width="8.140625" style="3" bestFit="1" customWidth="1"/>
    <col min="33" max="37" width="4.7109375" style="3" bestFit="1" customWidth="1"/>
    <col min="38" max="38" width="5.7109375" style="3" bestFit="1" customWidth="1"/>
    <col min="39" max="39" width="6.7109375" style="3" bestFit="1" customWidth="1"/>
    <col min="40" max="41" width="4.7109375" style="3" bestFit="1" customWidth="1"/>
    <col min="42" max="42" width="5.7109375" style="3" bestFit="1" customWidth="1"/>
    <col min="43" max="43" width="4.7109375" style="3" bestFit="1" customWidth="1"/>
    <col min="44" max="44" width="5.7109375" style="3" bestFit="1" customWidth="1"/>
    <col min="45" max="47" width="4.7109375" style="3" bestFit="1" customWidth="1"/>
    <col min="48" max="49" width="8.140625" style="3" bestFit="1" customWidth="1"/>
    <col min="50" max="50" width="6.7109375" style="3" bestFit="1" customWidth="1"/>
    <col min="51" max="51" width="5.7109375" style="3" bestFit="1" customWidth="1"/>
    <col min="52" max="52" width="8.140625" style="3" bestFit="1" customWidth="1"/>
    <col min="53" max="57" width="4.7109375" style="3" bestFit="1" customWidth="1"/>
    <col min="58" max="59" width="6.7109375" style="3" bestFit="1" customWidth="1"/>
    <col min="60" max="60" width="5.7109375" style="3" bestFit="1" customWidth="1"/>
    <col min="61" max="61" width="4.7109375" style="3" bestFit="1" customWidth="1"/>
    <col min="62" max="62" width="6.7109375" style="3" bestFit="1" customWidth="1"/>
    <col min="63" max="63" width="17.140625" style="3" bestFit="1" customWidth="1"/>
    <col min="64" max="16384" width="9.140625" style="3"/>
  </cols>
  <sheetData>
    <row r="1" spans="1:107" s="1" customFormat="1" ht="19.5" thickBot="1">
      <c r="A1" s="79" t="s">
        <v>79</v>
      </c>
      <c r="B1" s="59" t="s">
        <v>32</v>
      </c>
      <c r="C1" s="86" t="s">
        <v>199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thickBot="1">
      <c r="A2" s="80"/>
      <c r="B2" s="60"/>
      <c r="C2" s="70" t="s">
        <v>31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2"/>
      <c r="W2" s="70" t="s">
        <v>27</v>
      </c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  <c r="AQ2" s="70" t="s">
        <v>28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2"/>
      <c r="BK2" s="8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80"/>
      <c r="B3" s="60"/>
      <c r="C3" s="64" t="s">
        <v>12</v>
      </c>
      <c r="D3" s="65"/>
      <c r="E3" s="65"/>
      <c r="F3" s="65"/>
      <c r="G3" s="65"/>
      <c r="H3" s="65"/>
      <c r="I3" s="65"/>
      <c r="J3" s="65"/>
      <c r="K3" s="65"/>
      <c r="L3" s="66"/>
      <c r="M3" s="64" t="s">
        <v>13</v>
      </c>
      <c r="N3" s="65"/>
      <c r="O3" s="65"/>
      <c r="P3" s="65"/>
      <c r="Q3" s="65"/>
      <c r="R3" s="65"/>
      <c r="S3" s="65"/>
      <c r="T3" s="65"/>
      <c r="U3" s="65"/>
      <c r="V3" s="66"/>
      <c r="W3" s="64" t="s">
        <v>12</v>
      </c>
      <c r="X3" s="65"/>
      <c r="Y3" s="65"/>
      <c r="Z3" s="65"/>
      <c r="AA3" s="65"/>
      <c r="AB3" s="65"/>
      <c r="AC3" s="65"/>
      <c r="AD3" s="65"/>
      <c r="AE3" s="65"/>
      <c r="AF3" s="66"/>
      <c r="AG3" s="64" t="s">
        <v>13</v>
      </c>
      <c r="AH3" s="65"/>
      <c r="AI3" s="65"/>
      <c r="AJ3" s="65"/>
      <c r="AK3" s="65"/>
      <c r="AL3" s="65"/>
      <c r="AM3" s="65"/>
      <c r="AN3" s="65"/>
      <c r="AO3" s="65"/>
      <c r="AP3" s="66"/>
      <c r="AQ3" s="64" t="s">
        <v>12</v>
      </c>
      <c r="AR3" s="65"/>
      <c r="AS3" s="65"/>
      <c r="AT3" s="65"/>
      <c r="AU3" s="65"/>
      <c r="AV3" s="65"/>
      <c r="AW3" s="65"/>
      <c r="AX3" s="65"/>
      <c r="AY3" s="65"/>
      <c r="AZ3" s="66"/>
      <c r="BA3" s="64" t="s">
        <v>13</v>
      </c>
      <c r="BB3" s="65"/>
      <c r="BC3" s="65"/>
      <c r="BD3" s="65"/>
      <c r="BE3" s="65"/>
      <c r="BF3" s="65"/>
      <c r="BG3" s="65"/>
      <c r="BH3" s="65"/>
      <c r="BI3" s="65"/>
      <c r="BJ3" s="66"/>
      <c r="BK3" s="9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80"/>
      <c r="B4" s="60"/>
      <c r="C4" s="73" t="s">
        <v>38</v>
      </c>
      <c r="D4" s="74"/>
      <c r="E4" s="74"/>
      <c r="F4" s="74"/>
      <c r="G4" s="75"/>
      <c r="H4" s="67" t="s">
        <v>39</v>
      </c>
      <c r="I4" s="68"/>
      <c r="J4" s="68"/>
      <c r="K4" s="68"/>
      <c r="L4" s="69"/>
      <c r="M4" s="73" t="s">
        <v>38</v>
      </c>
      <c r="N4" s="74"/>
      <c r="O4" s="74"/>
      <c r="P4" s="74"/>
      <c r="Q4" s="75"/>
      <c r="R4" s="67" t="s">
        <v>39</v>
      </c>
      <c r="S4" s="68"/>
      <c r="T4" s="68"/>
      <c r="U4" s="68"/>
      <c r="V4" s="69"/>
      <c r="W4" s="73" t="s">
        <v>38</v>
      </c>
      <c r="X4" s="74"/>
      <c r="Y4" s="74"/>
      <c r="Z4" s="74"/>
      <c r="AA4" s="75"/>
      <c r="AB4" s="67" t="s">
        <v>39</v>
      </c>
      <c r="AC4" s="68"/>
      <c r="AD4" s="68"/>
      <c r="AE4" s="68"/>
      <c r="AF4" s="69"/>
      <c r="AG4" s="73" t="s">
        <v>38</v>
      </c>
      <c r="AH4" s="74"/>
      <c r="AI4" s="74"/>
      <c r="AJ4" s="74"/>
      <c r="AK4" s="75"/>
      <c r="AL4" s="67" t="s">
        <v>39</v>
      </c>
      <c r="AM4" s="68"/>
      <c r="AN4" s="68"/>
      <c r="AO4" s="68"/>
      <c r="AP4" s="69"/>
      <c r="AQ4" s="73" t="s">
        <v>38</v>
      </c>
      <c r="AR4" s="74"/>
      <c r="AS4" s="74"/>
      <c r="AT4" s="74"/>
      <c r="AU4" s="75"/>
      <c r="AV4" s="67" t="s">
        <v>39</v>
      </c>
      <c r="AW4" s="68"/>
      <c r="AX4" s="68"/>
      <c r="AY4" s="68"/>
      <c r="AZ4" s="69"/>
      <c r="BA4" s="73" t="s">
        <v>38</v>
      </c>
      <c r="BB4" s="74"/>
      <c r="BC4" s="74"/>
      <c r="BD4" s="74"/>
      <c r="BE4" s="75"/>
      <c r="BF4" s="67" t="s">
        <v>39</v>
      </c>
      <c r="BG4" s="68"/>
      <c r="BH4" s="68"/>
      <c r="BI4" s="68"/>
      <c r="BJ4" s="69"/>
      <c r="BK4" s="9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80"/>
      <c r="B5" s="60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9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ht="25.5">
      <c r="A6" s="17" t="s">
        <v>0</v>
      </c>
      <c r="B6" s="24" t="s">
        <v>6</v>
      </c>
      <c r="C6" s="6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3"/>
    </row>
    <row r="7" spans="1:107">
      <c r="A7" s="17" t="s">
        <v>80</v>
      </c>
      <c r="B7" s="25" t="s">
        <v>14</v>
      </c>
      <c r="C7" s="61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3"/>
    </row>
    <row r="8" spans="1:107">
      <c r="A8" s="17"/>
      <c r="B8" s="26" t="s">
        <v>106</v>
      </c>
      <c r="C8" s="39">
        <v>0</v>
      </c>
      <c r="D8" s="34">
        <v>157.38069665</v>
      </c>
      <c r="E8" s="34">
        <v>12.90322581</v>
      </c>
      <c r="F8" s="34">
        <v>0</v>
      </c>
      <c r="G8" s="41">
        <v>0</v>
      </c>
      <c r="H8" s="39">
        <v>1.68800371</v>
      </c>
      <c r="I8" s="34">
        <v>762.12007905999997</v>
      </c>
      <c r="J8" s="34">
        <v>404.90885771000001</v>
      </c>
      <c r="K8" s="34">
        <v>0</v>
      </c>
      <c r="L8" s="41">
        <v>9.3866158599999991</v>
      </c>
      <c r="M8" s="39">
        <v>0</v>
      </c>
      <c r="N8" s="34">
        <v>0</v>
      </c>
      <c r="O8" s="34">
        <v>0</v>
      </c>
      <c r="P8" s="34">
        <v>0</v>
      </c>
      <c r="Q8" s="41">
        <v>0</v>
      </c>
      <c r="R8" s="39">
        <v>0.85566171000000002</v>
      </c>
      <c r="S8" s="34">
        <v>31.04207083</v>
      </c>
      <c r="T8" s="34">
        <v>62.930995060000001</v>
      </c>
      <c r="U8" s="34">
        <v>0</v>
      </c>
      <c r="V8" s="41">
        <v>1.69789521</v>
      </c>
      <c r="W8" s="39">
        <v>0</v>
      </c>
      <c r="X8" s="34">
        <v>108.85683394</v>
      </c>
      <c r="Y8" s="34">
        <v>0</v>
      </c>
      <c r="Z8" s="34">
        <v>0</v>
      </c>
      <c r="AA8" s="41">
        <v>0</v>
      </c>
      <c r="AB8" s="39">
        <v>2.3875767400000001</v>
      </c>
      <c r="AC8" s="34">
        <v>575.28453059000003</v>
      </c>
      <c r="AD8" s="34">
        <v>0</v>
      </c>
      <c r="AE8" s="34">
        <v>0</v>
      </c>
      <c r="AF8" s="41">
        <v>288.21770565999998</v>
      </c>
      <c r="AG8" s="39">
        <v>0</v>
      </c>
      <c r="AH8" s="34">
        <v>0</v>
      </c>
      <c r="AI8" s="34">
        <v>0</v>
      </c>
      <c r="AJ8" s="34">
        <v>0</v>
      </c>
      <c r="AK8" s="41">
        <v>0</v>
      </c>
      <c r="AL8" s="39">
        <v>0.35700736</v>
      </c>
      <c r="AM8" s="34">
        <v>4.1171475500000003</v>
      </c>
      <c r="AN8" s="34">
        <v>0</v>
      </c>
      <c r="AO8" s="34">
        <v>0</v>
      </c>
      <c r="AP8" s="41">
        <v>5.7135828000000002</v>
      </c>
      <c r="AQ8" s="39">
        <v>0</v>
      </c>
      <c r="AR8" s="34">
        <v>67.189155</v>
      </c>
      <c r="AS8" s="34">
        <v>0</v>
      </c>
      <c r="AT8" s="34">
        <v>0</v>
      </c>
      <c r="AU8" s="41">
        <v>0</v>
      </c>
      <c r="AV8" s="39">
        <v>34.601065300000002</v>
      </c>
      <c r="AW8" s="34">
        <v>1202.05179107</v>
      </c>
      <c r="AX8" s="34">
        <v>55.33252564</v>
      </c>
      <c r="AY8" s="34">
        <v>0</v>
      </c>
      <c r="AZ8" s="41">
        <v>122.98178866000001</v>
      </c>
      <c r="BA8" s="39">
        <v>0</v>
      </c>
      <c r="BB8" s="34">
        <v>0</v>
      </c>
      <c r="BC8" s="34">
        <v>0</v>
      </c>
      <c r="BD8" s="34">
        <v>0</v>
      </c>
      <c r="BE8" s="41">
        <v>0</v>
      </c>
      <c r="BF8" s="39">
        <v>3.33158675</v>
      </c>
      <c r="BG8" s="34">
        <v>22.347282679999999</v>
      </c>
      <c r="BH8" s="34">
        <v>13.99742854</v>
      </c>
      <c r="BI8" s="34">
        <v>0</v>
      </c>
      <c r="BJ8" s="41">
        <v>8.2549714499999993</v>
      </c>
      <c r="BK8" s="42">
        <f>SUM(C8:BJ8)</f>
        <v>3959.9360813399994</v>
      </c>
    </row>
    <row r="9" spans="1:107">
      <c r="A9" s="17"/>
      <c r="B9" s="26" t="s">
        <v>107</v>
      </c>
      <c r="C9" s="39">
        <v>0</v>
      </c>
      <c r="D9" s="46">
        <v>205.0756768</v>
      </c>
      <c r="E9" s="46">
        <v>290.33806386999998</v>
      </c>
      <c r="F9" s="46">
        <v>0</v>
      </c>
      <c r="G9" s="47">
        <v>0</v>
      </c>
      <c r="H9" s="39">
        <v>1.62492339</v>
      </c>
      <c r="I9" s="46">
        <v>1971.4431433699999</v>
      </c>
      <c r="J9" s="46">
        <v>731.56532690999995</v>
      </c>
      <c r="K9" s="46">
        <v>3.2161398000000001</v>
      </c>
      <c r="L9" s="47">
        <v>32.029953970000001</v>
      </c>
      <c r="M9" s="39">
        <v>0</v>
      </c>
      <c r="N9" s="34">
        <v>0</v>
      </c>
      <c r="O9" s="34">
        <v>0</v>
      </c>
      <c r="P9" s="34">
        <v>0</v>
      </c>
      <c r="Q9" s="41">
        <v>0</v>
      </c>
      <c r="R9" s="39">
        <v>0.52432661999999997</v>
      </c>
      <c r="S9" s="46">
        <v>76.514842430000002</v>
      </c>
      <c r="T9" s="46">
        <v>45.196700249999999</v>
      </c>
      <c r="U9" s="46">
        <v>0</v>
      </c>
      <c r="V9" s="47">
        <v>7.3575695999999997</v>
      </c>
      <c r="W9" s="39">
        <v>0</v>
      </c>
      <c r="X9" s="46">
        <v>0</v>
      </c>
      <c r="Y9" s="46">
        <v>0</v>
      </c>
      <c r="Z9" s="46">
        <v>0</v>
      </c>
      <c r="AA9" s="47">
        <v>0</v>
      </c>
      <c r="AB9" s="39">
        <v>0.78673121999999995</v>
      </c>
      <c r="AC9" s="46">
        <v>159.74304235</v>
      </c>
      <c r="AD9" s="46">
        <v>0</v>
      </c>
      <c r="AE9" s="46">
        <v>20.63820042</v>
      </c>
      <c r="AF9" s="47">
        <v>7.9291879600000001</v>
      </c>
      <c r="AG9" s="39">
        <v>0</v>
      </c>
      <c r="AH9" s="46">
        <v>0</v>
      </c>
      <c r="AI9" s="46">
        <v>0</v>
      </c>
      <c r="AJ9" s="46">
        <v>0</v>
      </c>
      <c r="AK9" s="47">
        <v>0</v>
      </c>
      <c r="AL9" s="39">
        <v>0.39746184000000001</v>
      </c>
      <c r="AM9" s="46">
        <v>1.43702029</v>
      </c>
      <c r="AN9" s="46">
        <v>0</v>
      </c>
      <c r="AO9" s="46">
        <v>0</v>
      </c>
      <c r="AP9" s="47">
        <v>0.37877154000000002</v>
      </c>
      <c r="AQ9" s="39">
        <v>0</v>
      </c>
      <c r="AR9" s="46">
        <v>0</v>
      </c>
      <c r="AS9" s="46">
        <v>0</v>
      </c>
      <c r="AT9" s="46">
        <v>0</v>
      </c>
      <c r="AU9" s="47">
        <v>0</v>
      </c>
      <c r="AV9" s="39">
        <v>8.3326079800000006</v>
      </c>
      <c r="AW9" s="46">
        <v>2094.5086795299999</v>
      </c>
      <c r="AX9" s="46">
        <v>253.27169946000001</v>
      </c>
      <c r="AY9" s="46">
        <v>44.898806120000003</v>
      </c>
      <c r="AZ9" s="47">
        <v>96.163618349999993</v>
      </c>
      <c r="BA9" s="39">
        <v>0</v>
      </c>
      <c r="BB9" s="46">
        <v>0</v>
      </c>
      <c r="BC9" s="46">
        <v>0</v>
      </c>
      <c r="BD9" s="46">
        <v>0</v>
      </c>
      <c r="BE9" s="47">
        <v>0</v>
      </c>
      <c r="BF9" s="39">
        <v>4.3289628999999996</v>
      </c>
      <c r="BG9" s="46">
        <v>52.028695949999999</v>
      </c>
      <c r="BH9" s="46">
        <v>21.121630870000001</v>
      </c>
      <c r="BI9" s="46">
        <v>0</v>
      </c>
      <c r="BJ9" s="47">
        <v>21.139537969999999</v>
      </c>
      <c r="BK9" s="42">
        <f>SUM(C9:BJ9)</f>
        <v>6151.9913217599988</v>
      </c>
    </row>
    <row r="10" spans="1:107" s="5" customFormat="1">
      <c r="A10" s="17"/>
      <c r="B10" s="27" t="s">
        <v>89</v>
      </c>
      <c r="C10" s="40">
        <f t="shared" ref="C10:AH10" si="0">SUM(C8:C9)</f>
        <v>0</v>
      </c>
      <c r="D10" s="40">
        <f t="shared" si="0"/>
        <v>362.45637345</v>
      </c>
      <c r="E10" s="40">
        <f t="shared" si="0"/>
        <v>303.24128967999997</v>
      </c>
      <c r="F10" s="40">
        <f t="shared" si="0"/>
        <v>0</v>
      </c>
      <c r="G10" s="40">
        <f t="shared" si="0"/>
        <v>0</v>
      </c>
      <c r="H10" s="40">
        <f t="shared" si="0"/>
        <v>3.3129271</v>
      </c>
      <c r="I10" s="40">
        <f t="shared" si="0"/>
        <v>2733.5632224299998</v>
      </c>
      <c r="J10" s="40">
        <f t="shared" si="0"/>
        <v>1136.47418462</v>
      </c>
      <c r="K10" s="40">
        <f t="shared" si="0"/>
        <v>3.2161398000000001</v>
      </c>
      <c r="L10" s="40">
        <f t="shared" si="0"/>
        <v>41.41656983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1.37998833</v>
      </c>
      <c r="S10" s="40">
        <f t="shared" si="0"/>
        <v>107.55691326</v>
      </c>
      <c r="T10" s="40">
        <f t="shared" si="0"/>
        <v>108.12769531000001</v>
      </c>
      <c r="U10" s="40">
        <f t="shared" si="0"/>
        <v>0</v>
      </c>
      <c r="V10" s="40">
        <f t="shared" si="0"/>
        <v>9.0554648100000001</v>
      </c>
      <c r="W10" s="40">
        <f t="shared" si="0"/>
        <v>0</v>
      </c>
      <c r="X10" s="40">
        <f t="shared" si="0"/>
        <v>108.85683394</v>
      </c>
      <c r="Y10" s="40">
        <f t="shared" si="0"/>
        <v>0</v>
      </c>
      <c r="Z10" s="40">
        <f t="shared" si="0"/>
        <v>0</v>
      </c>
      <c r="AA10" s="40">
        <f t="shared" si="0"/>
        <v>0</v>
      </c>
      <c r="AB10" s="40">
        <f t="shared" si="0"/>
        <v>3.1743079600000002</v>
      </c>
      <c r="AC10" s="40">
        <f t="shared" si="0"/>
        <v>735.02757294000003</v>
      </c>
      <c r="AD10" s="40">
        <f t="shared" si="0"/>
        <v>0</v>
      </c>
      <c r="AE10" s="40">
        <f t="shared" si="0"/>
        <v>20.63820042</v>
      </c>
      <c r="AF10" s="40">
        <f t="shared" si="0"/>
        <v>296.14689361999996</v>
      </c>
      <c r="AG10" s="40">
        <f t="shared" si="0"/>
        <v>0</v>
      </c>
      <c r="AH10" s="40">
        <f t="shared" si="0"/>
        <v>0</v>
      </c>
      <c r="AI10" s="40">
        <f t="shared" ref="AI10:BK10" si="1">SUM(AI8:AI9)</f>
        <v>0</v>
      </c>
      <c r="AJ10" s="40">
        <f t="shared" si="1"/>
        <v>0</v>
      </c>
      <c r="AK10" s="40">
        <f t="shared" si="1"/>
        <v>0</v>
      </c>
      <c r="AL10" s="40">
        <f t="shared" si="1"/>
        <v>0.75446919999999995</v>
      </c>
      <c r="AM10" s="40">
        <f t="shared" si="1"/>
        <v>5.5541678399999999</v>
      </c>
      <c r="AN10" s="40">
        <f t="shared" si="1"/>
        <v>0</v>
      </c>
      <c r="AO10" s="40">
        <f t="shared" si="1"/>
        <v>0</v>
      </c>
      <c r="AP10" s="40">
        <f t="shared" si="1"/>
        <v>6.09235434</v>
      </c>
      <c r="AQ10" s="40">
        <f t="shared" si="1"/>
        <v>0</v>
      </c>
      <c r="AR10" s="40">
        <f t="shared" si="1"/>
        <v>67.189155</v>
      </c>
      <c r="AS10" s="40">
        <f t="shared" si="1"/>
        <v>0</v>
      </c>
      <c r="AT10" s="40">
        <f t="shared" si="1"/>
        <v>0</v>
      </c>
      <c r="AU10" s="40">
        <f t="shared" si="1"/>
        <v>0</v>
      </c>
      <c r="AV10" s="40">
        <f t="shared" si="1"/>
        <v>42.933673280000001</v>
      </c>
      <c r="AW10" s="40">
        <f t="shared" si="1"/>
        <v>3296.5604705999999</v>
      </c>
      <c r="AX10" s="40">
        <f t="shared" si="1"/>
        <v>308.60422510000001</v>
      </c>
      <c r="AY10" s="40">
        <f t="shared" si="1"/>
        <v>44.898806120000003</v>
      </c>
      <c r="AZ10" s="40">
        <f t="shared" si="1"/>
        <v>219.14540700999999</v>
      </c>
      <c r="BA10" s="40">
        <f t="shared" si="1"/>
        <v>0</v>
      </c>
      <c r="BB10" s="40">
        <f t="shared" si="1"/>
        <v>0</v>
      </c>
      <c r="BC10" s="40">
        <f t="shared" si="1"/>
        <v>0</v>
      </c>
      <c r="BD10" s="40">
        <f t="shared" si="1"/>
        <v>0</v>
      </c>
      <c r="BE10" s="40">
        <f t="shared" si="1"/>
        <v>0</v>
      </c>
      <c r="BF10" s="40">
        <f t="shared" si="1"/>
        <v>7.6605496500000001</v>
      </c>
      <c r="BG10" s="40">
        <f t="shared" si="1"/>
        <v>74.375978629999992</v>
      </c>
      <c r="BH10" s="40">
        <f t="shared" si="1"/>
        <v>35.119059409999998</v>
      </c>
      <c r="BI10" s="40">
        <f t="shared" si="1"/>
        <v>0</v>
      </c>
      <c r="BJ10" s="40">
        <f t="shared" si="1"/>
        <v>29.394509419999999</v>
      </c>
      <c r="BK10" s="45">
        <f t="shared" si="1"/>
        <v>10111.927403099999</v>
      </c>
    </row>
    <row r="11" spans="1:107">
      <c r="A11" s="17" t="s">
        <v>81</v>
      </c>
      <c r="B11" s="25" t="s">
        <v>3</v>
      </c>
      <c r="C11" s="76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8"/>
    </row>
    <row r="12" spans="1:107">
      <c r="A12" s="17"/>
      <c r="B12" s="26" t="s">
        <v>182</v>
      </c>
      <c r="C12" s="39">
        <v>0</v>
      </c>
      <c r="D12" s="34">
        <v>0</v>
      </c>
      <c r="E12" s="34">
        <v>0</v>
      </c>
      <c r="F12" s="34">
        <v>0</v>
      </c>
      <c r="G12" s="41">
        <v>0</v>
      </c>
      <c r="H12" s="39">
        <v>1.9450867300000001</v>
      </c>
      <c r="I12" s="34">
        <v>141.55915576999999</v>
      </c>
      <c r="J12" s="34">
        <v>0</v>
      </c>
      <c r="K12" s="34">
        <v>0</v>
      </c>
      <c r="L12" s="41">
        <v>5.9582605800000001</v>
      </c>
      <c r="M12" s="39">
        <v>0</v>
      </c>
      <c r="N12" s="34">
        <v>0</v>
      </c>
      <c r="O12" s="34">
        <v>0</v>
      </c>
      <c r="P12" s="34">
        <v>0</v>
      </c>
      <c r="Q12" s="41">
        <v>0</v>
      </c>
      <c r="R12" s="39">
        <v>0.83584294999999997</v>
      </c>
      <c r="S12" s="34">
        <v>1.6703565600000001</v>
      </c>
      <c r="T12" s="34">
        <v>2.0276518600000002</v>
      </c>
      <c r="U12" s="34">
        <v>0</v>
      </c>
      <c r="V12" s="41">
        <v>0.45132541999999998</v>
      </c>
      <c r="W12" s="39">
        <v>0</v>
      </c>
      <c r="X12" s="34">
        <v>0</v>
      </c>
      <c r="Y12" s="34">
        <v>0</v>
      </c>
      <c r="Z12" s="34">
        <v>0</v>
      </c>
      <c r="AA12" s="41">
        <v>0</v>
      </c>
      <c r="AB12" s="39">
        <v>2.1126682699999999</v>
      </c>
      <c r="AC12" s="34">
        <v>56.995166009999998</v>
      </c>
      <c r="AD12" s="34">
        <v>0</v>
      </c>
      <c r="AE12" s="34">
        <v>0</v>
      </c>
      <c r="AF12" s="41">
        <v>5.8924843400000002</v>
      </c>
      <c r="AG12" s="39">
        <v>0</v>
      </c>
      <c r="AH12" s="34">
        <v>0</v>
      </c>
      <c r="AI12" s="34">
        <v>0</v>
      </c>
      <c r="AJ12" s="34">
        <v>0</v>
      </c>
      <c r="AK12" s="41">
        <v>0</v>
      </c>
      <c r="AL12" s="39">
        <v>0.18511440000000001</v>
      </c>
      <c r="AM12" s="34">
        <v>0</v>
      </c>
      <c r="AN12" s="34">
        <v>0</v>
      </c>
      <c r="AO12" s="34">
        <v>0</v>
      </c>
      <c r="AP12" s="41">
        <v>0.64224124000000005</v>
      </c>
      <c r="AQ12" s="39">
        <v>0</v>
      </c>
      <c r="AR12" s="34">
        <v>0</v>
      </c>
      <c r="AS12" s="34">
        <v>0</v>
      </c>
      <c r="AT12" s="34">
        <v>0</v>
      </c>
      <c r="AU12" s="41">
        <v>0</v>
      </c>
      <c r="AV12" s="39">
        <v>22.562988229999998</v>
      </c>
      <c r="AW12" s="34">
        <v>53.83199596</v>
      </c>
      <c r="AX12" s="34">
        <v>5.9334262799999999</v>
      </c>
      <c r="AY12" s="34">
        <v>0</v>
      </c>
      <c r="AZ12" s="41">
        <v>132.04879940999999</v>
      </c>
      <c r="BA12" s="39">
        <v>0</v>
      </c>
      <c r="BB12" s="34">
        <v>0</v>
      </c>
      <c r="BC12" s="34">
        <v>0</v>
      </c>
      <c r="BD12" s="34">
        <v>0</v>
      </c>
      <c r="BE12" s="41">
        <v>0</v>
      </c>
      <c r="BF12" s="39">
        <v>3.41419198</v>
      </c>
      <c r="BG12" s="34">
        <v>20.656123819999998</v>
      </c>
      <c r="BH12" s="34">
        <v>0</v>
      </c>
      <c r="BI12" s="34">
        <v>0</v>
      </c>
      <c r="BJ12" s="41">
        <v>7.6793801000000004</v>
      </c>
      <c r="BK12" s="42">
        <f>SUM(C12:BJ12)</f>
        <v>466.40225991</v>
      </c>
    </row>
    <row r="13" spans="1:107" s="5" customFormat="1">
      <c r="A13" s="17"/>
      <c r="B13" s="27" t="s">
        <v>90</v>
      </c>
      <c r="C13" s="40">
        <f t="shared" ref="C13:AH13" si="2">C12</f>
        <v>0</v>
      </c>
      <c r="D13" s="40">
        <f t="shared" si="2"/>
        <v>0</v>
      </c>
      <c r="E13" s="40">
        <f t="shared" si="2"/>
        <v>0</v>
      </c>
      <c r="F13" s="40">
        <f t="shared" si="2"/>
        <v>0</v>
      </c>
      <c r="G13" s="40">
        <f t="shared" si="2"/>
        <v>0</v>
      </c>
      <c r="H13" s="40">
        <f t="shared" si="2"/>
        <v>1.9450867300000001</v>
      </c>
      <c r="I13" s="40">
        <f t="shared" si="2"/>
        <v>141.55915576999999</v>
      </c>
      <c r="J13" s="40">
        <f t="shared" si="2"/>
        <v>0</v>
      </c>
      <c r="K13" s="40">
        <f t="shared" si="2"/>
        <v>0</v>
      </c>
      <c r="L13" s="40">
        <f t="shared" si="2"/>
        <v>5.9582605800000001</v>
      </c>
      <c r="M13" s="40">
        <f t="shared" si="2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0.83584294999999997</v>
      </c>
      <c r="S13" s="40">
        <f t="shared" si="2"/>
        <v>1.6703565600000001</v>
      </c>
      <c r="T13" s="40">
        <f t="shared" si="2"/>
        <v>2.0276518600000002</v>
      </c>
      <c r="U13" s="40">
        <f t="shared" si="2"/>
        <v>0</v>
      </c>
      <c r="V13" s="40">
        <f t="shared" si="2"/>
        <v>0.45132541999999998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2.1126682699999999</v>
      </c>
      <c r="AC13" s="40">
        <f t="shared" si="2"/>
        <v>56.995166009999998</v>
      </c>
      <c r="AD13" s="40">
        <f t="shared" si="2"/>
        <v>0</v>
      </c>
      <c r="AE13" s="40">
        <f t="shared" si="2"/>
        <v>0</v>
      </c>
      <c r="AF13" s="40">
        <f t="shared" si="2"/>
        <v>5.8924843400000002</v>
      </c>
      <c r="AG13" s="40">
        <f t="shared" si="2"/>
        <v>0</v>
      </c>
      <c r="AH13" s="40">
        <f t="shared" si="2"/>
        <v>0</v>
      </c>
      <c r="AI13" s="40">
        <f t="shared" ref="AI13:BK13" si="3">AI12</f>
        <v>0</v>
      </c>
      <c r="AJ13" s="40">
        <f t="shared" si="3"/>
        <v>0</v>
      </c>
      <c r="AK13" s="40">
        <f t="shared" si="3"/>
        <v>0</v>
      </c>
      <c r="AL13" s="40">
        <f t="shared" si="3"/>
        <v>0.18511440000000001</v>
      </c>
      <c r="AM13" s="40">
        <f t="shared" si="3"/>
        <v>0</v>
      </c>
      <c r="AN13" s="40">
        <f t="shared" si="3"/>
        <v>0</v>
      </c>
      <c r="AO13" s="40">
        <f t="shared" si="3"/>
        <v>0</v>
      </c>
      <c r="AP13" s="40">
        <f t="shared" si="3"/>
        <v>0.64224124000000005</v>
      </c>
      <c r="AQ13" s="40">
        <f t="shared" si="3"/>
        <v>0</v>
      </c>
      <c r="AR13" s="40">
        <f t="shared" si="3"/>
        <v>0</v>
      </c>
      <c r="AS13" s="40">
        <f t="shared" si="3"/>
        <v>0</v>
      </c>
      <c r="AT13" s="40">
        <f t="shared" si="3"/>
        <v>0</v>
      </c>
      <c r="AU13" s="40">
        <f t="shared" si="3"/>
        <v>0</v>
      </c>
      <c r="AV13" s="40">
        <f t="shared" si="3"/>
        <v>22.562988229999998</v>
      </c>
      <c r="AW13" s="40">
        <f t="shared" si="3"/>
        <v>53.83199596</v>
      </c>
      <c r="AX13" s="40">
        <f t="shared" si="3"/>
        <v>5.9334262799999999</v>
      </c>
      <c r="AY13" s="40">
        <f t="shared" si="3"/>
        <v>0</v>
      </c>
      <c r="AZ13" s="40">
        <f t="shared" si="3"/>
        <v>132.04879940999999</v>
      </c>
      <c r="BA13" s="40">
        <f t="shared" si="3"/>
        <v>0</v>
      </c>
      <c r="BB13" s="40">
        <f t="shared" si="3"/>
        <v>0</v>
      </c>
      <c r="BC13" s="40">
        <f t="shared" si="3"/>
        <v>0</v>
      </c>
      <c r="BD13" s="40">
        <f t="shared" si="3"/>
        <v>0</v>
      </c>
      <c r="BE13" s="40">
        <f t="shared" si="3"/>
        <v>0</v>
      </c>
      <c r="BF13" s="40">
        <f t="shared" si="3"/>
        <v>3.41419198</v>
      </c>
      <c r="BG13" s="40">
        <f t="shared" si="3"/>
        <v>20.656123819999998</v>
      </c>
      <c r="BH13" s="40">
        <f t="shared" si="3"/>
        <v>0</v>
      </c>
      <c r="BI13" s="40">
        <f t="shared" si="3"/>
        <v>0</v>
      </c>
      <c r="BJ13" s="40">
        <f t="shared" si="3"/>
        <v>7.6793801000000004</v>
      </c>
      <c r="BK13" s="40">
        <f t="shared" si="3"/>
        <v>466.40225991</v>
      </c>
    </row>
    <row r="14" spans="1:107">
      <c r="A14" s="17" t="s">
        <v>82</v>
      </c>
      <c r="B14" s="25" t="s">
        <v>10</v>
      </c>
      <c r="C14" s="76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8"/>
    </row>
    <row r="15" spans="1:107">
      <c r="A15" s="17"/>
      <c r="B15" s="26" t="s">
        <v>108</v>
      </c>
      <c r="C15" s="39">
        <v>0</v>
      </c>
      <c r="D15" s="34">
        <v>0</v>
      </c>
      <c r="E15" s="34">
        <v>0</v>
      </c>
      <c r="F15" s="34">
        <v>0</v>
      </c>
      <c r="G15" s="41">
        <v>0</v>
      </c>
      <c r="H15" s="39">
        <v>3.7212660000000002E-2</v>
      </c>
      <c r="I15" s="34">
        <v>148.48479481000001</v>
      </c>
      <c r="J15" s="34">
        <v>0</v>
      </c>
      <c r="K15" s="34">
        <v>0</v>
      </c>
      <c r="L15" s="41">
        <v>1.2911721300000001</v>
      </c>
      <c r="M15" s="39">
        <v>0</v>
      </c>
      <c r="N15" s="34">
        <v>0</v>
      </c>
      <c r="O15" s="34">
        <v>0</v>
      </c>
      <c r="P15" s="34">
        <v>0</v>
      </c>
      <c r="Q15" s="41">
        <v>0</v>
      </c>
      <c r="R15" s="39">
        <v>1.678524E-2</v>
      </c>
      <c r="S15" s="34">
        <v>0</v>
      </c>
      <c r="T15" s="34">
        <v>0</v>
      </c>
      <c r="U15" s="34">
        <v>0</v>
      </c>
      <c r="V15" s="41">
        <v>0</v>
      </c>
      <c r="W15" s="39">
        <v>0</v>
      </c>
      <c r="X15" s="34">
        <v>0</v>
      </c>
      <c r="Y15" s="34">
        <v>0</v>
      </c>
      <c r="Z15" s="34">
        <v>0</v>
      </c>
      <c r="AA15" s="41">
        <v>0</v>
      </c>
      <c r="AB15" s="39">
        <v>0.10214881000000001</v>
      </c>
      <c r="AC15" s="34">
        <v>2.1509767700000002</v>
      </c>
      <c r="AD15" s="34">
        <v>0</v>
      </c>
      <c r="AE15" s="34">
        <v>0</v>
      </c>
      <c r="AF15" s="41">
        <v>0.80661629000000001</v>
      </c>
      <c r="AG15" s="39">
        <v>0</v>
      </c>
      <c r="AH15" s="34">
        <v>0</v>
      </c>
      <c r="AI15" s="34">
        <v>0</v>
      </c>
      <c r="AJ15" s="34">
        <v>0</v>
      </c>
      <c r="AK15" s="41">
        <v>0</v>
      </c>
      <c r="AL15" s="39">
        <v>0</v>
      </c>
      <c r="AM15" s="34">
        <v>0</v>
      </c>
      <c r="AN15" s="34">
        <v>0</v>
      </c>
      <c r="AO15" s="34">
        <v>0</v>
      </c>
      <c r="AP15" s="41">
        <v>0</v>
      </c>
      <c r="AQ15" s="39">
        <v>0</v>
      </c>
      <c r="AR15" s="34">
        <v>0</v>
      </c>
      <c r="AS15" s="34">
        <v>0</v>
      </c>
      <c r="AT15" s="34">
        <v>0</v>
      </c>
      <c r="AU15" s="41">
        <v>0</v>
      </c>
      <c r="AV15" s="39">
        <v>1.1478601399999999</v>
      </c>
      <c r="AW15" s="34">
        <v>16.132325810000001</v>
      </c>
      <c r="AX15" s="34">
        <v>0</v>
      </c>
      <c r="AY15" s="34">
        <v>0</v>
      </c>
      <c r="AZ15" s="41">
        <v>14.82921237</v>
      </c>
      <c r="BA15" s="39">
        <v>0</v>
      </c>
      <c r="BB15" s="34">
        <v>0</v>
      </c>
      <c r="BC15" s="34">
        <v>0</v>
      </c>
      <c r="BD15" s="34">
        <v>0</v>
      </c>
      <c r="BE15" s="41">
        <v>0</v>
      </c>
      <c r="BF15" s="39">
        <v>2.8610139999999999E-2</v>
      </c>
      <c r="BG15" s="34">
        <v>48.396977419999999</v>
      </c>
      <c r="BH15" s="34">
        <v>0</v>
      </c>
      <c r="BI15" s="34">
        <v>0</v>
      </c>
      <c r="BJ15" s="41">
        <v>0.16132326</v>
      </c>
      <c r="BK15" s="42">
        <f t="shared" ref="BK15:BK69" si="4">SUM(C15:BJ15)</f>
        <v>233.58601585</v>
      </c>
    </row>
    <row r="16" spans="1:107">
      <c r="A16" s="17"/>
      <c r="B16" s="26" t="s">
        <v>109</v>
      </c>
      <c r="C16" s="39">
        <v>0</v>
      </c>
      <c r="D16" s="46">
        <v>0</v>
      </c>
      <c r="E16" s="46">
        <v>0</v>
      </c>
      <c r="F16" s="46">
        <v>0</v>
      </c>
      <c r="G16" s="47">
        <v>0</v>
      </c>
      <c r="H16" s="39">
        <v>0.50731437999999995</v>
      </c>
      <c r="I16" s="46">
        <v>204.23997589000001</v>
      </c>
      <c r="J16" s="46">
        <v>0</v>
      </c>
      <c r="K16" s="46">
        <v>0</v>
      </c>
      <c r="L16" s="47">
        <v>13.81272748</v>
      </c>
      <c r="M16" s="39">
        <v>0</v>
      </c>
      <c r="N16" s="46">
        <v>0</v>
      </c>
      <c r="O16" s="46">
        <v>0</v>
      </c>
      <c r="P16" s="46">
        <v>0</v>
      </c>
      <c r="Q16" s="47">
        <v>0</v>
      </c>
      <c r="R16" s="39">
        <v>0.16158115000000001</v>
      </c>
      <c r="S16" s="46">
        <v>8.1329884200000002</v>
      </c>
      <c r="T16" s="46">
        <v>5.4199709999999998E-2</v>
      </c>
      <c r="U16" s="46">
        <v>0</v>
      </c>
      <c r="V16" s="47">
        <v>0.82421935999999996</v>
      </c>
      <c r="W16" s="39">
        <v>0</v>
      </c>
      <c r="X16" s="46">
        <v>0</v>
      </c>
      <c r="Y16" s="46">
        <v>0</v>
      </c>
      <c r="Z16" s="46">
        <v>0</v>
      </c>
      <c r="AA16" s="47">
        <v>0</v>
      </c>
      <c r="AB16" s="39">
        <v>5.7904850000000001E-2</v>
      </c>
      <c r="AC16" s="46">
        <v>31.11445294</v>
      </c>
      <c r="AD16" s="46">
        <v>0</v>
      </c>
      <c r="AE16" s="46">
        <v>0</v>
      </c>
      <c r="AF16" s="47">
        <v>11.51268995</v>
      </c>
      <c r="AG16" s="39">
        <v>0</v>
      </c>
      <c r="AH16" s="46">
        <v>0</v>
      </c>
      <c r="AI16" s="46">
        <v>0</v>
      </c>
      <c r="AJ16" s="46">
        <v>0</v>
      </c>
      <c r="AK16" s="47">
        <v>0</v>
      </c>
      <c r="AL16" s="39">
        <v>1.2988E-2</v>
      </c>
      <c r="AM16" s="46">
        <v>3.7881674200000002</v>
      </c>
      <c r="AN16" s="46">
        <v>0</v>
      </c>
      <c r="AO16" s="46">
        <v>0</v>
      </c>
      <c r="AP16" s="47">
        <v>0</v>
      </c>
      <c r="AQ16" s="39">
        <v>0</v>
      </c>
      <c r="AR16" s="46">
        <v>0</v>
      </c>
      <c r="AS16" s="46">
        <v>0</v>
      </c>
      <c r="AT16" s="46">
        <v>0</v>
      </c>
      <c r="AU16" s="47">
        <v>0</v>
      </c>
      <c r="AV16" s="39">
        <v>1.24615242</v>
      </c>
      <c r="AW16" s="46">
        <v>180.29718535000001</v>
      </c>
      <c r="AX16" s="46">
        <v>0</v>
      </c>
      <c r="AY16" s="46">
        <v>0</v>
      </c>
      <c r="AZ16" s="47">
        <v>52.221800450000003</v>
      </c>
      <c r="BA16" s="39">
        <v>0</v>
      </c>
      <c r="BB16" s="46">
        <v>0</v>
      </c>
      <c r="BC16" s="46">
        <v>0</v>
      </c>
      <c r="BD16" s="46">
        <v>0</v>
      </c>
      <c r="BE16" s="47">
        <v>0</v>
      </c>
      <c r="BF16" s="39">
        <v>0.35362434999999998</v>
      </c>
      <c r="BG16" s="46">
        <v>111.58234482</v>
      </c>
      <c r="BH16" s="46">
        <v>0</v>
      </c>
      <c r="BI16" s="46">
        <v>0</v>
      </c>
      <c r="BJ16" s="47">
        <v>11.13351712</v>
      </c>
      <c r="BK16" s="42">
        <f t="shared" si="4"/>
        <v>631.05383405999999</v>
      </c>
    </row>
    <row r="17" spans="1:63">
      <c r="A17" s="17"/>
      <c r="B17" s="26" t="s">
        <v>110</v>
      </c>
      <c r="C17" s="39">
        <v>0</v>
      </c>
      <c r="D17" s="46">
        <v>0</v>
      </c>
      <c r="E17" s="46">
        <v>0</v>
      </c>
      <c r="F17" s="46">
        <v>0</v>
      </c>
      <c r="G17" s="47">
        <v>0</v>
      </c>
      <c r="H17" s="39">
        <v>0.38943260000000002</v>
      </c>
      <c r="I17" s="46">
        <v>194.71239388999999</v>
      </c>
      <c r="J17" s="46">
        <v>0</v>
      </c>
      <c r="K17" s="46">
        <v>0</v>
      </c>
      <c r="L17" s="47">
        <v>10.35032565</v>
      </c>
      <c r="M17" s="39">
        <v>0</v>
      </c>
      <c r="N17" s="46">
        <v>0</v>
      </c>
      <c r="O17" s="46">
        <v>0</v>
      </c>
      <c r="P17" s="46">
        <v>0</v>
      </c>
      <c r="Q17" s="47">
        <v>0</v>
      </c>
      <c r="R17" s="39">
        <v>0.24538504</v>
      </c>
      <c r="S17" s="46">
        <v>0</v>
      </c>
      <c r="T17" s="46">
        <v>0</v>
      </c>
      <c r="U17" s="46">
        <v>0</v>
      </c>
      <c r="V17" s="47">
        <v>1.14850473</v>
      </c>
      <c r="W17" s="39">
        <v>0</v>
      </c>
      <c r="X17" s="46">
        <v>0</v>
      </c>
      <c r="Y17" s="46">
        <v>0</v>
      </c>
      <c r="Z17" s="46">
        <v>0</v>
      </c>
      <c r="AA17" s="47">
        <v>0</v>
      </c>
      <c r="AB17" s="39">
        <v>5.2636780000000001E-2</v>
      </c>
      <c r="AC17" s="46">
        <v>1.56750379</v>
      </c>
      <c r="AD17" s="46">
        <v>0</v>
      </c>
      <c r="AE17" s="46">
        <v>0</v>
      </c>
      <c r="AF17" s="47">
        <v>6.5048553399999998</v>
      </c>
      <c r="AG17" s="39">
        <v>0</v>
      </c>
      <c r="AH17" s="46">
        <v>0</v>
      </c>
      <c r="AI17" s="46">
        <v>0</v>
      </c>
      <c r="AJ17" s="46">
        <v>0</v>
      </c>
      <c r="AK17" s="47">
        <v>0</v>
      </c>
      <c r="AL17" s="39">
        <v>0</v>
      </c>
      <c r="AM17" s="46">
        <v>54.051854849999998</v>
      </c>
      <c r="AN17" s="46">
        <v>0</v>
      </c>
      <c r="AO17" s="46">
        <v>0</v>
      </c>
      <c r="AP17" s="47">
        <v>3.7295779900000001</v>
      </c>
      <c r="AQ17" s="39">
        <v>0</v>
      </c>
      <c r="AR17" s="46">
        <v>0</v>
      </c>
      <c r="AS17" s="46">
        <v>0</v>
      </c>
      <c r="AT17" s="46">
        <v>0</v>
      </c>
      <c r="AU17" s="47">
        <v>0</v>
      </c>
      <c r="AV17" s="39">
        <v>0.63790265000000002</v>
      </c>
      <c r="AW17" s="46">
        <v>49.685239299999999</v>
      </c>
      <c r="AX17" s="46">
        <v>0</v>
      </c>
      <c r="AY17" s="46">
        <v>0</v>
      </c>
      <c r="AZ17" s="47">
        <v>53.463717129999999</v>
      </c>
      <c r="BA17" s="39">
        <v>0</v>
      </c>
      <c r="BB17" s="46">
        <v>0</v>
      </c>
      <c r="BC17" s="46">
        <v>0</v>
      </c>
      <c r="BD17" s="46">
        <v>0</v>
      </c>
      <c r="BE17" s="47">
        <v>0</v>
      </c>
      <c r="BF17" s="39">
        <v>0.53438907000000002</v>
      </c>
      <c r="BG17" s="46">
        <v>37.008265059999999</v>
      </c>
      <c r="BH17" s="46">
        <v>0</v>
      </c>
      <c r="BI17" s="46">
        <v>0</v>
      </c>
      <c r="BJ17" s="47">
        <v>1.79416592</v>
      </c>
      <c r="BK17" s="42">
        <f t="shared" si="4"/>
        <v>415.87614978999994</v>
      </c>
    </row>
    <row r="18" spans="1:63">
      <c r="A18" s="17"/>
      <c r="B18" s="26" t="s">
        <v>111</v>
      </c>
      <c r="C18" s="39">
        <v>0</v>
      </c>
      <c r="D18" s="46">
        <v>0</v>
      </c>
      <c r="E18" s="46">
        <v>0</v>
      </c>
      <c r="F18" s="46">
        <v>0</v>
      </c>
      <c r="G18" s="47">
        <v>0</v>
      </c>
      <c r="H18" s="39">
        <v>0.20707879000000001</v>
      </c>
      <c r="I18" s="46">
        <v>89.505722820000003</v>
      </c>
      <c r="J18" s="46">
        <v>0</v>
      </c>
      <c r="K18" s="46">
        <v>0</v>
      </c>
      <c r="L18" s="47">
        <v>3.20131896</v>
      </c>
      <c r="M18" s="39">
        <v>0</v>
      </c>
      <c r="N18" s="46">
        <v>0</v>
      </c>
      <c r="O18" s="46">
        <v>0</v>
      </c>
      <c r="P18" s="46">
        <v>0</v>
      </c>
      <c r="Q18" s="47">
        <v>0</v>
      </c>
      <c r="R18" s="39">
        <v>1.4621149999999999E-2</v>
      </c>
      <c r="S18" s="46">
        <v>5.4152403299999996</v>
      </c>
      <c r="T18" s="46">
        <v>0</v>
      </c>
      <c r="U18" s="46">
        <v>0</v>
      </c>
      <c r="V18" s="47">
        <v>0.33574490000000001</v>
      </c>
      <c r="W18" s="39">
        <v>0</v>
      </c>
      <c r="X18" s="46">
        <v>0</v>
      </c>
      <c r="Y18" s="46">
        <v>0</v>
      </c>
      <c r="Z18" s="46">
        <v>0</v>
      </c>
      <c r="AA18" s="47">
        <v>0</v>
      </c>
      <c r="AB18" s="39">
        <v>0.11364702</v>
      </c>
      <c r="AC18" s="46">
        <v>10.82352581</v>
      </c>
      <c r="AD18" s="46">
        <v>0</v>
      </c>
      <c r="AE18" s="46">
        <v>0</v>
      </c>
      <c r="AF18" s="47">
        <v>12.387525289999999</v>
      </c>
      <c r="AG18" s="39">
        <v>0</v>
      </c>
      <c r="AH18" s="46">
        <v>0</v>
      </c>
      <c r="AI18" s="46">
        <v>0</v>
      </c>
      <c r="AJ18" s="46">
        <v>0</v>
      </c>
      <c r="AK18" s="47">
        <v>0</v>
      </c>
      <c r="AL18" s="39">
        <v>1.0823499999999999E-3</v>
      </c>
      <c r="AM18" s="46">
        <v>0</v>
      </c>
      <c r="AN18" s="46">
        <v>0</v>
      </c>
      <c r="AO18" s="46">
        <v>0</v>
      </c>
      <c r="AP18" s="47">
        <v>0</v>
      </c>
      <c r="AQ18" s="39">
        <v>0</v>
      </c>
      <c r="AR18" s="46">
        <v>0</v>
      </c>
      <c r="AS18" s="46">
        <v>0</v>
      </c>
      <c r="AT18" s="46">
        <v>0</v>
      </c>
      <c r="AU18" s="47">
        <v>0</v>
      </c>
      <c r="AV18" s="39">
        <v>0.84499374000000005</v>
      </c>
      <c r="AW18" s="46">
        <v>30.085096149999998</v>
      </c>
      <c r="AX18" s="46">
        <v>0</v>
      </c>
      <c r="AY18" s="46">
        <v>0</v>
      </c>
      <c r="AZ18" s="47">
        <v>24.44004189</v>
      </c>
      <c r="BA18" s="39">
        <v>0</v>
      </c>
      <c r="BB18" s="46">
        <v>0</v>
      </c>
      <c r="BC18" s="46">
        <v>0</v>
      </c>
      <c r="BD18" s="46">
        <v>0</v>
      </c>
      <c r="BE18" s="47">
        <v>0</v>
      </c>
      <c r="BF18" s="39">
        <v>0.55616471000000001</v>
      </c>
      <c r="BG18" s="46">
        <v>41.129398080000001</v>
      </c>
      <c r="BH18" s="46">
        <v>0</v>
      </c>
      <c r="BI18" s="46">
        <v>0</v>
      </c>
      <c r="BJ18" s="47">
        <v>2.4146831500000001</v>
      </c>
      <c r="BK18" s="42">
        <f t="shared" si="4"/>
        <v>221.47588513999997</v>
      </c>
    </row>
    <row r="19" spans="1:63">
      <c r="A19" s="17"/>
      <c r="B19" s="26" t="s">
        <v>112</v>
      </c>
      <c r="C19" s="39">
        <v>0</v>
      </c>
      <c r="D19" s="46">
        <v>0</v>
      </c>
      <c r="E19" s="46">
        <v>0</v>
      </c>
      <c r="F19" s="46">
        <v>0</v>
      </c>
      <c r="G19" s="47">
        <v>0</v>
      </c>
      <c r="H19" s="39">
        <v>0.21582419</v>
      </c>
      <c r="I19" s="46">
        <v>0</v>
      </c>
      <c r="J19" s="46">
        <v>0</v>
      </c>
      <c r="K19" s="46">
        <v>0</v>
      </c>
      <c r="L19" s="47">
        <v>1.34838013</v>
      </c>
      <c r="M19" s="39">
        <v>0</v>
      </c>
      <c r="N19" s="46">
        <v>0</v>
      </c>
      <c r="O19" s="46">
        <v>0</v>
      </c>
      <c r="P19" s="46">
        <v>0</v>
      </c>
      <c r="Q19" s="47">
        <v>0</v>
      </c>
      <c r="R19" s="39">
        <v>7.2986430000000005E-2</v>
      </c>
      <c r="S19" s="46">
        <v>0</v>
      </c>
      <c r="T19" s="46">
        <v>0</v>
      </c>
      <c r="U19" s="46">
        <v>0</v>
      </c>
      <c r="V19" s="47">
        <v>0.17405176999999999</v>
      </c>
      <c r="W19" s="39">
        <v>0</v>
      </c>
      <c r="X19" s="46">
        <v>0</v>
      </c>
      <c r="Y19" s="46">
        <v>0</v>
      </c>
      <c r="Z19" s="46">
        <v>0</v>
      </c>
      <c r="AA19" s="47">
        <v>0</v>
      </c>
      <c r="AB19" s="39">
        <v>0.90047080000000002</v>
      </c>
      <c r="AC19" s="46">
        <v>14.35172895</v>
      </c>
      <c r="AD19" s="46">
        <v>0</v>
      </c>
      <c r="AE19" s="46">
        <v>0</v>
      </c>
      <c r="AF19" s="47">
        <v>38.946960580000002</v>
      </c>
      <c r="AG19" s="39">
        <v>0</v>
      </c>
      <c r="AH19" s="46">
        <v>0</v>
      </c>
      <c r="AI19" s="46">
        <v>0</v>
      </c>
      <c r="AJ19" s="46">
        <v>0</v>
      </c>
      <c r="AK19" s="47">
        <v>0</v>
      </c>
      <c r="AL19" s="39">
        <v>5.9573220000000003E-2</v>
      </c>
      <c r="AM19" s="46">
        <v>0</v>
      </c>
      <c r="AN19" s="46">
        <v>0</v>
      </c>
      <c r="AO19" s="46">
        <v>0</v>
      </c>
      <c r="AP19" s="47">
        <v>0.31411330999999998</v>
      </c>
      <c r="AQ19" s="39">
        <v>0</v>
      </c>
      <c r="AR19" s="46">
        <v>0</v>
      </c>
      <c r="AS19" s="46">
        <v>0</v>
      </c>
      <c r="AT19" s="46">
        <v>0</v>
      </c>
      <c r="AU19" s="47">
        <v>0</v>
      </c>
      <c r="AV19" s="39">
        <v>1.8129569800000001</v>
      </c>
      <c r="AW19" s="46">
        <v>16.721245979999999</v>
      </c>
      <c r="AX19" s="46">
        <v>0</v>
      </c>
      <c r="AY19" s="46">
        <v>0</v>
      </c>
      <c r="AZ19" s="47">
        <v>18.368191899999999</v>
      </c>
      <c r="BA19" s="39">
        <v>0</v>
      </c>
      <c r="BB19" s="46">
        <v>0</v>
      </c>
      <c r="BC19" s="46">
        <v>0</v>
      </c>
      <c r="BD19" s="46">
        <v>0</v>
      </c>
      <c r="BE19" s="47">
        <v>0</v>
      </c>
      <c r="BF19" s="39">
        <v>1.0980015000000001</v>
      </c>
      <c r="BG19" s="46">
        <v>0.54157467999999997</v>
      </c>
      <c r="BH19" s="46">
        <v>0</v>
      </c>
      <c r="BI19" s="46">
        <v>0</v>
      </c>
      <c r="BJ19" s="47">
        <v>3.7660799800000002</v>
      </c>
      <c r="BK19" s="42">
        <f t="shared" si="4"/>
        <v>98.6921404</v>
      </c>
    </row>
    <row r="20" spans="1:63">
      <c r="A20" s="17"/>
      <c r="B20" s="26" t="s">
        <v>113</v>
      </c>
      <c r="C20" s="39">
        <v>0</v>
      </c>
      <c r="D20" s="46">
        <v>0</v>
      </c>
      <c r="E20" s="46">
        <v>0</v>
      </c>
      <c r="F20" s="46">
        <v>0</v>
      </c>
      <c r="G20" s="47">
        <v>0</v>
      </c>
      <c r="H20" s="39">
        <v>0.20555101000000001</v>
      </c>
      <c r="I20" s="46">
        <v>7.5700820000000002E-2</v>
      </c>
      <c r="J20" s="46">
        <v>0</v>
      </c>
      <c r="K20" s="46">
        <v>0</v>
      </c>
      <c r="L20" s="47">
        <v>2.1543879600000002</v>
      </c>
      <c r="M20" s="39">
        <v>0</v>
      </c>
      <c r="N20" s="46">
        <v>0</v>
      </c>
      <c r="O20" s="46">
        <v>0</v>
      </c>
      <c r="P20" s="46">
        <v>0</v>
      </c>
      <c r="Q20" s="47">
        <v>0</v>
      </c>
      <c r="R20" s="39">
        <v>5.8489979999999997E-2</v>
      </c>
      <c r="S20" s="46">
        <v>0.59086061000000001</v>
      </c>
      <c r="T20" s="46">
        <v>0</v>
      </c>
      <c r="U20" s="46">
        <v>0</v>
      </c>
      <c r="V20" s="47">
        <v>8.9738341100000003</v>
      </c>
      <c r="W20" s="39">
        <v>0</v>
      </c>
      <c r="X20" s="46">
        <v>0</v>
      </c>
      <c r="Y20" s="46">
        <v>0</v>
      </c>
      <c r="Z20" s="46">
        <v>0</v>
      </c>
      <c r="AA20" s="47">
        <v>0</v>
      </c>
      <c r="AB20" s="39">
        <v>2.7064200000000002E-3</v>
      </c>
      <c r="AC20" s="46">
        <v>1.51559574</v>
      </c>
      <c r="AD20" s="46">
        <v>0</v>
      </c>
      <c r="AE20" s="46">
        <v>0</v>
      </c>
      <c r="AF20" s="47">
        <v>2.5440357100000002</v>
      </c>
      <c r="AG20" s="39">
        <v>0</v>
      </c>
      <c r="AH20" s="46">
        <v>0</v>
      </c>
      <c r="AI20" s="46">
        <v>0</v>
      </c>
      <c r="AJ20" s="46">
        <v>0</v>
      </c>
      <c r="AK20" s="47">
        <v>0</v>
      </c>
      <c r="AL20" s="39">
        <v>7.0366949999999998E-2</v>
      </c>
      <c r="AM20" s="46">
        <v>0</v>
      </c>
      <c r="AN20" s="46">
        <v>0</v>
      </c>
      <c r="AO20" s="46">
        <v>0</v>
      </c>
      <c r="AP20" s="47">
        <v>0.33559620000000001</v>
      </c>
      <c r="AQ20" s="39">
        <v>0</v>
      </c>
      <c r="AR20" s="46">
        <v>0</v>
      </c>
      <c r="AS20" s="46">
        <v>0</v>
      </c>
      <c r="AT20" s="46">
        <v>0</v>
      </c>
      <c r="AU20" s="47">
        <v>0</v>
      </c>
      <c r="AV20" s="39">
        <v>0.94550007000000003</v>
      </c>
      <c r="AW20" s="46">
        <v>5.64144574</v>
      </c>
      <c r="AX20" s="46">
        <v>0</v>
      </c>
      <c r="AY20" s="46">
        <v>0</v>
      </c>
      <c r="AZ20" s="47">
        <v>28.971723319999999</v>
      </c>
      <c r="BA20" s="39">
        <v>0</v>
      </c>
      <c r="BB20" s="46">
        <v>0</v>
      </c>
      <c r="BC20" s="46">
        <v>0</v>
      </c>
      <c r="BD20" s="46">
        <v>0</v>
      </c>
      <c r="BE20" s="47">
        <v>0</v>
      </c>
      <c r="BF20" s="39">
        <v>0.25160188</v>
      </c>
      <c r="BG20" s="46">
        <v>1.89449468</v>
      </c>
      <c r="BH20" s="46">
        <v>0</v>
      </c>
      <c r="BI20" s="46">
        <v>0</v>
      </c>
      <c r="BJ20" s="47">
        <v>5.3759599099999997</v>
      </c>
      <c r="BK20" s="42">
        <f t="shared" si="4"/>
        <v>59.607851110000006</v>
      </c>
    </row>
    <row r="21" spans="1:63">
      <c r="A21" s="17"/>
      <c r="B21" s="26" t="s">
        <v>114</v>
      </c>
      <c r="C21" s="39">
        <v>0</v>
      </c>
      <c r="D21" s="46">
        <v>0</v>
      </c>
      <c r="E21" s="46">
        <v>0</v>
      </c>
      <c r="F21" s="46">
        <v>0</v>
      </c>
      <c r="G21" s="47">
        <v>0</v>
      </c>
      <c r="H21" s="39">
        <v>0.26157867000000001</v>
      </c>
      <c r="I21" s="46">
        <v>94.023060990000005</v>
      </c>
      <c r="J21" s="46">
        <v>0</v>
      </c>
      <c r="K21" s="46">
        <v>0</v>
      </c>
      <c r="L21" s="47">
        <v>9.4554042700000007</v>
      </c>
      <c r="M21" s="39">
        <v>0</v>
      </c>
      <c r="N21" s="46">
        <v>0</v>
      </c>
      <c r="O21" s="46">
        <v>0</v>
      </c>
      <c r="P21" s="46">
        <v>0</v>
      </c>
      <c r="Q21" s="47">
        <v>0</v>
      </c>
      <c r="R21" s="39">
        <v>0.30934884000000001</v>
      </c>
      <c r="S21" s="46">
        <v>0</v>
      </c>
      <c r="T21" s="46">
        <v>0</v>
      </c>
      <c r="U21" s="46">
        <v>0</v>
      </c>
      <c r="V21" s="47">
        <v>0.41666374</v>
      </c>
      <c r="W21" s="39">
        <v>0</v>
      </c>
      <c r="X21" s="46">
        <v>0</v>
      </c>
      <c r="Y21" s="46">
        <v>0</v>
      </c>
      <c r="Z21" s="46">
        <v>0</v>
      </c>
      <c r="AA21" s="47">
        <v>0</v>
      </c>
      <c r="AB21" s="39">
        <v>1.8592831599999999</v>
      </c>
      <c r="AC21" s="46">
        <v>11.52115785</v>
      </c>
      <c r="AD21" s="46">
        <v>0</v>
      </c>
      <c r="AE21" s="46">
        <v>0</v>
      </c>
      <c r="AF21" s="47">
        <v>48.71687</v>
      </c>
      <c r="AG21" s="39">
        <v>0</v>
      </c>
      <c r="AH21" s="46">
        <v>0</v>
      </c>
      <c r="AI21" s="46">
        <v>0</v>
      </c>
      <c r="AJ21" s="46">
        <v>0</v>
      </c>
      <c r="AK21" s="47">
        <v>0</v>
      </c>
      <c r="AL21" s="39">
        <v>0.45179321</v>
      </c>
      <c r="AM21" s="46">
        <v>0.62509555999999999</v>
      </c>
      <c r="AN21" s="46">
        <v>0</v>
      </c>
      <c r="AO21" s="46">
        <v>0</v>
      </c>
      <c r="AP21" s="47">
        <v>5.0838860300000004</v>
      </c>
      <c r="AQ21" s="39">
        <v>0</v>
      </c>
      <c r="AR21" s="46">
        <v>0</v>
      </c>
      <c r="AS21" s="46">
        <v>0</v>
      </c>
      <c r="AT21" s="46">
        <v>0</v>
      </c>
      <c r="AU21" s="47">
        <v>0</v>
      </c>
      <c r="AV21" s="39">
        <v>2.9844368499999998</v>
      </c>
      <c r="AW21" s="46">
        <v>27.111536919999999</v>
      </c>
      <c r="AX21" s="46">
        <v>0</v>
      </c>
      <c r="AY21" s="46">
        <v>0</v>
      </c>
      <c r="AZ21" s="47">
        <v>26.607667859999999</v>
      </c>
      <c r="BA21" s="39">
        <v>0</v>
      </c>
      <c r="BB21" s="46">
        <v>0</v>
      </c>
      <c r="BC21" s="46">
        <v>0</v>
      </c>
      <c r="BD21" s="46">
        <v>0</v>
      </c>
      <c r="BE21" s="47">
        <v>0</v>
      </c>
      <c r="BF21" s="39">
        <v>1.21760209</v>
      </c>
      <c r="BG21" s="46">
        <v>0.19222443</v>
      </c>
      <c r="BH21" s="46">
        <v>0</v>
      </c>
      <c r="BI21" s="46">
        <v>0</v>
      </c>
      <c r="BJ21" s="47">
        <v>4.6640416800000004</v>
      </c>
      <c r="BK21" s="42">
        <f t="shared" si="4"/>
        <v>235.50165215000004</v>
      </c>
    </row>
    <row r="22" spans="1:63">
      <c r="A22" s="17"/>
      <c r="B22" s="26" t="s">
        <v>115</v>
      </c>
      <c r="C22" s="39">
        <v>0</v>
      </c>
      <c r="D22" s="46">
        <v>0</v>
      </c>
      <c r="E22" s="46">
        <v>0</v>
      </c>
      <c r="F22" s="46">
        <v>0</v>
      </c>
      <c r="G22" s="47">
        <v>0</v>
      </c>
      <c r="H22" s="39">
        <v>0.23995704000000001</v>
      </c>
      <c r="I22" s="46">
        <v>60.906374999999997</v>
      </c>
      <c r="J22" s="46">
        <v>0</v>
      </c>
      <c r="K22" s="46">
        <v>0</v>
      </c>
      <c r="L22" s="47">
        <v>3.4220872099999999</v>
      </c>
      <c r="M22" s="39">
        <v>0</v>
      </c>
      <c r="N22" s="46">
        <v>0</v>
      </c>
      <c r="O22" s="46">
        <v>0</v>
      </c>
      <c r="P22" s="46">
        <v>0</v>
      </c>
      <c r="Q22" s="47">
        <v>0</v>
      </c>
      <c r="R22" s="39">
        <v>0.10641887</v>
      </c>
      <c r="S22" s="46">
        <v>10.8278</v>
      </c>
      <c r="T22" s="46">
        <v>0</v>
      </c>
      <c r="U22" s="46">
        <v>0</v>
      </c>
      <c r="V22" s="47">
        <v>0.1894865</v>
      </c>
      <c r="W22" s="39">
        <v>0</v>
      </c>
      <c r="X22" s="46">
        <v>0</v>
      </c>
      <c r="Y22" s="46">
        <v>0</v>
      </c>
      <c r="Z22" s="46">
        <v>0</v>
      </c>
      <c r="AA22" s="47">
        <v>0</v>
      </c>
      <c r="AB22" s="39">
        <v>0</v>
      </c>
      <c r="AC22" s="46">
        <v>2.8164302399999999</v>
      </c>
      <c r="AD22" s="46">
        <v>0</v>
      </c>
      <c r="AE22" s="46">
        <v>0</v>
      </c>
      <c r="AF22" s="47">
        <v>0.40041114</v>
      </c>
      <c r="AG22" s="39">
        <v>0</v>
      </c>
      <c r="AH22" s="46">
        <v>0</v>
      </c>
      <c r="AI22" s="46">
        <v>0</v>
      </c>
      <c r="AJ22" s="46">
        <v>0</v>
      </c>
      <c r="AK22" s="47">
        <v>0</v>
      </c>
      <c r="AL22" s="39">
        <v>6.4931539999999996E-2</v>
      </c>
      <c r="AM22" s="46">
        <v>0</v>
      </c>
      <c r="AN22" s="46">
        <v>0</v>
      </c>
      <c r="AO22" s="46">
        <v>0</v>
      </c>
      <c r="AP22" s="47">
        <v>0</v>
      </c>
      <c r="AQ22" s="39">
        <v>0</v>
      </c>
      <c r="AR22" s="46">
        <v>0</v>
      </c>
      <c r="AS22" s="46">
        <v>0</v>
      </c>
      <c r="AT22" s="46">
        <v>0</v>
      </c>
      <c r="AU22" s="47">
        <v>0</v>
      </c>
      <c r="AV22" s="39">
        <v>1.12493881</v>
      </c>
      <c r="AW22" s="46">
        <v>25.680033779999999</v>
      </c>
      <c r="AX22" s="46">
        <v>0</v>
      </c>
      <c r="AY22" s="46">
        <v>0</v>
      </c>
      <c r="AZ22" s="47">
        <v>34.433826349999997</v>
      </c>
      <c r="BA22" s="39">
        <v>0</v>
      </c>
      <c r="BB22" s="46">
        <v>0</v>
      </c>
      <c r="BC22" s="46">
        <v>0</v>
      </c>
      <c r="BD22" s="46">
        <v>0</v>
      </c>
      <c r="BE22" s="47">
        <v>0</v>
      </c>
      <c r="BF22" s="39">
        <v>0.22829495</v>
      </c>
      <c r="BG22" s="46">
        <v>0.24886093000000001</v>
      </c>
      <c r="BH22" s="46">
        <v>0</v>
      </c>
      <c r="BI22" s="46">
        <v>0</v>
      </c>
      <c r="BJ22" s="47">
        <v>1.71365685</v>
      </c>
      <c r="BK22" s="42">
        <f t="shared" si="4"/>
        <v>142.40350921000001</v>
      </c>
    </row>
    <row r="23" spans="1:63">
      <c r="A23" s="17"/>
      <c r="B23" s="26" t="s">
        <v>116</v>
      </c>
      <c r="C23" s="39">
        <v>0</v>
      </c>
      <c r="D23" s="46">
        <v>0</v>
      </c>
      <c r="E23" s="46">
        <v>0</v>
      </c>
      <c r="F23" s="46">
        <v>0</v>
      </c>
      <c r="G23" s="47">
        <v>0</v>
      </c>
      <c r="H23" s="39">
        <v>0.39961352999999999</v>
      </c>
      <c r="I23" s="46">
        <v>55.777081629999998</v>
      </c>
      <c r="J23" s="46">
        <v>0</v>
      </c>
      <c r="K23" s="46">
        <v>0</v>
      </c>
      <c r="L23" s="47">
        <v>3.9563943199999998</v>
      </c>
      <c r="M23" s="39">
        <v>0</v>
      </c>
      <c r="N23" s="46">
        <v>0</v>
      </c>
      <c r="O23" s="46">
        <v>0</v>
      </c>
      <c r="P23" s="46">
        <v>0</v>
      </c>
      <c r="Q23" s="47">
        <v>0</v>
      </c>
      <c r="R23" s="39">
        <v>0.51943189000000001</v>
      </c>
      <c r="S23" s="46">
        <v>28.609861550000002</v>
      </c>
      <c r="T23" s="46">
        <v>0</v>
      </c>
      <c r="U23" s="46">
        <v>0</v>
      </c>
      <c r="V23" s="47">
        <v>0.21198807</v>
      </c>
      <c r="W23" s="39">
        <v>0</v>
      </c>
      <c r="X23" s="46">
        <v>0</v>
      </c>
      <c r="Y23" s="46">
        <v>0</v>
      </c>
      <c r="Z23" s="46">
        <v>0</v>
      </c>
      <c r="AA23" s="47">
        <v>0</v>
      </c>
      <c r="AB23" s="39">
        <v>0.18936304000000001</v>
      </c>
      <c r="AC23" s="46">
        <v>0.73690918000000005</v>
      </c>
      <c r="AD23" s="46">
        <v>0</v>
      </c>
      <c r="AE23" s="46">
        <v>0</v>
      </c>
      <c r="AF23" s="47">
        <v>9.7836274400000001</v>
      </c>
      <c r="AG23" s="39">
        <v>0</v>
      </c>
      <c r="AH23" s="46">
        <v>0</v>
      </c>
      <c r="AI23" s="46">
        <v>0</v>
      </c>
      <c r="AJ23" s="46">
        <v>0</v>
      </c>
      <c r="AK23" s="47">
        <v>0</v>
      </c>
      <c r="AL23" s="39">
        <v>0.23591401000000001</v>
      </c>
      <c r="AM23" s="46">
        <v>0.12962989999999999</v>
      </c>
      <c r="AN23" s="46">
        <v>0</v>
      </c>
      <c r="AO23" s="46">
        <v>0</v>
      </c>
      <c r="AP23" s="47">
        <v>1.18087779</v>
      </c>
      <c r="AQ23" s="39">
        <v>0</v>
      </c>
      <c r="AR23" s="46">
        <v>0</v>
      </c>
      <c r="AS23" s="46">
        <v>0</v>
      </c>
      <c r="AT23" s="46">
        <v>0</v>
      </c>
      <c r="AU23" s="47">
        <v>0</v>
      </c>
      <c r="AV23" s="39">
        <v>3.99783263</v>
      </c>
      <c r="AW23" s="46">
        <v>8.8109550700000003</v>
      </c>
      <c r="AX23" s="46">
        <v>0.26930822999999998</v>
      </c>
      <c r="AY23" s="46">
        <v>0</v>
      </c>
      <c r="AZ23" s="47">
        <v>46.707331019999998</v>
      </c>
      <c r="BA23" s="39">
        <v>0</v>
      </c>
      <c r="BB23" s="46">
        <v>0</v>
      </c>
      <c r="BC23" s="46">
        <v>0</v>
      </c>
      <c r="BD23" s="46">
        <v>0</v>
      </c>
      <c r="BE23" s="47">
        <v>0</v>
      </c>
      <c r="BF23" s="39">
        <v>2.0815597600000002</v>
      </c>
      <c r="BG23" s="46">
        <v>1.04834044</v>
      </c>
      <c r="BH23" s="46">
        <v>0</v>
      </c>
      <c r="BI23" s="46">
        <v>0</v>
      </c>
      <c r="BJ23" s="47">
        <v>8.6462407700000004</v>
      </c>
      <c r="BK23" s="42">
        <f t="shared" si="4"/>
        <v>173.29226027000001</v>
      </c>
    </row>
    <row r="24" spans="1:63">
      <c r="A24" s="17"/>
      <c r="B24" s="26" t="s">
        <v>117</v>
      </c>
      <c r="C24" s="39">
        <v>0</v>
      </c>
      <c r="D24" s="46">
        <v>0</v>
      </c>
      <c r="E24" s="46">
        <v>0</v>
      </c>
      <c r="F24" s="46">
        <v>0</v>
      </c>
      <c r="G24" s="47">
        <v>0</v>
      </c>
      <c r="H24" s="39">
        <v>0.15449299</v>
      </c>
      <c r="I24" s="46">
        <v>0</v>
      </c>
      <c r="J24" s="46">
        <v>0</v>
      </c>
      <c r="K24" s="46">
        <v>0</v>
      </c>
      <c r="L24" s="47">
        <v>4.57915297</v>
      </c>
      <c r="M24" s="39">
        <v>0</v>
      </c>
      <c r="N24" s="46">
        <v>0</v>
      </c>
      <c r="O24" s="46">
        <v>0</v>
      </c>
      <c r="P24" s="46">
        <v>0</v>
      </c>
      <c r="Q24" s="47">
        <v>0</v>
      </c>
      <c r="R24" s="39">
        <v>4.4093970000000003E-2</v>
      </c>
      <c r="S24" s="46">
        <v>0</v>
      </c>
      <c r="T24" s="46">
        <v>0</v>
      </c>
      <c r="U24" s="46">
        <v>0</v>
      </c>
      <c r="V24" s="47">
        <v>0</v>
      </c>
      <c r="W24" s="39">
        <v>0</v>
      </c>
      <c r="X24" s="46">
        <v>0</v>
      </c>
      <c r="Y24" s="46">
        <v>0</v>
      </c>
      <c r="Z24" s="46">
        <v>0</v>
      </c>
      <c r="AA24" s="47">
        <v>0</v>
      </c>
      <c r="AB24" s="39">
        <v>0.15681664000000001</v>
      </c>
      <c r="AC24" s="46">
        <v>0.54337774000000005</v>
      </c>
      <c r="AD24" s="46">
        <v>0</v>
      </c>
      <c r="AE24" s="46">
        <v>0</v>
      </c>
      <c r="AF24" s="47">
        <v>9.1453510599999994</v>
      </c>
      <c r="AG24" s="39">
        <v>0</v>
      </c>
      <c r="AH24" s="46">
        <v>0</v>
      </c>
      <c r="AI24" s="46">
        <v>0</v>
      </c>
      <c r="AJ24" s="46">
        <v>0</v>
      </c>
      <c r="AK24" s="47">
        <v>0</v>
      </c>
      <c r="AL24" s="39">
        <v>0.17388087999999999</v>
      </c>
      <c r="AM24" s="46">
        <v>3.260267E-2</v>
      </c>
      <c r="AN24" s="46">
        <v>0</v>
      </c>
      <c r="AO24" s="46">
        <v>0</v>
      </c>
      <c r="AP24" s="47">
        <v>5.0631937999999996</v>
      </c>
      <c r="AQ24" s="39">
        <v>0</v>
      </c>
      <c r="AR24" s="46">
        <v>0</v>
      </c>
      <c r="AS24" s="46">
        <v>0</v>
      </c>
      <c r="AT24" s="46">
        <v>0</v>
      </c>
      <c r="AU24" s="47">
        <v>0</v>
      </c>
      <c r="AV24" s="39">
        <v>3.49556858</v>
      </c>
      <c r="AW24" s="46">
        <v>2.6491555899999999</v>
      </c>
      <c r="AX24" s="46">
        <v>0</v>
      </c>
      <c r="AY24" s="46">
        <v>0</v>
      </c>
      <c r="AZ24" s="47">
        <v>61.09445427</v>
      </c>
      <c r="BA24" s="39">
        <v>0</v>
      </c>
      <c r="BB24" s="46">
        <v>0</v>
      </c>
      <c r="BC24" s="46">
        <v>0</v>
      </c>
      <c r="BD24" s="46">
        <v>0</v>
      </c>
      <c r="BE24" s="47">
        <v>0</v>
      </c>
      <c r="BF24" s="39">
        <v>0.93656262000000001</v>
      </c>
      <c r="BG24" s="46">
        <v>0.91981897000000001</v>
      </c>
      <c r="BH24" s="46">
        <v>0.32602664999999997</v>
      </c>
      <c r="BI24" s="46">
        <v>0</v>
      </c>
      <c r="BJ24" s="47">
        <v>2.1814073299999999</v>
      </c>
      <c r="BK24" s="42">
        <f t="shared" si="4"/>
        <v>91.495956730000003</v>
      </c>
    </row>
    <row r="25" spans="1:63">
      <c r="A25" s="17"/>
      <c r="B25" s="26" t="s">
        <v>118</v>
      </c>
      <c r="C25" s="39">
        <v>0</v>
      </c>
      <c r="D25" s="46">
        <v>0</v>
      </c>
      <c r="E25" s="46">
        <v>0</v>
      </c>
      <c r="F25" s="46">
        <v>0</v>
      </c>
      <c r="G25" s="47">
        <v>0</v>
      </c>
      <c r="H25" s="39">
        <v>0.34987780000000002</v>
      </c>
      <c r="I25" s="46">
        <v>60.592967700000003</v>
      </c>
      <c r="J25" s="46">
        <v>0</v>
      </c>
      <c r="K25" s="46">
        <v>0</v>
      </c>
      <c r="L25" s="47">
        <v>2.1341971000000002</v>
      </c>
      <c r="M25" s="39">
        <v>0</v>
      </c>
      <c r="N25" s="46">
        <v>0</v>
      </c>
      <c r="O25" s="46">
        <v>0</v>
      </c>
      <c r="P25" s="46">
        <v>0</v>
      </c>
      <c r="Q25" s="47">
        <v>0</v>
      </c>
      <c r="R25" s="39">
        <v>9.1233830000000002E-2</v>
      </c>
      <c r="S25" s="46">
        <v>0</v>
      </c>
      <c r="T25" s="46">
        <v>0</v>
      </c>
      <c r="U25" s="46">
        <v>0</v>
      </c>
      <c r="V25" s="47">
        <v>0.14838845000000001</v>
      </c>
      <c r="W25" s="39">
        <v>0</v>
      </c>
      <c r="X25" s="46">
        <v>0</v>
      </c>
      <c r="Y25" s="46">
        <v>0</v>
      </c>
      <c r="Z25" s="46">
        <v>0</v>
      </c>
      <c r="AA25" s="47">
        <v>0</v>
      </c>
      <c r="AB25" s="39">
        <v>9.9769899999999995E-2</v>
      </c>
      <c r="AC25" s="46">
        <v>17.2935768</v>
      </c>
      <c r="AD25" s="46">
        <v>0</v>
      </c>
      <c r="AE25" s="46">
        <v>0</v>
      </c>
      <c r="AF25" s="47">
        <v>11.34487236</v>
      </c>
      <c r="AG25" s="39">
        <v>0</v>
      </c>
      <c r="AH25" s="46">
        <v>0</v>
      </c>
      <c r="AI25" s="46">
        <v>0</v>
      </c>
      <c r="AJ25" s="46">
        <v>0</v>
      </c>
      <c r="AK25" s="47">
        <v>0</v>
      </c>
      <c r="AL25" s="39">
        <v>0.15208708000000001</v>
      </c>
      <c r="AM25" s="46">
        <v>0</v>
      </c>
      <c r="AN25" s="46">
        <v>0</v>
      </c>
      <c r="AO25" s="46">
        <v>0</v>
      </c>
      <c r="AP25" s="47">
        <v>1.6511778800000001</v>
      </c>
      <c r="AQ25" s="39">
        <v>0</v>
      </c>
      <c r="AR25" s="46">
        <v>0</v>
      </c>
      <c r="AS25" s="46">
        <v>0</v>
      </c>
      <c r="AT25" s="46">
        <v>0</v>
      </c>
      <c r="AU25" s="47">
        <v>0</v>
      </c>
      <c r="AV25" s="39">
        <v>1.13585709</v>
      </c>
      <c r="AW25" s="46">
        <v>19.199395509999999</v>
      </c>
      <c r="AX25" s="46">
        <v>0</v>
      </c>
      <c r="AY25" s="46">
        <v>0</v>
      </c>
      <c r="AZ25" s="47">
        <v>19.010894029999999</v>
      </c>
      <c r="BA25" s="39">
        <v>0</v>
      </c>
      <c r="BB25" s="46">
        <v>0</v>
      </c>
      <c r="BC25" s="46">
        <v>0</v>
      </c>
      <c r="BD25" s="46">
        <v>0</v>
      </c>
      <c r="BE25" s="47">
        <v>0</v>
      </c>
      <c r="BF25" s="39">
        <v>0.33918639</v>
      </c>
      <c r="BG25" s="46">
        <v>0.43142662999999998</v>
      </c>
      <c r="BH25" s="46">
        <v>0.10785936</v>
      </c>
      <c r="BI25" s="46">
        <v>0</v>
      </c>
      <c r="BJ25" s="47">
        <v>1.2729528699999999</v>
      </c>
      <c r="BK25" s="42">
        <f t="shared" si="4"/>
        <v>135.35572078000001</v>
      </c>
    </row>
    <row r="26" spans="1:63">
      <c r="A26" s="17"/>
      <c r="B26" s="26" t="s">
        <v>119</v>
      </c>
      <c r="C26" s="39">
        <v>0</v>
      </c>
      <c r="D26" s="46">
        <v>0</v>
      </c>
      <c r="E26" s="46">
        <v>0</v>
      </c>
      <c r="F26" s="46">
        <v>0</v>
      </c>
      <c r="G26" s="47">
        <v>0</v>
      </c>
      <c r="H26" s="39">
        <v>0.25095656999999999</v>
      </c>
      <c r="I26" s="46">
        <v>0</v>
      </c>
      <c r="J26" s="46">
        <v>0</v>
      </c>
      <c r="K26" s="46">
        <v>0</v>
      </c>
      <c r="L26" s="47">
        <v>2.4709808199999999</v>
      </c>
      <c r="M26" s="39">
        <v>0</v>
      </c>
      <c r="N26" s="46">
        <v>0</v>
      </c>
      <c r="O26" s="46">
        <v>0</v>
      </c>
      <c r="P26" s="46">
        <v>0</v>
      </c>
      <c r="Q26" s="47">
        <v>0</v>
      </c>
      <c r="R26" s="39">
        <v>0.17010934999999999</v>
      </c>
      <c r="S26" s="46">
        <v>0</v>
      </c>
      <c r="T26" s="46">
        <v>0</v>
      </c>
      <c r="U26" s="46">
        <v>0</v>
      </c>
      <c r="V26" s="47">
        <v>1.1862651900000001</v>
      </c>
      <c r="W26" s="39">
        <v>0</v>
      </c>
      <c r="X26" s="46">
        <v>0</v>
      </c>
      <c r="Y26" s="46">
        <v>0</v>
      </c>
      <c r="Z26" s="46">
        <v>0</v>
      </c>
      <c r="AA26" s="47">
        <v>0</v>
      </c>
      <c r="AB26" s="39">
        <v>1.1697209099999999</v>
      </c>
      <c r="AC26" s="46">
        <v>6.6455918799999996</v>
      </c>
      <c r="AD26" s="46">
        <v>0</v>
      </c>
      <c r="AE26" s="46">
        <v>0</v>
      </c>
      <c r="AF26" s="47">
        <v>15.637676559999999</v>
      </c>
      <c r="AG26" s="39">
        <v>0</v>
      </c>
      <c r="AH26" s="46">
        <v>0</v>
      </c>
      <c r="AI26" s="46">
        <v>0</v>
      </c>
      <c r="AJ26" s="46">
        <v>0</v>
      </c>
      <c r="AK26" s="47">
        <v>0</v>
      </c>
      <c r="AL26" s="39">
        <v>0.27200339000000001</v>
      </c>
      <c r="AM26" s="46">
        <v>0.21493747999999999</v>
      </c>
      <c r="AN26" s="46">
        <v>0</v>
      </c>
      <c r="AO26" s="46">
        <v>0</v>
      </c>
      <c r="AP26" s="47">
        <v>2.18161535</v>
      </c>
      <c r="AQ26" s="39">
        <v>0</v>
      </c>
      <c r="AR26" s="46">
        <v>0</v>
      </c>
      <c r="AS26" s="46">
        <v>0</v>
      </c>
      <c r="AT26" s="46">
        <v>0</v>
      </c>
      <c r="AU26" s="47">
        <v>0</v>
      </c>
      <c r="AV26" s="39">
        <v>8.5482430800000007</v>
      </c>
      <c r="AW26" s="46">
        <v>12.451647619999999</v>
      </c>
      <c r="AX26" s="46">
        <v>0</v>
      </c>
      <c r="AY26" s="46">
        <v>0</v>
      </c>
      <c r="AZ26" s="47">
        <v>64.894446070000001</v>
      </c>
      <c r="BA26" s="39">
        <v>0</v>
      </c>
      <c r="BB26" s="46">
        <v>0</v>
      </c>
      <c r="BC26" s="46">
        <v>0</v>
      </c>
      <c r="BD26" s="46">
        <v>0</v>
      </c>
      <c r="BE26" s="47">
        <v>0</v>
      </c>
      <c r="BF26" s="39">
        <v>1.08468309</v>
      </c>
      <c r="BG26" s="46">
        <v>2.18885993</v>
      </c>
      <c r="BH26" s="46">
        <v>0</v>
      </c>
      <c r="BI26" s="46">
        <v>0</v>
      </c>
      <c r="BJ26" s="47">
        <v>15.04311219</v>
      </c>
      <c r="BK26" s="42">
        <f t="shared" si="4"/>
        <v>134.41084948</v>
      </c>
    </row>
    <row r="27" spans="1:63">
      <c r="A27" s="17"/>
      <c r="B27" s="26" t="s">
        <v>120</v>
      </c>
      <c r="C27" s="39">
        <v>0</v>
      </c>
      <c r="D27" s="46">
        <v>0</v>
      </c>
      <c r="E27" s="46">
        <v>0</v>
      </c>
      <c r="F27" s="46">
        <v>0</v>
      </c>
      <c r="G27" s="47">
        <v>0</v>
      </c>
      <c r="H27" s="39">
        <v>0.17025541999999999</v>
      </c>
      <c r="I27" s="46">
        <v>93.649082559999997</v>
      </c>
      <c r="J27" s="46">
        <v>0</v>
      </c>
      <c r="K27" s="46">
        <v>0</v>
      </c>
      <c r="L27" s="47">
        <v>2.3202246199999998</v>
      </c>
      <c r="M27" s="39">
        <v>0</v>
      </c>
      <c r="N27" s="46">
        <v>0</v>
      </c>
      <c r="O27" s="46">
        <v>0</v>
      </c>
      <c r="P27" s="46">
        <v>0</v>
      </c>
      <c r="Q27" s="47">
        <v>0</v>
      </c>
      <c r="R27" s="39">
        <v>0.14172655000000001</v>
      </c>
      <c r="S27" s="46">
        <v>1.0741661300000001</v>
      </c>
      <c r="T27" s="46">
        <v>0</v>
      </c>
      <c r="U27" s="46">
        <v>0</v>
      </c>
      <c r="V27" s="47">
        <v>2.29871552</v>
      </c>
      <c r="W27" s="39">
        <v>0</v>
      </c>
      <c r="X27" s="46">
        <v>0</v>
      </c>
      <c r="Y27" s="46">
        <v>0</v>
      </c>
      <c r="Z27" s="46">
        <v>0</v>
      </c>
      <c r="AA27" s="47">
        <v>0</v>
      </c>
      <c r="AB27" s="39">
        <v>9.2315369999999994E-2</v>
      </c>
      <c r="AC27" s="46">
        <v>3.6732929099999998</v>
      </c>
      <c r="AD27" s="46">
        <v>0</v>
      </c>
      <c r="AE27" s="46">
        <v>0</v>
      </c>
      <c r="AF27" s="47">
        <v>3.3276469999999998</v>
      </c>
      <c r="AG27" s="39">
        <v>0</v>
      </c>
      <c r="AH27" s="46">
        <v>0</v>
      </c>
      <c r="AI27" s="46">
        <v>0</v>
      </c>
      <c r="AJ27" s="46">
        <v>0</v>
      </c>
      <c r="AK27" s="47">
        <v>0</v>
      </c>
      <c r="AL27" s="39">
        <v>3.982335E-2</v>
      </c>
      <c r="AM27" s="46">
        <v>0</v>
      </c>
      <c r="AN27" s="46">
        <v>0</v>
      </c>
      <c r="AO27" s="46">
        <v>0</v>
      </c>
      <c r="AP27" s="47">
        <v>1.073435E-2</v>
      </c>
      <c r="AQ27" s="39">
        <v>0</v>
      </c>
      <c r="AR27" s="46">
        <v>0</v>
      </c>
      <c r="AS27" s="46">
        <v>0</v>
      </c>
      <c r="AT27" s="46">
        <v>0</v>
      </c>
      <c r="AU27" s="47">
        <v>0</v>
      </c>
      <c r="AV27" s="39">
        <v>1.4658145499999999</v>
      </c>
      <c r="AW27" s="46">
        <v>11.131505199999999</v>
      </c>
      <c r="AX27" s="46">
        <v>0</v>
      </c>
      <c r="AY27" s="46">
        <v>0</v>
      </c>
      <c r="AZ27" s="47">
        <v>13.68463377</v>
      </c>
      <c r="BA27" s="39">
        <v>0</v>
      </c>
      <c r="BB27" s="46">
        <v>0</v>
      </c>
      <c r="BC27" s="46">
        <v>0</v>
      </c>
      <c r="BD27" s="46">
        <v>0</v>
      </c>
      <c r="BE27" s="47">
        <v>0</v>
      </c>
      <c r="BF27" s="39">
        <v>0.27542826999999998</v>
      </c>
      <c r="BG27" s="46">
        <v>10.73434516</v>
      </c>
      <c r="BH27" s="46">
        <v>0</v>
      </c>
      <c r="BI27" s="46">
        <v>0</v>
      </c>
      <c r="BJ27" s="47">
        <v>1.02492816</v>
      </c>
      <c r="BK27" s="42">
        <f t="shared" si="4"/>
        <v>145.11463889000001</v>
      </c>
    </row>
    <row r="28" spans="1:63">
      <c r="A28" s="17"/>
      <c r="B28" s="26" t="s">
        <v>121</v>
      </c>
      <c r="C28" s="39">
        <v>0</v>
      </c>
      <c r="D28" s="46">
        <v>0</v>
      </c>
      <c r="E28" s="46">
        <v>0</v>
      </c>
      <c r="F28" s="46">
        <v>0</v>
      </c>
      <c r="G28" s="47">
        <v>0</v>
      </c>
      <c r="H28" s="39">
        <v>0.20112658999999999</v>
      </c>
      <c r="I28" s="46">
        <v>3.8082819699999999</v>
      </c>
      <c r="J28" s="46">
        <v>0</v>
      </c>
      <c r="K28" s="46">
        <v>0</v>
      </c>
      <c r="L28" s="47">
        <v>32.074467470000002</v>
      </c>
      <c r="M28" s="39">
        <v>0</v>
      </c>
      <c r="N28" s="46">
        <v>0</v>
      </c>
      <c r="O28" s="46">
        <v>0</v>
      </c>
      <c r="P28" s="46">
        <v>0</v>
      </c>
      <c r="Q28" s="47">
        <v>0</v>
      </c>
      <c r="R28" s="39">
        <v>0.24102670000000001</v>
      </c>
      <c r="S28" s="46">
        <v>45.055730330000003</v>
      </c>
      <c r="T28" s="46">
        <v>0</v>
      </c>
      <c r="U28" s="46">
        <v>0</v>
      </c>
      <c r="V28" s="47">
        <v>1.7261569000000001</v>
      </c>
      <c r="W28" s="39">
        <v>0</v>
      </c>
      <c r="X28" s="46">
        <v>0</v>
      </c>
      <c r="Y28" s="46">
        <v>0</v>
      </c>
      <c r="Z28" s="46">
        <v>0</v>
      </c>
      <c r="AA28" s="47">
        <v>0</v>
      </c>
      <c r="AB28" s="39">
        <v>0.72809793</v>
      </c>
      <c r="AC28" s="46">
        <v>2.8572628600000001</v>
      </c>
      <c r="AD28" s="46">
        <v>0</v>
      </c>
      <c r="AE28" s="46">
        <v>0</v>
      </c>
      <c r="AF28" s="47">
        <v>13.42250679</v>
      </c>
      <c r="AG28" s="39">
        <v>0</v>
      </c>
      <c r="AH28" s="46">
        <v>0</v>
      </c>
      <c r="AI28" s="46">
        <v>0</v>
      </c>
      <c r="AJ28" s="46">
        <v>0</v>
      </c>
      <c r="AK28" s="47">
        <v>0</v>
      </c>
      <c r="AL28" s="39">
        <v>0.34839149000000003</v>
      </c>
      <c r="AM28" s="46">
        <v>0.37419719000000001</v>
      </c>
      <c r="AN28" s="46">
        <v>0</v>
      </c>
      <c r="AO28" s="46">
        <v>0</v>
      </c>
      <c r="AP28" s="47">
        <v>0.86929215999999998</v>
      </c>
      <c r="AQ28" s="39">
        <v>0</v>
      </c>
      <c r="AR28" s="46">
        <v>0</v>
      </c>
      <c r="AS28" s="46">
        <v>0</v>
      </c>
      <c r="AT28" s="46">
        <v>0</v>
      </c>
      <c r="AU28" s="47">
        <v>0</v>
      </c>
      <c r="AV28" s="39">
        <v>5.5243929100000004</v>
      </c>
      <c r="AW28" s="46">
        <v>16.011986650000001</v>
      </c>
      <c r="AX28" s="46">
        <v>0</v>
      </c>
      <c r="AY28" s="46">
        <v>0</v>
      </c>
      <c r="AZ28" s="47">
        <v>71.52774866</v>
      </c>
      <c r="BA28" s="39">
        <v>0</v>
      </c>
      <c r="BB28" s="46">
        <v>0</v>
      </c>
      <c r="BC28" s="46">
        <v>0</v>
      </c>
      <c r="BD28" s="46">
        <v>0</v>
      </c>
      <c r="BE28" s="47">
        <v>0</v>
      </c>
      <c r="BF28" s="39">
        <v>1.8437625900000001</v>
      </c>
      <c r="BG28" s="46">
        <v>2.6057104</v>
      </c>
      <c r="BH28" s="46">
        <v>0</v>
      </c>
      <c r="BI28" s="46">
        <v>0</v>
      </c>
      <c r="BJ28" s="47">
        <v>6.0355591100000003</v>
      </c>
      <c r="BK28" s="42">
        <f t="shared" si="4"/>
        <v>205.25569870000004</v>
      </c>
    </row>
    <row r="29" spans="1:63">
      <c r="A29" s="17"/>
      <c r="B29" s="26" t="s">
        <v>122</v>
      </c>
      <c r="C29" s="39">
        <v>0</v>
      </c>
      <c r="D29" s="46">
        <v>0</v>
      </c>
      <c r="E29" s="46">
        <v>0</v>
      </c>
      <c r="F29" s="46">
        <v>0</v>
      </c>
      <c r="G29" s="47">
        <v>0</v>
      </c>
      <c r="H29" s="39">
        <v>0.14948104000000001</v>
      </c>
      <c r="I29" s="46">
        <v>51.89571969</v>
      </c>
      <c r="J29" s="46">
        <v>0</v>
      </c>
      <c r="K29" s="46">
        <v>0</v>
      </c>
      <c r="L29" s="47">
        <v>5.8529811699999996</v>
      </c>
      <c r="M29" s="39">
        <v>0</v>
      </c>
      <c r="N29" s="46">
        <v>0</v>
      </c>
      <c r="O29" s="46">
        <v>0</v>
      </c>
      <c r="P29" s="46">
        <v>0</v>
      </c>
      <c r="Q29" s="47">
        <v>0</v>
      </c>
      <c r="R29" s="39">
        <v>3.6059500000000001E-2</v>
      </c>
      <c r="S29" s="46">
        <v>26.75037098</v>
      </c>
      <c r="T29" s="46">
        <v>0</v>
      </c>
      <c r="U29" s="46">
        <v>0</v>
      </c>
      <c r="V29" s="47">
        <v>0.12840177999999999</v>
      </c>
      <c r="W29" s="39">
        <v>0</v>
      </c>
      <c r="X29" s="46">
        <v>0</v>
      </c>
      <c r="Y29" s="46">
        <v>0</v>
      </c>
      <c r="Z29" s="46">
        <v>0</v>
      </c>
      <c r="AA29" s="47">
        <v>0</v>
      </c>
      <c r="AB29" s="39">
        <v>1.069676E-2</v>
      </c>
      <c r="AC29" s="46">
        <v>2.6741899999999999E-2</v>
      </c>
      <c r="AD29" s="46">
        <v>0</v>
      </c>
      <c r="AE29" s="46">
        <v>0</v>
      </c>
      <c r="AF29" s="47">
        <v>5.7976446199999998</v>
      </c>
      <c r="AG29" s="39">
        <v>0</v>
      </c>
      <c r="AH29" s="46">
        <v>0</v>
      </c>
      <c r="AI29" s="46">
        <v>0</v>
      </c>
      <c r="AJ29" s="46">
        <v>0</v>
      </c>
      <c r="AK29" s="47">
        <v>0</v>
      </c>
      <c r="AL29" s="39">
        <v>5.3483799999999998E-3</v>
      </c>
      <c r="AM29" s="46">
        <v>0</v>
      </c>
      <c r="AN29" s="46">
        <v>0</v>
      </c>
      <c r="AO29" s="46">
        <v>0</v>
      </c>
      <c r="AP29" s="47">
        <v>0</v>
      </c>
      <c r="AQ29" s="39">
        <v>0</v>
      </c>
      <c r="AR29" s="46">
        <v>0</v>
      </c>
      <c r="AS29" s="46">
        <v>0</v>
      </c>
      <c r="AT29" s="46">
        <v>0</v>
      </c>
      <c r="AU29" s="47">
        <v>0</v>
      </c>
      <c r="AV29" s="39">
        <v>0.91864214</v>
      </c>
      <c r="AW29" s="46">
        <v>8.9925158399999994</v>
      </c>
      <c r="AX29" s="46">
        <v>0</v>
      </c>
      <c r="AY29" s="46">
        <v>0</v>
      </c>
      <c r="AZ29" s="47">
        <v>7.3666680299999996</v>
      </c>
      <c r="BA29" s="39">
        <v>0</v>
      </c>
      <c r="BB29" s="46">
        <v>0</v>
      </c>
      <c r="BC29" s="46">
        <v>0</v>
      </c>
      <c r="BD29" s="46">
        <v>0</v>
      </c>
      <c r="BE29" s="47">
        <v>0</v>
      </c>
      <c r="BF29" s="39">
        <v>0.37839686</v>
      </c>
      <c r="BG29" s="46">
        <v>0</v>
      </c>
      <c r="BH29" s="46">
        <v>0</v>
      </c>
      <c r="BI29" s="46">
        <v>0</v>
      </c>
      <c r="BJ29" s="47">
        <v>4.5814442499999997</v>
      </c>
      <c r="BK29" s="42">
        <f t="shared" si="4"/>
        <v>112.89111294000001</v>
      </c>
    </row>
    <row r="30" spans="1:63">
      <c r="A30" s="17"/>
      <c r="B30" s="26" t="s">
        <v>123</v>
      </c>
      <c r="C30" s="39">
        <v>0</v>
      </c>
      <c r="D30" s="46">
        <v>0</v>
      </c>
      <c r="E30" s="46">
        <v>0</v>
      </c>
      <c r="F30" s="46">
        <v>0</v>
      </c>
      <c r="G30" s="47">
        <v>0</v>
      </c>
      <c r="H30" s="39">
        <v>0.12097247999999999</v>
      </c>
      <c r="I30" s="46">
        <v>61.013939479999998</v>
      </c>
      <c r="J30" s="46">
        <v>0</v>
      </c>
      <c r="K30" s="46">
        <v>0</v>
      </c>
      <c r="L30" s="47">
        <v>0.93911447000000003</v>
      </c>
      <c r="M30" s="39">
        <v>0</v>
      </c>
      <c r="N30" s="46">
        <v>0</v>
      </c>
      <c r="O30" s="46">
        <v>0</v>
      </c>
      <c r="P30" s="46">
        <v>0</v>
      </c>
      <c r="Q30" s="47">
        <v>0</v>
      </c>
      <c r="R30" s="39">
        <v>0.17199806000000001</v>
      </c>
      <c r="S30" s="46">
        <v>0</v>
      </c>
      <c r="T30" s="46">
        <v>0</v>
      </c>
      <c r="U30" s="46">
        <v>0</v>
      </c>
      <c r="V30" s="47">
        <v>0</v>
      </c>
      <c r="W30" s="39">
        <v>0</v>
      </c>
      <c r="X30" s="46">
        <v>0</v>
      </c>
      <c r="Y30" s="46">
        <v>0</v>
      </c>
      <c r="Z30" s="46">
        <v>0</v>
      </c>
      <c r="AA30" s="47">
        <v>0</v>
      </c>
      <c r="AB30" s="39">
        <v>4.9193420000000002E-2</v>
      </c>
      <c r="AC30" s="46">
        <v>1.87148895</v>
      </c>
      <c r="AD30" s="46">
        <v>0</v>
      </c>
      <c r="AE30" s="46">
        <v>0</v>
      </c>
      <c r="AF30" s="47">
        <v>2.3891043000000001</v>
      </c>
      <c r="AG30" s="39">
        <v>0</v>
      </c>
      <c r="AH30" s="46">
        <v>0</v>
      </c>
      <c r="AI30" s="46">
        <v>0</v>
      </c>
      <c r="AJ30" s="46">
        <v>0</v>
      </c>
      <c r="AK30" s="47">
        <v>0</v>
      </c>
      <c r="AL30" s="39">
        <v>1.9784309999999999E-2</v>
      </c>
      <c r="AM30" s="46">
        <v>0.21388445</v>
      </c>
      <c r="AN30" s="46">
        <v>0</v>
      </c>
      <c r="AO30" s="46">
        <v>0</v>
      </c>
      <c r="AP30" s="47">
        <v>0.17110755999999999</v>
      </c>
      <c r="AQ30" s="39">
        <v>0</v>
      </c>
      <c r="AR30" s="46">
        <v>0</v>
      </c>
      <c r="AS30" s="46">
        <v>0</v>
      </c>
      <c r="AT30" s="46">
        <v>0</v>
      </c>
      <c r="AU30" s="47">
        <v>0</v>
      </c>
      <c r="AV30" s="39">
        <v>1.00648669</v>
      </c>
      <c r="AW30" s="46">
        <v>16.149663140000001</v>
      </c>
      <c r="AX30" s="46">
        <v>0</v>
      </c>
      <c r="AY30" s="46">
        <v>0</v>
      </c>
      <c r="AZ30" s="47">
        <v>12.41288147</v>
      </c>
      <c r="BA30" s="39">
        <v>0</v>
      </c>
      <c r="BB30" s="46">
        <v>0</v>
      </c>
      <c r="BC30" s="46">
        <v>0</v>
      </c>
      <c r="BD30" s="46">
        <v>0</v>
      </c>
      <c r="BE30" s="47">
        <v>0</v>
      </c>
      <c r="BF30" s="39">
        <v>0.49697228999999998</v>
      </c>
      <c r="BG30" s="46">
        <v>26.895969789999999</v>
      </c>
      <c r="BH30" s="46">
        <v>0</v>
      </c>
      <c r="BI30" s="46">
        <v>0</v>
      </c>
      <c r="BJ30" s="47">
        <v>0.81796899999999995</v>
      </c>
      <c r="BK30" s="42">
        <f t="shared" si="4"/>
        <v>124.74052986000001</v>
      </c>
    </row>
    <row r="31" spans="1:63">
      <c r="A31" s="17"/>
      <c r="B31" s="26" t="s">
        <v>124</v>
      </c>
      <c r="C31" s="39">
        <v>0</v>
      </c>
      <c r="D31" s="46">
        <v>0</v>
      </c>
      <c r="E31" s="46">
        <v>0</v>
      </c>
      <c r="F31" s="46">
        <v>0</v>
      </c>
      <c r="G31" s="47">
        <v>0</v>
      </c>
      <c r="H31" s="39">
        <v>0.572604</v>
      </c>
      <c r="I31" s="46">
        <v>3.9111693299999999</v>
      </c>
      <c r="J31" s="46">
        <v>0</v>
      </c>
      <c r="K31" s="46">
        <v>0</v>
      </c>
      <c r="L31" s="47">
        <v>8.0292255499999996</v>
      </c>
      <c r="M31" s="39">
        <v>0</v>
      </c>
      <c r="N31" s="46">
        <v>0</v>
      </c>
      <c r="O31" s="46">
        <v>0</v>
      </c>
      <c r="P31" s="46">
        <v>0</v>
      </c>
      <c r="Q31" s="47">
        <v>0</v>
      </c>
      <c r="R31" s="39">
        <v>0.13104863999999999</v>
      </c>
      <c r="S31" s="46">
        <v>27.46155225</v>
      </c>
      <c r="T31" s="46">
        <v>0</v>
      </c>
      <c r="U31" s="46">
        <v>0</v>
      </c>
      <c r="V31" s="47">
        <v>0.59676065</v>
      </c>
      <c r="W31" s="39">
        <v>0</v>
      </c>
      <c r="X31" s="46">
        <v>0</v>
      </c>
      <c r="Y31" s="46">
        <v>0</v>
      </c>
      <c r="Z31" s="46">
        <v>0</v>
      </c>
      <c r="AA31" s="47">
        <v>0</v>
      </c>
      <c r="AB31" s="39">
        <v>0.46122573</v>
      </c>
      <c r="AC31" s="46">
        <v>5.4436977300000002</v>
      </c>
      <c r="AD31" s="46">
        <v>0</v>
      </c>
      <c r="AE31" s="46">
        <v>0</v>
      </c>
      <c r="AF31" s="47">
        <v>16.596543329999999</v>
      </c>
      <c r="AG31" s="39">
        <v>0</v>
      </c>
      <c r="AH31" s="46">
        <v>0</v>
      </c>
      <c r="AI31" s="46">
        <v>0</v>
      </c>
      <c r="AJ31" s="46">
        <v>0</v>
      </c>
      <c r="AK31" s="47">
        <v>0</v>
      </c>
      <c r="AL31" s="39">
        <v>0.12564610000000001</v>
      </c>
      <c r="AM31" s="46">
        <v>1.1056781099999999</v>
      </c>
      <c r="AN31" s="46">
        <v>0</v>
      </c>
      <c r="AO31" s="46">
        <v>0</v>
      </c>
      <c r="AP31" s="47">
        <v>1.3489209799999999</v>
      </c>
      <c r="AQ31" s="39">
        <v>0</v>
      </c>
      <c r="AR31" s="46">
        <v>0</v>
      </c>
      <c r="AS31" s="46">
        <v>0</v>
      </c>
      <c r="AT31" s="46">
        <v>0</v>
      </c>
      <c r="AU31" s="47">
        <v>0</v>
      </c>
      <c r="AV31" s="39">
        <v>5.0856570400000001</v>
      </c>
      <c r="AW31" s="46">
        <v>27.20863125</v>
      </c>
      <c r="AX31" s="46">
        <v>0</v>
      </c>
      <c r="AY31" s="46">
        <v>0</v>
      </c>
      <c r="AZ31" s="47">
        <v>48.727246010000002</v>
      </c>
      <c r="BA31" s="39">
        <v>0</v>
      </c>
      <c r="BB31" s="46">
        <v>0</v>
      </c>
      <c r="BC31" s="46">
        <v>0</v>
      </c>
      <c r="BD31" s="46">
        <v>0</v>
      </c>
      <c r="BE31" s="47">
        <v>0</v>
      </c>
      <c r="BF31" s="39">
        <v>0.74070323999999998</v>
      </c>
      <c r="BG31" s="46">
        <v>0.52651338999999997</v>
      </c>
      <c r="BH31" s="46">
        <v>0</v>
      </c>
      <c r="BI31" s="46">
        <v>0</v>
      </c>
      <c r="BJ31" s="47">
        <v>2.4978110999999998</v>
      </c>
      <c r="BK31" s="42">
        <f t="shared" si="4"/>
        <v>150.57063442999998</v>
      </c>
    </row>
    <row r="32" spans="1:63">
      <c r="A32" s="17"/>
      <c r="B32" s="26" t="s">
        <v>125</v>
      </c>
      <c r="C32" s="39">
        <v>0</v>
      </c>
      <c r="D32" s="46">
        <v>0</v>
      </c>
      <c r="E32" s="46">
        <v>0</v>
      </c>
      <c r="F32" s="46">
        <v>0</v>
      </c>
      <c r="G32" s="47">
        <v>0</v>
      </c>
      <c r="H32" s="39">
        <v>0.10667437</v>
      </c>
      <c r="I32" s="46">
        <v>15.764685480000001</v>
      </c>
      <c r="J32" s="46">
        <v>0</v>
      </c>
      <c r="K32" s="46">
        <v>0</v>
      </c>
      <c r="L32" s="47">
        <v>0.14818803999999999</v>
      </c>
      <c r="M32" s="39">
        <v>0</v>
      </c>
      <c r="N32" s="46">
        <v>0</v>
      </c>
      <c r="O32" s="46">
        <v>0</v>
      </c>
      <c r="P32" s="46">
        <v>0</v>
      </c>
      <c r="Q32" s="47">
        <v>0</v>
      </c>
      <c r="R32" s="39">
        <v>8.4078299999999998E-3</v>
      </c>
      <c r="S32" s="46">
        <v>0</v>
      </c>
      <c r="T32" s="46">
        <v>0</v>
      </c>
      <c r="U32" s="46">
        <v>0</v>
      </c>
      <c r="V32" s="47">
        <v>5.272131E-2</v>
      </c>
      <c r="W32" s="39">
        <v>0</v>
      </c>
      <c r="X32" s="46">
        <v>0</v>
      </c>
      <c r="Y32" s="46">
        <v>0</v>
      </c>
      <c r="Z32" s="46">
        <v>0</v>
      </c>
      <c r="AA32" s="47">
        <v>0</v>
      </c>
      <c r="AB32" s="39">
        <v>2.678063E-2</v>
      </c>
      <c r="AC32" s="46">
        <v>10.50220968</v>
      </c>
      <c r="AD32" s="46">
        <v>0</v>
      </c>
      <c r="AE32" s="46">
        <v>0</v>
      </c>
      <c r="AF32" s="47">
        <v>10.55472073</v>
      </c>
      <c r="AG32" s="39">
        <v>0</v>
      </c>
      <c r="AH32" s="46">
        <v>0</v>
      </c>
      <c r="AI32" s="46">
        <v>0</v>
      </c>
      <c r="AJ32" s="46">
        <v>0</v>
      </c>
      <c r="AK32" s="47">
        <v>0</v>
      </c>
      <c r="AL32" s="39">
        <v>1.050221E-2</v>
      </c>
      <c r="AM32" s="46">
        <v>0</v>
      </c>
      <c r="AN32" s="46">
        <v>0</v>
      </c>
      <c r="AO32" s="46">
        <v>0</v>
      </c>
      <c r="AP32" s="47">
        <v>0</v>
      </c>
      <c r="AQ32" s="39">
        <v>0</v>
      </c>
      <c r="AR32" s="46">
        <v>0</v>
      </c>
      <c r="AS32" s="46">
        <v>0</v>
      </c>
      <c r="AT32" s="46">
        <v>0</v>
      </c>
      <c r="AU32" s="47">
        <v>0</v>
      </c>
      <c r="AV32" s="39">
        <v>0.61283023000000003</v>
      </c>
      <c r="AW32" s="46">
        <v>11.657452749999999</v>
      </c>
      <c r="AX32" s="46">
        <v>0</v>
      </c>
      <c r="AY32" s="46">
        <v>0</v>
      </c>
      <c r="AZ32" s="47">
        <v>5.3633524599999998</v>
      </c>
      <c r="BA32" s="39">
        <v>0</v>
      </c>
      <c r="BB32" s="46">
        <v>0</v>
      </c>
      <c r="BC32" s="46">
        <v>0</v>
      </c>
      <c r="BD32" s="46">
        <v>0</v>
      </c>
      <c r="BE32" s="47">
        <v>0</v>
      </c>
      <c r="BF32" s="39">
        <v>0.13389266999999999</v>
      </c>
      <c r="BG32" s="46">
        <v>0</v>
      </c>
      <c r="BH32" s="46">
        <v>0</v>
      </c>
      <c r="BI32" s="46">
        <v>0</v>
      </c>
      <c r="BJ32" s="47">
        <v>0.24153401999999999</v>
      </c>
      <c r="BK32" s="42">
        <f t="shared" si="4"/>
        <v>55.183952410000003</v>
      </c>
    </row>
    <row r="33" spans="1:63">
      <c r="A33" s="17"/>
      <c r="B33" s="26" t="s">
        <v>126</v>
      </c>
      <c r="C33" s="39">
        <v>0</v>
      </c>
      <c r="D33" s="46">
        <v>0</v>
      </c>
      <c r="E33" s="46">
        <v>0</v>
      </c>
      <c r="F33" s="46">
        <v>0</v>
      </c>
      <c r="G33" s="47">
        <v>0</v>
      </c>
      <c r="H33" s="39">
        <v>0.28337834000000001</v>
      </c>
      <c r="I33" s="46">
        <v>13.688910290000001</v>
      </c>
      <c r="J33" s="46">
        <v>0</v>
      </c>
      <c r="K33" s="46">
        <v>0</v>
      </c>
      <c r="L33" s="47">
        <v>0.64241331000000002</v>
      </c>
      <c r="M33" s="39">
        <v>0</v>
      </c>
      <c r="N33" s="46">
        <v>0</v>
      </c>
      <c r="O33" s="46">
        <v>0</v>
      </c>
      <c r="P33" s="46">
        <v>0</v>
      </c>
      <c r="Q33" s="47">
        <v>0</v>
      </c>
      <c r="R33" s="39">
        <v>0.15033637999999999</v>
      </c>
      <c r="S33" s="46">
        <v>0.21011373999999999</v>
      </c>
      <c r="T33" s="46">
        <v>0</v>
      </c>
      <c r="U33" s="46">
        <v>0</v>
      </c>
      <c r="V33" s="47">
        <v>1.575853E-2</v>
      </c>
      <c r="W33" s="39">
        <v>0</v>
      </c>
      <c r="X33" s="46">
        <v>0</v>
      </c>
      <c r="Y33" s="46">
        <v>0</v>
      </c>
      <c r="Z33" s="46">
        <v>0</v>
      </c>
      <c r="AA33" s="47">
        <v>0</v>
      </c>
      <c r="AB33" s="39">
        <v>6.0485832200000003</v>
      </c>
      <c r="AC33" s="46">
        <v>74.765272890000006</v>
      </c>
      <c r="AD33" s="46">
        <v>0</v>
      </c>
      <c r="AE33" s="46">
        <v>0</v>
      </c>
      <c r="AF33" s="47">
        <v>225.49462554999999</v>
      </c>
      <c r="AG33" s="39">
        <v>0</v>
      </c>
      <c r="AH33" s="46">
        <v>0</v>
      </c>
      <c r="AI33" s="46">
        <v>0</v>
      </c>
      <c r="AJ33" s="46">
        <v>0</v>
      </c>
      <c r="AK33" s="47">
        <v>0</v>
      </c>
      <c r="AL33" s="39">
        <v>0.38581548999999998</v>
      </c>
      <c r="AM33" s="46">
        <v>17.059868560000002</v>
      </c>
      <c r="AN33" s="46">
        <v>0</v>
      </c>
      <c r="AO33" s="46">
        <v>0</v>
      </c>
      <c r="AP33" s="47">
        <v>18.506645150000001</v>
      </c>
      <c r="AQ33" s="39">
        <v>0</v>
      </c>
      <c r="AR33" s="46">
        <v>0</v>
      </c>
      <c r="AS33" s="46">
        <v>0</v>
      </c>
      <c r="AT33" s="46">
        <v>0</v>
      </c>
      <c r="AU33" s="47">
        <v>0</v>
      </c>
      <c r="AV33" s="39">
        <v>2.04851962</v>
      </c>
      <c r="AW33" s="46">
        <v>5.0624797800000003</v>
      </c>
      <c r="AX33" s="46">
        <v>0</v>
      </c>
      <c r="AY33" s="46">
        <v>0</v>
      </c>
      <c r="AZ33" s="47">
        <v>25.46409212</v>
      </c>
      <c r="BA33" s="39">
        <v>0</v>
      </c>
      <c r="BB33" s="46">
        <v>0</v>
      </c>
      <c r="BC33" s="46">
        <v>0</v>
      </c>
      <c r="BD33" s="46">
        <v>0</v>
      </c>
      <c r="BE33" s="47">
        <v>0</v>
      </c>
      <c r="BF33" s="39">
        <v>1.2236639499999999</v>
      </c>
      <c r="BG33" s="46">
        <v>0.87741791000000002</v>
      </c>
      <c r="BH33" s="46">
        <v>0</v>
      </c>
      <c r="BI33" s="46">
        <v>0</v>
      </c>
      <c r="BJ33" s="47">
        <v>3.06400279</v>
      </c>
      <c r="BK33" s="42">
        <f t="shared" si="4"/>
        <v>394.99189761999997</v>
      </c>
    </row>
    <row r="34" spans="1:63">
      <c r="A34" s="17"/>
      <c r="B34" s="26" t="s">
        <v>127</v>
      </c>
      <c r="C34" s="39">
        <v>0</v>
      </c>
      <c r="D34" s="46">
        <v>0</v>
      </c>
      <c r="E34" s="46">
        <v>0</v>
      </c>
      <c r="F34" s="46">
        <v>0</v>
      </c>
      <c r="G34" s="47">
        <v>0</v>
      </c>
      <c r="H34" s="39">
        <v>0.17315057</v>
      </c>
      <c r="I34" s="46">
        <v>8.1985423799999992</v>
      </c>
      <c r="J34" s="46">
        <v>0</v>
      </c>
      <c r="K34" s="46">
        <v>0</v>
      </c>
      <c r="L34" s="47">
        <v>1.10267136</v>
      </c>
      <c r="M34" s="39">
        <v>0</v>
      </c>
      <c r="N34" s="46">
        <v>0</v>
      </c>
      <c r="O34" s="46">
        <v>0</v>
      </c>
      <c r="P34" s="46">
        <v>0</v>
      </c>
      <c r="Q34" s="47">
        <v>0</v>
      </c>
      <c r="R34" s="39">
        <v>6.4062600000000004E-3</v>
      </c>
      <c r="S34" s="46">
        <v>2.2570544699999999</v>
      </c>
      <c r="T34" s="46">
        <v>0</v>
      </c>
      <c r="U34" s="46">
        <v>0</v>
      </c>
      <c r="V34" s="47">
        <v>0</v>
      </c>
      <c r="W34" s="39">
        <v>0</v>
      </c>
      <c r="X34" s="46">
        <v>0</v>
      </c>
      <c r="Y34" s="46">
        <v>0</v>
      </c>
      <c r="Z34" s="46">
        <v>0</v>
      </c>
      <c r="AA34" s="47">
        <v>0</v>
      </c>
      <c r="AB34" s="39">
        <v>4.6634589999999997E-2</v>
      </c>
      <c r="AC34" s="46">
        <v>1.1124463499999999</v>
      </c>
      <c r="AD34" s="46">
        <v>0</v>
      </c>
      <c r="AE34" s="46">
        <v>0</v>
      </c>
      <c r="AF34" s="47">
        <v>0.78952359000000005</v>
      </c>
      <c r="AG34" s="39">
        <v>0</v>
      </c>
      <c r="AH34" s="46">
        <v>0</v>
      </c>
      <c r="AI34" s="46">
        <v>0</v>
      </c>
      <c r="AJ34" s="46">
        <v>0</v>
      </c>
      <c r="AK34" s="47">
        <v>0</v>
      </c>
      <c r="AL34" s="39">
        <v>3.3162369999999997E-2</v>
      </c>
      <c r="AM34" s="46">
        <v>0</v>
      </c>
      <c r="AN34" s="46">
        <v>0</v>
      </c>
      <c r="AO34" s="46">
        <v>0</v>
      </c>
      <c r="AP34" s="47">
        <v>2.0726479999999999E-2</v>
      </c>
      <c r="AQ34" s="39">
        <v>0</v>
      </c>
      <c r="AR34" s="46">
        <v>0</v>
      </c>
      <c r="AS34" s="46">
        <v>0</v>
      </c>
      <c r="AT34" s="46">
        <v>0</v>
      </c>
      <c r="AU34" s="47">
        <v>0</v>
      </c>
      <c r="AV34" s="39">
        <v>0.43318350999999999</v>
      </c>
      <c r="AW34" s="46">
        <v>2.3576375399999998</v>
      </c>
      <c r="AX34" s="46">
        <v>0</v>
      </c>
      <c r="AY34" s="46">
        <v>0</v>
      </c>
      <c r="AZ34" s="47">
        <v>8.5668547799999999</v>
      </c>
      <c r="BA34" s="39">
        <v>0</v>
      </c>
      <c r="BB34" s="46">
        <v>0</v>
      </c>
      <c r="BC34" s="46">
        <v>0</v>
      </c>
      <c r="BD34" s="46">
        <v>0</v>
      </c>
      <c r="BE34" s="47">
        <v>0</v>
      </c>
      <c r="BF34" s="39">
        <v>0.31297197999999998</v>
      </c>
      <c r="BG34" s="46">
        <v>0</v>
      </c>
      <c r="BH34" s="46">
        <v>0</v>
      </c>
      <c r="BI34" s="46">
        <v>0</v>
      </c>
      <c r="BJ34" s="47">
        <v>1.3886536899999999</v>
      </c>
      <c r="BK34" s="42">
        <f t="shared" si="4"/>
        <v>26.799619919999998</v>
      </c>
    </row>
    <row r="35" spans="1:63">
      <c r="A35" s="17"/>
      <c r="B35" s="26" t="s">
        <v>128</v>
      </c>
      <c r="C35" s="39">
        <v>0</v>
      </c>
      <c r="D35" s="46">
        <v>0</v>
      </c>
      <c r="E35" s="46">
        <v>0</v>
      </c>
      <c r="F35" s="46">
        <v>0</v>
      </c>
      <c r="G35" s="47">
        <v>0</v>
      </c>
      <c r="H35" s="39">
        <v>8.946076E-2</v>
      </c>
      <c r="I35" s="46">
        <v>3.9007015100000002</v>
      </c>
      <c r="J35" s="46">
        <v>0</v>
      </c>
      <c r="K35" s="46">
        <v>0</v>
      </c>
      <c r="L35" s="47">
        <v>0.37269708000000001</v>
      </c>
      <c r="M35" s="39">
        <v>0</v>
      </c>
      <c r="N35" s="46">
        <v>0</v>
      </c>
      <c r="O35" s="46">
        <v>0</v>
      </c>
      <c r="P35" s="46">
        <v>0</v>
      </c>
      <c r="Q35" s="47">
        <v>0</v>
      </c>
      <c r="R35" s="39">
        <v>2.5370319999999998E-2</v>
      </c>
      <c r="S35" s="46">
        <v>0</v>
      </c>
      <c r="T35" s="46">
        <v>0</v>
      </c>
      <c r="U35" s="46">
        <v>0</v>
      </c>
      <c r="V35" s="47">
        <v>0</v>
      </c>
      <c r="W35" s="39">
        <v>0</v>
      </c>
      <c r="X35" s="46">
        <v>0</v>
      </c>
      <c r="Y35" s="46">
        <v>0</v>
      </c>
      <c r="Z35" s="46">
        <v>0</v>
      </c>
      <c r="AA35" s="47">
        <v>0</v>
      </c>
      <c r="AB35" s="39">
        <v>0</v>
      </c>
      <c r="AC35" s="46">
        <v>0.10344094</v>
      </c>
      <c r="AD35" s="46">
        <v>0</v>
      </c>
      <c r="AE35" s="46">
        <v>0</v>
      </c>
      <c r="AF35" s="47">
        <v>0.82752747999999998</v>
      </c>
      <c r="AG35" s="39">
        <v>0</v>
      </c>
      <c r="AH35" s="46">
        <v>0</v>
      </c>
      <c r="AI35" s="46">
        <v>0</v>
      </c>
      <c r="AJ35" s="46">
        <v>0</v>
      </c>
      <c r="AK35" s="47">
        <v>0</v>
      </c>
      <c r="AL35" s="39">
        <v>0.10861298</v>
      </c>
      <c r="AM35" s="46">
        <v>0</v>
      </c>
      <c r="AN35" s="46">
        <v>0</v>
      </c>
      <c r="AO35" s="46">
        <v>0</v>
      </c>
      <c r="AP35" s="47">
        <v>0</v>
      </c>
      <c r="AQ35" s="39">
        <v>0</v>
      </c>
      <c r="AR35" s="46">
        <v>0</v>
      </c>
      <c r="AS35" s="46">
        <v>0</v>
      </c>
      <c r="AT35" s="46">
        <v>0</v>
      </c>
      <c r="AU35" s="47">
        <v>0</v>
      </c>
      <c r="AV35" s="39">
        <v>0.56431995000000001</v>
      </c>
      <c r="AW35" s="46">
        <v>13.78605758</v>
      </c>
      <c r="AX35" s="46">
        <v>0</v>
      </c>
      <c r="AY35" s="46">
        <v>0</v>
      </c>
      <c r="AZ35" s="47">
        <v>10.63466431</v>
      </c>
      <c r="BA35" s="39">
        <v>0</v>
      </c>
      <c r="BB35" s="46">
        <v>0</v>
      </c>
      <c r="BC35" s="46">
        <v>0</v>
      </c>
      <c r="BD35" s="46">
        <v>0</v>
      </c>
      <c r="BE35" s="47">
        <v>0</v>
      </c>
      <c r="BF35" s="39">
        <v>0.11836745999999999</v>
      </c>
      <c r="BG35" s="46">
        <v>9.8268899999999996E-3</v>
      </c>
      <c r="BH35" s="46">
        <v>0</v>
      </c>
      <c r="BI35" s="46">
        <v>0</v>
      </c>
      <c r="BJ35" s="47">
        <v>0.16887663999999999</v>
      </c>
      <c r="BK35" s="42">
        <f t="shared" si="4"/>
        <v>30.7099239</v>
      </c>
    </row>
    <row r="36" spans="1:63">
      <c r="A36" s="17"/>
      <c r="B36" s="26" t="s">
        <v>129</v>
      </c>
      <c r="C36" s="39">
        <v>0</v>
      </c>
      <c r="D36" s="46">
        <v>0</v>
      </c>
      <c r="E36" s="46">
        <v>0</v>
      </c>
      <c r="F36" s="46">
        <v>0</v>
      </c>
      <c r="G36" s="47">
        <v>0</v>
      </c>
      <c r="H36" s="39">
        <v>0</v>
      </c>
      <c r="I36" s="46">
        <v>0</v>
      </c>
      <c r="J36" s="46">
        <v>0</v>
      </c>
      <c r="K36" s="46">
        <v>0</v>
      </c>
      <c r="L36" s="47">
        <v>0.10529226</v>
      </c>
      <c r="M36" s="39">
        <v>0</v>
      </c>
      <c r="N36" s="46">
        <v>0</v>
      </c>
      <c r="O36" s="46">
        <v>0</v>
      </c>
      <c r="P36" s="46">
        <v>0</v>
      </c>
      <c r="Q36" s="47">
        <v>0</v>
      </c>
      <c r="R36" s="39">
        <v>0</v>
      </c>
      <c r="S36" s="46">
        <v>0</v>
      </c>
      <c r="T36" s="46">
        <v>0</v>
      </c>
      <c r="U36" s="46">
        <v>0</v>
      </c>
      <c r="V36" s="47">
        <v>0</v>
      </c>
      <c r="W36" s="39">
        <v>0</v>
      </c>
      <c r="X36" s="46">
        <v>0</v>
      </c>
      <c r="Y36" s="46">
        <v>0</v>
      </c>
      <c r="Z36" s="46">
        <v>0</v>
      </c>
      <c r="AA36" s="47">
        <v>0</v>
      </c>
      <c r="AB36" s="39">
        <v>0</v>
      </c>
      <c r="AC36" s="46">
        <v>0</v>
      </c>
      <c r="AD36" s="46">
        <v>0</v>
      </c>
      <c r="AE36" s="46">
        <v>0</v>
      </c>
      <c r="AF36" s="47">
        <v>1.6430899800000001</v>
      </c>
      <c r="AG36" s="39">
        <v>0</v>
      </c>
      <c r="AH36" s="46">
        <v>0</v>
      </c>
      <c r="AI36" s="46">
        <v>0</v>
      </c>
      <c r="AJ36" s="46">
        <v>0</v>
      </c>
      <c r="AK36" s="47">
        <v>0</v>
      </c>
      <c r="AL36" s="39">
        <v>0</v>
      </c>
      <c r="AM36" s="46">
        <v>0</v>
      </c>
      <c r="AN36" s="46">
        <v>0</v>
      </c>
      <c r="AO36" s="46">
        <v>0</v>
      </c>
      <c r="AP36" s="47">
        <v>0</v>
      </c>
      <c r="AQ36" s="39">
        <v>0</v>
      </c>
      <c r="AR36" s="46">
        <v>0</v>
      </c>
      <c r="AS36" s="46">
        <v>0</v>
      </c>
      <c r="AT36" s="46">
        <v>0</v>
      </c>
      <c r="AU36" s="47">
        <v>0</v>
      </c>
      <c r="AV36" s="39">
        <v>33.329388950000002</v>
      </c>
      <c r="AW36" s="46">
        <v>115.57806902999999</v>
      </c>
      <c r="AX36" s="46">
        <v>0</v>
      </c>
      <c r="AY36" s="46">
        <v>0</v>
      </c>
      <c r="AZ36" s="47">
        <v>229.31869033999999</v>
      </c>
      <c r="BA36" s="39">
        <v>0</v>
      </c>
      <c r="BB36" s="46">
        <v>0</v>
      </c>
      <c r="BC36" s="46">
        <v>0</v>
      </c>
      <c r="BD36" s="46">
        <v>0</v>
      </c>
      <c r="BE36" s="47">
        <v>0</v>
      </c>
      <c r="BF36" s="39">
        <v>0.36818089999999998</v>
      </c>
      <c r="BG36" s="46">
        <v>7.9711443500000003</v>
      </c>
      <c r="BH36" s="46">
        <v>0</v>
      </c>
      <c r="BI36" s="46">
        <v>0</v>
      </c>
      <c r="BJ36" s="47">
        <v>6.0518171900000004</v>
      </c>
      <c r="BK36" s="42">
        <f t="shared" si="4"/>
        <v>394.36567299999996</v>
      </c>
    </row>
    <row r="37" spans="1:63">
      <c r="A37" s="17"/>
      <c r="B37" s="26" t="s">
        <v>130</v>
      </c>
      <c r="C37" s="39">
        <v>0</v>
      </c>
      <c r="D37" s="46">
        <v>0</v>
      </c>
      <c r="E37" s="46">
        <v>0</v>
      </c>
      <c r="F37" s="46">
        <v>0</v>
      </c>
      <c r="G37" s="47">
        <v>0</v>
      </c>
      <c r="H37" s="39">
        <v>0.27584108000000002</v>
      </c>
      <c r="I37" s="46">
        <v>59.522733709999997</v>
      </c>
      <c r="J37" s="46">
        <v>0</v>
      </c>
      <c r="K37" s="46">
        <v>0</v>
      </c>
      <c r="L37" s="47">
        <v>2.6496326200000002</v>
      </c>
      <c r="M37" s="39">
        <v>0</v>
      </c>
      <c r="N37" s="46">
        <v>0</v>
      </c>
      <c r="O37" s="46">
        <v>0</v>
      </c>
      <c r="P37" s="46">
        <v>0</v>
      </c>
      <c r="Q37" s="47">
        <v>0</v>
      </c>
      <c r="R37" s="39">
        <v>0.11151146000000001</v>
      </c>
      <c r="S37" s="46">
        <v>31.053038699999998</v>
      </c>
      <c r="T37" s="46">
        <v>0</v>
      </c>
      <c r="U37" s="46">
        <v>0</v>
      </c>
      <c r="V37" s="47">
        <v>0.40886500999999997</v>
      </c>
      <c r="W37" s="39">
        <v>0</v>
      </c>
      <c r="X37" s="46">
        <v>0</v>
      </c>
      <c r="Y37" s="46">
        <v>0</v>
      </c>
      <c r="Z37" s="46">
        <v>0</v>
      </c>
      <c r="AA37" s="47">
        <v>0</v>
      </c>
      <c r="AB37" s="39">
        <v>0.11835211</v>
      </c>
      <c r="AC37" s="46">
        <v>0</v>
      </c>
      <c r="AD37" s="46">
        <v>0</v>
      </c>
      <c r="AE37" s="46">
        <v>0</v>
      </c>
      <c r="AF37" s="47">
        <v>5.5412591600000001</v>
      </c>
      <c r="AG37" s="39">
        <v>0</v>
      </c>
      <c r="AH37" s="46">
        <v>0</v>
      </c>
      <c r="AI37" s="46">
        <v>0</v>
      </c>
      <c r="AJ37" s="46">
        <v>0</v>
      </c>
      <c r="AK37" s="47">
        <v>0</v>
      </c>
      <c r="AL37" s="39">
        <v>6.5119499999999997E-2</v>
      </c>
      <c r="AM37" s="46">
        <v>0</v>
      </c>
      <c r="AN37" s="46">
        <v>0</v>
      </c>
      <c r="AO37" s="46">
        <v>0</v>
      </c>
      <c r="AP37" s="47">
        <v>1.8207588699999999</v>
      </c>
      <c r="AQ37" s="39">
        <v>0</v>
      </c>
      <c r="AR37" s="46">
        <v>0</v>
      </c>
      <c r="AS37" s="46">
        <v>0</v>
      </c>
      <c r="AT37" s="46">
        <v>0</v>
      </c>
      <c r="AU37" s="47">
        <v>0</v>
      </c>
      <c r="AV37" s="39">
        <v>2.5365279100000002</v>
      </c>
      <c r="AW37" s="46">
        <v>1.5583190099999999</v>
      </c>
      <c r="AX37" s="46">
        <v>2.06728581</v>
      </c>
      <c r="AY37" s="46">
        <v>0</v>
      </c>
      <c r="AZ37" s="47">
        <v>23.617162400000002</v>
      </c>
      <c r="BA37" s="39">
        <v>0</v>
      </c>
      <c r="BB37" s="46">
        <v>0</v>
      </c>
      <c r="BC37" s="46">
        <v>0</v>
      </c>
      <c r="BD37" s="46">
        <v>0</v>
      </c>
      <c r="BE37" s="47">
        <v>0</v>
      </c>
      <c r="BF37" s="39">
        <v>0.98090748999999999</v>
      </c>
      <c r="BG37" s="46">
        <v>1.27654899</v>
      </c>
      <c r="BH37" s="46">
        <v>0</v>
      </c>
      <c r="BI37" s="46">
        <v>0</v>
      </c>
      <c r="BJ37" s="47">
        <v>5.2274484599999997</v>
      </c>
      <c r="BK37" s="42">
        <f t="shared" si="4"/>
        <v>138.83131229000003</v>
      </c>
    </row>
    <row r="38" spans="1:63">
      <c r="A38" s="17"/>
      <c r="B38" s="26" t="s">
        <v>131</v>
      </c>
      <c r="C38" s="39">
        <v>0</v>
      </c>
      <c r="D38" s="46">
        <v>0</v>
      </c>
      <c r="E38" s="46">
        <v>0</v>
      </c>
      <c r="F38" s="46">
        <v>0</v>
      </c>
      <c r="G38" s="47">
        <v>0</v>
      </c>
      <c r="H38" s="39">
        <v>5.4854180000000002E-2</v>
      </c>
      <c r="I38" s="46">
        <v>47.430303209999998</v>
      </c>
      <c r="J38" s="46">
        <v>0</v>
      </c>
      <c r="K38" s="46">
        <v>0</v>
      </c>
      <c r="L38" s="47">
        <v>13.091393679999999</v>
      </c>
      <c r="M38" s="39">
        <v>0</v>
      </c>
      <c r="N38" s="46">
        <v>0</v>
      </c>
      <c r="O38" s="46">
        <v>0</v>
      </c>
      <c r="P38" s="46">
        <v>0</v>
      </c>
      <c r="Q38" s="47">
        <v>0</v>
      </c>
      <c r="R38" s="39">
        <v>1.0310939999999999E-2</v>
      </c>
      <c r="S38" s="46">
        <v>0</v>
      </c>
      <c r="T38" s="46">
        <v>0</v>
      </c>
      <c r="U38" s="46">
        <v>0</v>
      </c>
      <c r="V38" s="47">
        <v>0</v>
      </c>
      <c r="W38" s="39">
        <v>0</v>
      </c>
      <c r="X38" s="46">
        <v>0</v>
      </c>
      <c r="Y38" s="46">
        <v>0</v>
      </c>
      <c r="Z38" s="46">
        <v>0</v>
      </c>
      <c r="AA38" s="47">
        <v>0</v>
      </c>
      <c r="AB38" s="39">
        <v>5.5112439999999999E-2</v>
      </c>
      <c r="AC38" s="46">
        <v>1.5452085499999999</v>
      </c>
      <c r="AD38" s="46">
        <v>0</v>
      </c>
      <c r="AE38" s="46">
        <v>0</v>
      </c>
      <c r="AF38" s="47">
        <v>0.10590962</v>
      </c>
      <c r="AG38" s="39">
        <v>0</v>
      </c>
      <c r="AH38" s="46">
        <v>0</v>
      </c>
      <c r="AI38" s="46">
        <v>0</v>
      </c>
      <c r="AJ38" s="46">
        <v>0</v>
      </c>
      <c r="AK38" s="47">
        <v>0</v>
      </c>
      <c r="AL38" s="39">
        <v>1.2876739999999999E-2</v>
      </c>
      <c r="AM38" s="46">
        <v>0.10301390000000001</v>
      </c>
      <c r="AN38" s="46">
        <v>0</v>
      </c>
      <c r="AO38" s="46">
        <v>0</v>
      </c>
      <c r="AP38" s="47">
        <v>0</v>
      </c>
      <c r="AQ38" s="39">
        <v>0</v>
      </c>
      <c r="AR38" s="46">
        <v>0</v>
      </c>
      <c r="AS38" s="46">
        <v>0</v>
      </c>
      <c r="AT38" s="46">
        <v>0</v>
      </c>
      <c r="AU38" s="47">
        <v>0</v>
      </c>
      <c r="AV38" s="39">
        <v>0.75091264000000002</v>
      </c>
      <c r="AW38" s="46">
        <v>1.32944387</v>
      </c>
      <c r="AX38" s="46">
        <v>0</v>
      </c>
      <c r="AY38" s="46">
        <v>0</v>
      </c>
      <c r="AZ38" s="47">
        <v>9.9247055599999996</v>
      </c>
      <c r="BA38" s="39">
        <v>0</v>
      </c>
      <c r="BB38" s="46">
        <v>0</v>
      </c>
      <c r="BC38" s="46">
        <v>0</v>
      </c>
      <c r="BD38" s="46">
        <v>0</v>
      </c>
      <c r="BE38" s="47">
        <v>0</v>
      </c>
      <c r="BF38" s="39">
        <v>9.0585280000000004E-2</v>
      </c>
      <c r="BG38" s="46">
        <v>0</v>
      </c>
      <c r="BH38" s="46">
        <v>0</v>
      </c>
      <c r="BI38" s="46">
        <v>0</v>
      </c>
      <c r="BJ38" s="47">
        <v>0.2488476</v>
      </c>
      <c r="BK38" s="42">
        <f t="shared" si="4"/>
        <v>74.753478209999997</v>
      </c>
    </row>
    <row r="39" spans="1:63">
      <c r="A39" s="17"/>
      <c r="B39" s="26" t="s">
        <v>132</v>
      </c>
      <c r="C39" s="39">
        <v>0</v>
      </c>
      <c r="D39" s="46">
        <v>0</v>
      </c>
      <c r="E39" s="46">
        <v>0</v>
      </c>
      <c r="F39" s="46">
        <v>0</v>
      </c>
      <c r="G39" s="47">
        <v>0</v>
      </c>
      <c r="H39" s="39">
        <v>0.11748670999999999</v>
      </c>
      <c r="I39" s="46">
        <v>2.6349133500000002</v>
      </c>
      <c r="J39" s="46">
        <v>0</v>
      </c>
      <c r="K39" s="46">
        <v>0</v>
      </c>
      <c r="L39" s="47">
        <v>0.20629800000000001</v>
      </c>
      <c r="M39" s="39">
        <v>0</v>
      </c>
      <c r="N39" s="46">
        <v>0</v>
      </c>
      <c r="O39" s="46">
        <v>0</v>
      </c>
      <c r="P39" s="46">
        <v>0</v>
      </c>
      <c r="Q39" s="47">
        <v>0</v>
      </c>
      <c r="R39" s="39">
        <v>8.5840600000000003E-2</v>
      </c>
      <c r="S39" s="46">
        <v>0.2578725</v>
      </c>
      <c r="T39" s="46">
        <v>0</v>
      </c>
      <c r="U39" s="46">
        <v>0</v>
      </c>
      <c r="V39" s="47">
        <v>0</v>
      </c>
      <c r="W39" s="39">
        <v>0</v>
      </c>
      <c r="X39" s="46">
        <v>0</v>
      </c>
      <c r="Y39" s="46">
        <v>0</v>
      </c>
      <c r="Z39" s="46">
        <v>0</v>
      </c>
      <c r="AA39" s="47">
        <v>0</v>
      </c>
      <c r="AB39" s="39">
        <v>8.5489380000000004E-2</v>
      </c>
      <c r="AC39" s="46">
        <v>0.30914302999999999</v>
      </c>
      <c r="AD39" s="46">
        <v>0</v>
      </c>
      <c r="AE39" s="46">
        <v>0</v>
      </c>
      <c r="AF39" s="47">
        <v>0.79666159000000003</v>
      </c>
      <c r="AG39" s="39">
        <v>0</v>
      </c>
      <c r="AH39" s="46">
        <v>0</v>
      </c>
      <c r="AI39" s="46">
        <v>0</v>
      </c>
      <c r="AJ39" s="46">
        <v>0</v>
      </c>
      <c r="AK39" s="47">
        <v>0</v>
      </c>
      <c r="AL39" s="39">
        <v>1.030477E-2</v>
      </c>
      <c r="AM39" s="46">
        <v>0</v>
      </c>
      <c r="AN39" s="46">
        <v>0</v>
      </c>
      <c r="AO39" s="46">
        <v>0</v>
      </c>
      <c r="AP39" s="47">
        <v>0</v>
      </c>
      <c r="AQ39" s="39">
        <v>0</v>
      </c>
      <c r="AR39" s="46">
        <v>0</v>
      </c>
      <c r="AS39" s="46">
        <v>0</v>
      </c>
      <c r="AT39" s="46">
        <v>0</v>
      </c>
      <c r="AU39" s="47">
        <v>0</v>
      </c>
      <c r="AV39" s="39">
        <v>0.96262091000000005</v>
      </c>
      <c r="AW39" s="46">
        <v>13.50989263</v>
      </c>
      <c r="AX39" s="46">
        <v>0</v>
      </c>
      <c r="AY39" s="46">
        <v>0</v>
      </c>
      <c r="AZ39" s="47">
        <v>53.53511812</v>
      </c>
      <c r="BA39" s="39">
        <v>0</v>
      </c>
      <c r="BB39" s="46">
        <v>0</v>
      </c>
      <c r="BC39" s="46">
        <v>0</v>
      </c>
      <c r="BD39" s="46">
        <v>0</v>
      </c>
      <c r="BE39" s="47">
        <v>0</v>
      </c>
      <c r="BF39" s="39">
        <v>0.29850439000000001</v>
      </c>
      <c r="BG39" s="46">
        <v>2.4731442600000002</v>
      </c>
      <c r="BH39" s="46">
        <v>0</v>
      </c>
      <c r="BI39" s="46">
        <v>0</v>
      </c>
      <c r="BJ39" s="47">
        <v>0.20609535000000001</v>
      </c>
      <c r="BK39" s="42">
        <f t="shared" si="4"/>
        <v>75.489385589999998</v>
      </c>
    </row>
    <row r="40" spans="1:63">
      <c r="A40" s="17"/>
      <c r="B40" s="26" t="s">
        <v>133</v>
      </c>
      <c r="C40" s="39">
        <v>0</v>
      </c>
      <c r="D40" s="46">
        <v>0</v>
      </c>
      <c r="E40" s="46">
        <v>0</v>
      </c>
      <c r="F40" s="46">
        <v>0</v>
      </c>
      <c r="G40" s="47">
        <v>0</v>
      </c>
      <c r="H40" s="39">
        <v>7.9572359999999995E-2</v>
      </c>
      <c r="I40" s="46">
        <v>305.47860564000001</v>
      </c>
      <c r="J40" s="46">
        <v>0</v>
      </c>
      <c r="K40" s="46">
        <v>0</v>
      </c>
      <c r="L40" s="47">
        <v>1.86943897</v>
      </c>
      <c r="M40" s="39">
        <v>0</v>
      </c>
      <c r="N40" s="46">
        <v>0</v>
      </c>
      <c r="O40" s="46">
        <v>0</v>
      </c>
      <c r="P40" s="46">
        <v>0</v>
      </c>
      <c r="Q40" s="47">
        <v>0</v>
      </c>
      <c r="R40" s="39">
        <v>7.5433E-2</v>
      </c>
      <c r="S40" s="46">
        <v>5.1356887100000002</v>
      </c>
      <c r="T40" s="46">
        <v>0</v>
      </c>
      <c r="U40" s="46">
        <v>0</v>
      </c>
      <c r="V40" s="47">
        <v>4.3350255999999998</v>
      </c>
      <c r="W40" s="39">
        <v>0</v>
      </c>
      <c r="X40" s="46">
        <v>0</v>
      </c>
      <c r="Y40" s="46">
        <v>0</v>
      </c>
      <c r="Z40" s="46">
        <v>0</v>
      </c>
      <c r="AA40" s="47">
        <v>0</v>
      </c>
      <c r="AB40" s="39">
        <v>8.6126339999999996E-2</v>
      </c>
      <c r="AC40" s="46">
        <v>3.0798358100000001</v>
      </c>
      <c r="AD40" s="46">
        <v>0</v>
      </c>
      <c r="AE40" s="46">
        <v>0</v>
      </c>
      <c r="AF40" s="47">
        <v>1.2030403300000001</v>
      </c>
      <c r="AG40" s="39">
        <v>0</v>
      </c>
      <c r="AH40" s="46">
        <v>0</v>
      </c>
      <c r="AI40" s="46">
        <v>0</v>
      </c>
      <c r="AJ40" s="46">
        <v>0</v>
      </c>
      <c r="AK40" s="47">
        <v>0</v>
      </c>
      <c r="AL40" s="39">
        <v>7.6995889999999997E-2</v>
      </c>
      <c r="AM40" s="46">
        <v>0</v>
      </c>
      <c r="AN40" s="46">
        <v>0</v>
      </c>
      <c r="AO40" s="46">
        <v>0</v>
      </c>
      <c r="AP40" s="47">
        <v>1.7965709999999999E-2</v>
      </c>
      <c r="AQ40" s="39">
        <v>0</v>
      </c>
      <c r="AR40" s="46">
        <v>0</v>
      </c>
      <c r="AS40" s="46">
        <v>0</v>
      </c>
      <c r="AT40" s="46">
        <v>0</v>
      </c>
      <c r="AU40" s="47">
        <v>0</v>
      </c>
      <c r="AV40" s="39">
        <v>0.54736814</v>
      </c>
      <c r="AW40" s="46">
        <v>40.166381880000003</v>
      </c>
      <c r="AX40" s="46">
        <v>0</v>
      </c>
      <c r="AY40" s="46">
        <v>0</v>
      </c>
      <c r="AZ40" s="47">
        <v>5.34925491</v>
      </c>
      <c r="BA40" s="39">
        <v>0</v>
      </c>
      <c r="BB40" s="46">
        <v>0</v>
      </c>
      <c r="BC40" s="46">
        <v>0</v>
      </c>
      <c r="BD40" s="46">
        <v>0</v>
      </c>
      <c r="BE40" s="47">
        <v>0</v>
      </c>
      <c r="BF40" s="39">
        <v>0.31290208000000003</v>
      </c>
      <c r="BG40" s="46">
        <v>0</v>
      </c>
      <c r="BH40" s="46">
        <v>0</v>
      </c>
      <c r="BI40" s="46">
        <v>0</v>
      </c>
      <c r="BJ40" s="47">
        <v>1.4991408799999999</v>
      </c>
      <c r="BK40" s="42">
        <f t="shared" si="4"/>
        <v>369.31277625000007</v>
      </c>
    </row>
    <row r="41" spans="1:63">
      <c r="A41" s="17"/>
      <c r="B41" s="26" t="s">
        <v>134</v>
      </c>
      <c r="C41" s="39">
        <v>0</v>
      </c>
      <c r="D41" s="46">
        <v>0</v>
      </c>
      <c r="E41" s="46">
        <v>0</v>
      </c>
      <c r="F41" s="46">
        <v>0</v>
      </c>
      <c r="G41" s="47">
        <v>0</v>
      </c>
      <c r="H41" s="39">
        <v>0.10796037999999999</v>
      </c>
      <c r="I41" s="46">
        <v>115.03176775999999</v>
      </c>
      <c r="J41" s="46">
        <v>0</v>
      </c>
      <c r="K41" s="46">
        <v>0</v>
      </c>
      <c r="L41" s="47">
        <v>6.1110629999999999E-2</v>
      </c>
      <c r="M41" s="39">
        <v>0</v>
      </c>
      <c r="N41" s="46">
        <v>0</v>
      </c>
      <c r="O41" s="46">
        <v>0</v>
      </c>
      <c r="P41" s="46">
        <v>0</v>
      </c>
      <c r="Q41" s="47">
        <v>0</v>
      </c>
      <c r="R41" s="39">
        <v>9.9340200000000003E-2</v>
      </c>
      <c r="S41" s="46">
        <v>0</v>
      </c>
      <c r="T41" s="46">
        <v>0</v>
      </c>
      <c r="U41" s="46">
        <v>0</v>
      </c>
      <c r="V41" s="47">
        <v>0</v>
      </c>
      <c r="W41" s="39">
        <v>0</v>
      </c>
      <c r="X41" s="46">
        <v>0</v>
      </c>
      <c r="Y41" s="46">
        <v>0</v>
      </c>
      <c r="Z41" s="46">
        <v>0</v>
      </c>
      <c r="AA41" s="47">
        <v>0</v>
      </c>
      <c r="AB41" s="39">
        <v>4.6093080000000002E-2</v>
      </c>
      <c r="AC41" s="46">
        <v>0.51328596999999998</v>
      </c>
      <c r="AD41" s="46">
        <v>0</v>
      </c>
      <c r="AE41" s="46">
        <v>0</v>
      </c>
      <c r="AF41" s="47">
        <v>6.7753750000000001E-2</v>
      </c>
      <c r="AG41" s="39">
        <v>0</v>
      </c>
      <c r="AH41" s="46">
        <v>0</v>
      </c>
      <c r="AI41" s="46">
        <v>0</v>
      </c>
      <c r="AJ41" s="46">
        <v>0</v>
      </c>
      <c r="AK41" s="47">
        <v>0</v>
      </c>
      <c r="AL41" s="39">
        <v>0</v>
      </c>
      <c r="AM41" s="46">
        <v>0</v>
      </c>
      <c r="AN41" s="46">
        <v>0</v>
      </c>
      <c r="AO41" s="46">
        <v>0</v>
      </c>
      <c r="AP41" s="47">
        <v>0</v>
      </c>
      <c r="AQ41" s="39">
        <v>0</v>
      </c>
      <c r="AR41" s="46">
        <v>0</v>
      </c>
      <c r="AS41" s="46">
        <v>0</v>
      </c>
      <c r="AT41" s="46">
        <v>0</v>
      </c>
      <c r="AU41" s="47">
        <v>0</v>
      </c>
      <c r="AV41" s="39">
        <v>0.21266874999999999</v>
      </c>
      <c r="AW41" s="46">
        <v>37.675190020000002</v>
      </c>
      <c r="AX41" s="46">
        <v>0</v>
      </c>
      <c r="AY41" s="46">
        <v>0</v>
      </c>
      <c r="AZ41" s="47">
        <v>6.9265128499999999</v>
      </c>
      <c r="BA41" s="39">
        <v>0</v>
      </c>
      <c r="BB41" s="46">
        <v>0</v>
      </c>
      <c r="BC41" s="46">
        <v>0</v>
      </c>
      <c r="BD41" s="46">
        <v>0</v>
      </c>
      <c r="BE41" s="47">
        <v>0</v>
      </c>
      <c r="BF41" s="39">
        <v>0.10176921</v>
      </c>
      <c r="BG41" s="46">
        <v>5.1328600000000002E-2</v>
      </c>
      <c r="BH41" s="46">
        <v>0</v>
      </c>
      <c r="BI41" s="46">
        <v>0</v>
      </c>
      <c r="BJ41" s="47">
        <v>1.7965008899999999</v>
      </c>
      <c r="BK41" s="42">
        <f t="shared" si="4"/>
        <v>162.69128208999999</v>
      </c>
    </row>
    <row r="42" spans="1:63">
      <c r="A42" s="17"/>
      <c r="B42" s="26" t="s">
        <v>135</v>
      </c>
      <c r="C42" s="39">
        <v>0</v>
      </c>
      <c r="D42" s="46">
        <v>10.260096770000001</v>
      </c>
      <c r="E42" s="46">
        <v>0</v>
      </c>
      <c r="F42" s="46">
        <v>0</v>
      </c>
      <c r="G42" s="47">
        <v>0</v>
      </c>
      <c r="H42" s="39">
        <v>5.8475369999999999E-2</v>
      </c>
      <c r="I42" s="46">
        <v>77.104627230000006</v>
      </c>
      <c r="J42" s="46">
        <v>0</v>
      </c>
      <c r="K42" s="46">
        <v>0</v>
      </c>
      <c r="L42" s="47">
        <v>1.72599247</v>
      </c>
      <c r="M42" s="39">
        <v>0</v>
      </c>
      <c r="N42" s="46">
        <v>0</v>
      </c>
      <c r="O42" s="46">
        <v>0</v>
      </c>
      <c r="P42" s="46">
        <v>0</v>
      </c>
      <c r="Q42" s="47">
        <v>0</v>
      </c>
      <c r="R42" s="39">
        <v>3.1443079999999998E-2</v>
      </c>
      <c r="S42" s="46">
        <v>1.02600968</v>
      </c>
      <c r="T42" s="46">
        <v>0</v>
      </c>
      <c r="U42" s="46">
        <v>0</v>
      </c>
      <c r="V42" s="47">
        <v>1.02600968</v>
      </c>
      <c r="W42" s="39">
        <v>0</v>
      </c>
      <c r="X42" s="46">
        <v>0</v>
      </c>
      <c r="Y42" s="46">
        <v>0</v>
      </c>
      <c r="Z42" s="46">
        <v>0</v>
      </c>
      <c r="AA42" s="47">
        <v>0</v>
      </c>
      <c r="AB42" s="39">
        <v>6.4775589999999994E-2</v>
      </c>
      <c r="AC42" s="46">
        <v>0.30765919000000003</v>
      </c>
      <c r="AD42" s="46">
        <v>0</v>
      </c>
      <c r="AE42" s="46">
        <v>0</v>
      </c>
      <c r="AF42" s="47">
        <v>0.36649799</v>
      </c>
      <c r="AG42" s="39">
        <v>0</v>
      </c>
      <c r="AH42" s="46">
        <v>0</v>
      </c>
      <c r="AI42" s="46">
        <v>0</v>
      </c>
      <c r="AJ42" s="46">
        <v>0</v>
      </c>
      <c r="AK42" s="47">
        <v>0</v>
      </c>
      <c r="AL42" s="39">
        <v>2.0510609999999999E-2</v>
      </c>
      <c r="AM42" s="46">
        <v>0</v>
      </c>
      <c r="AN42" s="46">
        <v>0</v>
      </c>
      <c r="AO42" s="46">
        <v>0</v>
      </c>
      <c r="AP42" s="47">
        <v>0</v>
      </c>
      <c r="AQ42" s="39">
        <v>0</v>
      </c>
      <c r="AR42" s="46">
        <v>0</v>
      </c>
      <c r="AS42" s="46">
        <v>0</v>
      </c>
      <c r="AT42" s="46">
        <v>0</v>
      </c>
      <c r="AU42" s="47">
        <v>0</v>
      </c>
      <c r="AV42" s="39">
        <v>0.24426089000000001</v>
      </c>
      <c r="AW42" s="46">
        <v>12.306367740000001</v>
      </c>
      <c r="AX42" s="46">
        <v>0</v>
      </c>
      <c r="AY42" s="46">
        <v>0</v>
      </c>
      <c r="AZ42" s="47">
        <v>1.9792638899999999</v>
      </c>
      <c r="BA42" s="39">
        <v>0</v>
      </c>
      <c r="BB42" s="46">
        <v>0</v>
      </c>
      <c r="BC42" s="46">
        <v>0</v>
      </c>
      <c r="BD42" s="46">
        <v>0</v>
      </c>
      <c r="BE42" s="47">
        <v>0</v>
      </c>
      <c r="BF42" s="39">
        <v>5.5870910000000003E-2</v>
      </c>
      <c r="BG42" s="46">
        <v>2.0305509999999999E-2</v>
      </c>
      <c r="BH42" s="46">
        <v>0</v>
      </c>
      <c r="BI42" s="46">
        <v>0</v>
      </c>
      <c r="BJ42" s="47">
        <v>0.52301036999999995</v>
      </c>
      <c r="BK42" s="42">
        <f t="shared" si="4"/>
        <v>107.12117696999999</v>
      </c>
    </row>
    <row r="43" spans="1:63">
      <c r="A43" s="17"/>
      <c r="B43" s="26" t="s">
        <v>136</v>
      </c>
      <c r="C43" s="39">
        <v>0</v>
      </c>
      <c r="D43" s="46">
        <v>0</v>
      </c>
      <c r="E43" s="46">
        <v>0</v>
      </c>
      <c r="F43" s="46">
        <v>0</v>
      </c>
      <c r="G43" s="47">
        <v>0</v>
      </c>
      <c r="H43" s="39">
        <v>8.7080619999999997E-2</v>
      </c>
      <c r="I43" s="46">
        <v>90.040795529999997</v>
      </c>
      <c r="J43" s="46">
        <v>0</v>
      </c>
      <c r="K43" s="46">
        <v>0</v>
      </c>
      <c r="L43" s="47">
        <v>0.70720254999999999</v>
      </c>
      <c r="M43" s="39">
        <v>0</v>
      </c>
      <c r="N43" s="46">
        <v>0</v>
      </c>
      <c r="O43" s="46">
        <v>0</v>
      </c>
      <c r="P43" s="46">
        <v>0</v>
      </c>
      <c r="Q43" s="47">
        <v>0</v>
      </c>
      <c r="R43" s="39">
        <v>3.2998619999999999E-2</v>
      </c>
      <c r="S43" s="46">
        <v>0</v>
      </c>
      <c r="T43" s="46">
        <v>0</v>
      </c>
      <c r="U43" s="46">
        <v>0</v>
      </c>
      <c r="V43" s="47">
        <v>0</v>
      </c>
      <c r="W43" s="39">
        <v>0</v>
      </c>
      <c r="X43" s="46">
        <v>0</v>
      </c>
      <c r="Y43" s="46">
        <v>0</v>
      </c>
      <c r="Z43" s="46">
        <v>0</v>
      </c>
      <c r="AA43" s="47">
        <v>0</v>
      </c>
      <c r="AB43" s="39">
        <v>3.07588E-3</v>
      </c>
      <c r="AC43" s="46">
        <v>7.2478367800000001</v>
      </c>
      <c r="AD43" s="46">
        <v>0</v>
      </c>
      <c r="AE43" s="46">
        <v>0</v>
      </c>
      <c r="AF43" s="47">
        <v>7.4026170899999997</v>
      </c>
      <c r="AG43" s="39">
        <v>0</v>
      </c>
      <c r="AH43" s="46">
        <v>0</v>
      </c>
      <c r="AI43" s="46">
        <v>0</v>
      </c>
      <c r="AJ43" s="46">
        <v>0</v>
      </c>
      <c r="AK43" s="47">
        <v>0</v>
      </c>
      <c r="AL43" s="39">
        <v>0</v>
      </c>
      <c r="AM43" s="46">
        <v>0</v>
      </c>
      <c r="AN43" s="46">
        <v>0</v>
      </c>
      <c r="AO43" s="46">
        <v>0</v>
      </c>
      <c r="AP43" s="47">
        <v>0</v>
      </c>
      <c r="AQ43" s="39">
        <v>0</v>
      </c>
      <c r="AR43" s="46">
        <v>0</v>
      </c>
      <c r="AS43" s="46">
        <v>0</v>
      </c>
      <c r="AT43" s="46">
        <v>0</v>
      </c>
      <c r="AU43" s="47">
        <v>0</v>
      </c>
      <c r="AV43" s="39">
        <v>0.65052087000000003</v>
      </c>
      <c r="AW43" s="46">
        <v>11.226960829999999</v>
      </c>
      <c r="AX43" s="46">
        <v>0</v>
      </c>
      <c r="AY43" s="46">
        <v>0</v>
      </c>
      <c r="AZ43" s="47">
        <v>7.0829398899999996</v>
      </c>
      <c r="BA43" s="39">
        <v>0</v>
      </c>
      <c r="BB43" s="46">
        <v>0</v>
      </c>
      <c r="BC43" s="46">
        <v>0</v>
      </c>
      <c r="BD43" s="46">
        <v>0</v>
      </c>
      <c r="BE43" s="47">
        <v>0</v>
      </c>
      <c r="BF43" s="39">
        <v>0.10541142000000001</v>
      </c>
      <c r="BG43" s="46">
        <v>1.3525606699999999</v>
      </c>
      <c r="BH43" s="46">
        <v>0</v>
      </c>
      <c r="BI43" s="46">
        <v>0</v>
      </c>
      <c r="BJ43" s="47">
        <v>0.60491275</v>
      </c>
      <c r="BK43" s="42">
        <f t="shared" si="4"/>
        <v>126.54491349999998</v>
      </c>
    </row>
    <row r="44" spans="1:63">
      <c r="A44" s="17"/>
      <c r="B44" s="26" t="s">
        <v>137</v>
      </c>
      <c r="C44" s="39">
        <v>0</v>
      </c>
      <c r="D44" s="46">
        <v>0</v>
      </c>
      <c r="E44" s="46">
        <v>0</v>
      </c>
      <c r="F44" s="46">
        <v>0</v>
      </c>
      <c r="G44" s="47">
        <v>0</v>
      </c>
      <c r="H44" s="39">
        <v>2.8335760000000002E-2</v>
      </c>
      <c r="I44" s="46">
        <v>0.12364696</v>
      </c>
      <c r="J44" s="46">
        <v>0</v>
      </c>
      <c r="K44" s="46">
        <v>0</v>
      </c>
      <c r="L44" s="47">
        <v>1.55621542</v>
      </c>
      <c r="M44" s="39">
        <v>0</v>
      </c>
      <c r="N44" s="46">
        <v>0</v>
      </c>
      <c r="O44" s="46">
        <v>0</v>
      </c>
      <c r="P44" s="46">
        <v>0</v>
      </c>
      <c r="Q44" s="47">
        <v>0</v>
      </c>
      <c r="R44" s="39">
        <v>8.5314329999999994E-2</v>
      </c>
      <c r="S44" s="46">
        <v>0</v>
      </c>
      <c r="T44" s="46">
        <v>0</v>
      </c>
      <c r="U44" s="46">
        <v>0</v>
      </c>
      <c r="V44" s="47">
        <v>4.121565E-2</v>
      </c>
      <c r="W44" s="39">
        <v>0</v>
      </c>
      <c r="X44" s="46">
        <v>0</v>
      </c>
      <c r="Y44" s="46">
        <v>0</v>
      </c>
      <c r="Z44" s="46">
        <v>0</v>
      </c>
      <c r="AA44" s="47">
        <v>0</v>
      </c>
      <c r="AB44" s="39">
        <v>0.31590657</v>
      </c>
      <c r="AC44" s="46">
        <v>0</v>
      </c>
      <c r="AD44" s="46">
        <v>0</v>
      </c>
      <c r="AE44" s="46">
        <v>0</v>
      </c>
      <c r="AF44" s="47">
        <v>2.1244263700000001</v>
      </c>
      <c r="AG44" s="39">
        <v>0</v>
      </c>
      <c r="AH44" s="46">
        <v>0</v>
      </c>
      <c r="AI44" s="46">
        <v>0</v>
      </c>
      <c r="AJ44" s="46">
        <v>0</v>
      </c>
      <c r="AK44" s="47">
        <v>0</v>
      </c>
      <c r="AL44" s="39">
        <v>7.2030810000000001E-2</v>
      </c>
      <c r="AM44" s="46">
        <v>20.580232259999999</v>
      </c>
      <c r="AN44" s="46">
        <v>0</v>
      </c>
      <c r="AO44" s="46">
        <v>0</v>
      </c>
      <c r="AP44" s="47">
        <v>0</v>
      </c>
      <c r="AQ44" s="39">
        <v>0</v>
      </c>
      <c r="AR44" s="46">
        <v>0</v>
      </c>
      <c r="AS44" s="46">
        <v>0</v>
      </c>
      <c r="AT44" s="46">
        <v>0</v>
      </c>
      <c r="AU44" s="47">
        <v>0</v>
      </c>
      <c r="AV44" s="39">
        <v>2.40094136</v>
      </c>
      <c r="AW44" s="46">
        <v>14.58664093</v>
      </c>
      <c r="AX44" s="46">
        <v>0</v>
      </c>
      <c r="AY44" s="46">
        <v>0</v>
      </c>
      <c r="AZ44" s="47">
        <v>37.301011379999998</v>
      </c>
      <c r="BA44" s="39">
        <v>0</v>
      </c>
      <c r="BB44" s="46">
        <v>0</v>
      </c>
      <c r="BC44" s="46">
        <v>0</v>
      </c>
      <c r="BD44" s="46">
        <v>0</v>
      </c>
      <c r="BE44" s="47">
        <v>0</v>
      </c>
      <c r="BF44" s="39">
        <v>0.93142015</v>
      </c>
      <c r="BG44" s="46">
        <v>0.39359694000000001</v>
      </c>
      <c r="BH44" s="46">
        <v>0</v>
      </c>
      <c r="BI44" s="46">
        <v>0</v>
      </c>
      <c r="BJ44" s="47">
        <v>1.8916094299999999</v>
      </c>
      <c r="BK44" s="42">
        <f t="shared" si="4"/>
        <v>82.432544319999991</v>
      </c>
    </row>
    <row r="45" spans="1:63">
      <c r="A45" s="17"/>
      <c r="B45" s="26" t="s">
        <v>138</v>
      </c>
      <c r="C45" s="39">
        <v>0</v>
      </c>
      <c r="D45" s="46">
        <v>0</v>
      </c>
      <c r="E45" s="46">
        <v>0</v>
      </c>
      <c r="F45" s="46">
        <v>0</v>
      </c>
      <c r="G45" s="47">
        <v>0</v>
      </c>
      <c r="H45" s="39">
        <v>0.17646377999999999</v>
      </c>
      <c r="I45" s="46">
        <v>170.66377657000001</v>
      </c>
      <c r="J45" s="46">
        <v>0</v>
      </c>
      <c r="K45" s="46">
        <v>0</v>
      </c>
      <c r="L45" s="47">
        <v>1.4585311299999999</v>
      </c>
      <c r="M45" s="39">
        <v>0</v>
      </c>
      <c r="N45" s="46">
        <v>0</v>
      </c>
      <c r="O45" s="46">
        <v>0</v>
      </c>
      <c r="P45" s="46">
        <v>0</v>
      </c>
      <c r="Q45" s="47">
        <v>0</v>
      </c>
      <c r="R45" s="39">
        <v>5.5433639999999999E-2</v>
      </c>
      <c r="S45" s="46">
        <v>56.460196760000002</v>
      </c>
      <c r="T45" s="46">
        <v>0</v>
      </c>
      <c r="U45" s="46">
        <v>0</v>
      </c>
      <c r="V45" s="47">
        <v>7.1858430000000001E-2</v>
      </c>
      <c r="W45" s="39">
        <v>0</v>
      </c>
      <c r="X45" s="46">
        <v>0</v>
      </c>
      <c r="Y45" s="46">
        <v>0</v>
      </c>
      <c r="Z45" s="46">
        <v>0</v>
      </c>
      <c r="AA45" s="47">
        <v>0</v>
      </c>
      <c r="AB45" s="39">
        <v>7.3833469999999998E-2</v>
      </c>
      <c r="AC45" s="46">
        <v>3.12766776</v>
      </c>
      <c r="AD45" s="46">
        <v>0</v>
      </c>
      <c r="AE45" s="46">
        <v>0</v>
      </c>
      <c r="AF45" s="47">
        <v>3.6517941199999999</v>
      </c>
      <c r="AG45" s="39">
        <v>0</v>
      </c>
      <c r="AH45" s="46">
        <v>0</v>
      </c>
      <c r="AI45" s="46">
        <v>0</v>
      </c>
      <c r="AJ45" s="46">
        <v>0</v>
      </c>
      <c r="AK45" s="47">
        <v>0</v>
      </c>
      <c r="AL45" s="39">
        <v>0</v>
      </c>
      <c r="AM45" s="46">
        <v>5.4733160000000003E-2</v>
      </c>
      <c r="AN45" s="46">
        <v>0</v>
      </c>
      <c r="AO45" s="46">
        <v>0</v>
      </c>
      <c r="AP45" s="47">
        <v>0</v>
      </c>
      <c r="AQ45" s="39">
        <v>0</v>
      </c>
      <c r="AR45" s="46">
        <v>0</v>
      </c>
      <c r="AS45" s="46">
        <v>0</v>
      </c>
      <c r="AT45" s="46">
        <v>0</v>
      </c>
      <c r="AU45" s="47">
        <v>0</v>
      </c>
      <c r="AV45" s="39">
        <v>1.1016794400000001</v>
      </c>
      <c r="AW45" s="46">
        <v>9.6111927900000005</v>
      </c>
      <c r="AX45" s="46">
        <v>0</v>
      </c>
      <c r="AY45" s="46">
        <v>0</v>
      </c>
      <c r="AZ45" s="47">
        <v>16.897910079999999</v>
      </c>
      <c r="BA45" s="39">
        <v>0</v>
      </c>
      <c r="BB45" s="46">
        <v>0</v>
      </c>
      <c r="BC45" s="46">
        <v>0</v>
      </c>
      <c r="BD45" s="46">
        <v>0</v>
      </c>
      <c r="BE45" s="47">
        <v>0</v>
      </c>
      <c r="BF45" s="39">
        <v>0.49836258</v>
      </c>
      <c r="BG45" s="46">
        <v>1.04597414</v>
      </c>
      <c r="BH45" s="46">
        <v>0</v>
      </c>
      <c r="BI45" s="46">
        <v>0</v>
      </c>
      <c r="BJ45" s="47">
        <v>0.56931346999999999</v>
      </c>
      <c r="BK45" s="42">
        <f t="shared" si="4"/>
        <v>265.51872132</v>
      </c>
    </row>
    <row r="46" spans="1:63">
      <c r="A46" s="17"/>
      <c r="B46" s="26" t="s">
        <v>139</v>
      </c>
      <c r="C46" s="39">
        <v>0</v>
      </c>
      <c r="D46" s="46">
        <v>20.476509679999999</v>
      </c>
      <c r="E46" s="46">
        <v>0</v>
      </c>
      <c r="F46" s="46">
        <v>0</v>
      </c>
      <c r="G46" s="47">
        <v>0</v>
      </c>
      <c r="H46" s="39">
        <v>7.8834559999999998E-2</v>
      </c>
      <c r="I46" s="46">
        <v>173.26538166</v>
      </c>
      <c r="J46" s="46">
        <v>0</v>
      </c>
      <c r="K46" s="46">
        <v>0</v>
      </c>
      <c r="L46" s="47">
        <v>0.40953019000000002</v>
      </c>
      <c r="M46" s="39">
        <v>0</v>
      </c>
      <c r="N46" s="46">
        <v>0</v>
      </c>
      <c r="O46" s="46">
        <v>0</v>
      </c>
      <c r="P46" s="46">
        <v>0</v>
      </c>
      <c r="Q46" s="47">
        <v>0</v>
      </c>
      <c r="R46" s="39">
        <v>0.13606641</v>
      </c>
      <c r="S46" s="46">
        <v>56.31040162</v>
      </c>
      <c r="T46" s="46">
        <v>0</v>
      </c>
      <c r="U46" s="46">
        <v>0</v>
      </c>
      <c r="V46" s="47">
        <v>2.047651E-2</v>
      </c>
      <c r="W46" s="39">
        <v>0</v>
      </c>
      <c r="X46" s="46">
        <v>0</v>
      </c>
      <c r="Y46" s="46">
        <v>0</v>
      </c>
      <c r="Z46" s="46">
        <v>0</v>
      </c>
      <c r="AA46" s="47">
        <v>0</v>
      </c>
      <c r="AB46" s="39">
        <v>0.14371211</v>
      </c>
      <c r="AC46" s="46">
        <v>0.99628713999999996</v>
      </c>
      <c r="AD46" s="46">
        <v>0</v>
      </c>
      <c r="AE46" s="46">
        <v>0</v>
      </c>
      <c r="AF46" s="47">
        <v>2.4975724600000002</v>
      </c>
      <c r="AG46" s="39">
        <v>0</v>
      </c>
      <c r="AH46" s="46">
        <v>0</v>
      </c>
      <c r="AI46" s="46">
        <v>0</v>
      </c>
      <c r="AJ46" s="46">
        <v>0</v>
      </c>
      <c r="AK46" s="47">
        <v>0</v>
      </c>
      <c r="AL46" s="39">
        <v>2.8639729999999999E-2</v>
      </c>
      <c r="AM46" s="46">
        <v>0</v>
      </c>
      <c r="AN46" s="46">
        <v>0</v>
      </c>
      <c r="AO46" s="46">
        <v>0</v>
      </c>
      <c r="AP46" s="47">
        <v>5.1142369999999999E-2</v>
      </c>
      <c r="AQ46" s="39">
        <v>0</v>
      </c>
      <c r="AR46" s="46">
        <v>0</v>
      </c>
      <c r="AS46" s="46">
        <v>0</v>
      </c>
      <c r="AT46" s="46">
        <v>0</v>
      </c>
      <c r="AU46" s="47">
        <v>0</v>
      </c>
      <c r="AV46" s="39">
        <v>1.1693211999999999</v>
      </c>
      <c r="AW46" s="46">
        <v>4.04834724</v>
      </c>
      <c r="AX46" s="46">
        <v>0</v>
      </c>
      <c r="AY46" s="46">
        <v>0</v>
      </c>
      <c r="AZ46" s="47">
        <v>9.6908011500000004</v>
      </c>
      <c r="BA46" s="39">
        <v>0</v>
      </c>
      <c r="BB46" s="46">
        <v>0</v>
      </c>
      <c r="BC46" s="46">
        <v>0</v>
      </c>
      <c r="BD46" s="46">
        <v>0</v>
      </c>
      <c r="BE46" s="47">
        <v>0</v>
      </c>
      <c r="BF46" s="39">
        <v>0.17246230000000001</v>
      </c>
      <c r="BG46" s="46">
        <v>0.62285884999999996</v>
      </c>
      <c r="BH46" s="46">
        <v>0</v>
      </c>
      <c r="BI46" s="46">
        <v>0</v>
      </c>
      <c r="BJ46" s="47">
        <v>0.91985589000000001</v>
      </c>
      <c r="BK46" s="42">
        <f t="shared" si="4"/>
        <v>271.03820107000007</v>
      </c>
    </row>
    <row r="47" spans="1:63">
      <c r="A47" s="17"/>
      <c r="B47" s="26" t="s">
        <v>140</v>
      </c>
      <c r="C47" s="39">
        <v>0</v>
      </c>
      <c r="D47" s="46">
        <v>0</v>
      </c>
      <c r="E47" s="46">
        <v>0</v>
      </c>
      <c r="F47" s="46">
        <v>0</v>
      </c>
      <c r="G47" s="47">
        <v>0</v>
      </c>
      <c r="H47" s="39">
        <v>3.7186249999999997E-2</v>
      </c>
      <c r="I47" s="46">
        <v>190.76134909999999</v>
      </c>
      <c r="J47" s="46">
        <v>0</v>
      </c>
      <c r="K47" s="46">
        <v>0</v>
      </c>
      <c r="L47" s="47">
        <v>2.0590731799999999</v>
      </c>
      <c r="M47" s="39">
        <v>0</v>
      </c>
      <c r="N47" s="46">
        <v>0</v>
      </c>
      <c r="O47" s="46">
        <v>0</v>
      </c>
      <c r="P47" s="46">
        <v>0</v>
      </c>
      <c r="Q47" s="47">
        <v>0</v>
      </c>
      <c r="R47" s="39">
        <v>4.2372859999999998E-2</v>
      </c>
      <c r="S47" s="46">
        <v>4.6098653199999999</v>
      </c>
      <c r="T47" s="46">
        <v>5.1220729999999999E-2</v>
      </c>
      <c r="U47" s="46">
        <v>0</v>
      </c>
      <c r="V47" s="47">
        <v>0.10244145</v>
      </c>
      <c r="W47" s="39">
        <v>0</v>
      </c>
      <c r="X47" s="46">
        <v>0</v>
      </c>
      <c r="Y47" s="46">
        <v>0</v>
      </c>
      <c r="Z47" s="46">
        <v>0</v>
      </c>
      <c r="AA47" s="47">
        <v>0</v>
      </c>
      <c r="AB47" s="39">
        <v>5.6320410000000001E-2</v>
      </c>
      <c r="AC47" s="46">
        <v>0</v>
      </c>
      <c r="AD47" s="46">
        <v>0</v>
      </c>
      <c r="AE47" s="46">
        <v>0</v>
      </c>
      <c r="AF47" s="47">
        <v>0.49664360000000002</v>
      </c>
      <c r="AG47" s="39">
        <v>0</v>
      </c>
      <c r="AH47" s="46">
        <v>0</v>
      </c>
      <c r="AI47" s="46">
        <v>0</v>
      </c>
      <c r="AJ47" s="46">
        <v>0</v>
      </c>
      <c r="AK47" s="47">
        <v>0</v>
      </c>
      <c r="AL47" s="39">
        <v>0</v>
      </c>
      <c r="AM47" s="46">
        <v>0</v>
      </c>
      <c r="AN47" s="46">
        <v>0</v>
      </c>
      <c r="AO47" s="46">
        <v>0</v>
      </c>
      <c r="AP47" s="47">
        <v>5.1200370000000002E-2</v>
      </c>
      <c r="AQ47" s="39">
        <v>0</v>
      </c>
      <c r="AR47" s="46">
        <v>0</v>
      </c>
      <c r="AS47" s="46">
        <v>0</v>
      </c>
      <c r="AT47" s="46">
        <v>0</v>
      </c>
      <c r="AU47" s="47">
        <v>0</v>
      </c>
      <c r="AV47" s="39">
        <v>0.32010779</v>
      </c>
      <c r="AW47" s="46">
        <v>6.3595970499999996</v>
      </c>
      <c r="AX47" s="46">
        <v>0</v>
      </c>
      <c r="AY47" s="46">
        <v>0</v>
      </c>
      <c r="AZ47" s="47">
        <v>7.6932407600000001</v>
      </c>
      <c r="BA47" s="39">
        <v>0</v>
      </c>
      <c r="BB47" s="46">
        <v>0</v>
      </c>
      <c r="BC47" s="46">
        <v>0</v>
      </c>
      <c r="BD47" s="46">
        <v>0</v>
      </c>
      <c r="BE47" s="47">
        <v>0</v>
      </c>
      <c r="BF47" s="39">
        <v>3.532826E-2</v>
      </c>
      <c r="BG47" s="46">
        <v>0</v>
      </c>
      <c r="BH47" s="46">
        <v>0</v>
      </c>
      <c r="BI47" s="46">
        <v>0</v>
      </c>
      <c r="BJ47" s="47">
        <v>0</v>
      </c>
      <c r="BK47" s="42">
        <f t="shared" si="4"/>
        <v>212.67594713000003</v>
      </c>
    </row>
    <row r="48" spans="1:63">
      <c r="A48" s="17"/>
      <c r="B48" s="26" t="s">
        <v>141</v>
      </c>
      <c r="C48" s="39">
        <v>0</v>
      </c>
      <c r="D48" s="46">
        <v>0</v>
      </c>
      <c r="E48" s="46">
        <v>0</v>
      </c>
      <c r="F48" s="46">
        <v>0</v>
      </c>
      <c r="G48" s="47">
        <v>0</v>
      </c>
      <c r="H48" s="39">
        <v>6.1079340000000003E-2</v>
      </c>
      <c r="I48" s="46">
        <v>130.99372253000001</v>
      </c>
      <c r="J48" s="46">
        <v>0</v>
      </c>
      <c r="K48" s="46">
        <v>0</v>
      </c>
      <c r="L48" s="47">
        <v>20.907925930000001</v>
      </c>
      <c r="M48" s="39">
        <v>0</v>
      </c>
      <c r="N48" s="46">
        <v>0</v>
      </c>
      <c r="O48" s="46">
        <v>0</v>
      </c>
      <c r="P48" s="46">
        <v>0</v>
      </c>
      <c r="Q48" s="47">
        <v>0</v>
      </c>
      <c r="R48" s="39">
        <v>3.9004980000000002E-2</v>
      </c>
      <c r="S48" s="46">
        <v>0</v>
      </c>
      <c r="T48" s="46">
        <v>0</v>
      </c>
      <c r="U48" s="46">
        <v>0</v>
      </c>
      <c r="V48" s="47">
        <v>0</v>
      </c>
      <c r="W48" s="39">
        <v>0</v>
      </c>
      <c r="X48" s="46">
        <v>0</v>
      </c>
      <c r="Y48" s="46">
        <v>0</v>
      </c>
      <c r="Z48" s="46">
        <v>0</v>
      </c>
      <c r="AA48" s="47">
        <v>0</v>
      </c>
      <c r="AB48" s="39">
        <v>5.1064999999999999E-3</v>
      </c>
      <c r="AC48" s="46">
        <v>4.5958485500000004</v>
      </c>
      <c r="AD48" s="46">
        <v>0</v>
      </c>
      <c r="AE48" s="46">
        <v>0</v>
      </c>
      <c r="AF48" s="47">
        <v>7.34314468</v>
      </c>
      <c r="AG48" s="39">
        <v>0</v>
      </c>
      <c r="AH48" s="46">
        <v>0</v>
      </c>
      <c r="AI48" s="46">
        <v>0</v>
      </c>
      <c r="AJ48" s="46">
        <v>0</v>
      </c>
      <c r="AK48" s="47">
        <v>0</v>
      </c>
      <c r="AL48" s="39">
        <v>0</v>
      </c>
      <c r="AM48" s="46">
        <v>0.20425994</v>
      </c>
      <c r="AN48" s="46">
        <v>0</v>
      </c>
      <c r="AO48" s="46">
        <v>0</v>
      </c>
      <c r="AP48" s="47">
        <v>0</v>
      </c>
      <c r="AQ48" s="39">
        <v>0</v>
      </c>
      <c r="AR48" s="46">
        <v>0</v>
      </c>
      <c r="AS48" s="46">
        <v>0</v>
      </c>
      <c r="AT48" s="46">
        <v>0</v>
      </c>
      <c r="AU48" s="47">
        <v>0</v>
      </c>
      <c r="AV48" s="39">
        <v>0.40668969999999999</v>
      </c>
      <c r="AW48" s="46">
        <v>13.811379710000001</v>
      </c>
      <c r="AX48" s="46">
        <v>0</v>
      </c>
      <c r="AY48" s="46">
        <v>0</v>
      </c>
      <c r="AZ48" s="47">
        <v>13.115719390000001</v>
      </c>
      <c r="BA48" s="39">
        <v>0</v>
      </c>
      <c r="BB48" s="46">
        <v>0</v>
      </c>
      <c r="BC48" s="46">
        <v>0</v>
      </c>
      <c r="BD48" s="46">
        <v>0</v>
      </c>
      <c r="BE48" s="47">
        <v>0</v>
      </c>
      <c r="BF48" s="39">
        <v>0.13636904</v>
      </c>
      <c r="BG48" s="46">
        <v>0.11166176</v>
      </c>
      <c r="BH48" s="46">
        <v>0</v>
      </c>
      <c r="BI48" s="46">
        <v>0</v>
      </c>
      <c r="BJ48" s="47">
        <v>0.52596933000000001</v>
      </c>
      <c r="BK48" s="42">
        <f t="shared" si="4"/>
        <v>192.25788138000001</v>
      </c>
    </row>
    <row r="49" spans="1:63">
      <c r="A49" s="17"/>
      <c r="B49" s="26" t="s">
        <v>142</v>
      </c>
      <c r="C49" s="39">
        <v>0</v>
      </c>
      <c r="D49" s="46">
        <v>25.460129030000001</v>
      </c>
      <c r="E49" s="46">
        <v>0</v>
      </c>
      <c r="F49" s="46">
        <v>0</v>
      </c>
      <c r="G49" s="47">
        <v>0</v>
      </c>
      <c r="H49" s="39">
        <v>0.26013219999999998</v>
      </c>
      <c r="I49" s="46">
        <v>334.73083408999997</v>
      </c>
      <c r="J49" s="46">
        <v>0</v>
      </c>
      <c r="K49" s="46">
        <v>0</v>
      </c>
      <c r="L49" s="47">
        <v>5.6696173500000002</v>
      </c>
      <c r="M49" s="39">
        <v>0</v>
      </c>
      <c r="N49" s="46">
        <v>0</v>
      </c>
      <c r="O49" s="46">
        <v>0</v>
      </c>
      <c r="P49" s="46">
        <v>0</v>
      </c>
      <c r="Q49" s="47">
        <v>0</v>
      </c>
      <c r="R49" s="39">
        <v>4.2369730000000001E-2</v>
      </c>
      <c r="S49" s="46">
        <v>106.93254191</v>
      </c>
      <c r="T49" s="46">
        <v>0</v>
      </c>
      <c r="U49" s="46">
        <v>0</v>
      </c>
      <c r="V49" s="47">
        <v>1.0184051599999999</v>
      </c>
      <c r="W49" s="39">
        <v>0</v>
      </c>
      <c r="X49" s="46">
        <v>0</v>
      </c>
      <c r="Y49" s="46">
        <v>0</v>
      </c>
      <c r="Z49" s="46">
        <v>0</v>
      </c>
      <c r="AA49" s="47">
        <v>0</v>
      </c>
      <c r="AB49" s="39">
        <v>3.7155090000000002E-2</v>
      </c>
      <c r="AC49" s="46">
        <v>14.52353175</v>
      </c>
      <c r="AD49" s="46">
        <v>0</v>
      </c>
      <c r="AE49" s="46">
        <v>0</v>
      </c>
      <c r="AF49" s="47">
        <v>12.83123129</v>
      </c>
      <c r="AG49" s="39">
        <v>0</v>
      </c>
      <c r="AH49" s="46">
        <v>0</v>
      </c>
      <c r="AI49" s="46">
        <v>0</v>
      </c>
      <c r="AJ49" s="46">
        <v>0</v>
      </c>
      <c r="AK49" s="47">
        <v>0</v>
      </c>
      <c r="AL49" s="39">
        <v>0</v>
      </c>
      <c r="AM49" s="46">
        <v>0</v>
      </c>
      <c r="AN49" s="46">
        <v>0</v>
      </c>
      <c r="AO49" s="46">
        <v>0</v>
      </c>
      <c r="AP49" s="47">
        <v>5.0897390000000001E-2</v>
      </c>
      <c r="AQ49" s="39">
        <v>0</v>
      </c>
      <c r="AR49" s="46">
        <v>0</v>
      </c>
      <c r="AS49" s="46">
        <v>0</v>
      </c>
      <c r="AT49" s="46">
        <v>0</v>
      </c>
      <c r="AU49" s="47">
        <v>0</v>
      </c>
      <c r="AV49" s="39">
        <v>1.25087349</v>
      </c>
      <c r="AW49" s="46">
        <v>10.7304905</v>
      </c>
      <c r="AX49" s="46">
        <v>0</v>
      </c>
      <c r="AY49" s="46">
        <v>0</v>
      </c>
      <c r="AZ49" s="47">
        <v>18.24235341</v>
      </c>
      <c r="BA49" s="39">
        <v>0</v>
      </c>
      <c r="BB49" s="46">
        <v>0</v>
      </c>
      <c r="BC49" s="46">
        <v>0</v>
      </c>
      <c r="BD49" s="46">
        <v>0</v>
      </c>
      <c r="BE49" s="47">
        <v>0</v>
      </c>
      <c r="BF49" s="39">
        <v>0.22873388</v>
      </c>
      <c r="BG49" s="46">
        <v>3.0510336900000001</v>
      </c>
      <c r="BH49" s="46">
        <v>0</v>
      </c>
      <c r="BI49" s="46">
        <v>0</v>
      </c>
      <c r="BJ49" s="47">
        <v>0.89579401000000003</v>
      </c>
      <c r="BK49" s="42">
        <f t="shared" si="4"/>
        <v>535.95612397000014</v>
      </c>
    </row>
    <row r="50" spans="1:63">
      <c r="A50" s="17"/>
      <c r="B50" s="26" t="s">
        <v>143</v>
      </c>
      <c r="C50" s="39">
        <v>0</v>
      </c>
      <c r="D50" s="46">
        <v>15.25942742</v>
      </c>
      <c r="E50" s="46">
        <v>0</v>
      </c>
      <c r="F50" s="46">
        <v>0</v>
      </c>
      <c r="G50" s="47">
        <v>0</v>
      </c>
      <c r="H50" s="39">
        <v>0.14079364999999999</v>
      </c>
      <c r="I50" s="46">
        <v>85.457791499999999</v>
      </c>
      <c r="J50" s="46">
        <v>0</v>
      </c>
      <c r="K50" s="46">
        <v>0</v>
      </c>
      <c r="L50" s="47">
        <v>2.0778253699999998</v>
      </c>
      <c r="M50" s="39">
        <v>0</v>
      </c>
      <c r="N50" s="46">
        <v>0</v>
      </c>
      <c r="O50" s="46">
        <v>0</v>
      </c>
      <c r="P50" s="46">
        <v>0</v>
      </c>
      <c r="Q50" s="47">
        <v>0</v>
      </c>
      <c r="R50" s="39">
        <v>2.7428310000000001E-2</v>
      </c>
      <c r="S50" s="46">
        <v>8.1383612900000006</v>
      </c>
      <c r="T50" s="46">
        <v>0</v>
      </c>
      <c r="U50" s="46">
        <v>0</v>
      </c>
      <c r="V50" s="47">
        <v>5.0864758099999996</v>
      </c>
      <c r="W50" s="39">
        <v>0</v>
      </c>
      <c r="X50" s="46">
        <v>0</v>
      </c>
      <c r="Y50" s="46">
        <v>0</v>
      </c>
      <c r="Z50" s="46">
        <v>0</v>
      </c>
      <c r="AA50" s="47">
        <v>0</v>
      </c>
      <c r="AB50" s="39">
        <v>2.4404490000000001E-2</v>
      </c>
      <c r="AC50" s="46">
        <v>2.5421338699999998</v>
      </c>
      <c r="AD50" s="46">
        <v>0</v>
      </c>
      <c r="AE50" s="46">
        <v>0</v>
      </c>
      <c r="AF50" s="47">
        <v>7.5671688699999997</v>
      </c>
      <c r="AG50" s="39">
        <v>0</v>
      </c>
      <c r="AH50" s="46">
        <v>0</v>
      </c>
      <c r="AI50" s="46">
        <v>0</v>
      </c>
      <c r="AJ50" s="46">
        <v>0</v>
      </c>
      <c r="AK50" s="47">
        <v>0</v>
      </c>
      <c r="AL50" s="39">
        <v>1.271067E-2</v>
      </c>
      <c r="AM50" s="46">
        <v>0</v>
      </c>
      <c r="AN50" s="46">
        <v>0</v>
      </c>
      <c r="AO50" s="46">
        <v>0</v>
      </c>
      <c r="AP50" s="47">
        <v>2.0337069999999999E-2</v>
      </c>
      <c r="AQ50" s="39">
        <v>0</v>
      </c>
      <c r="AR50" s="46">
        <v>0</v>
      </c>
      <c r="AS50" s="46">
        <v>0</v>
      </c>
      <c r="AT50" s="46">
        <v>0</v>
      </c>
      <c r="AU50" s="47">
        <v>0</v>
      </c>
      <c r="AV50" s="39">
        <v>0.73999892</v>
      </c>
      <c r="AW50" s="46">
        <v>2.27941247</v>
      </c>
      <c r="AX50" s="46">
        <v>2.0337071</v>
      </c>
      <c r="AY50" s="46">
        <v>0</v>
      </c>
      <c r="AZ50" s="47">
        <v>48.466089320000002</v>
      </c>
      <c r="BA50" s="39">
        <v>0</v>
      </c>
      <c r="BB50" s="46">
        <v>0</v>
      </c>
      <c r="BC50" s="46">
        <v>0</v>
      </c>
      <c r="BD50" s="46">
        <v>0</v>
      </c>
      <c r="BE50" s="47">
        <v>0</v>
      </c>
      <c r="BF50" s="39">
        <v>0.15765093999999999</v>
      </c>
      <c r="BG50" s="46">
        <v>0</v>
      </c>
      <c r="BH50" s="46">
        <v>0</v>
      </c>
      <c r="BI50" s="46">
        <v>0</v>
      </c>
      <c r="BJ50" s="47">
        <v>0.27930018000000001</v>
      </c>
      <c r="BK50" s="42">
        <f t="shared" si="4"/>
        <v>180.31101725000002</v>
      </c>
    </row>
    <row r="51" spans="1:63">
      <c r="A51" s="17"/>
      <c r="B51" s="26" t="s">
        <v>144</v>
      </c>
      <c r="C51" s="39">
        <v>0</v>
      </c>
      <c r="D51" s="46">
        <v>25.388483879999999</v>
      </c>
      <c r="E51" s="46">
        <v>0</v>
      </c>
      <c r="F51" s="46">
        <v>0</v>
      </c>
      <c r="G51" s="47">
        <v>0</v>
      </c>
      <c r="H51" s="39">
        <v>0.19257165000000001</v>
      </c>
      <c r="I51" s="46">
        <v>179.75046584</v>
      </c>
      <c r="J51" s="46">
        <v>0</v>
      </c>
      <c r="K51" s="46">
        <v>0</v>
      </c>
      <c r="L51" s="47">
        <v>2.0513895</v>
      </c>
      <c r="M51" s="39">
        <v>0</v>
      </c>
      <c r="N51" s="46">
        <v>0</v>
      </c>
      <c r="O51" s="46">
        <v>0</v>
      </c>
      <c r="P51" s="46">
        <v>0</v>
      </c>
      <c r="Q51" s="47">
        <v>0</v>
      </c>
      <c r="R51" s="39">
        <v>5.8291959999999997E-2</v>
      </c>
      <c r="S51" s="46">
        <v>1.0330574100000001</v>
      </c>
      <c r="T51" s="46">
        <v>0</v>
      </c>
      <c r="U51" s="46">
        <v>0</v>
      </c>
      <c r="V51" s="47">
        <v>7.6165449999999996E-2</v>
      </c>
      <c r="W51" s="39">
        <v>0</v>
      </c>
      <c r="X51" s="46">
        <v>0</v>
      </c>
      <c r="Y51" s="46">
        <v>0</v>
      </c>
      <c r="Z51" s="46">
        <v>0</v>
      </c>
      <c r="AA51" s="47">
        <v>0</v>
      </c>
      <c r="AB51" s="39">
        <v>4.517376E-2</v>
      </c>
      <c r="AC51" s="46">
        <v>11.11579006</v>
      </c>
      <c r="AD51" s="46">
        <v>0</v>
      </c>
      <c r="AE51" s="46">
        <v>0</v>
      </c>
      <c r="AF51" s="47">
        <v>0.47163434999999998</v>
      </c>
      <c r="AG51" s="39">
        <v>0</v>
      </c>
      <c r="AH51" s="46">
        <v>0</v>
      </c>
      <c r="AI51" s="46">
        <v>0</v>
      </c>
      <c r="AJ51" s="46">
        <v>0</v>
      </c>
      <c r="AK51" s="47">
        <v>0</v>
      </c>
      <c r="AL51" s="39">
        <v>1.0151400000000001E-3</v>
      </c>
      <c r="AM51" s="46">
        <v>0</v>
      </c>
      <c r="AN51" s="46">
        <v>0</v>
      </c>
      <c r="AO51" s="46">
        <v>0</v>
      </c>
      <c r="AP51" s="47">
        <v>0</v>
      </c>
      <c r="AQ51" s="39">
        <v>0</v>
      </c>
      <c r="AR51" s="46">
        <v>0</v>
      </c>
      <c r="AS51" s="46">
        <v>0</v>
      </c>
      <c r="AT51" s="46">
        <v>0</v>
      </c>
      <c r="AU51" s="47">
        <v>0</v>
      </c>
      <c r="AV51" s="39">
        <v>0.69306190000000001</v>
      </c>
      <c r="AW51" s="46">
        <v>2.89822654</v>
      </c>
      <c r="AX51" s="46">
        <v>0</v>
      </c>
      <c r="AY51" s="46">
        <v>0</v>
      </c>
      <c r="AZ51" s="47">
        <v>12.430535259999999</v>
      </c>
      <c r="BA51" s="39">
        <v>0</v>
      </c>
      <c r="BB51" s="46">
        <v>0</v>
      </c>
      <c r="BC51" s="46">
        <v>0</v>
      </c>
      <c r="BD51" s="46">
        <v>0</v>
      </c>
      <c r="BE51" s="47">
        <v>0</v>
      </c>
      <c r="BF51" s="39">
        <v>6.1586549999999997E-2</v>
      </c>
      <c r="BG51" s="46">
        <v>2.03028129</v>
      </c>
      <c r="BH51" s="46">
        <v>0</v>
      </c>
      <c r="BI51" s="46">
        <v>0</v>
      </c>
      <c r="BJ51" s="47">
        <v>0.35529923000000002</v>
      </c>
      <c r="BK51" s="42">
        <f t="shared" si="4"/>
        <v>238.65302976999999</v>
      </c>
    </row>
    <row r="52" spans="1:63">
      <c r="A52" s="17"/>
      <c r="B52" s="26" t="s">
        <v>145</v>
      </c>
      <c r="C52" s="39">
        <v>0</v>
      </c>
      <c r="D52" s="46">
        <v>7.6039040299999998</v>
      </c>
      <c r="E52" s="46">
        <v>0</v>
      </c>
      <c r="F52" s="46">
        <v>0</v>
      </c>
      <c r="G52" s="47">
        <v>0</v>
      </c>
      <c r="H52" s="39">
        <v>0.11142254</v>
      </c>
      <c r="I52" s="46">
        <v>7.9166445000000003</v>
      </c>
      <c r="J52" s="46">
        <v>0</v>
      </c>
      <c r="K52" s="46">
        <v>0</v>
      </c>
      <c r="L52" s="47">
        <v>0.49102667</v>
      </c>
      <c r="M52" s="39">
        <v>0</v>
      </c>
      <c r="N52" s="46">
        <v>0</v>
      </c>
      <c r="O52" s="46">
        <v>0</v>
      </c>
      <c r="P52" s="46">
        <v>0</v>
      </c>
      <c r="Q52" s="47">
        <v>0</v>
      </c>
      <c r="R52" s="39">
        <v>1.013854E-2</v>
      </c>
      <c r="S52" s="46">
        <v>0</v>
      </c>
      <c r="T52" s="46">
        <v>0</v>
      </c>
      <c r="U52" s="46">
        <v>0</v>
      </c>
      <c r="V52" s="47">
        <v>1.069109E-2</v>
      </c>
      <c r="W52" s="39">
        <v>0</v>
      </c>
      <c r="X52" s="46">
        <v>0</v>
      </c>
      <c r="Y52" s="46">
        <v>0</v>
      </c>
      <c r="Z52" s="46">
        <v>0</v>
      </c>
      <c r="AA52" s="47">
        <v>0</v>
      </c>
      <c r="AB52" s="39">
        <v>4.5606729999999998E-2</v>
      </c>
      <c r="AC52" s="46">
        <v>0</v>
      </c>
      <c r="AD52" s="46">
        <v>0</v>
      </c>
      <c r="AE52" s="46">
        <v>0</v>
      </c>
      <c r="AF52" s="47">
        <v>0.65876389000000002</v>
      </c>
      <c r="AG52" s="39">
        <v>0</v>
      </c>
      <c r="AH52" s="46">
        <v>0</v>
      </c>
      <c r="AI52" s="46">
        <v>0</v>
      </c>
      <c r="AJ52" s="46">
        <v>0</v>
      </c>
      <c r="AK52" s="47">
        <v>0</v>
      </c>
      <c r="AL52" s="39">
        <v>0</v>
      </c>
      <c r="AM52" s="46">
        <v>0</v>
      </c>
      <c r="AN52" s="46">
        <v>0</v>
      </c>
      <c r="AO52" s="46">
        <v>0</v>
      </c>
      <c r="AP52" s="47">
        <v>0.16215726</v>
      </c>
      <c r="AQ52" s="39">
        <v>0</v>
      </c>
      <c r="AR52" s="46">
        <v>0</v>
      </c>
      <c r="AS52" s="46">
        <v>0</v>
      </c>
      <c r="AT52" s="46">
        <v>0</v>
      </c>
      <c r="AU52" s="47">
        <v>0</v>
      </c>
      <c r="AV52" s="39">
        <v>0.80056636000000003</v>
      </c>
      <c r="AW52" s="46">
        <v>4.5099989200000001</v>
      </c>
      <c r="AX52" s="46">
        <v>0</v>
      </c>
      <c r="AY52" s="46">
        <v>0</v>
      </c>
      <c r="AZ52" s="47">
        <v>20.435732439999999</v>
      </c>
      <c r="BA52" s="39">
        <v>0</v>
      </c>
      <c r="BB52" s="46">
        <v>0</v>
      </c>
      <c r="BC52" s="46">
        <v>0</v>
      </c>
      <c r="BD52" s="46">
        <v>0</v>
      </c>
      <c r="BE52" s="47">
        <v>0</v>
      </c>
      <c r="BF52" s="39">
        <v>9.9054779999999995E-2</v>
      </c>
      <c r="BG52" s="46">
        <v>0.39335703999999999</v>
      </c>
      <c r="BH52" s="46">
        <v>0</v>
      </c>
      <c r="BI52" s="46">
        <v>0</v>
      </c>
      <c r="BJ52" s="47">
        <v>0.54756252000000005</v>
      </c>
      <c r="BK52" s="42">
        <f t="shared" si="4"/>
        <v>43.796627310000005</v>
      </c>
    </row>
    <row r="53" spans="1:63">
      <c r="A53" s="17"/>
      <c r="B53" s="26" t="s">
        <v>146</v>
      </c>
      <c r="C53" s="39">
        <v>0</v>
      </c>
      <c r="D53" s="46">
        <v>0</v>
      </c>
      <c r="E53" s="46">
        <v>0</v>
      </c>
      <c r="F53" s="46">
        <v>0</v>
      </c>
      <c r="G53" s="47">
        <v>0</v>
      </c>
      <c r="H53" s="39">
        <v>7.8519249999999999E-2</v>
      </c>
      <c r="I53" s="46">
        <v>70.922441939999999</v>
      </c>
      <c r="J53" s="46">
        <v>0</v>
      </c>
      <c r="K53" s="46">
        <v>0</v>
      </c>
      <c r="L53" s="47">
        <v>13.56594338</v>
      </c>
      <c r="M53" s="39">
        <v>0</v>
      </c>
      <c r="N53" s="46">
        <v>0</v>
      </c>
      <c r="O53" s="46">
        <v>0</v>
      </c>
      <c r="P53" s="46">
        <v>0</v>
      </c>
      <c r="Q53" s="47">
        <v>0</v>
      </c>
      <c r="R53" s="39">
        <v>2.9305149999999999E-2</v>
      </c>
      <c r="S53" s="46">
        <v>25.329443550000001</v>
      </c>
      <c r="T53" s="46">
        <v>0</v>
      </c>
      <c r="U53" s="46">
        <v>0</v>
      </c>
      <c r="V53" s="47">
        <v>0.10131777</v>
      </c>
      <c r="W53" s="39">
        <v>0</v>
      </c>
      <c r="X53" s="46">
        <v>0</v>
      </c>
      <c r="Y53" s="46">
        <v>0</v>
      </c>
      <c r="Z53" s="46">
        <v>0</v>
      </c>
      <c r="AA53" s="47">
        <v>0</v>
      </c>
      <c r="AB53" s="39">
        <v>0.10938449</v>
      </c>
      <c r="AC53" s="46">
        <v>0.75961451999999996</v>
      </c>
      <c r="AD53" s="46">
        <v>0</v>
      </c>
      <c r="AE53" s="46">
        <v>0</v>
      </c>
      <c r="AF53" s="47">
        <v>5.4628437600000002</v>
      </c>
      <c r="AG53" s="39">
        <v>0</v>
      </c>
      <c r="AH53" s="46">
        <v>0</v>
      </c>
      <c r="AI53" s="46">
        <v>0</v>
      </c>
      <c r="AJ53" s="46">
        <v>0</v>
      </c>
      <c r="AK53" s="47">
        <v>0</v>
      </c>
      <c r="AL53" s="39">
        <v>0</v>
      </c>
      <c r="AM53" s="46">
        <v>0</v>
      </c>
      <c r="AN53" s="46">
        <v>0</v>
      </c>
      <c r="AO53" s="46">
        <v>0</v>
      </c>
      <c r="AP53" s="47">
        <v>0</v>
      </c>
      <c r="AQ53" s="39">
        <v>0</v>
      </c>
      <c r="AR53" s="46">
        <v>0</v>
      </c>
      <c r="AS53" s="46">
        <v>0</v>
      </c>
      <c r="AT53" s="46">
        <v>0</v>
      </c>
      <c r="AU53" s="47">
        <v>0</v>
      </c>
      <c r="AV53" s="39">
        <v>1.5491051499999999</v>
      </c>
      <c r="AW53" s="46">
        <v>6.61365873</v>
      </c>
      <c r="AX53" s="46">
        <v>0</v>
      </c>
      <c r="AY53" s="46">
        <v>0</v>
      </c>
      <c r="AZ53" s="47">
        <v>22.693107919999999</v>
      </c>
      <c r="BA53" s="39">
        <v>0</v>
      </c>
      <c r="BB53" s="46">
        <v>0</v>
      </c>
      <c r="BC53" s="46">
        <v>0</v>
      </c>
      <c r="BD53" s="46">
        <v>0</v>
      </c>
      <c r="BE53" s="47">
        <v>0</v>
      </c>
      <c r="BF53" s="39">
        <v>0.21482910999999999</v>
      </c>
      <c r="BG53" s="46">
        <v>0</v>
      </c>
      <c r="BH53" s="46">
        <v>0</v>
      </c>
      <c r="BI53" s="46">
        <v>0</v>
      </c>
      <c r="BJ53" s="47">
        <v>0.25320483999999999</v>
      </c>
      <c r="BK53" s="42">
        <f t="shared" si="4"/>
        <v>147.68271955999998</v>
      </c>
    </row>
    <row r="54" spans="1:63">
      <c r="A54" s="17"/>
      <c r="B54" s="26" t="s">
        <v>147</v>
      </c>
      <c r="C54" s="39">
        <v>0</v>
      </c>
      <c r="D54" s="46">
        <v>0</v>
      </c>
      <c r="E54" s="46">
        <v>0</v>
      </c>
      <c r="F54" s="46">
        <v>0</v>
      </c>
      <c r="G54" s="47">
        <v>0</v>
      </c>
      <c r="H54" s="39">
        <v>0.14995438999999999</v>
      </c>
      <c r="I54" s="46">
        <v>63.695887130000003</v>
      </c>
      <c r="J54" s="46">
        <v>0</v>
      </c>
      <c r="K54" s="46">
        <v>0</v>
      </c>
      <c r="L54" s="47">
        <v>26.32478656</v>
      </c>
      <c r="M54" s="39">
        <v>0</v>
      </c>
      <c r="N54" s="46">
        <v>0</v>
      </c>
      <c r="O54" s="46">
        <v>0</v>
      </c>
      <c r="P54" s="46">
        <v>0</v>
      </c>
      <c r="Q54" s="47">
        <v>0</v>
      </c>
      <c r="R54" s="39">
        <v>1.7090879999999999E-2</v>
      </c>
      <c r="S54" s="46">
        <v>25.478354849999999</v>
      </c>
      <c r="T54" s="46">
        <v>0</v>
      </c>
      <c r="U54" s="46">
        <v>0</v>
      </c>
      <c r="V54" s="47">
        <v>0.17121454</v>
      </c>
      <c r="W54" s="39">
        <v>0</v>
      </c>
      <c r="X54" s="46">
        <v>0</v>
      </c>
      <c r="Y54" s="46">
        <v>0</v>
      </c>
      <c r="Z54" s="46">
        <v>0</v>
      </c>
      <c r="AA54" s="47">
        <v>0</v>
      </c>
      <c r="AB54" s="39">
        <v>5.0934189999999997E-2</v>
      </c>
      <c r="AC54" s="46">
        <v>0</v>
      </c>
      <c r="AD54" s="46">
        <v>0</v>
      </c>
      <c r="AE54" s="46">
        <v>0</v>
      </c>
      <c r="AF54" s="47">
        <v>5.8014246800000002</v>
      </c>
      <c r="AG54" s="39">
        <v>0</v>
      </c>
      <c r="AH54" s="46">
        <v>0</v>
      </c>
      <c r="AI54" s="46">
        <v>0</v>
      </c>
      <c r="AJ54" s="46">
        <v>0</v>
      </c>
      <c r="AK54" s="47">
        <v>0</v>
      </c>
      <c r="AL54" s="39">
        <v>0</v>
      </c>
      <c r="AM54" s="46">
        <v>0</v>
      </c>
      <c r="AN54" s="46">
        <v>0</v>
      </c>
      <c r="AO54" s="46">
        <v>0</v>
      </c>
      <c r="AP54" s="47">
        <v>8.1494709999999998E-2</v>
      </c>
      <c r="AQ54" s="39">
        <v>0</v>
      </c>
      <c r="AR54" s="46">
        <v>0</v>
      </c>
      <c r="AS54" s="46">
        <v>0</v>
      </c>
      <c r="AT54" s="46">
        <v>0</v>
      </c>
      <c r="AU54" s="47">
        <v>0</v>
      </c>
      <c r="AV54" s="39">
        <v>1.3882929500000001</v>
      </c>
      <c r="AW54" s="46">
        <v>1.0598682399999999</v>
      </c>
      <c r="AX54" s="46">
        <v>0</v>
      </c>
      <c r="AY54" s="46">
        <v>0</v>
      </c>
      <c r="AZ54" s="47">
        <v>17.569154569999998</v>
      </c>
      <c r="BA54" s="39">
        <v>0</v>
      </c>
      <c r="BB54" s="46">
        <v>0</v>
      </c>
      <c r="BC54" s="46">
        <v>0</v>
      </c>
      <c r="BD54" s="46">
        <v>0</v>
      </c>
      <c r="BE54" s="47">
        <v>0</v>
      </c>
      <c r="BF54" s="39">
        <v>0.11715273</v>
      </c>
      <c r="BG54" s="46">
        <v>0</v>
      </c>
      <c r="BH54" s="46">
        <v>0</v>
      </c>
      <c r="BI54" s="46">
        <v>0</v>
      </c>
      <c r="BJ54" s="47">
        <v>0.27678557999999998</v>
      </c>
      <c r="BK54" s="42">
        <f t="shared" si="4"/>
        <v>142.18239599999998</v>
      </c>
    </row>
    <row r="55" spans="1:63">
      <c r="A55" s="17"/>
      <c r="B55" s="26" t="s">
        <v>148</v>
      </c>
      <c r="C55" s="39">
        <v>0</v>
      </c>
      <c r="D55" s="46">
        <v>0</v>
      </c>
      <c r="E55" s="46">
        <v>0</v>
      </c>
      <c r="F55" s="46">
        <v>0</v>
      </c>
      <c r="G55" s="47">
        <v>0</v>
      </c>
      <c r="H55" s="39">
        <v>0.22840197000000001</v>
      </c>
      <c r="I55" s="46">
        <v>162.59586571</v>
      </c>
      <c r="J55" s="46">
        <v>0</v>
      </c>
      <c r="K55" s="46">
        <v>0</v>
      </c>
      <c r="L55" s="47">
        <v>3.5880885500000002</v>
      </c>
      <c r="M55" s="39">
        <v>0</v>
      </c>
      <c r="N55" s="46">
        <v>0</v>
      </c>
      <c r="O55" s="46">
        <v>0</v>
      </c>
      <c r="P55" s="46">
        <v>0</v>
      </c>
      <c r="Q55" s="47">
        <v>0</v>
      </c>
      <c r="R55" s="39">
        <v>4.0002250000000003E-2</v>
      </c>
      <c r="S55" s="46">
        <v>30.386070960000001</v>
      </c>
      <c r="T55" s="46">
        <v>0</v>
      </c>
      <c r="U55" s="46">
        <v>0</v>
      </c>
      <c r="V55" s="47">
        <v>0.1012869</v>
      </c>
      <c r="W55" s="39">
        <v>0</v>
      </c>
      <c r="X55" s="46">
        <v>0</v>
      </c>
      <c r="Y55" s="46">
        <v>0</v>
      </c>
      <c r="Z55" s="46">
        <v>0</v>
      </c>
      <c r="AA55" s="47">
        <v>0</v>
      </c>
      <c r="AB55" s="39">
        <v>6.5307829999999997E-2</v>
      </c>
      <c r="AC55" s="46">
        <v>2.0756752600000001</v>
      </c>
      <c r="AD55" s="46">
        <v>0</v>
      </c>
      <c r="AE55" s="46">
        <v>0</v>
      </c>
      <c r="AF55" s="47">
        <v>0.71889241000000004</v>
      </c>
      <c r="AG55" s="39">
        <v>0</v>
      </c>
      <c r="AH55" s="46">
        <v>0</v>
      </c>
      <c r="AI55" s="46">
        <v>0</v>
      </c>
      <c r="AJ55" s="46">
        <v>0</v>
      </c>
      <c r="AK55" s="47">
        <v>0</v>
      </c>
      <c r="AL55" s="39">
        <v>0</v>
      </c>
      <c r="AM55" s="46">
        <v>0</v>
      </c>
      <c r="AN55" s="46">
        <v>0</v>
      </c>
      <c r="AO55" s="46">
        <v>0</v>
      </c>
      <c r="AP55" s="47">
        <v>0</v>
      </c>
      <c r="AQ55" s="39">
        <v>0</v>
      </c>
      <c r="AR55" s="46">
        <v>0</v>
      </c>
      <c r="AS55" s="46">
        <v>0</v>
      </c>
      <c r="AT55" s="46">
        <v>0</v>
      </c>
      <c r="AU55" s="47">
        <v>0</v>
      </c>
      <c r="AV55" s="39">
        <v>1.5859191500000001</v>
      </c>
      <c r="AW55" s="46">
        <v>12.517689730000001</v>
      </c>
      <c r="AX55" s="46">
        <v>0</v>
      </c>
      <c r="AY55" s="46">
        <v>0</v>
      </c>
      <c r="AZ55" s="47">
        <v>30.57362191</v>
      </c>
      <c r="BA55" s="39">
        <v>0</v>
      </c>
      <c r="BB55" s="46">
        <v>0</v>
      </c>
      <c r="BC55" s="46">
        <v>0</v>
      </c>
      <c r="BD55" s="46">
        <v>0</v>
      </c>
      <c r="BE55" s="47">
        <v>0</v>
      </c>
      <c r="BF55" s="39">
        <v>0.19907852000000001</v>
      </c>
      <c r="BG55" s="46">
        <v>3.1388260000000001E-2</v>
      </c>
      <c r="BH55" s="46">
        <v>0</v>
      </c>
      <c r="BI55" s="46">
        <v>0</v>
      </c>
      <c r="BJ55" s="47">
        <v>0.91127206999999999</v>
      </c>
      <c r="BK55" s="42">
        <f t="shared" si="4"/>
        <v>245.61856147999995</v>
      </c>
    </row>
    <row r="56" spans="1:63">
      <c r="A56" s="17"/>
      <c r="B56" s="26" t="s">
        <v>149</v>
      </c>
      <c r="C56" s="39">
        <v>0</v>
      </c>
      <c r="D56" s="46">
        <v>0</v>
      </c>
      <c r="E56" s="46">
        <v>0</v>
      </c>
      <c r="F56" s="46">
        <v>0</v>
      </c>
      <c r="G56" s="47">
        <v>0</v>
      </c>
      <c r="H56" s="39">
        <v>2.7865239999999999E-2</v>
      </c>
      <c r="I56" s="46">
        <v>106.61368589999999</v>
      </c>
      <c r="J56" s="46">
        <v>0</v>
      </c>
      <c r="K56" s="46">
        <v>0</v>
      </c>
      <c r="L56" s="47">
        <v>0</v>
      </c>
      <c r="M56" s="39">
        <v>0</v>
      </c>
      <c r="N56" s="46">
        <v>0</v>
      </c>
      <c r="O56" s="46">
        <v>0</v>
      </c>
      <c r="P56" s="46">
        <v>0</v>
      </c>
      <c r="Q56" s="47">
        <v>0</v>
      </c>
      <c r="R56" s="39">
        <v>1.26052E-3</v>
      </c>
      <c r="S56" s="46">
        <v>0</v>
      </c>
      <c r="T56" s="46">
        <v>0</v>
      </c>
      <c r="U56" s="46">
        <v>0</v>
      </c>
      <c r="V56" s="47">
        <v>0</v>
      </c>
      <c r="W56" s="39">
        <v>0</v>
      </c>
      <c r="X56" s="46">
        <v>0</v>
      </c>
      <c r="Y56" s="46">
        <v>0</v>
      </c>
      <c r="Z56" s="46">
        <v>0</v>
      </c>
      <c r="AA56" s="47">
        <v>0</v>
      </c>
      <c r="AB56" s="39">
        <v>0</v>
      </c>
      <c r="AC56" s="46">
        <v>0.60788458000000001</v>
      </c>
      <c r="AD56" s="46">
        <v>0</v>
      </c>
      <c r="AE56" s="46">
        <v>0</v>
      </c>
      <c r="AF56" s="47">
        <v>10.536666070000001</v>
      </c>
      <c r="AG56" s="39">
        <v>0</v>
      </c>
      <c r="AH56" s="46">
        <v>0</v>
      </c>
      <c r="AI56" s="46">
        <v>0</v>
      </c>
      <c r="AJ56" s="46">
        <v>0</v>
      </c>
      <c r="AK56" s="47">
        <v>0</v>
      </c>
      <c r="AL56" s="39">
        <v>0</v>
      </c>
      <c r="AM56" s="46">
        <v>0</v>
      </c>
      <c r="AN56" s="46">
        <v>0</v>
      </c>
      <c r="AO56" s="46">
        <v>0</v>
      </c>
      <c r="AP56" s="47">
        <v>0</v>
      </c>
      <c r="AQ56" s="39">
        <v>0</v>
      </c>
      <c r="AR56" s="46">
        <v>0</v>
      </c>
      <c r="AS56" s="46">
        <v>0</v>
      </c>
      <c r="AT56" s="46">
        <v>0</v>
      </c>
      <c r="AU56" s="47">
        <v>0</v>
      </c>
      <c r="AV56" s="39">
        <v>8.3403790000000005E-2</v>
      </c>
      <c r="AW56" s="46">
        <v>3.4422315399999999</v>
      </c>
      <c r="AX56" s="46">
        <v>0</v>
      </c>
      <c r="AY56" s="46">
        <v>0</v>
      </c>
      <c r="AZ56" s="47">
        <v>2.5303195700000001</v>
      </c>
      <c r="BA56" s="39">
        <v>0</v>
      </c>
      <c r="BB56" s="46">
        <v>0</v>
      </c>
      <c r="BC56" s="46">
        <v>0</v>
      </c>
      <c r="BD56" s="46">
        <v>0</v>
      </c>
      <c r="BE56" s="47">
        <v>0</v>
      </c>
      <c r="BF56" s="39">
        <v>0.10788736</v>
      </c>
      <c r="BG56" s="46">
        <v>0</v>
      </c>
      <c r="BH56" s="46">
        <v>0</v>
      </c>
      <c r="BI56" s="46">
        <v>0</v>
      </c>
      <c r="BJ56" s="47">
        <v>0</v>
      </c>
      <c r="BK56" s="42">
        <f t="shared" si="4"/>
        <v>123.95120457</v>
      </c>
    </row>
    <row r="57" spans="1:63">
      <c r="A57" s="17"/>
      <c r="B57" s="26" t="s">
        <v>150</v>
      </c>
      <c r="C57" s="39">
        <v>0</v>
      </c>
      <c r="D57" s="46">
        <v>0</v>
      </c>
      <c r="E57" s="46">
        <v>0</v>
      </c>
      <c r="F57" s="46">
        <v>0</v>
      </c>
      <c r="G57" s="47">
        <v>0</v>
      </c>
      <c r="H57" s="39">
        <v>6.6146410000000003E-2</v>
      </c>
      <c r="I57" s="46">
        <v>3.6329644399999999</v>
      </c>
      <c r="J57" s="46">
        <v>0</v>
      </c>
      <c r="K57" s="46">
        <v>0</v>
      </c>
      <c r="L57" s="47">
        <v>4.0298429100000002</v>
      </c>
      <c r="M57" s="39">
        <v>0</v>
      </c>
      <c r="N57" s="46">
        <v>0</v>
      </c>
      <c r="O57" s="46">
        <v>0</v>
      </c>
      <c r="P57" s="46">
        <v>0</v>
      </c>
      <c r="Q57" s="47">
        <v>0</v>
      </c>
      <c r="R57" s="39">
        <v>6.7164050000000003E-2</v>
      </c>
      <c r="S57" s="46">
        <v>0</v>
      </c>
      <c r="T57" s="46">
        <v>0</v>
      </c>
      <c r="U57" s="46">
        <v>0</v>
      </c>
      <c r="V57" s="47">
        <v>0.13229282000000001</v>
      </c>
      <c r="W57" s="39">
        <v>0</v>
      </c>
      <c r="X57" s="46">
        <v>0</v>
      </c>
      <c r="Y57" s="46">
        <v>0</v>
      </c>
      <c r="Z57" s="46">
        <v>0</v>
      </c>
      <c r="AA57" s="47">
        <v>0</v>
      </c>
      <c r="AB57" s="39">
        <v>9.5599429999999999E-2</v>
      </c>
      <c r="AC57" s="46">
        <v>0.25425378999999998</v>
      </c>
      <c r="AD57" s="46">
        <v>0</v>
      </c>
      <c r="AE57" s="46">
        <v>0</v>
      </c>
      <c r="AF57" s="47">
        <v>5.8122416499999998</v>
      </c>
      <c r="AG57" s="39">
        <v>0</v>
      </c>
      <c r="AH57" s="46">
        <v>0</v>
      </c>
      <c r="AI57" s="46">
        <v>0</v>
      </c>
      <c r="AJ57" s="46">
        <v>0</v>
      </c>
      <c r="AK57" s="47">
        <v>0</v>
      </c>
      <c r="AL57" s="39">
        <v>1.0170149999999999E-2</v>
      </c>
      <c r="AM57" s="46">
        <v>0</v>
      </c>
      <c r="AN57" s="46">
        <v>0</v>
      </c>
      <c r="AO57" s="46">
        <v>0</v>
      </c>
      <c r="AP57" s="47">
        <v>2.0340299999999999E-2</v>
      </c>
      <c r="AQ57" s="39">
        <v>0</v>
      </c>
      <c r="AR57" s="46">
        <v>0</v>
      </c>
      <c r="AS57" s="46">
        <v>0</v>
      </c>
      <c r="AT57" s="46">
        <v>0</v>
      </c>
      <c r="AU57" s="47">
        <v>0</v>
      </c>
      <c r="AV57" s="39">
        <v>0.75860483000000001</v>
      </c>
      <c r="AW57" s="46">
        <v>25.653939959999999</v>
      </c>
      <c r="AX57" s="46">
        <v>0</v>
      </c>
      <c r="AY57" s="46">
        <v>0</v>
      </c>
      <c r="AZ57" s="47">
        <v>46.374363789999997</v>
      </c>
      <c r="BA57" s="39">
        <v>0</v>
      </c>
      <c r="BB57" s="46">
        <v>0</v>
      </c>
      <c r="BC57" s="46">
        <v>0</v>
      </c>
      <c r="BD57" s="46">
        <v>0</v>
      </c>
      <c r="BE57" s="47">
        <v>0</v>
      </c>
      <c r="BF57" s="39">
        <v>0.33793990000000002</v>
      </c>
      <c r="BG57" s="46">
        <v>5.1054161100000002</v>
      </c>
      <c r="BH57" s="46">
        <v>0</v>
      </c>
      <c r="BI57" s="46">
        <v>0</v>
      </c>
      <c r="BJ57" s="47">
        <v>2.49710783</v>
      </c>
      <c r="BK57" s="42">
        <f t="shared" si="4"/>
        <v>94.848388370000009</v>
      </c>
    </row>
    <row r="58" spans="1:63">
      <c r="A58" s="17"/>
      <c r="B58" s="26" t="s">
        <v>151</v>
      </c>
      <c r="C58" s="39">
        <v>0</v>
      </c>
      <c r="D58" s="46">
        <v>0</v>
      </c>
      <c r="E58" s="46">
        <v>0</v>
      </c>
      <c r="F58" s="46">
        <v>0</v>
      </c>
      <c r="G58" s="47">
        <v>0</v>
      </c>
      <c r="H58" s="39">
        <v>0.43988074999999999</v>
      </c>
      <c r="I58" s="46">
        <v>18.155545310000001</v>
      </c>
      <c r="J58" s="46">
        <v>0</v>
      </c>
      <c r="K58" s="46">
        <v>0</v>
      </c>
      <c r="L58" s="47">
        <v>16.601178959999999</v>
      </c>
      <c r="M58" s="39">
        <v>0</v>
      </c>
      <c r="N58" s="46">
        <v>0</v>
      </c>
      <c r="O58" s="46">
        <v>0</v>
      </c>
      <c r="P58" s="46">
        <v>0</v>
      </c>
      <c r="Q58" s="47">
        <v>0</v>
      </c>
      <c r="R58" s="39">
        <v>0.2520211</v>
      </c>
      <c r="S58" s="46">
        <v>0.76113242000000003</v>
      </c>
      <c r="T58" s="46">
        <v>0</v>
      </c>
      <c r="U58" s="46">
        <v>0</v>
      </c>
      <c r="V58" s="47">
        <v>2.5063095999999998</v>
      </c>
      <c r="W58" s="39">
        <v>0</v>
      </c>
      <c r="X58" s="46">
        <v>0</v>
      </c>
      <c r="Y58" s="46">
        <v>0</v>
      </c>
      <c r="Z58" s="46">
        <v>0</v>
      </c>
      <c r="AA58" s="47">
        <v>0</v>
      </c>
      <c r="AB58" s="39">
        <v>1.7108178199999999</v>
      </c>
      <c r="AC58" s="46">
        <v>17.653720320000001</v>
      </c>
      <c r="AD58" s="46">
        <v>0</v>
      </c>
      <c r="AE58" s="46">
        <v>0</v>
      </c>
      <c r="AF58" s="47">
        <v>42.431377759999997</v>
      </c>
      <c r="AG58" s="39">
        <v>0</v>
      </c>
      <c r="AH58" s="46">
        <v>0</v>
      </c>
      <c r="AI58" s="46">
        <v>0</v>
      </c>
      <c r="AJ58" s="46">
        <v>0</v>
      </c>
      <c r="AK58" s="47">
        <v>0</v>
      </c>
      <c r="AL58" s="39">
        <v>8.3668839999999994E-2</v>
      </c>
      <c r="AM58" s="46">
        <v>1.67337677</v>
      </c>
      <c r="AN58" s="46">
        <v>0</v>
      </c>
      <c r="AO58" s="46">
        <v>0</v>
      </c>
      <c r="AP58" s="47">
        <v>0.89246760999999997</v>
      </c>
      <c r="AQ58" s="39">
        <v>0</v>
      </c>
      <c r="AR58" s="46">
        <v>0</v>
      </c>
      <c r="AS58" s="46">
        <v>0</v>
      </c>
      <c r="AT58" s="46">
        <v>0</v>
      </c>
      <c r="AU58" s="47">
        <v>0</v>
      </c>
      <c r="AV58" s="39">
        <v>5.1522347999999996</v>
      </c>
      <c r="AW58" s="46">
        <v>73.68509358</v>
      </c>
      <c r="AX58" s="46">
        <v>0</v>
      </c>
      <c r="AY58" s="46">
        <v>0</v>
      </c>
      <c r="AZ58" s="47">
        <v>169.02590973</v>
      </c>
      <c r="BA58" s="39">
        <v>0</v>
      </c>
      <c r="BB58" s="46">
        <v>0</v>
      </c>
      <c r="BC58" s="46">
        <v>0</v>
      </c>
      <c r="BD58" s="46">
        <v>0</v>
      </c>
      <c r="BE58" s="47">
        <v>0</v>
      </c>
      <c r="BF58" s="39">
        <v>1.04191436</v>
      </c>
      <c r="BG58" s="46">
        <v>3.6626657900000001</v>
      </c>
      <c r="BH58" s="46">
        <v>1.5216664099999999</v>
      </c>
      <c r="BI58" s="46">
        <v>0</v>
      </c>
      <c r="BJ58" s="47">
        <v>9.3456155800000005</v>
      </c>
      <c r="BK58" s="42">
        <f t="shared" si="4"/>
        <v>366.59659751000009</v>
      </c>
    </row>
    <row r="59" spans="1:63">
      <c r="A59" s="17"/>
      <c r="B59" s="26" t="s">
        <v>183</v>
      </c>
      <c r="C59" s="39">
        <v>0</v>
      </c>
      <c r="D59" s="46">
        <v>0</v>
      </c>
      <c r="E59" s="46">
        <v>0</v>
      </c>
      <c r="F59" s="46">
        <v>0</v>
      </c>
      <c r="G59" s="47">
        <v>0</v>
      </c>
      <c r="H59" s="39">
        <v>7.8868389999999997E-2</v>
      </c>
      <c r="I59" s="46">
        <v>171.15184267000001</v>
      </c>
      <c r="J59" s="46">
        <v>0</v>
      </c>
      <c r="K59" s="46">
        <v>0</v>
      </c>
      <c r="L59" s="47">
        <v>0</v>
      </c>
      <c r="M59" s="39">
        <v>0</v>
      </c>
      <c r="N59" s="46">
        <v>0</v>
      </c>
      <c r="O59" s="46">
        <v>0</v>
      </c>
      <c r="P59" s="46">
        <v>0</v>
      </c>
      <c r="Q59" s="47">
        <v>0</v>
      </c>
      <c r="R59" s="39">
        <v>8.0891000000000003E-4</v>
      </c>
      <c r="S59" s="46">
        <v>47.52326162</v>
      </c>
      <c r="T59" s="46">
        <v>0</v>
      </c>
      <c r="U59" s="46">
        <v>0</v>
      </c>
      <c r="V59" s="47">
        <v>0</v>
      </c>
      <c r="W59" s="39">
        <v>0</v>
      </c>
      <c r="X59" s="46">
        <v>0</v>
      </c>
      <c r="Y59" s="46">
        <v>0</v>
      </c>
      <c r="Z59" s="46">
        <v>0</v>
      </c>
      <c r="AA59" s="47">
        <v>0</v>
      </c>
      <c r="AB59" s="39">
        <v>1.010898E-2</v>
      </c>
      <c r="AC59" s="46">
        <v>0</v>
      </c>
      <c r="AD59" s="46">
        <v>0</v>
      </c>
      <c r="AE59" s="46">
        <v>0</v>
      </c>
      <c r="AF59" s="47">
        <v>2.6283358099999998</v>
      </c>
      <c r="AG59" s="39">
        <v>0</v>
      </c>
      <c r="AH59" s="46">
        <v>0</v>
      </c>
      <c r="AI59" s="46">
        <v>0</v>
      </c>
      <c r="AJ59" s="46">
        <v>0</v>
      </c>
      <c r="AK59" s="47">
        <v>0</v>
      </c>
      <c r="AL59" s="39">
        <v>0</v>
      </c>
      <c r="AM59" s="46">
        <v>0</v>
      </c>
      <c r="AN59" s="46">
        <v>0</v>
      </c>
      <c r="AO59" s="46">
        <v>0</v>
      </c>
      <c r="AP59" s="47">
        <v>0</v>
      </c>
      <c r="AQ59" s="39">
        <v>0</v>
      </c>
      <c r="AR59" s="46">
        <v>0</v>
      </c>
      <c r="AS59" s="46">
        <v>0</v>
      </c>
      <c r="AT59" s="46">
        <v>0</v>
      </c>
      <c r="AU59" s="47">
        <v>0</v>
      </c>
      <c r="AV59" s="39">
        <v>0.15193803</v>
      </c>
      <c r="AW59" s="46">
        <v>0.91685855000000005</v>
      </c>
      <c r="AX59" s="46">
        <v>0</v>
      </c>
      <c r="AY59" s="46">
        <v>0</v>
      </c>
      <c r="AZ59" s="47">
        <v>9.0719942000000007</v>
      </c>
      <c r="BA59" s="39">
        <v>0</v>
      </c>
      <c r="BB59" s="46">
        <v>0</v>
      </c>
      <c r="BC59" s="46">
        <v>0</v>
      </c>
      <c r="BD59" s="46">
        <v>0</v>
      </c>
      <c r="BE59" s="47">
        <v>0</v>
      </c>
      <c r="BF59" s="39">
        <v>0.1038314</v>
      </c>
      <c r="BG59" s="46">
        <v>0</v>
      </c>
      <c r="BH59" s="46">
        <v>0</v>
      </c>
      <c r="BI59" s="46">
        <v>0</v>
      </c>
      <c r="BJ59" s="47">
        <v>0.50544918999999999</v>
      </c>
      <c r="BK59" s="42">
        <f t="shared" si="4"/>
        <v>232.14329775000002</v>
      </c>
    </row>
    <row r="60" spans="1:63">
      <c r="A60" s="17"/>
      <c r="B60" s="26" t="s">
        <v>184</v>
      </c>
      <c r="C60" s="39">
        <v>0</v>
      </c>
      <c r="D60" s="46">
        <v>0</v>
      </c>
      <c r="E60" s="46">
        <v>0</v>
      </c>
      <c r="F60" s="46">
        <v>0</v>
      </c>
      <c r="G60" s="47">
        <v>0</v>
      </c>
      <c r="H60" s="39">
        <v>0.13269723999999999</v>
      </c>
      <c r="I60" s="46">
        <v>196.14723269000001</v>
      </c>
      <c r="J60" s="46">
        <v>0</v>
      </c>
      <c r="K60" s="46">
        <v>0</v>
      </c>
      <c r="L60" s="47">
        <v>7.2589908100000002</v>
      </c>
      <c r="M60" s="39">
        <v>0</v>
      </c>
      <c r="N60" s="46">
        <v>0</v>
      </c>
      <c r="O60" s="46">
        <v>0</v>
      </c>
      <c r="P60" s="46">
        <v>0</v>
      </c>
      <c r="Q60" s="47">
        <v>0</v>
      </c>
      <c r="R60" s="39">
        <v>4.6019709999999998E-2</v>
      </c>
      <c r="S60" s="46">
        <v>60.719575679999998</v>
      </c>
      <c r="T60" s="46">
        <v>0</v>
      </c>
      <c r="U60" s="46">
        <v>0</v>
      </c>
      <c r="V60" s="47">
        <v>0.15138062999999999</v>
      </c>
      <c r="W60" s="39">
        <v>0</v>
      </c>
      <c r="X60" s="46">
        <v>0</v>
      </c>
      <c r="Y60" s="46">
        <v>0</v>
      </c>
      <c r="Z60" s="46">
        <v>0</v>
      </c>
      <c r="AA60" s="47">
        <v>0</v>
      </c>
      <c r="AB60" s="39">
        <v>7.6181960000000007E-2</v>
      </c>
      <c r="AC60" s="46">
        <v>0.20180651999999999</v>
      </c>
      <c r="AD60" s="46">
        <v>0</v>
      </c>
      <c r="AE60" s="46">
        <v>0</v>
      </c>
      <c r="AF60" s="47">
        <v>2.3258201000000001</v>
      </c>
      <c r="AG60" s="39">
        <v>0</v>
      </c>
      <c r="AH60" s="46">
        <v>0</v>
      </c>
      <c r="AI60" s="46">
        <v>0</v>
      </c>
      <c r="AJ60" s="46">
        <v>0</v>
      </c>
      <c r="AK60" s="47">
        <v>0</v>
      </c>
      <c r="AL60" s="39">
        <v>6.0541949999999997E-2</v>
      </c>
      <c r="AM60" s="46">
        <v>0.15135488999999999</v>
      </c>
      <c r="AN60" s="46">
        <v>0</v>
      </c>
      <c r="AO60" s="46">
        <v>0</v>
      </c>
      <c r="AP60" s="47">
        <v>0.20432910000000001</v>
      </c>
      <c r="AQ60" s="39">
        <v>0</v>
      </c>
      <c r="AR60" s="46">
        <v>0</v>
      </c>
      <c r="AS60" s="46">
        <v>0</v>
      </c>
      <c r="AT60" s="46">
        <v>0</v>
      </c>
      <c r="AU60" s="47">
        <v>0</v>
      </c>
      <c r="AV60" s="39">
        <v>1.48161097</v>
      </c>
      <c r="AW60" s="46">
        <v>5.0350725799999996</v>
      </c>
      <c r="AX60" s="46">
        <v>0</v>
      </c>
      <c r="AY60" s="46">
        <v>0</v>
      </c>
      <c r="AZ60" s="47">
        <v>23.474064340000002</v>
      </c>
      <c r="BA60" s="39">
        <v>0</v>
      </c>
      <c r="BB60" s="46">
        <v>0</v>
      </c>
      <c r="BC60" s="46">
        <v>0</v>
      </c>
      <c r="BD60" s="46">
        <v>0</v>
      </c>
      <c r="BE60" s="47">
        <v>0</v>
      </c>
      <c r="BF60" s="39">
        <v>0.37339351999999998</v>
      </c>
      <c r="BG60" s="46">
        <v>0.10090325999999999</v>
      </c>
      <c r="BH60" s="46">
        <v>0</v>
      </c>
      <c r="BI60" s="46">
        <v>0</v>
      </c>
      <c r="BJ60" s="47">
        <v>4.4068680699999998</v>
      </c>
      <c r="BK60" s="42">
        <f t="shared" si="4"/>
        <v>302.34784401999997</v>
      </c>
    </row>
    <row r="61" spans="1:63">
      <c r="A61" s="17"/>
      <c r="B61" s="26" t="s">
        <v>185</v>
      </c>
      <c r="C61" s="39">
        <v>0</v>
      </c>
      <c r="D61" s="46">
        <v>0</v>
      </c>
      <c r="E61" s="46">
        <v>0</v>
      </c>
      <c r="F61" s="46">
        <v>0</v>
      </c>
      <c r="G61" s="47">
        <v>0</v>
      </c>
      <c r="H61" s="39">
        <v>7.185888E-2</v>
      </c>
      <c r="I61" s="46">
        <v>251.66306349000001</v>
      </c>
      <c r="J61" s="46">
        <v>0</v>
      </c>
      <c r="K61" s="46">
        <v>0</v>
      </c>
      <c r="L61" s="47">
        <v>4.5551694899999999</v>
      </c>
      <c r="M61" s="39">
        <v>0</v>
      </c>
      <c r="N61" s="46">
        <v>0</v>
      </c>
      <c r="O61" s="46">
        <v>0</v>
      </c>
      <c r="P61" s="46">
        <v>0</v>
      </c>
      <c r="Q61" s="47">
        <v>0</v>
      </c>
      <c r="R61" s="39">
        <v>3.3258699999999999E-3</v>
      </c>
      <c r="S61" s="46">
        <v>70.548687090000001</v>
      </c>
      <c r="T61" s="46">
        <v>0</v>
      </c>
      <c r="U61" s="46">
        <v>0</v>
      </c>
      <c r="V61" s="47">
        <v>0.15117575999999999</v>
      </c>
      <c r="W61" s="39">
        <v>0</v>
      </c>
      <c r="X61" s="46">
        <v>0</v>
      </c>
      <c r="Y61" s="46">
        <v>0</v>
      </c>
      <c r="Z61" s="46">
        <v>0</v>
      </c>
      <c r="AA61" s="47">
        <v>0</v>
      </c>
      <c r="AB61" s="39">
        <v>1.1084419999999999E-2</v>
      </c>
      <c r="AC61" s="46">
        <v>0</v>
      </c>
      <c r="AD61" s="46">
        <v>0</v>
      </c>
      <c r="AE61" s="46">
        <v>0</v>
      </c>
      <c r="AF61" s="47">
        <v>0</v>
      </c>
      <c r="AG61" s="39">
        <v>0</v>
      </c>
      <c r="AH61" s="46">
        <v>0</v>
      </c>
      <c r="AI61" s="46">
        <v>0</v>
      </c>
      <c r="AJ61" s="46">
        <v>0</v>
      </c>
      <c r="AK61" s="47">
        <v>0</v>
      </c>
      <c r="AL61" s="39">
        <v>3.023023E-2</v>
      </c>
      <c r="AM61" s="46">
        <v>0</v>
      </c>
      <c r="AN61" s="46">
        <v>0</v>
      </c>
      <c r="AO61" s="46">
        <v>0</v>
      </c>
      <c r="AP61" s="47">
        <v>0.11437102</v>
      </c>
      <c r="AQ61" s="39">
        <v>0</v>
      </c>
      <c r="AR61" s="46">
        <v>0</v>
      </c>
      <c r="AS61" s="46">
        <v>0</v>
      </c>
      <c r="AT61" s="46">
        <v>0</v>
      </c>
      <c r="AU61" s="47">
        <v>0</v>
      </c>
      <c r="AV61" s="39">
        <v>0.20094032000000001</v>
      </c>
      <c r="AW61" s="46">
        <v>2.2168832300000001</v>
      </c>
      <c r="AX61" s="46">
        <v>0</v>
      </c>
      <c r="AY61" s="46">
        <v>0</v>
      </c>
      <c r="AZ61" s="47">
        <v>1.54929907</v>
      </c>
      <c r="BA61" s="39">
        <v>0</v>
      </c>
      <c r="BB61" s="46">
        <v>0</v>
      </c>
      <c r="BC61" s="46">
        <v>0</v>
      </c>
      <c r="BD61" s="46">
        <v>0</v>
      </c>
      <c r="BE61" s="47">
        <v>0</v>
      </c>
      <c r="BF61" s="39">
        <v>7.124055E-2</v>
      </c>
      <c r="BG61" s="46">
        <v>0.10093268</v>
      </c>
      <c r="BH61" s="46">
        <v>0</v>
      </c>
      <c r="BI61" s="46">
        <v>0</v>
      </c>
      <c r="BJ61" s="47">
        <v>0</v>
      </c>
      <c r="BK61" s="42">
        <f t="shared" si="4"/>
        <v>331.28826210000005</v>
      </c>
    </row>
    <row r="62" spans="1:63">
      <c r="A62" s="17"/>
      <c r="B62" s="26" t="s">
        <v>186</v>
      </c>
      <c r="C62" s="39">
        <v>0</v>
      </c>
      <c r="D62" s="46">
        <v>0</v>
      </c>
      <c r="E62" s="46">
        <v>0</v>
      </c>
      <c r="F62" s="46">
        <v>0</v>
      </c>
      <c r="G62" s="47">
        <v>0</v>
      </c>
      <c r="H62" s="39">
        <v>8.9307339999999999E-2</v>
      </c>
      <c r="I62" s="46">
        <v>156.03123060999999</v>
      </c>
      <c r="J62" s="46">
        <v>0</v>
      </c>
      <c r="K62" s="46">
        <v>0</v>
      </c>
      <c r="L62" s="47">
        <v>2.67871718</v>
      </c>
      <c r="M62" s="39">
        <v>0</v>
      </c>
      <c r="N62" s="46">
        <v>0</v>
      </c>
      <c r="O62" s="46">
        <v>0</v>
      </c>
      <c r="P62" s="46">
        <v>0</v>
      </c>
      <c r="Q62" s="47">
        <v>0</v>
      </c>
      <c r="R62" s="39">
        <v>4.2742809999999999E-2</v>
      </c>
      <c r="S62" s="46">
        <v>0</v>
      </c>
      <c r="T62" s="46">
        <v>0</v>
      </c>
      <c r="U62" s="46">
        <v>0</v>
      </c>
      <c r="V62" s="47">
        <v>0</v>
      </c>
      <c r="W62" s="39">
        <v>0</v>
      </c>
      <c r="X62" s="46">
        <v>0</v>
      </c>
      <c r="Y62" s="46">
        <v>0</v>
      </c>
      <c r="Z62" s="46">
        <v>0</v>
      </c>
      <c r="AA62" s="47">
        <v>0</v>
      </c>
      <c r="AB62" s="39">
        <v>3.5198E-3</v>
      </c>
      <c r="AC62" s="46">
        <v>0</v>
      </c>
      <c r="AD62" s="46">
        <v>0</v>
      </c>
      <c r="AE62" s="46">
        <v>0</v>
      </c>
      <c r="AF62" s="47">
        <v>0.18399011000000001</v>
      </c>
      <c r="AG62" s="39">
        <v>0</v>
      </c>
      <c r="AH62" s="46">
        <v>0</v>
      </c>
      <c r="AI62" s="46">
        <v>0</v>
      </c>
      <c r="AJ62" s="46">
        <v>0</v>
      </c>
      <c r="AK62" s="47">
        <v>0</v>
      </c>
      <c r="AL62" s="39">
        <v>8.5179210000000005E-2</v>
      </c>
      <c r="AM62" s="46">
        <v>5.02828871</v>
      </c>
      <c r="AN62" s="46">
        <v>0</v>
      </c>
      <c r="AO62" s="46">
        <v>0</v>
      </c>
      <c r="AP62" s="47">
        <v>0</v>
      </c>
      <c r="AQ62" s="39">
        <v>0</v>
      </c>
      <c r="AR62" s="46">
        <v>0</v>
      </c>
      <c r="AS62" s="46">
        <v>0</v>
      </c>
      <c r="AT62" s="46">
        <v>0</v>
      </c>
      <c r="AU62" s="47">
        <v>0</v>
      </c>
      <c r="AV62" s="39">
        <v>1.21318226</v>
      </c>
      <c r="AW62" s="46">
        <v>5.2709468800000003</v>
      </c>
      <c r="AX62" s="46">
        <v>0</v>
      </c>
      <c r="AY62" s="46">
        <v>0</v>
      </c>
      <c r="AZ62" s="47">
        <v>13.86833704</v>
      </c>
      <c r="BA62" s="39">
        <v>0</v>
      </c>
      <c r="BB62" s="46">
        <v>0</v>
      </c>
      <c r="BC62" s="46">
        <v>0</v>
      </c>
      <c r="BD62" s="46">
        <v>0</v>
      </c>
      <c r="BE62" s="47">
        <v>0</v>
      </c>
      <c r="BF62" s="39">
        <v>0.1944389</v>
      </c>
      <c r="BG62" s="46">
        <v>51.791373710000002</v>
      </c>
      <c r="BH62" s="46">
        <v>0</v>
      </c>
      <c r="BI62" s="46">
        <v>0</v>
      </c>
      <c r="BJ62" s="47">
        <v>0.91357569999999999</v>
      </c>
      <c r="BK62" s="42">
        <f t="shared" si="4"/>
        <v>237.39483025999996</v>
      </c>
    </row>
    <row r="63" spans="1:63">
      <c r="A63" s="17"/>
      <c r="B63" s="26" t="s">
        <v>187</v>
      </c>
      <c r="C63" s="39">
        <v>0</v>
      </c>
      <c r="D63" s="46">
        <v>0</v>
      </c>
      <c r="E63" s="46">
        <v>0</v>
      </c>
      <c r="F63" s="46">
        <v>0</v>
      </c>
      <c r="G63" s="47">
        <v>0</v>
      </c>
      <c r="H63" s="39">
        <v>5.3733419999999997E-2</v>
      </c>
      <c r="I63" s="46">
        <v>121.02572981</v>
      </c>
      <c r="J63" s="46">
        <v>0</v>
      </c>
      <c r="K63" s="46">
        <v>0</v>
      </c>
      <c r="L63" s="47">
        <v>1.94846403</v>
      </c>
      <c r="M63" s="39">
        <v>0</v>
      </c>
      <c r="N63" s="46">
        <v>0</v>
      </c>
      <c r="O63" s="46">
        <v>0</v>
      </c>
      <c r="P63" s="46">
        <v>0</v>
      </c>
      <c r="Q63" s="47">
        <v>0</v>
      </c>
      <c r="R63" s="39">
        <v>2.5109099999999999E-3</v>
      </c>
      <c r="S63" s="46">
        <v>0</v>
      </c>
      <c r="T63" s="46">
        <v>0</v>
      </c>
      <c r="U63" s="46">
        <v>0</v>
      </c>
      <c r="V63" s="47">
        <v>0.62772680999999997</v>
      </c>
      <c r="W63" s="39">
        <v>0</v>
      </c>
      <c r="X63" s="46">
        <v>0</v>
      </c>
      <c r="Y63" s="46">
        <v>0</v>
      </c>
      <c r="Z63" s="46">
        <v>0</v>
      </c>
      <c r="AA63" s="47">
        <v>0</v>
      </c>
      <c r="AB63" s="39">
        <v>3.5151139999999997E-2</v>
      </c>
      <c r="AC63" s="46">
        <v>0.25107960000000001</v>
      </c>
      <c r="AD63" s="46">
        <v>0</v>
      </c>
      <c r="AE63" s="46">
        <v>0</v>
      </c>
      <c r="AF63" s="47">
        <v>0.55237510999999995</v>
      </c>
      <c r="AG63" s="39">
        <v>0</v>
      </c>
      <c r="AH63" s="46">
        <v>0</v>
      </c>
      <c r="AI63" s="46">
        <v>0</v>
      </c>
      <c r="AJ63" s="46">
        <v>0</v>
      </c>
      <c r="AK63" s="47">
        <v>0</v>
      </c>
      <c r="AL63" s="39">
        <v>0</v>
      </c>
      <c r="AM63" s="46">
        <v>0</v>
      </c>
      <c r="AN63" s="46">
        <v>0</v>
      </c>
      <c r="AO63" s="46">
        <v>0</v>
      </c>
      <c r="AP63" s="47">
        <v>0</v>
      </c>
      <c r="AQ63" s="39">
        <v>0</v>
      </c>
      <c r="AR63" s="46">
        <v>0</v>
      </c>
      <c r="AS63" s="46">
        <v>0</v>
      </c>
      <c r="AT63" s="46">
        <v>0</v>
      </c>
      <c r="AU63" s="47">
        <v>0</v>
      </c>
      <c r="AV63" s="39">
        <v>0.67450425000000003</v>
      </c>
      <c r="AW63" s="46">
        <v>0.45194327000000001</v>
      </c>
      <c r="AX63" s="46">
        <v>0</v>
      </c>
      <c r="AY63" s="46">
        <v>0</v>
      </c>
      <c r="AZ63" s="47">
        <v>12.395114749999999</v>
      </c>
      <c r="BA63" s="39">
        <v>0</v>
      </c>
      <c r="BB63" s="46">
        <v>0</v>
      </c>
      <c r="BC63" s="46">
        <v>0</v>
      </c>
      <c r="BD63" s="46">
        <v>0</v>
      </c>
      <c r="BE63" s="47">
        <v>0</v>
      </c>
      <c r="BF63" s="39">
        <v>0.23399521000000001</v>
      </c>
      <c r="BG63" s="46">
        <v>40.17273548</v>
      </c>
      <c r="BH63" s="46">
        <v>0</v>
      </c>
      <c r="BI63" s="46">
        <v>0</v>
      </c>
      <c r="BJ63" s="47">
        <v>0.50215918999999998</v>
      </c>
      <c r="BK63" s="42">
        <f t="shared" si="4"/>
        <v>178.92722297999995</v>
      </c>
    </row>
    <row r="64" spans="1:63">
      <c r="A64" s="17"/>
      <c r="B64" s="26" t="s">
        <v>195</v>
      </c>
      <c r="C64" s="39">
        <v>0</v>
      </c>
      <c r="D64" s="46">
        <v>0</v>
      </c>
      <c r="E64" s="46">
        <v>0</v>
      </c>
      <c r="F64" s="46">
        <v>0</v>
      </c>
      <c r="G64" s="47">
        <v>0</v>
      </c>
      <c r="H64" s="39">
        <v>0.10957335999999999</v>
      </c>
      <c r="I64" s="46">
        <v>15.52030645</v>
      </c>
      <c r="J64" s="46">
        <v>0</v>
      </c>
      <c r="K64" s="46">
        <v>0</v>
      </c>
      <c r="L64" s="47">
        <v>0.58482688000000005</v>
      </c>
      <c r="M64" s="39">
        <v>0</v>
      </c>
      <c r="N64" s="46">
        <v>0</v>
      </c>
      <c r="O64" s="46">
        <v>0</v>
      </c>
      <c r="P64" s="46">
        <v>0</v>
      </c>
      <c r="Q64" s="47">
        <v>0</v>
      </c>
      <c r="R64" s="39">
        <v>1.567551E-2</v>
      </c>
      <c r="S64" s="46">
        <v>0</v>
      </c>
      <c r="T64" s="46">
        <v>0</v>
      </c>
      <c r="U64" s="46">
        <v>0</v>
      </c>
      <c r="V64" s="47">
        <v>4.3974199999999998E-2</v>
      </c>
      <c r="W64" s="39">
        <v>0</v>
      </c>
      <c r="X64" s="46">
        <v>0</v>
      </c>
      <c r="Y64" s="46">
        <v>0</v>
      </c>
      <c r="Z64" s="46">
        <v>0</v>
      </c>
      <c r="AA64" s="47">
        <v>0</v>
      </c>
      <c r="AB64" s="39">
        <v>0.21622896999999999</v>
      </c>
      <c r="AC64" s="46">
        <v>0</v>
      </c>
      <c r="AD64" s="46">
        <v>0</v>
      </c>
      <c r="AE64" s="46">
        <v>0</v>
      </c>
      <c r="AF64" s="47">
        <v>4.1739780499999997</v>
      </c>
      <c r="AG64" s="39">
        <v>0</v>
      </c>
      <c r="AH64" s="46">
        <v>0</v>
      </c>
      <c r="AI64" s="46">
        <v>0</v>
      </c>
      <c r="AJ64" s="46">
        <v>0</v>
      </c>
      <c r="AK64" s="47">
        <v>0</v>
      </c>
      <c r="AL64" s="39">
        <v>5.1729419999999998E-2</v>
      </c>
      <c r="AM64" s="46">
        <v>0</v>
      </c>
      <c r="AN64" s="46">
        <v>0</v>
      </c>
      <c r="AO64" s="46">
        <v>0</v>
      </c>
      <c r="AP64" s="47">
        <v>2.5864709999999999E-2</v>
      </c>
      <c r="AQ64" s="39">
        <v>0</v>
      </c>
      <c r="AR64" s="46">
        <v>0</v>
      </c>
      <c r="AS64" s="46">
        <v>0</v>
      </c>
      <c r="AT64" s="46">
        <v>0</v>
      </c>
      <c r="AU64" s="47">
        <v>0</v>
      </c>
      <c r="AV64" s="39">
        <v>1.42569849</v>
      </c>
      <c r="AW64" s="46">
        <v>4.4082326500000004</v>
      </c>
      <c r="AX64" s="46">
        <v>0</v>
      </c>
      <c r="AY64" s="46">
        <v>0</v>
      </c>
      <c r="AZ64" s="47">
        <v>31.635166760000001</v>
      </c>
      <c r="BA64" s="39">
        <v>0</v>
      </c>
      <c r="BB64" s="46">
        <v>0</v>
      </c>
      <c r="BC64" s="46">
        <v>0</v>
      </c>
      <c r="BD64" s="46">
        <v>0</v>
      </c>
      <c r="BE64" s="47">
        <v>0</v>
      </c>
      <c r="BF64" s="39">
        <v>0.26339275000000001</v>
      </c>
      <c r="BG64" s="46">
        <v>0.52505360999999995</v>
      </c>
      <c r="BH64" s="46">
        <v>0</v>
      </c>
      <c r="BI64" s="46">
        <v>0</v>
      </c>
      <c r="BJ64" s="47">
        <v>1.6426951299999999</v>
      </c>
      <c r="BK64" s="42">
        <f t="shared" si="4"/>
        <v>60.642396939999998</v>
      </c>
    </row>
    <row r="65" spans="1:63">
      <c r="A65" s="17"/>
      <c r="B65" s="26" t="s">
        <v>196</v>
      </c>
      <c r="C65" s="39">
        <v>0</v>
      </c>
      <c r="D65" s="46">
        <v>0</v>
      </c>
      <c r="E65" s="46">
        <v>0</v>
      </c>
      <c r="F65" s="46">
        <v>0</v>
      </c>
      <c r="G65" s="47">
        <v>0</v>
      </c>
      <c r="H65" s="39">
        <v>4.652738E-2</v>
      </c>
      <c r="I65" s="46">
        <v>2.85814981</v>
      </c>
      <c r="J65" s="46">
        <v>0</v>
      </c>
      <c r="K65" s="46">
        <v>0</v>
      </c>
      <c r="L65" s="47">
        <v>9.8935949999999995E-2</v>
      </c>
      <c r="M65" s="39">
        <v>0</v>
      </c>
      <c r="N65" s="46">
        <v>0</v>
      </c>
      <c r="O65" s="46">
        <v>0</v>
      </c>
      <c r="P65" s="46">
        <v>0</v>
      </c>
      <c r="Q65" s="47">
        <v>0</v>
      </c>
      <c r="R65" s="39">
        <v>1.137763E-2</v>
      </c>
      <c r="S65" s="46">
        <v>0</v>
      </c>
      <c r="T65" s="46">
        <v>0</v>
      </c>
      <c r="U65" s="46">
        <v>0</v>
      </c>
      <c r="V65" s="47">
        <v>3.9926700000000002E-2</v>
      </c>
      <c r="W65" s="39">
        <v>0</v>
      </c>
      <c r="X65" s="46">
        <v>0</v>
      </c>
      <c r="Y65" s="46">
        <v>0</v>
      </c>
      <c r="Z65" s="46">
        <v>0</v>
      </c>
      <c r="AA65" s="47">
        <v>0</v>
      </c>
      <c r="AB65" s="39">
        <v>2.74822E-3</v>
      </c>
      <c r="AC65" s="46">
        <v>0.41223241999999999</v>
      </c>
      <c r="AD65" s="46">
        <v>0</v>
      </c>
      <c r="AE65" s="46">
        <v>0</v>
      </c>
      <c r="AF65" s="47">
        <v>1.0992864499999999</v>
      </c>
      <c r="AG65" s="39">
        <v>0</v>
      </c>
      <c r="AH65" s="46">
        <v>0</v>
      </c>
      <c r="AI65" s="46">
        <v>0</v>
      </c>
      <c r="AJ65" s="46">
        <v>0</v>
      </c>
      <c r="AK65" s="47">
        <v>0</v>
      </c>
      <c r="AL65" s="39">
        <v>0</v>
      </c>
      <c r="AM65" s="46">
        <v>0</v>
      </c>
      <c r="AN65" s="46">
        <v>0</v>
      </c>
      <c r="AO65" s="46">
        <v>0</v>
      </c>
      <c r="AP65" s="47">
        <v>0</v>
      </c>
      <c r="AQ65" s="39">
        <v>0</v>
      </c>
      <c r="AR65" s="46">
        <v>0</v>
      </c>
      <c r="AS65" s="46">
        <v>0</v>
      </c>
      <c r="AT65" s="46">
        <v>0</v>
      </c>
      <c r="AU65" s="47">
        <v>0</v>
      </c>
      <c r="AV65" s="39">
        <v>0.72391970000000005</v>
      </c>
      <c r="AW65" s="46">
        <v>1.5609812700000001</v>
      </c>
      <c r="AX65" s="46">
        <v>0</v>
      </c>
      <c r="AY65" s="46">
        <v>0</v>
      </c>
      <c r="AZ65" s="47">
        <v>5.7811655899999996</v>
      </c>
      <c r="BA65" s="39">
        <v>0</v>
      </c>
      <c r="BB65" s="46">
        <v>0</v>
      </c>
      <c r="BC65" s="46">
        <v>0</v>
      </c>
      <c r="BD65" s="46">
        <v>0</v>
      </c>
      <c r="BE65" s="47">
        <v>0</v>
      </c>
      <c r="BF65" s="39">
        <v>0.11115435</v>
      </c>
      <c r="BG65" s="46">
        <v>0</v>
      </c>
      <c r="BH65" s="46">
        <v>0</v>
      </c>
      <c r="BI65" s="46">
        <v>0</v>
      </c>
      <c r="BJ65" s="47">
        <v>0.3640485</v>
      </c>
      <c r="BK65" s="42">
        <f t="shared" si="4"/>
        <v>13.110453969999998</v>
      </c>
    </row>
    <row r="66" spans="1:63">
      <c r="A66" s="17"/>
      <c r="B66" s="26" t="s">
        <v>197</v>
      </c>
      <c r="C66" s="39">
        <v>0</v>
      </c>
      <c r="D66" s="46">
        <v>0</v>
      </c>
      <c r="E66" s="46">
        <v>0</v>
      </c>
      <c r="F66" s="46">
        <v>0</v>
      </c>
      <c r="G66" s="47">
        <v>0</v>
      </c>
      <c r="H66" s="39">
        <v>1.7393550000000001E-2</v>
      </c>
      <c r="I66" s="46">
        <v>0.43870967999999999</v>
      </c>
      <c r="J66" s="46">
        <v>0</v>
      </c>
      <c r="K66" s="46">
        <v>0</v>
      </c>
      <c r="L66" s="47">
        <v>1</v>
      </c>
      <c r="M66" s="39">
        <v>0</v>
      </c>
      <c r="N66" s="46">
        <v>0</v>
      </c>
      <c r="O66" s="46">
        <v>0</v>
      </c>
      <c r="P66" s="46">
        <v>0</v>
      </c>
      <c r="Q66" s="47">
        <v>0</v>
      </c>
      <c r="R66" s="39">
        <v>6.2838700000000004E-3</v>
      </c>
      <c r="S66" s="46">
        <v>0</v>
      </c>
      <c r="T66" s="46">
        <v>0</v>
      </c>
      <c r="U66" s="46">
        <v>0</v>
      </c>
      <c r="V66" s="47">
        <v>2.5806499999999999E-3</v>
      </c>
      <c r="W66" s="39">
        <v>0</v>
      </c>
      <c r="X66" s="46">
        <v>0</v>
      </c>
      <c r="Y66" s="46">
        <v>0</v>
      </c>
      <c r="Z66" s="46">
        <v>0</v>
      </c>
      <c r="AA66" s="47">
        <v>0</v>
      </c>
      <c r="AB66" s="39">
        <v>1.0641940000000001E-2</v>
      </c>
      <c r="AC66" s="46">
        <v>0</v>
      </c>
      <c r="AD66" s="46">
        <v>0</v>
      </c>
      <c r="AE66" s="46">
        <v>0</v>
      </c>
      <c r="AF66" s="47">
        <v>0.39343484000000001</v>
      </c>
      <c r="AG66" s="39">
        <v>0</v>
      </c>
      <c r="AH66" s="46">
        <v>0</v>
      </c>
      <c r="AI66" s="46">
        <v>0</v>
      </c>
      <c r="AJ66" s="46">
        <v>0</v>
      </c>
      <c r="AK66" s="47">
        <v>0</v>
      </c>
      <c r="AL66" s="39">
        <v>1.2903E-4</v>
      </c>
      <c r="AM66" s="46">
        <v>6.4516130000000005E-2</v>
      </c>
      <c r="AN66" s="46">
        <v>0</v>
      </c>
      <c r="AO66" s="46">
        <v>0</v>
      </c>
      <c r="AP66" s="47">
        <v>1.290323E-2</v>
      </c>
      <c r="AQ66" s="39">
        <v>0</v>
      </c>
      <c r="AR66" s="46">
        <v>0</v>
      </c>
      <c r="AS66" s="46">
        <v>0</v>
      </c>
      <c r="AT66" s="46">
        <v>0</v>
      </c>
      <c r="AU66" s="47">
        <v>0</v>
      </c>
      <c r="AV66" s="39">
        <v>0.16405278000000001</v>
      </c>
      <c r="AW66" s="46">
        <v>0.15354839000000001</v>
      </c>
      <c r="AX66" s="46">
        <v>0</v>
      </c>
      <c r="AY66" s="46">
        <v>0</v>
      </c>
      <c r="AZ66" s="47">
        <v>1.7187311000000001</v>
      </c>
      <c r="BA66" s="39">
        <v>0</v>
      </c>
      <c r="BB66" s="46">
        <v>0</v>
      </c>
      <c r="BC66" s="46">
        <v>0</v>
      </c>
      <c r="BD66" s="46">
        <v>0</v>
      </c>
      <c r="BE66" s="47">
        <v>0</v>
      </c>
      <c r="BF66" s="39">
        <v>3.9463100000000001E-2</v>
      </c>
      <c r="BG66" s="46">
        <v>0</v>
      </c>
      <c r="BH66" s="46">
        <v>0</v>
      </c>
      <c r="BI66" s="46">
        <v>0</v>
      </c>
      <c r="BJ66" s="47">
        <v>9.4655610000000001E-2</v>
      </c>
      <c r="BK66" s="42">
        <f t="shared" si="4"/>
        <v>4.1170439000000005</v>
      </c>
    </row>
    <row r="67" spans="1:63">
      <c r="A67" s="17"/>
      <c r="B67" s="26" t="s">
        <v>152</v>
      </c>
      <c r="C67" s="39">
        <v>0</v>
      </c>
      <c r="D67" s="46">
        <v>0</v>
      </c>
      <c r="E67" s="46">
        <v>0</v>
      </c>
      <c r="F67" s="46">
        <v>0</v>
      </c>
      <c r="G67" s="47">
        <v>0</v>
      </c>
      <c r="H67" s="39">
        <v>0</v>
      </c>
      <c r="I67" s="46">
        <v>0</v>
      </c>
      <c r="J67" s="46">
        <v>0</v>
      </c>
      <c r="K67" s="46">
        <v>0</v>
      </c>
      <c r="L67" s="47">
        <v>0</v>
      </c>
      <c r="M67" s="39">
        <v>0</v>
      </c>
      <c r="N67" s="46">
        <v>0</v>
      </c>
      <c r="O67" s="46">
        <v>0</v>
      </c>
      <c r="P67" s="46">
        <v>0</v>
      </c>
      <c r="Q67" s="47">
        <v>0</v>
      </c>
      <c r="R67" s="39">
        <v>0</v>
      </c>
      <c r="S67" s="46">
        <v>0</v>
      </c>
      <c r="T67" s="46">
        <v>0</v>
      </c>
      <c r="U67" s="46">
        <v>0</v>
      </c>
      <c r="V67" s="47">
        <v>0</v>
      </c>
      <c r="W67" s="39">
        <v>0</v>
      </c>
      <c r="X67" s="46">
        <v>0</v>
      </c>
      <c r="Y67" s="46">
        <v>0</v>
      </c>
      <c r="Z67" s="46">
        <v>0</v>
      </c>
      <c r="AA67" s="47">
        <v>0</v>
      </c>
      <c r="AB67" s="39">
        <v>0.13560965</v>
      </c>
      <c r="AC67" s="46">
        <v>8.0757671999999996</v>
      </c>
      <c r="AD67" s="46">
        <v>0</v>
      </c>
      <c r="AE67" s="46">
        <v>0</v>
      </c>
      <c r="AF67" s="47">
        <v>15.43176046</v>
      </c>
      <c r="AG67" s="39">
        <v>0</v>
      </c>
      <c r="AH67" s="46">
        <v>0</v>
      </c>
      <c r="AI67" s="46">
        <v>0</v>
      </c>
      <c r="AJ67" s="46">
        <v>0</v>
      </c>
      <c r="AK67" s="47">
        <v>0</v>
      </c>
      <c r="AL67" s="39">
        <v>0</v>
      </c>
      <c r="AM67" s="46">
        <v>0</v>
      </c>
      <c r="AN67" s="46">
        <v>0</v>
      </c>
      <c r="AO67" s="46">
        <v>0</v>
      </c>
      <c r="AP67" s="47">
        <v>1.1554184999999999</v>
      </c>
      <c r="AQ67" s="39">
        <v>0</v>
      </c>
      <c r="AR67" s="46">
        <v>0</v>
      </c>
      <c r="AS67" s="46">
        <v>0</v>
      </c>
      <c r="AT67" s="46">
        <v>0</v>
      </c>
      <c r="AU67" s="47">
        <v>0</v>
      </c>
      <c r="AV67" s="39">
        <v>0.89053212000000004</v>
      </c>
      <c r="AW67" s="46">
        <v>16.042652629999999</v>
      </c>
      <c r="AX67" s="46">
        <v>0</v>
      </c>
      <c r="AY67" s="46">
        <v>0</v>
      </c>
      <c r="AZ67" s="47">
        <v>21.242271120000002</v>
      </c>
      <c r="BA67" s="39">
        <v>0</v>
      </c>
      <c r="BB67" s="46">
        <v>0</v>
      </c>
      <c r="BC67" s="46">
        <v>0</v>
      </c>
      <c r="BD67" s="46">
        <v>0</v>
      </c>
      <c r="BE67" s="47">
        <v>0</v>
      </c>
      <c r="BF67" s="39">
        <v>0.16231805999999999</v>
      </c>
      <c r="BG67" s="46">
        <v>0</v>
      </c>
      <c r="BH67" s="46">
        <v>0</v>
      </c>
      <c r="BI67" s="46">
        <v>0</v>
      </c>
      <c r="BJ67" s="47">
        <v>1.7391845800000001</v>
      </c>
      <c r="BK67" s="42">
        <f t="shared" si="4"/>
        <v>64.875514320000008</v>
      </c>
    </row>
    <row r="68" spans="1:63">
      <c r="A68" s="17"/>
      <c r="B68" s="26" t="s">
        <v>153</v>
      </c>
      <c r="C68" s="39">
        <v>0</v>
      </c>
      <c r="D68" s="46">
        <v>0</v>
      </c>
      <c r="E68" s="46">
        <v>0</v>
      </c>
      <c r="F68" s="46">
        <v>0</v>
      </c>
      <c r="G68" s="47">
        <v>0</v>
      </c>
      <c r="H68" s="39">
        <v>3.2865289999999998E-2</v>
      </c>
      <c r="I68" s="46">
        <v>72.661424229999994</v>
      </c>
      <c r="J68" s="46">
        <v>0</v>
      </c>
      <c r="K68" s="46">
        <v>0</v>
      </c>
      <c r="L68" s="47">
        <v>0.32529961000000002</v>
      </c>
      <c r="M68" s="39">
        <v>0</v>
      </c>
      <c r="N68" s="46">
        <v>0</v>
      </c>
      <c r="O68" s="46">
        <v>0</v>
      </c>
      <c r="P68" s="46">
        <v>0</v>
      </c>
      <c r="Q68" s="47">
        <v>0</v>
      </c>
      <c r="R68" s="39">
        <v>0</v>
      </c>
      <c r="S68" s="46">
        <v>0</v>
      </c>
      <c r="T68" s="46">
        <v>0</v>
      </c>
      <c r="U68" s="46">
        <v>0</v>
      </c>
      <c r="V68" s="47">
        <v>0.33536041999999999</v>
      </c>
      <c r="W68" s="39">
        <v>0</v>
      </c>
      <c r="X68" s="46">
        <v>0</v>
      </c>
      <c r="Y68" s="46">
        <v>0</v>
      </c>
      <c r="Z68" s="46">
        <v>0</v>
      </c>
      <c r="AA68" s="47">
        <v>0</v>
      </c>
      <c r="AB68" s="39">
        <v>1.39644E-2</v>
      </c>
      <c r="AC68" s="46">
        <v>0.33579789999999998</v>
      </c>
      <c r="AD68" s="46">
        <v>0</v>
      </c>
      <c r="AE68" s="46">
        <v>0</v>
      </c>
      <c r="AF68" s="47">
        <v>0.18209570999999999</v>
      </c>
      <c r="AG68" s="39">
        <v>0</v>
      </c>
      <c r="AH68" s="46">
        <v>0</v>
      </c>
      <c r="AI68" s="46">
        <v>0</v>
      </c>
      <c r="AJ68" s="46">
        <v>0</v>
      </c>
      <c r="AK68" s="47">
        <v>0</v>
      </c>
      <c r="AL68" s="39">
        <v>0</v>
      </c>
      <c r="AM68" s="46">
        <v>0</v>
      </c>
      <c r="AN68" s="46">
        <v>0</v>
      </c>
      <c r="AO68" s="46">
        <v>0</v>
      </c>
      <c r="AP68" s="47">
        <v>0</v>
      </c>
      <c r="AQ68" s="39">
        <v>0</v>
      </c>
      <c r="AR68" s="46">
        <v>0</v>
      </c>
      <c r="AS68" s="46">
        <v>0</v>
      </c>
      <c r="AT68" s="46">
        <v>0</v>
      </c>
      <c r="AU68" s="47">
        <v>0</v>
      </c>
      <c r="AV68" s="39">
        <v>0.52457977</v>
      </c>
      <c r="AW68" s="46">
        <v>128.58415066000001</v>
      </c>
      <c r="AX68" s="46">
        <v>0</v>
      </c>
      <c r="AY68" s="46">
        <v>0</v>
      </c>
      <c r="AZ68" s="47">
        <v>8.7915028199999998</v>
      </c>
      <c r="BA68" s="39">
        <v>0</v>
      </c>
      <c r="BB68" s="46">
        <v>0</v>
      </c>
      <c r="BC68" s="46">
        <v>0</v>
      </c>
      <c r="BD68" s="46">
        <v>0</v>
      </c>
      <c r="BE68" s="47">
        <v>0</v>
      </c>
      <c r="BF68" s="39">
        <v>6.3655299999999998E-2</v>
      </c>
      <c r="BG68" s="46">
        <v>0</v>
      </c>
      <c r="BH68" s="46">
        <v>0</v>
      </c>
      <c r="BI68" s="46">
        <v>0</v>
      </c>
      <c r="BJ68" s="47">
        <v>0.60326186999999998</v>
      </c>
      <c r="BK68" s="42">
        <f t="shared" si="4"/>
        <v>212.45395798000001</v>
      </c>
    </row>
    <row r="69" spans="1:63" ht="25.5">
      <c r="A69" s="17"/>
      <c r="B69" s="26" t="s">
        <v>154</v>
      </c>
      <c r="C69" s="39">
        <v>0</v>
      </c>
      <c r="D69" s="46">
        <v>0</v>
      </c>
      <c r="E69" s="46">
        <v>0</v>
      </c>
      <c r="F69" s="46">
        <v>0</v>
      </c>
      <c r="G69" s="47">
        <v>0</v>
      </c>
      <c r="H69" s="39">
        <v>0.12295021</v>
      </c>
      <c r="I69" s="46">
        <v>0</v>
      </c>
      <c r="J69" s="46">
        <v>0</v>
      </c>
      <c r="K69" s="46">
        <v>0</v>
      </c>
      <c r="L69" s="47">
        <v>9.188636E-2</v>
      </c>
      <c r="M69" s="39">
        <v>0</v>
      </c>
      <c r="N69" s="46">
        <v>0</v>
      </c>
      <c r="O69" s="46">
        <v>0</v>
      </c>
      <c r="P69" s="46">
        <v>0</v>
      </c>
      <c r="Q69" s="47">
        <v>0</v>
      </c>
      <c r="R69" s="39">
        <v>0.18097124000000001</v>
      </c>
      <c r="S69" s="46">
        <v>0</v>
      </c>
      <c r="T69" s="46">
        <v>0</v>
      </c>
      <c r="U69" s="46">
        <v>0</v>
      </c>
      <c r="V69" s="47">
        <v>4.8604750000000002E-2</v>
      </c>
      <c r="W69" s="39">
        <v>0</v>
      </c>
      <c r="X69" s="46">
        <v>0</v>
      </c>
      <c r="Y69" s="46">
        <v>0</v>
      </c>
      <c r="Z69" s="46">
        <v>0</v>
      </c>
      <c r="AA69" s="47">
        <v>0</v>
      </c>
      <c r="AB69" s="39">
        <v>3.5060763700000002</v>
      </c>
      <c r="AC69" s="46">
        <v>3.2144383900000002</v>
      </c>
      <c r="AD69" s="46">
        <v>0</v>
      </c>
      <c r="AE69" s="46">
        <v>0</v>
      </c>
      <c r="AF69" s="47">
        <v>27.31197229</v>
      </c>
      <c r="AG69" s="39">
        <v>0</v>
      </c>
      <c r="AH69" s="46">
        <v>0</v>
      </c>
      <c r="AI69" s="46">
        <v>0</v>
      </c>
      <c r="AJ69" s="46">
        <v>0</v>
      </c>
      <c r="AK69" s="47">
        <v>0</v>
      </c>
      <c r="AL69" s="39">
        <v>1.3892761</v>
      </c>
      <c r="AM69" s="46">
        <v>0.86160440999999999</v>
      </c>
      <c r="AN69" s="46">
        <v>0</v>
      </c>
      <c r="AO69" s="46">
        <v>0</v>
      </c>
      <c r="AP69" s="47">
        <v>3.4251968700000002</v>
      </c>
      <c r="AQ69" s="39">
        <v>0</v>
      </c>
      <c r="AR69" s="46">
        <v>0</v>
      </c>
      <c r="AS69" s="46">
        <v>0</v>
      </c>
      <c r="AT69" s="46">
        <v>0</v>
      </c>
      <c r="AU69" s="47">
        <v>0</v>
      </c>
      <c r="AV69" s="39">
        <v>7.6144395300000003</v>
      </c>
      <c r="AW69" s="46">
        <v>8.2871849100000006</v>
      </c>
      <c r="AX69" s="46">
        <v>0</v>
      </c>
      <c r="AY69" s="46">
        <v>0</v>
      </c>
      <c r="AZ69" s="47">
        <v>20.991186419999998</v>
      </c>
      <c r="BA69" s="39">
        <v>0</v>
      </c>
      <c r="BB69" s="46">
        <v>0</v>
      </c>
      <c r="BC69" s="46">
        <v>0</v>
      </c>
      <c r="BD69" s="46">
        <v>0</v>
      </c>
      <c r="BE69" s="47">
        <v>0</v>
      </c>
      <c r="BF69" s="39">
        <v>5.3394319599999998</v>
      </c>
      <c r="BG69" s="46">
        <v>1.0409470999999999</v>
      </c>
      <c r="BH69" s="46">
        <v>0.41637883999999997</v>
      </c>
      <c r="BI69" s="46">
        <v>0</v>
      </c>
      <c r="BJ69" s="47">
        <v>3.6914773799999998</v>
      </c>
      <c r="BK69" s="42">
        <f t="shared" si="4"/>
        <v>87.534023129999994</v>
      </c>
    </row>
    <row r="70" spans="1:63" s="57" customFormat="1">
      <c r="A70" s="45"/>
      <c r="B70" s="56" t="s">
        <v>97</v>
      </c>
      <c r="C70" s="40">
        <f t="shared" ref="C70:AH70" si="5">SUM(C15:C69)</f>
        <v>0</v>
      </c>
      <c r="D70" s="40">
        <f t="shared" si="5"/>
        <v>104.44855080999999</v>
      </c>
      <c r="E70" s="40">
        <f t="shared" si="5"/>
        <v>0</v>
      </c>
      <c r="F70" s="40">
        <f t="shared" si="5"/>
        <v>0</v>
      </c>
      <c r="G70" s="40">
        <f t="shared" si="5"/>
        <v>0</v>
      </c>
      <c r="H70" s="40">
        <f t="shared" si="5"/>
        <v>8.7006273000000025</v>
      </c>
      <c r="I70" s="40">
        <f t="shared" si="5"/>
        <v>4548.1705452900005</v>
      </c>
      <c r="J70" s="40">
        <f t="shared" si="5"/>
        <v>0</v>
      </c>
      <c r="K70" s="40">
        <f t="shared" si="5"/>
        <v>0</v>
      </c>
      <c r="L70" s="40">
        <f t="shared" si="5"/>
        <v>249.40813866000008</v>
      </c>
      <c r="M70" s="40">
        <f t="shared" si="5"/>
        <v>0</v>
      </c>
      <c r="N70" s="40">
        <f t="shared" si="5"/>
        <v>0</v>
      </c>
      <c r="O70" s="40">
        <f t="shared" si="5"/>
        <v>0</v>
      </c>
      <c r="P70" s="40">
        <f t="shared" si="5"/>
        <v>0</v>
      </c>
      <c r="Q70" s="40">
        <f t="shared" si="5"/>
        <v>0</v>
      </c>
      <c r="R70" s="40">
        <f t="shared" si="5"/>
        <v>4.3827250500000003</v>
      </c>
      <c r="S70" s="40">
        <f t="shared" si="5"/>
        <v>688.08929888000011</v>
      </c>
      <c r="T70" s="40">
        <f t="shared" si="5"/>
        <v>0.10542044</v>
      </c>
      <c r="U70" s="40">
        <f t="shared" si="5"/>
        <v>0</v>
      </c>
      <c r="V70" s="40">
        <f t="shared" si="5"/>
        <v>35.038442900000014</v>
      </c>
      <c r="W70" s="40">
        <f t="shared" si="5"/>
        <v>0</v>
      </c>
      <c r="X70" s="40">
        <f t="shared" si="5"/>
        <v>0</v>
      </c>
      <c r="Y70" s="40">
        <f t="shared" si="5"/>
        <v>0</v>
      </c>
      <c r="Z70" s="40">
        <f t="shared" si="5"/>
        <v>0</v>
      </c>
      <c r="AA70" s="40">
        <f t="shared" si="5"/>
        <v>0</v>
      </c>
      <c r="AB70" s="40">
        <f t="shared" si="5"/>
        <v>19.427599539999999</v>
      </c>
      <c r="AC70" s="40">
        <f t="shared" si="5"/>
        <v>285.18318085999999</v>
      </c>
      <c r="AD70" s="40">
        <f t="shared" si="5"/>
        <v>0</v>
      </c>
      <c r="AE70" s="40">
        <f t="shared" si="5"/>
        <v>0</v>
      </c>
      <c r="AF70" s="40">
        <f t="shared" si="5"/>
        <v>626.74703950999992</v>
      </c>
      <c r="AG70" s="40">
        <f t="shared" si="5"/>
        <v>0</v>
      </c>
      <c r="AH70" s="40">
        <f t="shared" si="5"/>
        <v>0</v>
      </c>
      <c r="AI70" s="40">
        <f t="shared" ref="AI70:BK70" si="6">SUM(AI15:AI69)</f>
        <v>0</v>
      </c>
      <c r="AJ70" s="40">
        <f t="shared" si="6"/>
        <v>0</v>
      </c>
      <c r="AK70" s="40">
        <f t="shared" si="6"/>
        <v>0</v>
      </c>
      <c r="AL70" s="40">
        <f t="shared" si="6"/>
        <v>4.5828361000000006</v>
      </c>
      <c r="AM70" s="40">
        <f t="shared" si="6"/>
        <v>106.31729635999999</v>
      </c>
      <c r="AN70" s="40">
        <f t="shared" si="6"/>
        <v>0</v>
      </c>
      <c r="AO70" s="40">
        <f t="shared" si="6"/>
        <v>0</v>
      </c>
      <c r="AP70" s="40">
        <f t="shared" si="6"/>
        <v>48.57431012</v>
      </c>
      <c r="AQ70" s="40">
        <f t="shared" si="6"/>
        <v>0</v>
      </c>
      <c r="AR70" s="40">
        <f t="shared" si="6"/>
        <v>0</v>
      </c>
      <c r="AS70" s="40">
        <f t="shared" si="6"/>
        <v>0</v>
      </c>
      <c r="AT70" s="40">
        <f t="shared" si="6"/>
        <v>0</v>
      </c>
      <c r="AU70" s="40">
        <f t="shared" si="6"/>
        <v>0</v>
      </c>
      <c r="AV70" s="40">
        <f t="shared" si="6"/>
        <v>119.28255779000003</v>
      </c>
      <c r="AW70" s="40">
        <f t="shared" si="6"/>
        <v>1104.9100405100003</v>
      </c>
      <c r="AX70" s="40">
        <f t="shared" si="6"/>
        <v>4.3703011400000005</v>
      </c>
      <c r="AY70" s="40">
        <f t="shared" si="6"/>
        <v>0</v>
      </c>
      <c r="AZ70" s="40">
        <f t="shared" si="6"/>
        <v>1610.08380012</v>
      </c>
      <c r="BA70" s="40">
        <f t="shared" si="6"/>
        <v>0</v>
      </c>
      <c r="BB70" s="40">
        <f t="shared" si="6"/>
        <v>0</v>
      </c>
      <c r="BC70" s="40">
        <f t="shared" si="6"/>
        <v>0</v>
      </c>
      <c r="BD70" s="40">
        <f t="shared" si="6"/>
        <v>0</v>
      </c>
      <c r="BE70" s="40">
        <f t="shared" si="6"/>
        <v>0</v>
      </c>
      <c r="BF70" s="40">
        <f t="shared" si="6"/>
        <v>27.844657100000006</v>
      </c>
      <c r="BG70" s="40">
        <f t="shared" si="6"/>
        <v>410.55758170000007</v>
      </c>
      <c r="BH70" s="40">
        <f t="shared" si="6"/>
        <v>2.3719312599999998</v>
      </c>
      <c r="BI70" s="40">
        <f t="shared" si="6"/>
        <v>0</v>
      </c>
      <c r="BJ70" s="40">
        <f t="shared" si="6"/>
        <v>127.87775845999998</v>
      </c>
      <c r="BK70" s="40">
        <f t="shared" si="6"/>
        <v>10136.474639900005</v>
      </c>
    </row>
    <row r="71" spans="1:63">
      <c r="A71" s="17" t="s">
        <v>83</v>
      </c>
      <c r="B71" s="25" t="s">
        <v>15</v>
      </c>
      <c r="C71" s="76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8"/>
    </row>
    <row r="72" spans="1:63">
      <c r="A72" s="17"/>
      <c r="B72" s="26" t="s">
        <v>40</v>
      </c>
      <c r="C72" s="39"/>
      <c r="D72" s="34"/>
      <c r="E72" s="34"/>
      <c r="F72" s="34"/>
      <c r="G72" s="41"/>
      <c r="H72" s="39"/>
      <c r="I72" s="34"/>
      <c r="J72" s="34"/>
      <c r="K72" s="34"/>
      <c r="L72" s="41"/>
      <c r="M72" s="39"/>
      <c r="N72" s="34"/>
      <c r="O72" s="34"/>
      <c r="P72" s="34"/>
      <c r="Q72" s="41"/>
      <c r="R72" s="39"/>
      <c r="S72" s="34"/>
      <c r="T72" s="34"/>
      <c r="U72" s="34"/>
      <c r="V72" s="41"/>
      <c r="W72" s="39"/>
      <c r="X72" s="34"/>
      <c r="Y72" s="34"/>
      <c r="Z72" s="34"/>
      <c r="AA72" s="41"/>
      <c r="AB72" s="39"/>
      <c r="AC72" s="34"/>
      <c r="AD72" s="34"/>
      <c r="AE72" s="34"/>
      <c r="AF72" s="41"/>
      <c r="AG72" s="39"/>
      <c r="AH72" s="34"/>
      <c r="AI72" s="34"/>
      <c r="AJ72" s="34"/>
      <c r="AK72" s="41"/>
      <c r="AL72" s="39"/>
      <c r="AM72" s="34"/>
      <c r="AN72" s="34"/>
      <c r="AO72" s="34"/>
      <c r="AP72" s="41"/>
      <c r="AQ72" s="39"/>
      <c r="AR72" s="34"/>
      <c r="AS72" s="34"/>
      <c r="AT72" s="34"/>
      <c r="AU72" s="41"/>
      <c r="AV72" s="39"/>
      <c r="AW72" s="34"/>
      <c r="AX72" s="34"/>
      <c r="AY72" s="34"/>
      <c r="AZ72" s="41"/>
      <c r="BA72" s="39"/>
      <c r="BB72" s="34"/>
      <c r="BC72" s="34"/>
      <c r="BD72" s="34"/>
      <c r="BE72" s="41"/>
      <c r="BF72" s="39"/>
      <c r="BG72" s="34"/>
      <c r="BH72" s="34"/>
      <c r="BI72" s="34"/>
      <c r="BJ72" s="41"/>
      <c r="BK72" s="42">
        <f>C72+D72+E72+F72+G72+H72+I72+J72+K72+L72+M72+N72+O72+P72+Q72+R72+S72+T72+U72+V72+W72+X72+Y72+Z72+AA72+AB72+AC72+AD72+AE72+AF72+AG72+AH72+AI72+AJ72+AK72+AL72+AM72+AN72+AO72+AP72+AQ72+AR72+AS72+AT72+AU72+AV72+AW72+AX72+AY72+AZ72+BA72+BB72+BC72+BD72+BE72+BF72+BG72+BH72+BI72+BJ72</f>
        <v>0</v>
      </c>
    </row>
    <row r="73" spans="1:63" s="5" customFormat="1">
      <c r="A73" s="17"/>
      <c r="B73" s="27" t="s">
        <v>96</v>
      </c>
      <c r="C73" s="40">
        <f t="shared" ref="C73:AH73" si="7">C72</f>
        <v>0</v>
      </c>
      <c r="D73" s="40">
        <f t="shared" si="7"/>
        <v>0</v>
      </c>
      <c r="E73" s="40">
        <f t="shared" si="7"/>
        <v>0</v>
      </c>
      <c r="F73" s="40">
        <f t="shared" si="7"/>
        <v>0</v>
      </c>
      <c r="G73" s="40">
        <f t="shared" si="7"/>
        <v>0</v>
      </c>
      <c r="H73" s="40">
        <f t="shared" si="7"/>
        <v>0</v>
      </c>
      <c r="I73" s="40">
        <f t="shared" si="7"/>
        <v>0</v>
      </c>
      <c r="J73" s="40">
        <f t="shared" si="7"/>
        <v>0</v>
      </c>
      <c r="K73" s="40">
        <f t="shared" si="7"/>
        <v>0</v>
      </c>
      <c r="L73" s="40">
        <f t="shared" si="7"/>
        <v>0</v>
      </c>
      <c r="M73" s="40">
        <f t="shared" si="7"/>
        <v>0</v>
      </c>
      <c r="N73" s="40">
        <f t="shared" si="7"/>
        <v>0</v>
      </c>
      <c r="O73" s="40">
        <f t="shared" si="7"/>
        <v>0</v>
      </c>
      <c r="P73" s="40">
        <f t="shared" si="7"/>
        <v>0</v>
      </c>
      <c r="Q73" s="40">
        <f t="shared" si="7"/>
        <v>0</v>
      </c>
      <c r="R73" s="40">
        <f t="shared" si="7"/>
        <v>0</v>
      </c>
      <c r="S73" s="40">
        <f t="shared" si="7"/>
        <v>0</v>
      </c>
      <c r="T73" s="40">
        <f t="shared" si="7"/>
        <v>0</v>
      </c>
      <c r="U73" s="40">
        <f t="shared" si="7"/>
        <v>0</v>
      </c>
      <c r="V73" s="40">
        <f t="shared" si="7"/>
        <v>0</v>
      </c>
      <c r="W73" s="40">
        <f t="shared" si="7"/>
        <v>0</v>
      </c>
      <c r="X73" s="40">
        <f t="shared" si="7"/>
        <v>0</v>
      </c>
      <c r="Y73" s="40">
        <f t="shared" si="7"/>
        <v>0</v>
      </c>
      <c r="Z73" s="40">
        <f t="shared" si="7"/>
        <v>0</v>
      </c>
      <c r="AA73" s="40">
        <f t="shared" si="7"/>
        <v>0</v>
      </c>
      <c r="AB73" s="40">
        <f t="shared" si="7"/>
        <v>0</v>
      </c>
      <c r="AC73" s="40">
        <f t="shared" si="7"/>
        <v>0</v>
      </c>
      <c r="AD73" s="40">
        <f t="shared" si="7"/>
        <v>0</v>
      </c>
      <c r="AE73" s="40">
        <f t="shared" si="7"/>
        <v>0</v>
      </c>
      <c r="AF73" s="40">
        <f t="shared" si="7"/>
        <v>0</v>
      </c>
      <c r="AG73" s="40">
        <f t="shared" si="7"/>
        <v>0</v>
      </c>
      <c r="AH73" s="40">
        <f t="shared" si="7"/>
        <v>0</v>
      </c>
      <c r="AI73" s="40">
        <f t="shared" ref="AI73:BK73" si="8">AI72</f>
        <v>0</v>
      </c>
      <c r="AJ73" s="40">
        <f t="shared" si="8"/>
        <v>0</v>
      </c>
      <c r="AK73" s="40">
        <f t="shared" si="8"/>
        <v>0</v>
      </c>
      <c r="AL73" s="40">
        <f t="shared" si="8"/>
        <v>0</v>
      </c>
      <c r="AM73" s="40">
        <f t="shared" si="8"/>
        <v>0</v>
      </c>
      <c r="AN73" s="40">
        <f t="shared" si="8"/>
        <v>0</v>
      </c>
      <c r="AO73" s="40">
        <f t="shared" si="8"/>
        <v>0</v>
      </c>
      <c r="AP73" s="40">
        <f t="shared" si="8"/>
        <v>0</v>
      </c>
      <c r="AQ73" s="40">
        <f t="shared" si="8"/>
        <v>0</v>
      </c>
      <c r="AR73" s="40">
        <f t="shared" si="8"/>
        <v>0</v>
      </c>
      <c r="AS73" s="40">
        <f t="shared" si="8"/>
        <v>0</v>
      </c>
      <c r="AT73" s="40">
        <f t="shared" si="8"/>
        <v>0</v>
      </c>
      <c r="AU73" s="40">
        <f t="shared" si="8"/>
        <v>0</v>
      </c>
      <c r="AV73" s="40">
        <f t="shared" si="8"/>
        <v>0</v>
      </c>
      <c r="AW73" s="40">
        <f t="shared" si="8"/>
        <v>0</v>
      </c>
      <c r="AX73" s="40">
        <f t="shared" si="8"/>
        <v>0</v>
      </c>
      <c r="AY73" s="40">
        <f t="shared" si="8"/>
        <v>0</v>
      </c>
      <c r="AZ73" s="40">
        <f t="shared" si="8"/>
        <v>0</v>
      </c>
      <c r="BA73" s="40">
        <f t="shared" si="8"/>
        <v>0</v>
      </c>
      <c r="BB73" s="40">
        <f t="shared" si="8"/>
        <v>0</v>
      </c>
      <c r="BC73" s="40">
        <f t="shared" si="8"/>
        <v>0</v>
      </c>
      <c r="BD73" s="40">
        <f t="shared" si="8"/>
        <v>0</v>
      </c>
      <c r="BE73" s="40">
        <f t="shared" si="8"/>
        <v>0</v>
      </c>
      <c r="BF73" s="40">
        <f t="shared" si="8"/>
        <v>0</v>
      </c>
      <c r="BG73" s="40">
        <f t="shared" si="8"/>
        <v>0</v>
      </c>
      <c r="BH73" s="40">
        <f t="shared" si="8"/>
        <v>0</v>
      </c>
      <c r="BI73" s="40">
        <f t="shared" si="8"/>
        <v>0</v>
      </c>
      <c r="BJ73" s="40">
        <f t="shared" si="8"/>
        <v>0</v>
      </c>
      <c r="BK73" s="40">
        <f t="shared" si="8"/>
        <v>0</v>
      </c>
    </row>
    <row r="74" spans="1:63">
      <c r="A74" s="17" t="s">
        <v>85</v>
      </c>
      <c r="B74" s="33" t="s">
        <v>101</v>
      </c>
      <c r="C74" s="76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8"/>
    </row>
    <row r="75" spans="1:63">
      <c r="A75" s="17"/>
      <c r="B75" s="26" t="s">
        <v>40</v>
      </c>
      <c r="C75" s="39"/>
      <c r="D75" s="34"/>
      <c r="E75" s="34"/>
      <c r="F75" s="34"/>
      <c r="G75" s="41"/>
      <c r="H75" s="39"/>
      <c r="I75" s="34"/>
      <c r="J75" s="34"/>
      <c r="K75" s="34"/>
      <c r="L75" s="41"/>
      <c r="M75" s="39"/>
      <c r="N75" s="34"/>
      <c r="O75" s="34"/>
      <c r="P75" s="34"/>
      <c r="Q75" s="41"/>
      <c r="R75" s="39"/>
      <c r="S75" s="34"/>
      <c r="T75" s="34"/>
      <c r="U75" s="34"/>
      <c r="V75" s="41"/>
      <c r="W75" s="39"/>
      <c r="X75" s="34"/>
      <c r="Y75" s="34"/>
      <c r="Z75" s="34"/>
      <c r="AA75" s="41"/>
      <c r="AB75" s="39"/>
      <c r="AC75" s="34"/>
      <c r="AD75" s="34"/>
      <c r="AE75" s="34"/>
      <c r="AF75" s="41"/>
      <c r="AG75" s="39"/>
      <c r="AH75" s="34"/>
      <c r="AI75" s="34"/>
      <c r="AJ75" s="34"/>
      <c r="AK75" s="41"/>
      <c r="AL75" s="39"/>
      <c r="AM75" s="34"/>
      <c r="AN75" s="34"/>
      <c r="AO75" s="34"/>
      <c r="AP75" s="41"/>
      <c r="AQ75" s="39"/>
      <c r="AR75" s="34"/>
      <c r="AS75" s="34"/>
      <c r="AT75" s="34"/>
      <c r="AU75" s="41"/>
      <c r="AV75" s="39"/>
      <c r="AW75" s="34"/>
      <c r="AX75" s="34"/>
      <c r="AY75" s="34"/>
      <c r="AZ75" s="41"/>
      <c r="BA75" s="39"/>
      <c r="BB75" s="34"/>
      <c r="BC75" s="34"/>
      <c r="BD75" s="34"/>
      <c r="BE75" s="41"/>
      <c r="BF75" s="39"/>
      <c r="BG75" s="34"/>
      <c r="BH75" s="34"/>
      <c r="BI75" s="34"/>
      <c r="BJ75" s="41"/>
      <c r="BK75" s="42">
        <f>C75+D75+E75+F75+G75+H75+I75+J75+K75+L75+M75+N75+O75+P75+Q75+R75+S75+T75+U75+V75+W75+X75+Y75+Z75+AA75+AB75+AC75+AD75+AE75+AF75+AG75+AH75+AI75+AJ75+AK75+AL75+AM75+AN75+AO75+AP75+AQ75+AR75+AS75+AT75+AU75+AV75+AW75+AX75+AY75+AZ75+BA75+BB75+BC75+BD75+BE75+BF75+BG75+BH75+BI75+BJ75</f>
        <v>0</v>
      </c>
    </row>
    <row r="76" spans="1:63" s="5" customFormat="1">
      <c r="A76" s="17"/>
      <c r="B76" s="27" t="s">
        <v>95</v>
      </c>
      <c r="C76" s="40">
        <f t="shared" ref="C76:AH76" si="9">C75</f>
        <v>0</v>
      </c>
      <c r="D76" s="40">
        <f t="shared" si="9"/>
        <v>0</v>
      </c>
      <c r="E76" s="40">
        <f t="shared" si="9"/>
        <v>0</v>
      </c>
      <c r="F76" s="40">
        <f t="shared" si="9"/>
        <v>0</v>
      </c>
      <c r="G76" s="40">
        <f t="shared" si="9"/>
        <v>0</v>
      </c>
      <c r="H76" s="40">
        <f t="shared" si="9"/>
        <v>0</v>
      </c>
      <c r="I76" s="40">
        <f t="shared" si="9"/>
        <v>0</v>
      </c>
      <c r="J76" s="40">
        <f t="shared" si="9"/>
        <v>0</v>
      </c>
      <c r="K76" s="40">
        <f t="shared" si="9"/>
        <v>0</v>
      </c>
      <c r="L76" s="40">
        <f t="shared" si="9"/>
        <v>0</v>
      </c>
      <c r="M76" s="40">
        <f t="shared" si="9"/>
        <v>0</v>
      </c>
      <c r="N76" s="40">
        <f t="shared" si="9"/>
        <v>0</v>
      </c>
      <c r="O76" s="40">
        <f t="shared" si="9"/>
        <v>0</v>
      </c>
      <c r="P76" s="40">
        <f t="shared" si="9"/>
        <v>0</v>
      </c>
      <c r="Q76" s="40">
        <f t="shared" si="9"/>
        <v>0</v>
      </c>
      <c r="R76" s="40">
        <f t="shared" si="9"/>
        <v>0</v>
      </c>
      <c r="S76" s="40">
        <f t="shared" si="9"/>
        <v>0</v>
      </c>
      <c r="T76" s="40">
        <f t="shared" si="9"/>
        <v>0</v>
      </c>
      <c r="U76" s="40">
        <f t="shared" si="9"/>
        <v>0</v>
      </c>
      <c r="V76" s="40">
        <f t="shared" si="9"/>
        <v>0</v>
      </c>
      <c r="W76" s="40">
        <f t="shared" si="9"/>
        <v>0</v>
      </c>
      <c r="X76" s="40">
        <f t="shared" si="9"/>
        <v>0</v>
      </c>
      <c r="Y76" s="40">
        <f t="shared" si="9"/>
        <v>0</v>
      </c>
      <c r="Z76" s="40">
        <f t="shared" si="9"/>
        <v>0</v>
      </c>
      <c r="AA76" s="40">
        <f t="shared" si="9"/>
        <v>0</v>
      </c>
      <c r="AB76" s="40">
        <f t="shared" si="9"/>
        <v>0</v>
      </c>
      <c r="AC76" s="40">
        <f t="shared" si="9"/>
        <v>0</v>
      </c>
      <c r="AD76" s="40">
        <f t="shared" si="9"/>
        <v>0</v>
      </c>
      <c r="AE76" s="40">
        <f t="shared" si="9"/>
        <v>0</v>
      </c>
      <c r="AF76" s="40">
        <f t="shared" si="9"/>
        <v>0</v>
      </c>
      <c r="AG76" s="40">
        <f t="shared" si="9"/>
        <v>0</v>
      </c>
      <c r="AH76" s="40">
        <f t="shared" si="9"/>
        <v>0</v>
      </c>
      <c r="AI76" s="40">
        <f t="shared" ref="AI76:BK76" si="10">AI75</f>
        <v>0</v>
      </c>
      <c r="AJ76" s="40">
        <f t="shared" si="10"/>
        <v>0</v>
      </c>
      <c r="AK76" s="40">
        <f t="shared" si="10"/>
        <v>0</v>
      </c>
      <c r="AL76" s="40">
        <f t="shared" si="10"/>
        <v>0</v>
      </c>
      <c r="AM76" s="40">
        <f t="shared" si="10"/>
        <v>0</v>
      </c>
      <c r="AN76" s="40">
        <f t="shared" si="10"/>
        <v>0</v>
      </c>
      <c r="AO76" s="40">
        <f t="shared" si="10"/>
        <v>0</v>
      </c>
      <c r="AP76" s="40">
        <f t="shared" si="10"/>
        <v>0</v>
      </c>
      <c r="AQ76" s="40">
        <f t="shared" si="10"/>
        <v>0</v>
      </c>
      <c r="AR76" s="40">
        <f t="shared" si="10"/>
        <v>0</v>
      </c>
      <c r="AS76" s="40">
        <f t="shared" si="10"/>
        <v>0</v>
      </c>
      <c r="AT76" s="40">
        <f t="shared" si="10"/>
        <v>0</v>
      </c>
      <c r="AU76" s="40">
        <f t="shared" si="10"/>
        <v>0</v>
      </c>
      <c r="AV76" s="40">
        <f t="shared" si="10"/>
        <v>0</v>
      </c>
      <c r="AW76" s="40">
        <f t="shared" si="10"/>
        <v>0</v>
      </c>
      <c r="AX76" s="40">
        <f t="shared" si="10"/>
        <v>0</v>
      </c>
      <c r="AY76" s="40">
        <f t="shared" si="10"/>
        <v>0</v>
      </c>
      <c r="AZ76" s="40">
        <f t="shared" si="10"/>
        <v>0</v>
      </c>
      <c r="BA76" s="40">
        <f t="shared" si="10"/>
        <v>0</v>
      </c>
      <c r="BB76" s="40">
        <f t="shared" si="10"/>
        <v>0</v>
      </c>
      <c r="BC76" s="40">
        <f t="shared" si="10"/>
        <v>0</v>
      </c>
      <c r="BD76" s="40">
        <f t="shared" si="10"/>
        <v>0</v>
      </c>
      <c r="BE76" s="40">
        <f t="shared" si="10"/>
        <v>0</v>
      </c>
      <c r="BF76" s="40">
        <f t="shared" si="10"/>
        <v>0</v>
      </c>
      <c r="BG76" s="40">
        <f t="shared" si="10"/>
        <v>0</v>
      </c>
      <c r="BH76" s="40">
        <f t="shared" si="10"/>
        <v>0</v>
      </c>
      <c r="BI76" s="40">
        <f t="shared" si="10"/>
        <v>0</v>
      </c>
      <c r="BJ76" s="40">
        <f t="shared" si="10"/>
        <v>0</v>
      </c>
      <c r="BK76" s="40">
        <f t="shared" si="10"/>
        <v>0</v>
      </c>
    </row>
    <row r="77" spans="1:63">
      <c r="A77" s="17" t="s">
        <v>86</v>
      </c>
      <c r="B77" s="25" t="s">
        <v>16</v>
      </c>
      <c r="C77" s="76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8"/>
    </row>
    <row r="78" spans="1:63">
      <c r="A78" s="17"/>
      <c r="B78" s="26" t="s">
        <v>166</v>
      </c>
      <c r="C78" s="39">
        <v>0</v>
      </c>
      <c r="D78" s="34">
        <v>0</v>
      </c>
      <c r="E78" s="34">
        <v>0</v>
      </c>
      <c r="F78" s="34">
        <v>0</v>
      </c>
      <c r="G78" s="41">
        <v>0</v>
      </c>
      <c r="H78" s="39">
        <v>2.6238270000000001E-2</v>
      </c>
      <c r="I78" s="34">
        <v>0</v>
      </c>
      <c r="J78" s="34">
        <v>0</v>
      </c>
      <c r="K78" s="34">
        <v>0</v>
      </c>
      <c r="L78" s="41">
        <v>2.1274800000000002E-3</v>
      </c>
      <c r="M78" s="39">
        <v>0</v>
      </c>
      <c r="N78" s="34">
        <v>0</v>
      </c>
      <c r="O78" s="34">
        <v>0</v>
      </c>
      <c r="P78" s="34">
        <v>0</v>
      </c>
      <c r="Q78" s="41">
        <v>0</v>
      </c>
      <c r="R78" s="39">
        <v>2.6401560000000001E-2</v>
      </c>
      <c r="S78" s="34">
        <v>0</v>
      </c>
      <c r="T78" s="34">
        <v>0</v>
      </c>
      <c r="U78" s="34">
        <v>0</v>
      </c>
      <c r="V78" s="41">
        <v>6.2943750000000007E-2</v>
      </c>
      <c r="W78" s="39">
        <v>0</v>
      </c>
      <c r="X78" s="34">
        <v>0</v>
      </c>
      <c r="Y78" s="34">
        <v>0</v>
      </c>
      <c r="Z78" s="34">
        <v>0</v>
      </c>
      <c r="AA78" s="41">
        <v>0</v>
      </c>
      <c r="AB78" s="39">
        <v>1.0342564700000001</v>
      </c>
      <c r="AC78" s="34">
        <v>0.29565564999999999</v>
      </c>
      <c r="AD78" s="34">
        <v>0</v>
      </c>
      <c r="AE78" s="34">
        <v>0</v>
      </c>
      <c r="AF78" s="41">
        <v>1.3462461400000001</v>
      </c>
      <c r="AG78" s="39">
        <v>0</v>
      </c>
      <c r="AH78" s="34">
        <v>0</v>
      </c>
      <c r="AI78" s="34">
        <v>0</v>
      </c>
      <c r="AJ78" s="34">
        <v>0</v>
      </c>
      <c r="AK78" s="41">
        <v>0</v>
      </c>
      <c r="AL78" s="39">
        <v>0.11168395</v>
      </c>
      <c r="AM78" s="34">
        <v>1.1549471</v>
      </c>
      <c r="AN78" s="34">
        <v>0</v>
      </c>
      <c r="AO78" s="34">
        <v>0</v>
      </c>
      <c r="AP78" s="41">
        <v>1.09360839</v>
      </c>
      <c r="AQ78" s="39">
        <v>0</v>
      </c>
      <c r="AR78" s="34">
        <v>0</v>
      </c>
      <c r="AS78" s="34">
        <v>0</v>
      </c>
      <c r="AT78" s="34">
        <v>0</v>
      </c>
      <c r="AU78" s="41">
        <v>0</v>
      </c>
      <c r="AV78" s="39">
        <v>10.17521101</v>
      </c>
      <c r="AW78" s="34">
        <v>12.788991559999999</v>
      </c>
      <c r="AX78" s="34">
        <v>0</v>
      </c>
      <c r="AY78" s="34">
        <v>0</v>
      </c>
      <c r="AZ78" s="41">
        <v>28.103795219999999</v>
      </c>
      <c r="BA78" s="39">
        <v>0</v>
      </c>
      <c r="BB78" s="34">
        <v>0</v>
      </c>
      <c r="BC78" s="34">
        <v>0</v>
      </c>
      <c r="BD78" s="34">
        <v>0</v>
      </c>
      <c r="BE78" s="41">
        <v>0</v>
      </c>
      <c r="BF78" s="39">
        <v>6.4524246400000003</v>
      </c>
      <c r="BG78" s="34">
        <v>2.6870919500000001</v>
      </c>
      <c r="BH78" s="34">
        <v>0</v>
      </c>
      <c r="BI78" s="34">
        <v>0</v>
      </c>
      <c r="BJ78" s="41">
        <v>7.1017281700000003</v>
      </c>
      <c r="BK78" s="42">
        <f>C78+D78+E78+F78+G78+H78+I78+J78+K78+L78+M78+N78+O78+P78+Q78+R78+S78+T78+U78+V78+W78+X78+Y78+Z78+AA78+AB78+AC78+AD78+AE78+AF78+AG78+AH78+AI78+AJ78+AK78+AL78+AM78+AN78+AO78+AP78+AQ78+AR78+AS78+AT78+AU78+AV78+AW78+AX78+AY78+AZ78+BA78+BB78+BC78+BD78+BE78+BF78+BG78+BH78+BI78+BJ78</f>
        <v>72.463351309999993</v>
      </c>
    </row>
    <row r="79" spans="1:63" ht="25.5">
      <c r="A79" s="17"/>
      <c r="B79" s="26" t="s">
        <v>167</v>
      </c>
      <c r="C79" s="39">
        <v>0</v>
      </c>
      <c r="D79" s="46">
        <v>0</v>
      </c>
      <c r="E79" s="46">
        <v>0</v>
      </c>
      <c r="F79" s="46">
        <v>0</v>
      </c>
      <c r="G79" s="47">
        <v>0</v>
      </c>
      <c r="H79" s="39">
        <v>1.07053322</v>
      </c>
      <c r="I79" s="46">
        <v>278.40348981</v>
      </c>
      <c r="J79" s="46">
        <v>0</v>
      </c>
      <c r="K79" s="46">
        <v>0</v>
      </c>
      <c r="L79" s="47">
        <v>254.023132</v>
      </c>
      <c r="M79" s="39">
        <v>0</v>
      </c>
      <c r="N79" s="46">
        <v>0</v>
      </c>
      <c r="O79" s="46">
        <v>0</v>
      </c>
      <c r="P79" s="46">
        <v>0</v>
      </c>
      <c r="Q79" s="47">
        <v>0</v>
      </c>
      <c r="R79" s="39">
        <v>1.42072055</v>
      </c>
      <c r="S79" s="46">
        <v>3.2796166499999999</v>
      </c>
      <c r="T79" s="46">
        <v>0.75584141999999999</v>
      </c>
      <c r="U79" s="46">
        <v>0</v>
      </c>
      <c r="V79" s="47">
        <v>8.2963256899999998</v>
      </c>
      <c r="W79" s="39">
        <v>0</v>
      </c>
      <c r="X79" s="46">
        <v>0</v>
      </c>
      <c r="Y79" s="46">
        <v>0</v>
      </c>
      <c r="Z79" s="46">
        <v>0</v>
      </c>
      <c r="AA79" s="47">
        <v>0</v>
      </c>
      <c r="AB79" s="39">
        <v>0.18081779000000001</v>
      </c>
      <c r="AC79" s="46">
        <v>32.89117092</v>
      </c>
      <c r="AD79" s="46">
        <v>0</v>
      </c>
      <c r="AE79" s="46">
        <v>0</v>
      </c>
      <c r="AF79" s="47">
        <v>5.44444748</v>
      </c>
      <c r="AG79" s="39">
        <v>0</v>
      </c>
      <c r="AH79" s="46">
        <v>0</v>
      </c>
      <c r="AI79" s="46">
        <v>0</v>
      </c>
      <c r="AJ79" s="46">
        <v>0</v>
      </c>
      <c r="AK79" s="47">
        <v>0</v>
      </c>
      <c r="AL79" s="39">
        <v>5.1262809999999999E-2</v>
      </c>
      <c r="AM79" s="46">
        <v>0.60528258999999995</v>
      </c>
      <c r="AN79" s="46">
        <v>0</v>
      </c>
      <c r="AO79" s="46">
        <v>0</v>
      </c>
      <c r="AP79" s="47">
        <v>0.73613074999999994</v>
      </c>
      <c r="AQ79" s="39">
        <v>0</v>
      </c>
      <c r="AR79" s="46">
        <v>0</v>
      </c>
      <c r="AS79" s="46">
        <v>0</v>
      </c>
      <c r="AT79" s="46">
        <v>0</v>
      </c>
      <c r="AU79" s="47">
        <v>0</v>
      </c>
      <c r="AV79" s="39">
        <v>3.7704780599999999</v>
      </c>
      <c r="AW79" s="46">
        <v>270.30205624000001</v>
      </c>
      <c r="AX79" s="46">
        <v>0</v>
      </c>
      <c r="AY79" s="46">
        <v>0</v>
      </c>
      <c r="AZ79" s="47">
        <v>76.363307039999995</v>
      </c>
      <c r="BA79" s="39">
        <v>0</v>
      </c>
      <c r="BB79" s="46">
        <v>0</v>
      </c>
      <c r="BC79" s="46">
        <v>0</v>
      </c>
      <c r="BD79" s="46">
        <v>0</v>
      </c>
      <c r="BE79" s="47">
        <v>0</v>
      </c>
      <c r="BF79" s="39">
        <v>2.2433869999999998</v>
      </c>
      <c r="BG79" s="46">
        <v>28.724255549999999</v>
      </c>
      <c r="BH79" s="46">
        <v>14.201083499999999</v>
      </c>
      <c r="BI79" s="46">
        <v>0</v>
      </c>
      <c r="BJ79" s="47">
        <v>11.86580841</v>
      </c>
      <c r="BK79" s="42">
        <f t="shared" ref="BK79:BK95" si="11">C79+D79+E79+F79+G79+H79+I79+J79+K79+L79+M79+N79+O79+P79+Q79+R79+S79+T79+U79+V79+W79+X79+Y79+Z79+AA79+AB79+AC79+AD79+AE79+AF79+AG79+AH79+AI79+AJ79+AK79+AL79+AM79+AN79+AO79+AP79+AQ79+AR79+AS79+AT79+AU79+AV79+AW79+AX79+AY79+AZ79+BA79+BB79+BC79+BD79+BE79+BF79+BG79+BH79+BI79+BJ79</f>
        <v>994.62914748000003</v>
      </c>
    </row>
    <row r="80" spans="1:63">
      <c r="A80" s="17"/>
      <c r="B80" s="26" t="s">
        <v>168</v>
      </c>
      <c r="C80" s="39">
        <v>0</v>
      </c>
      <c r="D80" s="46">
        <v>0</v>
      </c>
      <c r="E80" s="46">
        <v>0</v>
      </c>
      <c r="F80" s="46">
        <v>0</v>
      </c>
      <c r="G80" s="47">
        <v>0</v>
      </c>
      <c r="H80" s="39">
        <v>2.5875440200000002</v>
      </c>
      <c r="I80" s="46">
        <v>559.01362085999995</v>
      </c>
      <c r="J80" s="46">
        <v>53.552255989999999</v>
      </c>
      <c r="K80" s="46">
        <v>0</v>
      </c>
      <c r="L80" s="47">
        <v>101.18490561</v>
      </c>
      <c r="M80" s="39">
        <v>0</v>
      </c>
      <c r="N80" s="46">
        <v>0</v>
      </c>
      <c r="O80" s="46">
        <v>0</v>
      </c>
      <c r="P80" s="46">
        <v>0</v>
      </c>
      <c r="Q80" s="47">
        <v>0</v>
      </c>
      <c r="R80" s="39">
        <v>1.1143823500000001</v>
      </c>
      <c r="S80" s="46">
        <v>9.8870399999999997E-3</v>
      </c>
      <c r="T80" s="46">
        <v>0.52373106000000003</v>
      </c>
      <c r="U80" s="46">
        <v>0</v>
      </c>
      <c r="V80" s="47">
        <v>1.15789444</v>
      </c>
      <c r="W80" s="39">
        <v>0</v>
      </c>
      <c r="X80" s="46">
        <v>0</v>
      </c>
      <c r="Y80" s="46">
        <v>0</v>
      </c>
      <c r="Z80" s="46">
        <v>0</v>
      </c>
      <c r="AA80" s="47">
        <v>0</v>
      </c>
      <c r="AB80" s="39">
        <v>18.353095379999999</v>
      </c>
      <c r="AC80" s="46">
        <v>147.01938480000001</v>
      </c>
      <c r="AD80" s="46">
        <v>0</v>
      </c>
      <c r="AE80" s="46">
        <v>223.57366259</v>
      </c>
      <c r="AF80" s="47">
        <v>270.67676772999999</v>
      </c>
      <c r="AG80" s="39">
        <v>0</v>
      </c>
      <c r="AH80" s="46">
        <v>0</v>
      </c>
      <c r="AI80" s="46">
        <v>0</v>
      </c>
      <c r="AJ80" s="46">
        <v>0</v>
      </c>
      <c r="AK80" s="47">
        <v>0</v>
      </c>
      <c r="AL80" s="39">
        <v>3.32603136</v>
      </c>
      <c r="AM80" s="46">
        <v>13.42915123</v>
      </c>
      <c r="AN80" s="46">
        <v>0.62875987</v>
      </c>
      <c r="AO80" s="46">
        <v>0</v>
      </c>
      <c r="AP80" s="47">
        <v>18.75936961</v>
      </c>
      <c r="AQ80" s="39">
        <v>0</v>
      </c>
      <c r="AR80" s="46">
        <v>0.25213363999999999</v>
      </c>
      <c r="AS80" s="46">
        <v>0</v>
      </c>
      <c r="AT80" s="46">
        <v>0</v>
      </c>
      <c r="AU80" s="47">
        <v>0</v>
      </c>
      <c r="AV80" s="39">
        <v>141.65979856999999</v>
      </c>
      <c r="AW80" s="46">
        <v>1735.0560876899999</v>
      </c>
      <c r="AX80" s="46">
        <v>23.36654321</v>
      </c>
      <c r="AY80" s="46">
        <v>0</v>
      </c>
      <c r="AZ80" s="47">
        <v>1251.2732499900001</v>
      </c>
      <c r="BA80" s="39">
        <v>0</v>
      </c>
      <c r="BB80" s="46">
        <v>0</v>
      </c>
      <c r="BC80" s="46">
        <v>0</v>
      </c>
      <c r="BD80" s="46">
        <v>0</v>
      </c>
      <c r="BE80" s="47">
        <v>0</v>
      </c>
      <c r="BF80" s="39">
        <v>36.637241260000003</v>
      </c>
      <c r="BG80" s="46">
        <v>136.30458973</v>
      </c>
      <c r="BH80" s="46">
        <v>7.2037339200000003</v>
      </c>
      <c r="BI80" s="46">
        <v>0</v>
      </c>
      <c r="BJ80" s="47">
        <v>112.21781425</v>
      </c>
      <c r="BK80" s="42">
        <f t="shared" si="11"/>
        <v>4858.8816361999998</v>
      </c>
    </row>
    <row r="81" spans="1:63">
      <c r="A81" s="17"/>
      <c r="B81" s="26" t="s">
        <v>169</v>
      </c>
      <c r="C81" s="39">
        <v>0</v>
      </c>
      <c r="D81" s="46">
        <v>0</v>
      </c>
      <c r="E81" s="46">
        <v>0</v>
      </c>
      <c r="F81" s="46">
        <v>0</v>
      </c>
      <c r="G81" s="47">
        <v>0</v>
      </c>
      <c r="H81" s="39">
        <v>0.78754433000000001</v>
      </c>
      <c r="I81" s="46">
        <v>212.36842917999999</v>
      </c>
      <c r="J81" s="46">
        <v>0</v>
      </c>
      <c r="K81" s="46">
        <v>0</v>
      </c>
      <c r="L81" s="47">
        <v>1.6532585</v>
      </c>
      <c r="M81" s="39">
        <v>0</v>
      </c>
      <c r="N81" s="46">
        <v>0</v>
      </c>
      <c r="O81" s="46">
        <v>0</v>
      </c>
      <c r="P81" s="46">
        <v>0</v>
      </c>
      <c r="Q81" s="47">
        <v>0</v>
      </c>
      <c r="R81" s="39">
        <v>0.76770333000000002</v>
      </c>
      <c r="S81" s="46">
        <v>4.102679E-2</v>
      </c>
      <c r="T81" s="46">
        <v>0</v>
      </c>
      <c r="U81" s="46">
        <v>0</v>
      </c>
      <c r="V81" s="47">
        <v>0.59067064000000002</v>
      </c>
      <c r="W81" s="39">
        <v>0</v>
      </c>
      <c r="X81" s="46">
        <v>0</v>
      </c>
      <c r="Y81" s="46">
        <v>0</v>
      </c>
      <c r="Z81" s="46">
        <v>0</v>
      </c>
      <c r="AA81" s="47">
        <v>0</v>
      </c>
      <c r="AB81" s="39">
        <v>0.59973376</v>
      </c>
      <c r="AC81" s="46">
        <v>1.49549676</v>
      </c>
      <c r="AD81" s="46">
        <v>0</v>
      </c>
      <c r="AE81" s="46">
        <v>0</v>
      </c>
      <c r="AF81" s="47">
        <v>6.2429704299999997</v>
      </c>
      <c r="AG81" s="39">
        <v>0</v>
      </c>
      <c r="AH81" s="46">
        <v>0</v>
      </c>
      <c r="AI81" s="46">
        <v>0</v>
      </c>
      <c r="AJ81" s="46">
        <v>0</v>
      </c>
      <c r="AK81" s="47">
        <v>0</v>
      </c>
      <c r="AL81" s="39">
        <v>0.16250671</v>
      </c>
      <c r="AM81" s="46">
        <v>0.32520828000000002</v>
      </c>
      <c r="AN81" s="46">
        <v>0</v>
      </c>
      <c r="AO81" s="46">
        <v>0</v>
      </c>
      <c r="AP81" s="47">
        <v>0.68012585999999997</v>
      </c>
      <c r="AQ81" s="39">
        <v>0</v>
      </c>
      <c r="AR81" s="46">
        <v>0</v>
      </c>
      <c r="AS81" s="46">
        <v>0</v>
      </c>
      <c r="AT81" s="46">
        <v>0</v>
      </c>
      <c r="AU81" s="47">
        <v>0</v>
      </c>
      <c r="AV81" s="39">
        <v>14.480954499999999</v>
      </c>
      <c r="AW81" s="46">
        <v>252.94353672</v>
      </c>
      <c r="AX81" s="46">
        <v>0</v>
      </c>
      <c r="AY81" s="46">
        <v>0</v>
      </c>
      <c r="AZ81" s="47">
        <v>150.26956218999999</v>
      </c>
      <c r="BA81" s="39">
        <v>0</v>
      </c>
      <c r="BB81" s="46">
        <v>0</v>
      </c>
      <c r="BC81" s="46">
        <v>0</v>
      </c>
      <c r="BD81" s="46">
        <v>0</v>
      </c>
      <c r="BE81" s="47">
        <v>0</v>
      </c>
      <c r="BF81" s="39">
        <v>12.77007687</v>
      </c>
      <c r="BG81" s="46">
        <v>24.33769212</v>
      </c>
      <c r="BH81" s="46">
        <v>14.81356566</v>
      </c>
      <c r="BI81" s="46">
        <v>0</v>
      </c>
      <c r="BJ81" s="47">
        <v>23.664984780000001</v>
      </c>
      <c r="BK81" s="42">
        <f t="shared" si="11"/>
        <v>718.9950474100001</v>
      </c>
    </row>
    <row r="82" spans="1:63">
      <c r="A82" s="17"/>
      <c r="B82" s="26" t="s">
        <v>188</v>
      </c>
      <c r="C82" s="39">
        <v>0</v>
      </c>
      <c r="D82" s="46">
        <v>0.16437441</v>
      </c>
      <c r="E82" s="46">
        <v>0</v>
      </c>
      <c r="F82" s="46">
        <v>0</v>
      </c>
      <c r="G82" s="47">
        <v>0</v>
      </c>
      <c r="H82" s="39">
        <v>1.91010031</v>
      </c>
      <c r="I82" s="46">
        <v>781.75024110000004</v>
      </c>
      <c r="J82" s="46">
        <v>3.2319889700000002</v>
      </c>
      <c r="K82" s="46">
        <v>0</v>
      </c>
      <c r="L82" s="47">
        <v>54.021310829999997</v>
      </c>
      <c r="M82" s="39">
        <v>0</v>
      </c>
      <c r="N82" s="46">
        <v>0</v>
      </c>
      <c r="O82" s="46">
        <v>0</v>
      </c>
      <c r="P82" s="46">
        <v>0</v>
      </c>
      <c r="Q82" s="47">
        <v>0</v>
      </c>
      <c r="R82" s="39">
        <v>1.732796</v>
      </c>
      <c r="S82" s="46">
        <v>1.05698647</v>
      </c>
      <c r="T82" s="46">
        <v>4.0462531500000001</v>
      </c>
      <c r="U82" s="46">
        <v>0</v>
      </c>
      <c r="V82" s="47">
        <v>4.9423121200000004</v>
      </c>
      <c r="W82" s="39">
        <v>0</v>
      </c>
      <c r="X82" s="46">
        <v>0</v>
      </c>
      <c r="Y82" s="46">
        <v>0</v>
      </c>
      <c r="Z82" s="46">
        <v>0</v>
      </c>
      <c r="AA82" s="47">
        <v>0</v>
      </c>
      <c r="AB82" s="39">
        <v>7.2354860499999996</v>
      </c>
      <c r="AC82" s="46">
        <v>175.84285690999999</v>
      </c>
      <c r="AD82" s="46">
        <v>0</v>
      </c>
      <c r="AE82" s="46">
        <v>138.62776298</v>
      </c>
      <c r="AF82" s="47">
        <v>371.58961340000002</v>
      </c>
      <c r="AG82" s="39">
        <v>0</v>
      </c>
      <c r="AH82" s="46">
        <v>0</v>
      </c>
      <c r="AI82" s="46">
        <v>0</v>
      </c>
      <c r="AJ82" s="46">
        <v>0</v>
      </c>
      <c r="AK82" s="47">
        <v>0</v>
      </c>
      <c r="AL82" s="39">
        <v>0.43445305000000001</v>
      </c>
      <c r="AM82" s="46">
        <v>3.3354177800000002</v>
      </c>
      <c r="AN82" s="46">
        <v>0</v>
      </c>
      <c r="AO82" s="46">
        <v>0</v>
      </c>
      <c r="AP82" s="47">
        <v>6.4750674699999999</v>
      </c>
      <c r="AQ82" s="39">
        <v>0</v>
      </c>
      <c r="AR82" s="46">
        <v>2.8135900899999999</v>
      </c>
      <c r="AS82" s="46">
        <v>0</v>
      </c>
      <c r="AT82" s="46">
        <v>0</v>
      </c>
      <c r="AU82" s="47">
        <v>0</v>
      </c>
      <c r="AV82" s="39">
        <v>15.42809278</v>
      </c>
      <c r="AW82" s="46">
        <v>357.05382021999998</v>
      </c>
      <c r="AX82" s="46">
        <v>0</v>
      </c>
      <c r="AY82" s="46">
        <v>0</v>
      </c>
      <c r="AZ82" s="47">
        <v>247.91655700999999</v>
      </c>
      <c r="BA82" s="39">
        <v>0</v>
      </c>
      <c r="BB82" s="46">
        <v>0</v>
      </c>
      <c r="BC82" s="46">
        <v>0</v>
      </c>
      <c r="BD82" s="46">
        <v>0</v>
      </c>
      <c r="BE82" s="47">
        <v>0</v>
      </c>
      <c r="BF82" s="39">
        <v>6.4237424799999996</v>
      </c>
      <c r="BG82" s="46">
        <v>14.44671131</v>
      </c>
      <c r="BH82" s="46">
        <v>1.65914144</v>
      </c>
      <c r="BI82" s="46">
        <v>0</v>
      </c>
      <c r="BJ82" s="47">
        <v>63.535821089999999</v>
      </c>
      <c r="BK82" s="42">
        <f t="shared" si="11"/>
        <v>2265.6744974199996</v>
      </c>
    </row>
    <row r="83" spans="1:63">
      <c r="A83" s="17"/>
      <c r="B83" s="26" t="s">
        <v>189</v>
      </c>
      <c r="C83" s="39">
        <v>0</v>
      </c>
      <c r="D83" s="46">
        <v>0</v>
      </c>
      <c r="E83" s="46">
        <v>0</v>
      </c>
      <c r="F83" s="46">
        <v>0</v>
      </c>
      <c r="G83" s="47">
        <v>0</v>
      </c>
      <c r="H83" s="39">
        <v>0.51688615999999998</v>
      </c>
      <c r="I83" s="46">
        <v>0.32430769999999998</v>
      </c>
      <c r="J83" s="46">
        <v>0</v>
      </c>
      <c r="K83" s="46">
        <v>0</v>
      </c>
      <c r="L83" s="47">
        <v>0.43239898999999998</v>
      </c>
      <c r="M83" s="39">
        <v>0</v>
      </c>
      <c r="N83" s="46">
        <v>0</v>
      </c>
      <c r="O83" s="46">
        <v>0</v>
      </c>
      <c r="P83" s="46">
        <v>0</v>
      </c>
      <c r="Q83" s="47">
        <v>0</v>
      </c>
      <c r="R83" s="39">
        <v>0.22009946</v>
      </c>
      <c r="S83" s="46">
        <v>2.9891200000000001E-3</v>
      </c>
      <c r="T83" s="46">
        <v>0</v>
      </c>
      <c r="U83" s="46">
        <v>0</v>
      </c>
      <c r="V83" s="47">
        <v>0.36342625000000001</v>
      </c>
      <c r="W83" s="39">
        <v>0</v>
      </c>
      <c r="X83" s="46">
        <v>0</v>
      </c>
      <c r="Y83" s="46">
        <v>0</v>
      </c>
      <c r="Z83" s="46">
        <v>0</v>
      </c>
      <c r="AA83" s="47">
        <v>0</v>
      </c>
      <c r="AB83" s="39">
        <v>0.37357325000000002</v>
      </c>
      <c r="AC83" s="46">
        <v>2.2921793199999998</v>
      </c>
      <c r="AD83" s="46">
        <v>0</v>
      </c>
      <c r="AE83" s="46">
        <v>0</v>
      </c>
      <c r="AF83" s="47">
        <v>6.7860053100000002</v>
      </c>
      <c r="AG83" s="39">
        <v>0</v>
      </c>
      <c r="AH83" s="46">
        <v>0</v>
      </c>
      <c r="AI83" s="46">
        <v>0</v>
      </c>
      <c r="AJ83" s="46">
        <v>0</v>
      </c>
      <c r="AK83" s="47">
        <v>0</v>
      </c>
      <c r="AL83" s="39">
        <v>0.11715948</v>
      </c>
      <c r="AM83" s="46">
        <v>0.16067384000000001</v>
      </c>
      <c r="AN83" s="46">
        <v>0</v>
      </c>
      <c r="AO83" s="46">
        <v>0</v>
      </c>
      <c r="AP83" s="47">
        <v>0.55270026999999999</v>
      </c>
      <c r="AQ83" s="39">
        <v>0</v>
      </c>
      <c r="AR83" s="46">
        <v>0</v>
      </c>
      <c r="AS83" s="46">
        <v>0</v>
      </c>
      <c r="AT83" s="46">
        <v>0</v>
      </c>
      <c r="AU83" s="47">
        <v>0</v>
      </c>
      <c r="AV83" s="39">
        <v>42.366865259999997</v>
      </c>
      <c r="AW83" s="46">
        <v>239.32298004</v>
      </c>
      <c r="AX83" s="46">
        <v>3.1233063799999998</v>
      </c>
      <c r="AY83" s="46">
        <v>0</v>
      </c>
      <c r="AZ83" s="47">
        <v>404.82648472</v>
      </c>
      <c r="BA83" s="39">
        <v>0</v>
      </c>
      <c r="BB83" s="46">
        <v>0</v>
      </c>
      <c r="BC83" s="46">
        <v>0</v>
      </c>
      <c r="BD83" s="46">
        <v>0</v>
      </c>
      <c r="BE83" s="47">
        <v>0</v>
      </c>
      <c r="BF83" s="39">
        <v>18.820009299999999</v>
      </c>
      <c r="BG83" s="46">
        <v>57.175400779999997</v>
      </c>
      <c r="BH83" s="46">
        <v>9.4340887500000008</v>
      </c>
      <c r="BI83" s="46">
        <v>0</v>
      </c>
      <c r="BJ83" s="47">
        <v>104.75990769000001</v>
      </c>
      <c r="BK83" s="42">
        <f t="shared" si="11"/>
        <v>891.97144207000008</v>
      </c>
    </row>
    <row r="84" spans="1:63">
      <c r="A84" s="17"/>
      <c r="B84" s="26" t="s">
        <v>170</v>
      </c>
      <c r="C84" s="39">
        <v>0</v>
      </c>
      <c r="D84" s="46">
        <v>0</v>
      </c>
      <c r="E84" s="46">
        <v>0</v>
      </c>
      <c r="F84" s="46">
        <v>0</v>
      </c>
      <c r="G84" s="47">
        <v>0</v>
      </c>
      <c r="H84" s="39">
        <v>0.10672516</v>
      </c>
      <c r="I84" s="46">
        <v>0.44085781000000002</v>
      </c>
      <c r="J84" s="46">
        <v>0</v>
      </c>
      <c r="K84" s="46">
        <v>0</v>
      </c>
      <c r="L84" s="47">
        <v>1.2324862999999999</v>
      </c>
      <c r="M84" s="39">
        <v>0</v>
      </c>
      <c r="N84" s="46">
        <v>0</v>
      </c>
      <c r="O84" s="46">
        <v>0</v>
      </c>
      <c r="P84" s="46">
        <v>0</v>
      </c>
      <c r="Q84" s="47">
        <v>0</v>
      </c>
      <c r="R84" s="39">
        <v>0.28201680000000001</v>
      </c>
      <c r="S84" s="46">
        <v>2.04510645</v>
      </c>
      <c r="T84" s="46">
        <v>0</v>
      </c>
      <c r="U84" s="46">
        <v>0</v>
      </c>
      <c r="V84" s="47">
        <v>2.0451069999999998E-2</v>
      </c>
      <c r="W84" s="39">
        <v>0</v>
      </c>
      <c r="X84" s="46">
        <v>0</v>
      </c>
      <c r="Y84" s="46">
        <v>0</v>
      </c>
      <c r="Z84" s="46">
        <v>0</v>
      </c>
      <c r="AA84" s="47">
        <v>0</v>
      </c>
      <c r="AB84" s="39">
        <v>0.47731055</v>
      </c>
      <c r="AC84" s="46">
        <v>0.55695439999999996</v>
      </c>
      <c r="AD84" s="46">
        <v>0</v>
      </c>
      <c r="AE84" s="46">
        <v>0</v>
      </c>
      <c r="AF84" s="47">
        <v>3.43581819</v>
      </c>
      <c r="AG84" s="39">
        <v>0</v>
      </c>
      <c r="AH84" s="46">
        <v>0</v>
      </c>
      <c r="AI84" s="46">
        <v>0</v>
      </c>
      <c r="AJ84" s="46">
        <v>0</v>
      </c>
      <c r="AK84" s="47">
        <v>0</v>
      </c>
      <c r="AL84" s="39">
        <v>0.31408183000000001</v>
      </c>
      <c r="AM84" s="46">
        <v>0.48272584000000002</v>
      </c>
      <c r="AN84" s="46">
        <v>0</v>
      </c>
      <c r="AO84" s="46">
        <v>0</v>
      </c>
      <c r="AP84" s="47">
        <v>0.61944909999999997</v>
      </c>
      <c r="AQ84" s="39">
        <v>0</v>
      </c>
      <c r="AR84" s="46">
        <v>0</v>
      </c>
      <c r="AS84" s="46">
        <v>0</v>
      </c>
      <c r="AT84" s="46">
        <v>0</v>
      </c>
      <c r="AU84" s="47">
        <v>0</v>
      </c>
      <c r="AV84" s="39">
        <v>7.3265648199999998</v>
      </c>
      <c r="AW84" s="46">
        <v>27.03033477</v>
      </c>
      <c r="AX84" s="46">
        <v>0</v>
      </c>
      <c r="AY84" s="46">
        <v>0</v>
      </c>
      <c r="AZ84" s="47">
        <v>51.592444540000002</v>
      </c>
      <c r="BA84" s="39">
        <v>0</v>
      </c>
      <c r="BB84" s="46">
        <v>0</v>
      </c>
      <c r="BC84" s="46">
        <v>0</v>
      </c>
      <c r="BD84" s="46">
        <v>0</v>
      </c>
      <c r="BE84" s="47">
        <v>0</v>
      </c>
      <c r="BF84" s="39">
        <v>8.0320119999999999</v>
      </c>
      <c r="BG84" s="46">
        <v>19.878248159999998</v>
      </c>
      <c r="BH84" s="46">
        <v>1.7355884699999999</v>
      </c>
      <c r="BI84" s="46">
        <v>0</v>
      </c>
      <c r="BJ84" s="47">
        <v>10.043571160000001</v>
      </c>
      <c r="BK84" s="42">
        <f t="shared" si="11"/>
        <v>135.65274742</v>
      </c>
    </row>
    <row r="85" spans="1:63">
      <c r="A85" s="17"/>
      <c r="B85" s="26" t="s">
        <v>171</v>
      </c>
      <c r="C85" s="39">
        <v>0</v>
      </c>
      <c r="D85" s="46">
        <v>0</v>
      </c>
      <c r="E85" s="46">
        <v>0</v>
      </c>
      <c r="F85" s="46">
        <v>0</v>
      </c>
      <c r="G85" s="47">
        <v>0</v>
      </c>
      <c r="H85" s="39">
        <v>0.10727312</v>
      </c>
      <c r="I85" s="46">
        <v>2.8496109500000002</v>
      </c>
      <c r="J85" s="46">
        <v>0</v>
      </c>
      <c r="K85" s="46">
        <v>0</v>
      </c>
      <c r="L85" s="47">
        <v>0</v>
      </c>
      <c r="M85" s="39">
        <v>0</v>
      </c>
      <c r="N85" s="46">
        <v>0</v>
      </c>
      <c r="O85" s="46">
        <v>0</v>
      </c>
      <c r="P85" s="46">
        <v>0</v>
      </c>
      <c r="Q85" s="47">
        <v>0</v>
      </c>
      <c r="R85" s="39">
        <v>8.0074850000000003E-2</v>
      </c>
      <c r="S85" s="46">
        <v>0</v>
      </c>
      <c r="T85" s="46">
        <v>0</v>
      </c>
      <c r="U85" s="46">
        <v>0</v>
      </c>
      <c r="V85" s="47">
        <v>0</v>
      </c>
      <c r="W85" s="39">
        <v>0</v>
      </c>
      <c r="X85" s="46">
        <v>0</v>
      </c>
      <c r="Y85" s="46">
        <v>0</v>
      </c>
      <c r="Z85" s="46">
        <v>0</v>
      </c>
      <c r="AA85" s="47">
        <v>0</v>
      </c>
      <c r="AB85" s="39">
        <v>1.1575473199999999</v>
      </c>
      <c r="AC85" s="46">
        <v>0.42327993000000003</v>
      </c>
      <c r="AD85" s="46">
        <v>0</v>
      </c>
      <c r="AE85" s="46">
        <v>0</v>
      </c>
      <c r="AF85" s="47">
        <v>7.6774724900000004</v>
      </c>
      <c r="AG85" s="39">
        <v>0</v>
      </c>
      <c r="AH85" s="46">
        <v>0</v>
      </c>
      <c r="AI85" s="46">
        <v>0</v>
      </c>
      <c r="AJ85" s="46">
        <v>0</v>
      </c>
      <c r="AK85" s="47">
        <v>0</v>
      </c>
      <c r="AL85" s="39">
        <v>0.35675029000000003</v>
      </c>
      <c r="AM85" s="46">
        <v>0</v>
      </c>
      <c r="AN85" s="46">
        <v>0</v>
      </c>
      <c r="AO85" s="46">
        <v>0</v>
      </c>
      <c r="AP85" s="47">
        <v>1.2916343800000001</v>
      </c>
      <c r="AQ85" s="39">
        <v>0</v>
      </c>
      <c r="AR85" s="46">
        <v>0</v>
      </c>
      <c r="AS85" s="46">
        <v>0</v>
      </c>
      <c r="AT85" s="46">
        <v>0</v>
      </c>
      <c r="AU85" s="47">
        <v>0</v>
      </c>
      <c r="AV85" s="39">
        <v>16.776710850000001</v>
      </c>
      <c r="AW85" s="46">
        <v>11.527784049999999</v>
      </c>
      <c r="AX85" s="46">
        <v>0</v>
      </c>
      <c r="AY85" s="46">
        <v>0</v>
      </c>
      <c r="AZ85" s="47">
        <v>39.131773010000003</v>
      </c>
      <c r="BA85" s="39">
        <v>0</v>
      </c>
      <c r="BB85" s="46">
        <v>0</v>
      </c>
      <c r="BC85" s="46">
        <v>0</v>
      </c>
      <c r="BD85" s="46">
        <v>0</v>
      </c>
      <c r="BE85" s="47">
        <v>0</v>
      </c>
      <c r="BF85" s="39">
        <v>10.937845319999999</v>
      </c>
      <c r="BG85" s="46">
        <v>5.82208959</v>
      </c>
      <c r="BH85" s="46">
        <v>0</v>
      </c>
      <c r="BI85" s="46">
        <v>0</v>
      </c>
      <c r="BJ85" s="47">
        <v>19.654797869999999</v>
      </c>
      <c r="BK85" s="42">
        <f t="shared" si="11"/>
        <v>117.79464402000001</v>
      </c>
    </row>
    <row r="86" spans="1:63">
      <c r="A86" s="17"/>
      <c r="B86" s="26" t="s">
        <v>172</v>
      </c>
      <c r="C86" s="39">
        <v>0</v>
      </c>
      <c r="D86" s="46">
        <v>0</v>
      </c>
      <c r="E86" s="46">
        <v>0</v>
      </c>
      <c r="F86" s="46">
        <v>0</v>
      </c>
      <c r="G86" s="47">
        <v>0</v>
      </c>
      <c r="H86" s="39">
        <v>0</v>
      </c>
      <c r="I86" s="46">
        <v>0</v>
      </c>
      <c r="J86" s="46">
        <v>0</v>
      </c>
      <c r="K86" s="46">
        <v>0</v>
      </c>
      <c r="L86" s="47">
        <v>0</v>
      </c>
      <c r="M86" s="39">
        <v>0</v>
      </c>
      <c r="N86" s="46">
        <v>0</v>
      </c>
      <c r="O86" s="46">
        <v>0</v>
      </c>
      <c r="P86" s="46">
        <v>0</v>
      </c>
      <c r="Q86" s="47">
        <v>0</v>
      </c>
      <c r="R86" s="39">
        <v>0</v>
      </c>
      <c r="S86" s="46">
        <v>0</v>
      </c>
      <c r="T86" s="46">
        <v>0</v>
      </c>
      <c r="U86" s="46">
        <v>0</v>
      </c>
      <c r="V86" s="47">
        <v>0</v>
      </c>
      <c r="W86" s="39">
        <v>0</v>
      </c>
      <c r="X86" s="46">
        <v>0</v>
      </c>
      <c r="Y86" s="46">
        <v>0</v>
      </c>
      <c r="Z86" s="46">
        <v>0</v>
      </c>
      <c r="AA86" s="47">
        <v>0</v>
      </c>
      <c r="AB86" s="39">
        <v>0</v>
      </c>
      <c r="AC86" s="46">
        <v>0</v>
      </c>
      <c r="AD86" s="46">
        <v>0</v>
      </c>
      <c r="AE86" s="46">
        <v>0</v>
      </c>
      <c r="AF86" s="47">
        <v>1.0634237200000001</v>
      </c>
      <c r="AG86" s="39">
        <v>0</v>
      </c>
      <c r="AH86" s="46">
        <v>0</v>
      </c>
      <c r="AI86" s="46">
        <v>0</v>
      </c>
      <c r="AJ86" s="46">
        <v>0</v>
      </c>
      <c r="AK86" s="47">
        <v>0</v>
      </c>
      <c r="AL86" s="39">
        <v>0</v>
      </c>
      <c r="AM86" s="46">
        <v>0</v>
      </c>
      <c r="AN86" s="46">
        <v>0</v>
      </c>
      <c r="AO86" s="46">
        <v>0</v>
      </c>
      <c r="AP86" s="47">
        <v>0</v>
      </c>
      <c r="AQ86" s="39">
        <v>0</v>
      </c>
      <c r="AR86" s="46">
        <v>0</v>
      </c>
      <c r="AS86" s="46">
        <v>0</v>
      </c>
      <c r="AT86" s="46">
        <v>0</v>
      </c>
      <c r="AU86" s="47">
        <v>0</v>
      </c>
      <c r="AV86" s="39">
        <v>8.6157880000000006E-2</v>
      </c>
      <c r="AW86" s="46">
        <v>0.55810758999999999</v>
      </c>
      <c r="AX86" s="46">
        <v>0</v>
      </c>
      <c r="AY86" s="46">
        <v>0</v>
      </c>
      <c r="AZ86" s="47">
        <v>2.4435976199999998</v>
      </c>
      <c r="BA86" s="39">
        <v>0</v>
      </c>
      <c r="BB86" s="46">
        <v>0</v>
      </c>
      <c r="BC86" s="46">
        <v>0</v>
      </c>
      <c r="BD86" s="46">
        <v>0</v>
      </c>
      <c r="BE86" s="47">
        <v>0</v>
      </c>
      <c r="BF86" s="39">
        <v>3.9878080000000003E-2</v>
      </c>
      <c r="BG86" s="46">
        <v>0</v>
      </c>
      <c r="BH86" s="46">
        <v>0</v>
      </c>
      <c r="BI86" s="46">
        <v>0</v>
      </c>
      <c r="BJ86" s="47">
        <v>0</v>
      </c>
      <c r="BK86" s="42">
        <f t="shared" si="11"/>
        <v>4.1911648900000005</v>
      </c>
    </row>
    <row r="87" spans="1:63" ht="25.5">
      <c r="A87" s="17"/>
      <c r="B87" s="26" t="s">
        <v>173</v>
      </c>
      <c r="C87" s="39">
        <v>0</v>
      </c>
      <c r="D87" s="46">
        <v>0</v>
      </c>
      <c r="E87" s="46">
        <v>0</v>
      </c>
      <c r="F87" s="46">
        <v>0</v>
      </c>
      <c r="G87" s="47">
        <v>0</v>
      </c>
      <c r="H87" s="39">
        <v>0</v>
      </c>
      <c r="I87" s="46">
        <v>0</v>
      </c>
      <c r="J87" s="46">
        <v>0</v>
      </c>
      <c r="K87" s="46">
        <v>0</v>
      </c>
      <c r="L87" s="47">
        <v>0</v>
      </c>
      <c r="M87" s="39">
        <v>0</v>
      </c>
      <c r="N87" s="46">
        <v>0</v>
      </c>
      <c r="O87" s="46">
        <v>0</v>
      </c>
      <c r="P87" s="46">
        <v>0</v>
      </c>
      <c r="Q87" s="47">
        <v>0</v>
      </c>
      <c r="R87" s="39">
        <v>0</v>
      </c>
      <c r="S87" s="46">
        <v>0</v>
      </c>
      <c r="T87" s="46">
        <v>0</v>
      </c>
      <c r="U87" s="46">
        <v>0</v>
      </c>
      <c r="V87" s="47">
        <v>0</v>
      </c>
      <c r="W87" s="39">
        <v>0</v>
      </c>
      <c r="X87" s="46">
        <v>0</v>
      </c>
      <c r="Y87" s="46">
        <v>0</v>
      </c>
      <c r="Z87" s="46">
        <v>0</v>
      </c>
      <c r="AA87" s="47">
        <v>0</v>
      </c>
      <c r="AB87" s="39">
        <v>2.0121700000000002E-3</v>
      </c>
      <c r="AC87" s="46">
        <v>0</v>
      </c>
      <c r="AD87" s="46">
        <v>0</v>
      </c>
      <c r="AE87" s="46">
        <v>0</v>
      </c>
      <c r="AF87" s="47">
        <v>0.10064594</v>
      </c>
      <c r="AG87" s="39">
        <v>0</v>
      </c>
      <c r="AH87" s="46">
        <v>0</v>
      </c>
      <c r="AI87" s="46">
        <v>0</v>
      </c>
      <c r="AJ87" s="46">
        <v>0</v>
      </c>
      <c r="AK87" s="47">
        <v>0</v>
      </c>
      <c r="AL87" s="39">
        <v>0</v>
      </c>
      <c r="AM87" s="46">
        <v>0</v>
      </c>
      <c r="AN87" s="46">
        <v>0</v>
      </c>
      <c r="AO87" s="46">
        <v>0</v>
      </c>
      <c r="AP87" s="47">
        <v>0</v>
      </c>
      <c r="AQ87" s="39">
        <v>0</v>
      </c>
      <c r="AR87" s="46">
        <v>0</v>
      </c>
      <c r="AS87" s="46">
        <v>0</v>
      </c>
      <c r="AT87" s="46">
        <v>0</v>
      </c>
      <c r="AU87" s="47">
        <v>0</v>
      </c>
      <c r="AV87" s="39">
        <v>0.13200956</v>
      </c>
      <c r="AW87" s="46">
        <v>0</v>
      </c>
      <c r="AX87" s="46">
        <v>0</v>
      </c>
      <c r="AY87" s="46">
        <v>0</v>
      </c>
      <c r="AZ87" s="47">
        <v>0.98992734999999998</v>
      </c>
      <c r="BA87" s="39">
        <v>0</v>
      </c>
      <c r="BB87" s="46">
        <v>0</v>
      </c>
      <c r="BC87" s="46">
        <v>0</v>
      </c>
      <c r="BD87" s="46">
        <v>0</v>
      </c>
      <c r="BE87" s="47">
        <v>0</v>
      </c>
      <c r="BF87" s="39">
        <v>1.339768E-2</v>
      </c>
      <c r="BG87" s="46">
        <v>0</v>
      </c>
      <c r="BH87" s="46">
        <v>0</v>
      </c>
      <c r="BI87" s="46">
        <v>0</v>
      </c>
      <c r="BJ87" s="47">
        <v>0.22744513</v>
      </c>
      <c r="BK87" s="42">
        <f t="shared" si="11"/>
        <v>1.4654378299999999</v>
      </c>
    </row>
    <row r="88" spans="1:63">
      <c r="A88" s="17"/>
      <c r="B88" s="26" t="s">
        <v>174</v>
      </c>
      <c r="C88" s="39">
        <v>0</v>
      </c>
      <c r="D88" s="46">
        <v>0</v>
      </c>
      <c r="E88" s="46">
        <v>0</v>
      </c>
      <c r="F88" s="46">
        <v>0</v>
      </c>
      <c r="G88" s="47">
        <v>0</v>
      </c>
      <c r="H88" s="39">
        <v>4.7551900000000003E-3</v>
      </c>
      <c r="I88" s="46">
        <v>0</v>
      </c>
      <c r="J88" s="46">
        <v>0</v>
      </c>
      <c r="K88" s="46">
        <v>0</v>
      </c>
      <c r="L88" s="47">
        <v>0</v>
      </c>
      <c r="M88" s="39">
        <v>0</v>
      </c>
      <c r="N88" s="46">
        <v>0</v>
      </c>
      <c r="O88" s="46">
        <v>0</v>
      </c>
      <c r="P88" s="46">
        <v>0</v>
      </c>
      <c r="Q88" s="47">
        <v>0</v>
      </c>
      <c r="R88" s="39">
        <v>0</v>
      </c>
      <c r="S88" s="46">
        <v>0</v>
      </c>
      <c r="T88" s="46">
        <v>0</v>
      </c>
      <c r="U88" s="46">
        <v>0</v>
      </c>
      <c r="V88" s="47">
        <v>0</v>
      </c>
      <c r="W88" s="39">
        <v>0</v>
      </c>
      <c r="X88" s="46">
        <v>0</v>
      </c>
      <c r="Y88" s="46">
        <v>0</v>
      </c>
      <c r="Z88" s="46">
        <v>0</v>
      </c>
      <c r="AA88" s="47">
        <v>0</v>
      </c>
      <c r="AB88" s="39">
        <v>8.1797499999999995E-3</v>
      </c>
      <c r="AC88" s="46">
        <v>0</v>
      </c>
      <c r="AD88" s="46">
        <v>0</v>
      </c>
      <c r="AE88" s="46">
        <v>0</v>
      </c>
      <c r="AF88" s="47">
        <v>0.50639440000000002</v>
      </c>
      <c r="AG88" s="39">
        <v>0</v>
      </c>
      <c r="AH88" s="46">
        <v>0</v>
      </c>
      <c r="AI88" s="46">
        <v>0</v>
      </c>
      <c r="AJ88" s="46">
        <v>0</v>
      </c>
      <c r="AK88" s="47">
        <v>0</v>
      </c>
      <c r="AL88" s="39">
        <v>2.025281E-2</v>
      </c>
      <c r="AM88" s="46">
        <v>0</v>
      </c>
      <c r="AN88" s="46">
        <v>0</v>
      </c>
      <c r="AO88" s="46">
        <v>0</v>
      </c>
      <c r="AP88" s="47">
        <v>0</v>
      </c>
      <c r="AQ88" s="39">
        <v>0</v>
      </c>
      <c r="AR88" s="46">
        <v>0</v>
      </c>
      <c r="AS88" s="46">
        <v>0</v>
      </c>
      <c r="AT88" s="46">
        <v>0</v>
      </c>
      <c r="AU88" s="47">
        <v>0</v>
      </c>
      <c r="AV88" s="39">
        <v>0.10972524</v>
      </c>
      <c r="AW88" s="46">
        <v>0.13389946999999999</v>
      </c>
      <c r="AX88" s="46">
        <v>0</v>
      </c>
      <c r="AY88" s="46">
        <v>0</v>
      </c>
      <c r="AZ88" s="47">
        <v>0.98651677999999998</v>
      </c>
      <c r="BA88" s="39">
        <v>0</v>
      </c>
      <c r="BB88" s="46">
        <v>0</v>
      </c>
      <c r="BC88" s="46">
        <v>0</v>
      </c>
      <c r="BD88" s="46">
        <v>0</v>
      </c>
      <c r="BE88" s="47">
        <v>0</v>
      </c>
      <c r="BF88" s="39">
        <v>3.6475399999999998E-2</v>
      </c>
      <c r="BG88" s="46">
        <v>0</v>
      </c>
      <c r="BH88" s="46">
        <v>0</v>
      </c>
      <c r="BI88" s="46">
        <v>0</v>
      </c>
      <c r="BJ88" s="47">
        <v>2.025362E-2</v>
      </c>
      <c r="BK88" s="42">
        <f t="shared" si="11"/>
        <v>1.8264526600000002</v>
      </c>
    </row>
    <row r="89" spans="1:63">
      <c r="A89" s="17"/>
      <c r="B89" s="26" t="s">
        <v>175</v>
      </c>
      <c r="C89" s="39">
        <v>0</v>
      </c>
      <c r="D89" s="46">
        <v>0</v>
      </c>
      <c r="E89" s="46">
        <v>0</v>
      </c>
      <c r="F89" s="46">
        <v>0</v>
      </c>
      <c r="G89" s="47">
        <v>0</v>
      </c>
      <c r="H89" s="39">
        <v>2.3743489999999999E-2</v>
      </c>
      <c r="I89" s="46">
        <v>0.15626234999999999</v>
      </c>
      <c r="J89" s="46">
        <v>0</v>
      </c>
      <c r="K89" s="46">
        <v>0</v>
      </c>
      <c r="L89" s="47">
        <v>0</v>
      </c>
      <c r="M89" s="39">
        <v>0</v>
      </c>
      <c r="N89" s="46">
        <v>0</v>
      </c>
      <c r="O89" s="46">
        <v>0</v>
      </c>
      <c r="P89" s="46">
        <v>0</v>
      </c>
      <c r="Q89" s="47">
        <v>0</v>
      </c>
      <c r="R89" s="39">
        <v>5.3362029999999998E-2</v>
      </c>
      <c r="S89" s="46">
        <v>2.0887676399999999</v>
      </c>
      <c r="T89" s="46">
        <v>0</v>
      </c>
      <c r="U89" s="46">
        <v>0</v>
      </c>
      <c r="V89" s="47">
        <v>0.53068362000000002</v>
      </c>
      <c r="W89" s="39">
        <v>0</v>
      </c>
      <c r="X89" s="46">
        <v>0</v>
      </c>
      <c r="Y89" s="46">
        <v>0</v>
      </c>
      <c r="Z89" s="46">
        <v>0</v>
      </c>
      <c r="AA89" s="47">
        <v>0</v>
      </c>
      <c r="AB89" s="39">
        <v>8.3238259999999994E-2</v>
      </c>
      <c r="AC89" s="46">
        <v>0.32963839</v>
      </c>
      <c r="AD89" s="46">
        <v>0</v>
      </c>
      <c r="AE89" s="46">
        <v>0</v>
      </c>
      <c r="AF89" s="47">
        <v>0.50608341000000001</v>
      </c>
      <c r="AG89" s="39">
        <v>0</v>
      </c>
      <c r="AH89" s="46">
        <v>0</v>
      </c>
      <c r="AI89" s="46">
        <v>0</v>
      </c>
      <c r="AJ89" s="46">
        <v>0</v>
      </c>
      <c r="AK89" s="47">
        <v>0</v>
      </c>
      <c r="AL89" s="39">
        <v>0</v>
      </c>
      <c r="AM89" s="46">
        <v>0</v>
      </c>
      <c r="AN89" s="46">
        <v>0</v>
      </c>
      <c r="AO89" s="46">
        <v>0</v>
      </c>
      <c r="AP89" s="47">
        <v>1.4801129999999999E-2</v>
      </c>
      <c r="AQ89" s="39">
        <v>0</v>
      </c>
      <c r="AR89" s="46">
        <v>0</v>
      </c>
      <c r="AS89" s="46">
        <v>0</v>
      </c>
      <c r="AT89" s="46">
        <v>0</v>
      </c>
      <c r="AU89" s="47">
        <v>0</v>
      </c>
      <c r="AV89" s="39">
        <v>0.36598044000000002</v>
      </c>
      <c r="AW89" s="46">
        <v>0.76220379000000005</v>
      </c>
      <c r="AX89" s="46">
        <v>0</v>
      </c>
      <c r="AY89" s="46">
        <v>0</v>
      </c>
      <c r="AZ89" s="47">
        <v>4.5504857000000003</v>
      </c>
      <c r="BA89" s="39">
        <v>0</v>
      </c>
      <c r="BB89" s="46">
        <v>0</v>
      </c>
      <c r="BC89" s="46">
        <v>0</v>
      </c>
      <c r="BD89" s="46">
        <v>0</v>
      </c>
      <c r="BE89" s="47">
        <v>0</v>
      </c>
      <c r="BF89" s="39">
        <v>0.22416776999999999</v>
      </c>
      <c r="BG89" s="46">
        <v>0.36523283000000001</v>
      </c>
      <c r="BH89" s="46">
        <v>0</v>
      </c>
      <c r="BI89" s="46">
        <v>0</v>
      </c>
      <c r="BJ89" s="47">
        <v>0.46523783000000002</v>
      </c>
      <c r="BK89" s="42">
        <f t="shared" si="11"/>
        <v>10.519888679999999</v>
      </c>
    </row>
    <row r="90" spans="1:63">
      <c r="A90" s="17"/>
      <c r="B90" s="26" t="s">
        <v>176</v>
      </c>
      <c r="C90" s="39">
        <v>0</v>
      </c>
      <c r="D90" s="46">
        <v>0</v>
      </c>
      <c r="E90" s="46">
        <v>0</v>
      </c>
      <c r="F90" s="46">
        <v>0</v>
      </c>
      <c r="G90" s="47">
        <v>0</v>
      </c>
      <c r="H90" s="39">
        <v>3.4693269999999998E-2</v>
      </c>
      <c r="I90" s="46">
        <v>4.2698727700000001</v>
      </c>
      <c r="J90" s="46">
        <v>0</v>
      </c>
      <c r="K90" s="46">
        <v>0</v>
      </c>
      <c r="L90" s="47">
        <v>0</v>
      </c>
      <c r="M90" s="39">
        <v>0</v>
      </c>
      <c r="N90" s="46">
        <v>0</v>
      </c>
      <c r="O90" s="46">
        <v>0</v>
      </c>
      <c r="P90" s="46">
        <v>0</v>
      </c>
      <c r="Q90" s="47">
        <v>0</v>
      </c>
      <c r="R90" s="39">
        <v>3.1082530000000001E-2</v>
      </c>
      <c r="S90" s="46">
        <v>0</v>
      </c>
      <c r="T90" s="46">
        <v>0</v>
      </c>
      <c r="U90" s="46">
        <v>0</v>
      </c>
      <c r="V90" s="47">
        <v>0</v>
      </c>
      <c r="W90" s="39">
        <v>0</v>
      </c>
      <c r="X90" s="46">
        <v>0</v>
      </c>
      <c r="Y90" s="46">
        <v>0</v>
      </c>
      <c r="Z90" s="46">
        <v>0</v>
      </c>
      <c r="AA90" s="47">
        <v>0</v>
      </c>
      <c r="AB90" s="39">
        <v>3.2706900000000001E-3</v>
      </c>
      <c r="AC90" s="46">
        <v>0.25376502000000001</v>
      </c>
      <c r="AD90" s="46">
        <v>0</v>
      </c>
      <c r="AE90" s="46">
        <v>0</v>
      </c>
      <c r="AF90" s="47">
        <v>1.78714108</v>
      </c>
      <c r="AG90" s="39">
        <v>0</v>
      </c>
      <c r="AH90" s="46">
        <v>0</v>
      </c>
      <c r="AI90" s="46">
        <v>0</v>
      </c>
      <c r="AJ90" s="46">
        <v>0</v>
      </c>
      <c r="AK90" s="47">
        <v>0</v>
      </c>
      <c r="AL90" s="39">
        <v>0</v>
      </c>
      <c r="AM90" s="46">
        <v>0</v>
      </c>
      <c r="AN90" s="46">
        <v>0</v>
      </c>
      <c r="AO90" s="46">
        <v>0</v>
      </c>
      <c r="AP90" s="47">
        <v>0</v>
      </c>
      <c r="AQ90" s="39">
        <v>0</v>
      </c>
      <c r="AR90" s="46">
        <v>0</v>
      </c>
      <c r="AS90" s="46">
        <v>0</v>
      </c>
      <c r="AT90" s="46">
        <v>0</v>
      </c>
      <c r="AU90" s="47">
        <v>0</v>
      </c>
      <c r="AV90" s="39">
        <v>0.46468397</v>
      </c>
      <c r="AW90" s="46">
        <v>0</v>
      </c>
      <c r="AX90" s="46">
        <v>0</v>
      </c>
      <c r="AY90" s="46">
        <v>0</v>
      </c>
      <c r="AZ90" s="47">
        <v>1.5188236399999999</v>
      </c>
      <c r="BA90" s="39">
        <v>0</v>
      </c>
      <c r="BB90" s="46">
        <v>0</v>
      </c>
      <c r="BC90" s="46">
        <v>0</v>
      </c>
      <c r="BD90" s="46">
        <v>0</v>
      </c>
      <c r="BE90" s="47">
        <v>0</v>
      </c>
      <c r="BF90" s="39">
        <v>0.16514127000000001</v>
      </c>
      <c r="BG90" s="46">
        <v>0</v>
      </c>
      <c r="BH90" s="46">
        <v>0</v>
      </c>
      <c r="BI90" s="46">
        <v>0</v>
      </c>
      <c r="BJ90" s="47">
        <v>0.22217321000000001</v>
      </c>
      <c r="BK90" s="42">
        <f t="shared" si="11"/>
        <v>8.7506474499999989</v>
      </c>
    </row>
    <row r="91" spans="1:63">
      <c r="A91" s="17"/>
      <c r="B91" s="26" t="s">
        <v>177</v>
      </c>
      <c r="C91" s="39">
        <v>0</v>
      </c>
      <c r="D91" s="46">
        <v>0</v>
      </c>
      <c r="E91" s="46">
        <v>0</v>
      </c>
      <c r="F91" s="46">
        <v>0</v>
      </c>
      <c r="G91" s="47">
        <v>0</v>
      </c>
      <c r="H91" s="39">
        <v>0</v>
      </c>
      <c r="I91" s="46">
        <v>0</v>
      </c>
      <c r="J91" s="46">
        <v>0</v>
      </c>
      <c r="K91" s="46">
        <v>0</v>
      </c>
      <c r="L91" s="47">
        <v>0</v>
      </c>
      <c r="M91" s="39">
        <v>0</v>
      </c>
      <c r="N91" s="46">
        <v>0</v>
      </c>
      <c r="O91" s="46">
        <v>0</v>
      </c>
      <c r="P91" s="46">
        <v>0</v>
      </c>
      <c r="Q91" s="47">
        <v>0</v>
      </c>
      <c r="R91" s="39">
        <v>0</v>
      </c>
      <c r="S91" s="46">
        <v>0</v>
      </c>
      <c r="T91" s="46">
        <v>0</v>
      </c>
      <c r="U91" s="46">
        <v>0</v>
      </c>
      <c r="V91" s="47">
        <v>0</v>
      </c>
      <c r="W91" s="39">
        <v>0</v>
      </c>
      <c r="X91" s="46">
        <v>0</v>
      </c>
      <c r="Y91" s="46">
        <v>0</v>
      </c>
      <c r="Z91" s="46">
        <v>0</v>
      </c>
      <c r="AA91" s="47">
        <v>0</v>
      </c>
      <c r="AB91" s="39">
        <v>0</v>
      </c>
      <c r="AC91" s="46">
        <v>0</v>
      </c>
      <c r="AD91" s="46">
        <v>0</v>
      </c>
      <c r="AE91" s="46">
        <v>0</v>
      </c>
      <c r="AF91" s="47">
        <v>0.19177549999999999</v>
      </c>
      <c r="AG91" s="39">
        <v>0</v>
      </c>
      <c r="AH91" s="46">
        <v>0</v>
      </c>
      <c r="AI91" s="46">
        <v>0</v>
      </c>
      <c r="AJ91" s="46">
        <v>0</v>
      </c>
      <c r="AK91" s="47">
        <v>0</v>
      </c>
      <c r="AL91" s="39">
        <v>0</v>
      </c>
      <c r="AM91" s="46">
        <v>3.3185000000000002E-4</v>
      </c>
      <c r="AN91" s="46">
        <v>0</v>
      </c>
      <c r="AO91" s="46">
        <v>0</v>
      </c>
      <c r="AP91" s="47">
        <v>0</v>
      </c>
      <c r="AQ91" s="39">
        <v>0</v>
      </c>
      <c r="AR91" s="46">
        <v>0</v>
      </c>
      <c r="AS91" s="46">
        <v>0</v>
      </c>
      <c r="AT91" s="46">
        <v>0</v>
      </c>
      <c r="AU91" s="47">
        <v>0</v>
      </c>
      <c r="AV91" s="39">
        <v>5.757582E-2</v>
      </c>
      <c r="AW91" s="46">
        <v>0.43481297000000002</v>
      </c>
      <c r="AX91" s="46">
        <v>0</v>
      </c>
      <c r="AY91" s="46">
        <v>0</v>
      </c>
      <c r="AZ91" s="47">
        <v>0.60030364000000003</v>
      </c>
      <c r="BA91" s="39">
        <v>0</v>
      </c>
      <c r="BB91" s="46">
        <v>0</v>
      </c>
      <c r="BC91" s="46">
        <v>0</v>
      </c>
      <c r="BD91" s="46">
        <v>0</v>
      </c>
      <c r="BE91" s="47">
        <v>0</v>
      </c>
      <c r="BF91" s="39">
        <v>1.217324E-2</v>
      </c>
      <c r="BG91" s="46">
        <v>5.7467619999999997E-2</v>
      </c>
      <c r="BH91" s="46">
        <v>0</v>
      </c>
      <c r="BI91" s="46">
        <v>0</v>
      </c>
      <c r="BJ91" s="47">
        <v>0.18759368000000001</v>
      </c>
      <c r="BK91" s="42">
        <f t="shared" si="11"/>
        <v>1.5420343200000002</v>
      </c>
    </row>
    <row r="92" spans="1:63">
      <c r="A92" s="17"/>
      <c r="B92" s="26" t="s">
        <v>178</v>
      </c>
      <c r="C92" s="39">
        <v>0</v>
      </c>
      <c r="D92" s="46">
        <v>0</v>
      </c>
      <c r="E92" s="46">
        <v>0</v>
      </c>
      <c r="F92" s="46">
        <v>0</v>
      </c>
      <c r="G92" s="47">
        <v>0</v>
      </c>
      <c r="H92" s="39">
        <v>0</v>
      </c>
      <c r="I92" s="46">
        <v>2.1449659400000001</v>
      </c>
      <c r="J92" s="46">
        <v>0</v>
      </c>
      <c r="K92" s="46">
        <v>0</v>
      </c>
      <c r="L92" s="47">
        <v>2.2958229800000001</v>
      </c>
      <c r="M92" s="39">
        <v>0</v>
      </c>
      <c r="N92" s="46">
        <v>0</v>
      </c>
      <c r="O92" s="46">
        <v>0</v>
      </c>
      <c r="P92" s="46">
        <v>0</v>
      </c>
      <c r="Q92" s="47">
        <v>0</v>
      </c>
      <c r="R92" s="39">
        <v>1.501476E-2</v>
      </c>
      <c r="S92" s="46">
        <v>0</v>
      </c>
      <c r="T92" s="46">
        <v>0</v>
      </c>
      <c r="U92" s="46">
        <v>0</v>
      </c>
      <c r="V92" s="47">
        <v>0</v>
      </c>
      <c r="W92" s="39">
        <v>0</v>
      </c>
      <c r="X92" s="46">
        <v>0</v>
      </c>
      <c r="Y92" s="46">
        <v>0</v>
      </c>
      <c r="Z92" s="46">
        <v>0</v>
      </c>
      <c r="AA92" s="47">
        <v>0</v>
      </c>
      <c r="AB92" s="39">
        <v>3.5199300000000003E-2</v>
      </c>
      <c r="AC92" s="46">
        <v>3.22261139</v>
      </c>
      <c r="AD92" s="46">
        <v>0</v>
      </c>
      <c r="AE92" s="46">
        <v>0</v>
      </c>
      <c r="AF92" s="47">
        <v>3.1444342600000001</v>
      </c>
      <c r="AG92" s="39">
        <v>0</v>
      </c>
      <c r="AH92" s="46">
        <v>0</v>
      </c>
      <c r="AI92" s="46">
        <v>0</v>
      </c>
      <c r="AJ92" s="46">
        <v>0</v>
      </c>
      <c r="AK92" s="47">
        <v>0</v>
      </c>
      <c r="AL92" s="39">
        <v>4.2328299999999999E-3</v>
      </c>
      <c r="AM92" s="46">
        <v>0</v>
      </c>
      <c r="AN92" s="46">
        <v>0</v>
      </c>
      <c r="AO92" s="46">
        <v>0</v>
      </c>
      <c r="AP92" s="47">
        <v>0</v>
      </c>
      <c r="AQ92" s="39">
        <v>0</v>
      </c>
      <c r="AR92" s="46">
        <v>0</v>
      </c>
      <c r="AS92" s="46">
        <v>0</v>
      </c>
      <c r="AT92" s="46">
        <v>0</v>
      </c>
      <c r="AU92" s="47">
        <v>0</v>
      </c>
      <c r="AV92" s="39">
        <v>0.40453032</v>
      </c>
      <c r="AW92" s="46">
        <v>0.28513488999999997</v>
      </c>
      <c r="AX92" s="46">
        <v>0</v>
      </c>
      <c r="AY92" s="46">
        <v>0</v>
      </c>
      <c r="AZ92" s="47">
        <v>2.0375759100000002</v>
      </c>
      <c r="BA92" s="39">
        <v>0</v>
      </c>
      <c r="BB92" s="46">
        <v>0</v>
      </c>
      <c r="BC92" s="46">
        <v>0</v>
      </c>
      <c r="BD92" s="46">
        <v>0</v>
      </c>
      <c r="BE92" s="47">
        <v>0</v>
      </c>
      <c r="BF92" s="39">
        <v>0.15263784999999999</v>
      </c>
      <c r="BG92" s="46">
        <v>0</v>
      </c>
      <c r="BH92" s="46">
        <v>0</v>
      </c>
      <c r="BI92" s="46">
        <v>0</v>
      </c>
      <c r="BJ92" s="47">
        <v>0.87956517999999995</v>
      </c>
      <c r="BK92" s="42">
        <f t="shared" si="11"/>
        <v>14.62172561</v>
      </c>
    </row>
    <row r="93" spans="1:63">
      <c r="A93" s="17"/>
      <c r="B93" s="26" t="s">
        <v>179</v>
      </c>
      <c r="C93" s="39">
        <v>0</v>
      </c>
      <c r="D93" s="46">
        <v>0</v>
      </c>
      <c r="E93" s="46">
        <v>0</v>
      </c>
      <c r="F93" s="46">
        <v>0</v>
      </c>
      <c r="G93" s="47">
        <v>0</v>
      </c>
      <c r="H93" s="39">
        <v>4.9089499999999996E-3</v>
      </c>
      <c r="I93" s="46">
        <v>0</v>
      </c>
      <c r="J93" s="46">
        <v>0</v>
      </c>
      <c r="K93" s="46">
        <v>0</v>
      </c>
      <c r="L93" s="47">
        <v>0</v>
      </c>
      <c r="M93" s="39">
        <v>0</v>
      </c>
      <c r="N93" s="46">
        <v>0</v>
      </c>
      <c r="O93" s="46">
        <v>0</v>
      </c>
      <c r="P93" s="46">
        <v>0</v>
      </c>
      <c r="Q93" s="47">
        <v>0</v>
      </c>
      <c r="R93" s="39">
        <v>4.98658E-3</v>
      </c>
      <c r="S93" s="46">
        <v>0</v>
      </c>
      <c r="T93" s="46">
        <v>0</v>
      </c>
      <c r="U93" s="46">
        <v>0</v>
      </c>
      <c r="V93" s="47">
        <v>2.4159926899999999</v>
      </c>
      <c r="W93" s="39">
        <v>0</v>
      </c>
      <c r="X93" s="46">
        <v>0</v>
      </c>
      <c r="Y93" s="46">
        <v>0</v>
      </c>
      <c r="Z93" s="46">
        <v>0</v>
      </c>
      <c r="AA93" s="47">
        <v>0</v>
      </c>
      <c r="AB93" s="39">
        <v>7.0208400000000004E-3</v>
      </c>
      <c r="AC93" s="46">
        <v>1.9706488499999999</v>
      </c>
      <c r="AD93" s="46">
        <v>0</v>
      </c>
      <c r="AE93" s="46">
        <v>0</v>
      </c>
      <c r="AF93" s="47">
        <v>0.32909387000000001</v>
      </c>
      <c r="AG93" s="39">
        <v>0</v>
      </c>
      <c r="AH93" s="46">
        <v>0</v>
      </c>
      <c r="AI93" s="46">
        <v>0</v>
      </c>
      <c r="AJ93" s="46">
        <v>0</v>
      </c>
      <c r="AK93" s="47">
        <v>0</v>
      </c>
      <c r="AL93" s="39">
        <v>0</v>
      </c>
      <c r="AM93" s="46">
        <v>0</v>
      </c>
      <c r="AN93" s="46">
        <v>0</v>
      </c>
      <c r="AO93" s="46">
        <v>0</v>
      </c>
      <c r="AP93" s="47">
        <v>0</v>
      </c>
      <c r="AQ93" s="39">
        <v>0</v>
      </c>
      <c r="AR93" s="46">
        <v>0</v>
      </c>
      <c r="AS93" s="46">
        <v>0</v>
      </c>
      <c r="AT93" s="46">
        <v>0</v>
      </c>
      <c r="AU93" s="47">
        <v>0</v>
      </c>
      <c r="AV93" s="39">
        <v>0.28093764999999998</v>
      </c>
      <c r="AW93" s="46">
        <v>3.17533434</v>
      </c>
      <c r="AX93" s="46">
        <v>0</v>
      </c>
      <c r="AY93" s="46">
        <v>0</v>
      </c>
      <c r="AZ93" s="47">
        <v>2.4131605999999999</v>
      </c>
      <c r="BA93" s="39">
        <v>0</v>
      </c>
      <c r="BB93" s="46">
        <v>0</v>
      </c>
      <c r="BC93" s="46">
        <v>0</v>
      </c>
      <c r="BD93" s="46">
        <v>0</v>
      </c>
      <c r="BE93" s="47">
        <v>0</v>
      </c>
      <c r="BF93" s="39">
        <v>0.19582305</v>
      </c>
      <c r="BG93" s="46">
        <v>0</v>
      </c>
      <c r="BH93" s="46">
        <v>0</v>
      </c>
      <c r="BI93" s="46">
        <v>0</v>
      </c>
      <c r="BJ93" s="47">
        <v>0.16761427000000001</v>
      </c>
      <c r="BK93" s="42">
        <f t="shared" si="11"/>
        <v>10.965521689999999</v>
      </c>
    </row>
    <row r="94" spans="1:63">
      <c r="A94" s="17"/>
      <c r="B94" s="26" t="s">
        <v>180</v>
      </c>
      <c r="C94" s="39">
        <v>0</v>
      </c>
      <c r="D94" s="46">
        <v>0</v>
      </c>
      <c r="E94" s="46">
        <v>0</v>
      </c>
      <c r="F94" s="46">
        <v>0</v>
      </c>
      <c r="G94" s="47">
        <v>0</v>
      </c>
      <c r="H94" s="39">
        <v>0</v>
      </c>
      <c r="I94" s="46">
        <v>0</v>
      </c>
      <c r="J94" s="46">
        <v>0</v>
      </c>
      <c r="K94" s="46">
        <v>0</v>
      </c>
      <c r="L94" s="47">
        <v>0</v>
      </c>
      <c r="M94" s="39">
        <v>0</v>
      </c>
      <c r="N94" s="46">
        <v>0</v>
      </c>
      <c r="O94" s="46">
        <v>0</v>
      </c>
      <c r="P94" s="46">
        <v>0</v>
      </c>
      <c r="Q94" s="47">
        <v>0</v>
      </c>
      <c r="R94" s="39">
        <v>0</v>
      </c>
      <c r="S94" s="46">
        <v>0</v>
      </c>
      <c r="T94" s="46">
        <v>0</v>
      </c>
      <c r="U94" s="46">
        <v>0</v>
      </c>
      <c r="V94" s="47">
        <v>0</v>
      </c>
      <c r="W94" s="39">
        <v>0</v>
      </c>
      <c r="X94" s="46">
        <v>0</v>
      </c>
      <c r="Y94" s="46">
        <v>0</v>
      </c>
      <c r="Z94" s="46">
        <v>0</v>
      </c>
      <c r="AA94" s="47">
        <v>0</v>
      </c>
      <c r="AB94" s="39">
        <v>8.8766520000000002E-2</v>
      </c>
      <c r="AC94" s="46">
        <v>0</v>
      </c>
      <c r="AD94" s="46">
        <v>0</v>
      </c>
      <c r="AE94" s="46">
        <v>0</v>
      </c>
      <c r="AF94" s="47">
        <v>0</v>
      </c>
      <c r="AG94" s="39">
        <v>0</v>
      </c>
      <c r="AH94" s="46">
        <v>0</v>
      </c>
      <c r="AI94" s="46">
        <v>0</v>
      </c>
      <c r="AJ94" s="46">
        <v>0</v>
      </c>
      <c r="AK94" s="47">
        <v>0</v>
      </c>
      <c r="AL94" s="39">
        <v>6.34221E-3</v>
      </c>
      <c r="AM94" s="46">
        <v>0</v>
      </c>
      <c r="AN94" s="46">
        <v>0</v>
      </c>
      <c r="AO94" s="46">
        <v>0</v>
      </c>
      <c r="AP94" s="47">
        <v>0</v>
      </c>
      <c r="AQ94" s="39">
        <v>0</v>
      </c>
      <c r="AR94" s="46">
        <v>0</v>
      </c>
      <c r="AS94" s="46">
        <v>0</v>
      </c>
      <c r="AT94" s="46">
        <v>0</v>
      </c>
      <c r="AU94" s="47">
        <v>0</v>
      </c>
      <c r="AV94" s="39">
        <v>0.11110239</v>
      </c>
      <c r="AW94" s="46">
        <v>0.22839509999999999</v>
      </c>
      <c r="AX94" s="46">
        <v>0</v>
      </c>
      <c r="AY94" s="46">
        <v>0</v>
      </c>
      <c r="AZ94" s="47">
        <v>0.27930663</v>
      </c>
      <c r="BA94" s="39">
        <v>0</v>
      </c>
      <c r="BB94" s="46">
        <v>0</v>
      </c>
      <c r="BC94" s="46">
        <v>0</v>
      </c>
      <c r="BD94" s="46">
        <v>0</v>
      </c>
      <c r="BE94" s="47">
        <v>0</v>
      </c>
      <c r="BF94" s="39">
        <v>6.3008610000000007E-2</v>
      </c>
      <c r="BG94" s="46">
        <v>0</v>
      </c>
      <c r="BH94" s="46">
        <v>0</v>
      </c>
      <c r="BI94" s="46">
        <v>0</v>
      </c>
      <c r="BJ94" s="47">
        <v>0.25200497999999999</v>
      </c>
      <c r="BK94" s="42">
        <f t="shared" si="11"/>
        <v>1.02892644</v>
      </c>
    </row>
    <row r="95" spans="1:63">
      <c r="A95" s="17"/>
      <c r="B95" s="26" t="s">
        <v>181</v>
      </c>
      <c r="C95" s="39">
        <v>0</v>
      </c>
      <c r="D95" s="46">
        <v>0</v>
      </c>
      <c r="E95" s="46">
        <v>0</v>
      </c>
      <c r="F95" s="46">
        <v>0</v>
      </c>
      <c r="G95" s="47">
        <v>0</v>
      </c>
      <c r="H95" s="39">
        <v>0</v>
      </c>
      <c r="I95" s="46">
        <v>0</v>
      </c>
      <c r="J95" s="46">
        <v>0</v>
      </c>
      <c r="K95" s="46">
        <v>0</v>
      </c>
      <c r="L95" s="47">
        <v>0</v>
      </c>
      <c r="M95" s="39">
        <v>0</v>
      </c>
      <c r="N95" s="46">
        <v>0</v>
      </c>
      <c r="O95" s="46">
        <v>0</v>
      </c>
      <c r="P95" s="46">
        <v>0</v>
      </c>
      <c r="Q95" s="47">
        <v>0</v>
      </c>
      <c r="R95" s="39">
        <v>0</v>
      </c>
      <c r="S95" s="46">
        <v>0</v>
      </c>
      <c r="T95" s="46">
        <v>0</v>
      </c>
      <c r="U95" s="46">
        <v>0</v>
      </c>
      <c r="V95" s="47">
        <v>0</v>
      </c>
      <c r="W95" s="39">
        <v>0</v>
      </c>
      <c r="X95" s="46">
        <v>0</v>
      </c>
      <c r="Y95" s="46">
        <v>0</v>
      </c>
      <c r="Z95" s="46">
        <v>0</v>
      </c>
      <c r="AA95" s="47">
        <v>0</v>
      </c>
      <c r="AB95" s="39">
        <v>3.7071460000000001E-2</v>
      </c>
      <c r="AC95" s="46">
        <v>0.35441843000000001</v>
      </c>
      <c r="AD95" s="46">
        <v>0</v>
      </c>
      <c r="AE95" s="46">
        <v>0</v>
      </c>
      <c r="AF95" s="47">
        <v>0.11463536000000001</v>
      </c>
      <c r="AG95" s="39">
        <v>0</v>
      </c>
      <c r="AH95" s="46">
        <v>0</v>
      </c>
      <c r="AI95" s="46">
        <v>0</v>
      </c>
      <c r="AJ95" s="46">
        <v>0</v>
      </c>
      <c r="AK95" s="47">
        <v>0</v>
      </c>
      <c r="AL95" s="39">
        <v>0</v>
      </c>
      <c r="AM95" s="46">
        <v>0</v>
      </c>
      <c r="AN95" s="46">
        <v>0</v>
      </c>
      <c r="AO95" s="46">
        <v>0</v>
      </c>
      <c r="AP95" s="47">
        <v>0</v>
      </c>
      <c r="AQ95" s="39">
        <v>0</v>
      </c>
      <c r="AR95" s="46">
        <v>0</v>
      </c>
      <c r="AS95" s="46">
        <v>0</v>
      </c>
      <c r="AT95" s="46">
        <v>0</v>
      </c>
      <c r="AU95" s="47">
        <v>0</v>
      </c>
      <c r="AV95" s="39">
        <v>0.20124091</v>
      </c>
      <c r="AW95" s="46">
        <v>0.41554423000000001</v>
      </c>
      <c r="AX95" s="46">
        <v>0</v>
      </c>
      <c r="AY95" s="46">
        <v>0</v>
      </c>
      <c r="AZ95" s="47">
        <v>0.36899706999999998</v>
      </c>
      <c r="BA95" s="39">
        <v>0</v>
      </c>
      <c r="BB95" s="46">
        <v>0</v>
      </c>
      <c r="BC95" s="46">
        <v>0</v>
      </c>
      <c r="BD95" s="46">
        <v>0</v>
      </c>
      <c r="BE95" s="47">
        <v>0</v>
      </c>
      <c r="BF95" s="39">
        <v>7.2838849999999997E-2</v>
      </c>
      <c r="BG95" s="46">
        <v>0</v>
      </c>
      <c r="BH95" s="46">
        <v>0</v>
      </c>
      <c r="BI95" s="46">
        <v>0</v>
      </c>
      <c r="BJ95" s="47">
        <v>0.14379526000000001</v>
      </c>
      <c r="BK95" s="42">
        <f t="shared" si="11"/>
        <v>1.70854157</v>
      </c>
    </row>
    <row r="96" spans="1:63" s="5" customFormat="1">
      <c r="A96" s="17"/>
      <c r="B96" s="27" t="s">
        <v>94</v>
      </c>
      <c r="C96" s="40">
        <f t="shared" ref="C96:AH96" si="12">SUM(C78:C95)</f>
        <v>0</v>
      </c>
      <c r="D96" s="40">
        <f t="shared" si="12"/>
        <v>0.16437441</v>
      </c>
      <c r="E96" s="40">
        <f t="shared" si="12"/>
        <v>0</v>
      </c>
      <c r="F96" s="40">
        <f t="shared" si="12"/>
        <v>0</v>
      </c>
      <c r="G96" s="40">
        <f t="shared" si="12"/>
        <v>0</v>
      </c>
      <c r="H96" s="40">
        <f t="shared" si="12"/>
        <v>7.1809454900000009</v>
      </c>
      <c r="I96" s="40">
        <f t="shared" si="12"/>
        <v>1841.7216584699995</v>
      </c>
      <c r="J96" s="40">
        <f t="shared" si="12"/>
        <v>56.784244960000002</v>
      </c>
      <c r="K96" s="40">
        <f t="shared" si="12"/>
        <v>0</v>
      </c>
      <c r="L96" s="40">
        <f t="shared" si="12"/>
        <v>414.84544269000008</v>
      </c>
      <c r="M96" s="40">
        <f t="shared" si="12"/>
        <v>0</v>
      </c>
      <c r="N96" s="40">
        <f t="shared" si="12"/>
        <v>0</v>
      </c>
      <c r="O96" s="40">
        <f t="shared" si="12"/>
        <v>0</v>
      </c>
      <c r="P96" s="40">
        <f t="shared" si="12"/>
        <v>0</v>
      </c>
      <c r="Q96" s="40">
        <f t="shared" si="12"/>
        <v>0</v>
      </c>
      <c r="R96" s="40">
        <f t="shared" si="12"/>
        <v>5.7486407999999996</v>
      </c>
      <c r="S96" s="40">
        <f t="shared" si="12"/>
        <v>8.5243801599999998</v>
      </c>
      <c r="T96" s="40">
        <f t="shared" si="12"/>
        <v>5.3258256300000006</v>
      </c>
      <c r="U96" s="40">
        <f t="shared" si="12"/>
        <v>0</v>
      </c>
      <c r="V96" s="40">
        <f t="shared" si="12"/>
        <v>18.380700270000002</v>
      </c>
      <c r="W96" s="40">
        <f t="shared" si="12"/>
        <v>0</v>
      </c>
      <c r="X96" s="40">
        <f t="shared" si="12"/>
        <v>0</v>
      </c>
      <c r="Y96" s="40">
        <f t="shared" si="12"/>
        <v>0</v>
      </c>
      <c r="Z96" s="40">
        <f t="shared" si="12"/>
        <v>0</v>
      </c>
      <c r="AA96" s="40">
        <f t="shared" si="12"/>
        <v>0</v>
      </c>
      <c r="AB96" s="40">
        <f t="shared" si="12"/>
        <v>29.676579559999997</v>
      </c>
      <c r="AC96" s="40">
        <f t="shared" si="12"/>
        <v>366.94806076999998</v>
      </c>
      <c r="AD96" s="40">
        <f t="shared" si="12"/>
        <v>0</v>
      </c>
      <c r="AE96" s="40">
        <f t="shared" si="12"/>
        <v>362.20142556999997</v>
      </c>
      <c r="AF96" s="40">
        <f t="shared" si="12"/>
        <v>680.94296870999983</v>
      </c>
      <c r="AG96" s="40">
        <f t="shared" si="12"/>
        <v>0</v>
      </c>
      <c r="AH96" s="40">
        <f t="shared" si="12"/>
        <v>0</v>
      </c>
      <c r="AI96" s="40">
        <f t="shared" ref="AI96:BK96" si="13">SUM(AI78:AI95)</f>
        <v>0</v>
      </c>
      <c r="AJ96" s="40">
        <f t="shared" si="13"/>
        <v>0</v>
      </c>
      <c r="AK96" s="40">
        <f t="shared" si="13"/>
        <v>0</v>
      </c>
      <c r="AL96" s="40">
        <f t="shared" si="13"/>
        <v>4.9047573299999998</v>
      </c>
      <c r="AM96" s="40">
        <f t="shared" si="13"/>
        <v>19.493738510000004</v>
      </c>
      <c r="AN96" s="40">
        <f t="shared" si="13"/>
        <v>0.62875987</v>
      </c>
      <c r="AO96" s="40">
        <f t="shared" si="13"/>
        <v>0</v>
      </c>
      <c r="AP96" s="40">
        <f t="shared" si="13"/>
        <v>30.22288696</v>
      </c>
      <c r="AQ96" s="40">
        <f t="shared" si="13"/>
        <v>0</v>
      </c>
      <c r="AR96" s="40">
        <f t="shared" si="13"/>
        <v>3.0657237299999998</v>
      </c>
      <c r="AS96" s="40">
        <f t="shared" si="13"/>
        <v>0</v>
      </c>
      <c r="AT96" s="40">
        <f t="shared" si="13"/>
        <v>0</v>
      </c>
      <c r="AU96" s="40">
        <f t="shared" si="13"/>
        <v>0</v>
      </c>
      <c r="AV96" s="40">
        <f t="shared" si="13"/>
        <v>254.19862002999994</v>
      </c>
      <c r="AW96" s="40">
        <f t="shared" si="13"/>
        <v>2912.0190236699996</v>
      </c>
      <c r="AX96" s="40">
        <f t="shared" si="13"/>
        <v>26.489849589999999</v>
      </c>
      <c r="AY96" s="40">
        <f t="shared" si="13"/>
        <v>0</v>
      </c>
      <c r="AZ96" s="40">
        <f t="shared" si="13"/>
        <v>2265.6658686600008</v>
      </c>
      <c r="BA96" s="40">
        <f t="shared" si="13"/>
        <v>0</v>
      </c>
      <c r="BB96" s="40">
        <f t="shared" si="13"/>
        <v>0</v>
      </c>
      <c r="BC96" s="40">
        <f t="shared" si="13"/>
        <v>0</v>
      </c>
      <c r="BD96" s="40">
        <f t="shared" si="13"/>
        <v>0</v>
      </c>
      <c r="BE96" s="40">
        <f t="shared" si="13"/>
        <v>0</v>
      </c>
      <c r="BF96" s="40">
        <f t="shared" si="13"/>
        <v>103.29228066999998</v>
      </c>
      <c r="BG96" s="40">
        <f t="shared" si="13"/>
        <v>289.79877964000008</v>
      </c>
      <c r="BH96" s="40">
        <f t="shared" si="13"/>
        <v>49.047201740000006</v>
      </c>
      <c r="BI96" s="40">
        <f t="shared" si="13"/>
        <v>0</v>
      </c>
      <c r="BJ96" s="40">
        <f t="shared" si="13"/>
        <v>355.41011657999991</v>
      </c>
      <c r="BK96" s="40">
        <f t="shared" si="13"/>
        <v>10112.68285447</v>
      </c>
    </row>
    <row r="97" spans="1:63" s="50" customFormat="1" ht="25.5">
      <c r="A97" s="49"/>
      <c r="B97" s="27" t="s">
        <v>84</v>
      </c>
      <c r="C97" s="40">
        <f t="shared" ref="C97:AH97" si="14">C96+C76+C73+C70+C13+C10</f>
        <v>0</v>
      </c>
      <c r="D97" s="40">
        <f t="shared" si="14"/>
        <v>467.06929866999997</v>
      </c>
      <c r="E97" s="40">
        <f t="shared" si="14"/>
        <v>303.24128967999997</v>
      </c>
      <c r="F97" s="40">
        <f t="shared" si="14"/>
        <v>0</v>
      </c>
      <c r="G97" s="40">
        <f t="shared" si="14"/>
        <v>0</v>
      </c>
      <c r="H97" s="40">
        <f t="shared" si="14"/>
        <v>21.139586620000003</v>
      </c>
      <c r="I97" s="40">
        <f t="shared" si="14"/>
        <v>9265.0145819600002</v>
      </c>
      <c r="J97" s="40">
        <f t="shared" si="14"/>
        <v>1193.25842958</v>
      </c>
      <c r="K97" s="40">
        <f t="shared" si="14"/>
        <v>3.2161398000000001</v>
      </c>
      <c r="L97" s="40">
        <f t="shared" si="14"/>
        <v>711.62841176000006</v>
      </c>
      <c r="M97" s="40">
        <f t="shared" si="14"/>
        <v>0</v>
      </c>
      <c r="N97" s="40">
        <f t="shared" si="14"/>
        <v>0</v>
      </c>
      <c r="O97" s="40">
        <f t="shared" si="14"/>
        <v>0</v>
      </c>
      <c r="P97" s="40">
        <f t="shared" si="14"/>
        <v>0</v>
      </c>
      <c r="Q97" s="40">
        <f t="shared" si="14"/>
        <v>0</v>
      </c>
      <c r="R97" s="40">
        <f t="shared" si="14"/>
        <v>12.34719713</v>
      </c>
      <c r="S97" s="40">
        <f t="shared" si="14"/>
        <v>805.84094886000003</v>
      </c>
      <c r="T97" s="40">
        <f t="shared" si="14"/>
        <v>115.58659324000001</v>
      </c>
      <c r="U97" s="40">
        <f t="shared" si="14"/>
        <v>0</v>
      </c>
      <c r="V97" s="40">
        <f t="shared" si="14"/>
        <v>62.925933400000019</v>
      </c>
      <c r="W97" s="40">
        <f t="shared" si="14"/>
        <v>0</v>
      </c>
      <c r="X97" s="40">
        <f t="shared" si="14"/>
        <v>108.85683394</v>
      </c>
      <c r="Y97" s="40">
        <f t="shared" si="14"/>
        <v>0</v>
      </c>
      <c r="Z97" s="40">
        <f t="shared" si="14"/>
        <v>0</v>
      </c>
      <c r="AA97" s="40">
        <f t="shared" si="14"/>
        <v>0</v>
      </c>
      <c r="AB97" s="40">
        <f t="shared" si="14"/>
        <v>54.391155329999997</v>
      </c>
      <c r="AC97" s="40">
        <f t="shared" si="14"/>
        <v>1444.1539805800001</v>
      </c>
      <c r="AD97" s="40">
        <f t="shared" si="14"/>
        <v>0</v>
      </c>
      <c r="AE97" s="40">
        <f t="shared" si="14"/>
        <v>382.83962598999994</v>
      </c>
      <c r="AF97" s="40">
        <f t="shared" si="14"/>
        <v>1609.7293861799997</v>
      </c>
      <c r="AG97" s="40">
        <f t="shared" si="14"/>
        <v>0</v>
      </c>
      <c r="AH97" s="40">
        <f t="shared" si="14"/>
        <v>0</v>
      </c>
      <c r="AI97" s="40">
        <f t="shared" ref="AI97:BK97" si="15">AI96+AI76+AI73+AI70+AI13+AI10</f>
        <v>0</v>
      </c>
      <c r="AJ97" s="40">
        <f t="shared" si="15"/>
        <v>0</v>
      </c>
      <c r="AK97" s="40">
        <f t="shared" si="15"/>
        <v>0</v>
      </c>
      <c r="AL97" s="40">
        <f t="shared" si="15"/>
        <v>10.427177029999999</v>
      </c>
      <c r="AM97" s="40">
        <f t="shared" si="15"/>
        <v>131.36520270999998</v>
      </c>
      <c r="AN97" s="40">
        <f t="shared" si="15"/>
        <v>0.62875987</v>
      </c>
      <c r="AO97" s="40">
        <f t="shared" si="15"/>
        <v>0</v>
      </c>
      <c r="AP97" s="40">
        <f t="shared" si="15"/>
        <v>85.531792660000008</v>
      </c>
      <c r="AQ97" s="40">
        <f t="shared" si="15"/>
        <v>0</v>
      </c>
      <c r="AR97" s="40">
        <f t="shared" si="15"/>
        <v>70.254878730000001</v>
      </c>
      <c r="AS97" s="40">
        <f t="shared" si="15"/>
        <v>0</v>
      </c>
      <c r="AT97" s="40">
        <f t="shared" si="15"/>
        <v>0</v>
      </c>
      <c r="AU97" s="40">
        <f t="shared" si="15"/>
        <v>0</v>
      </c>
      <c r="AV97" s="40">
        <f t="shared" si="15"/>
        <v>438.97783932999994</v>
      </c>
      <c r="AW97" s="40">
        <f t="shared" si="15"/>
        <v>7367.3215307399996</v>
      </c>
      <c r="AX97" s="40">
        <f t="shared" si="15"/>
        <v>345.39780210999999</v>
      </c>
      <c r="AY97" s="40">
        <f t="shared" si="15"/>
        <v>44.898806120000003</v>
      </c>
      <c r="AZ97" s="40">
        <f t="shared" si="15"/>
        <v>4226.9438752000005</v>
      </c>
      <c r="BA97" s="40">
        <f t="shared" si="15"/>
        <v>0</v>
      </c>
      <c r="BB97" s="40">
        <f t="shared" si="15"/>
        <v>0</v>
      </c>
      <c r="BC97" s="40">
        <f t="shared" si="15"/>
        <v>0</v>
      </c>
      <c r="BD97" s="40">
        <f t="shared" si="15"/>
        <v>0</v>
      </c>
      <c r="BE97" s="40">
        <f t="shared" si="15"/>
        <v>0</v>
      </c>
      <c r="BF97" s="40">
        <f t="shared" si="15"/>
        <v>142.21167939999998</v>
      </c>
      <c r="BG97" s="40">
        <f t="shared" si="15"/>
        <v>795.38846379000006</v>
      </c>
      <c r="BH97" s="40">
        <f t="shared" si="15"/>
        <v>86.538192409999994</v>
      </c>
      <c r="BI97" s="40">
        <f t="shared" si="15"/>
        <v>0</v>
      </c>
      <c r="BJ97" s="40">
        <f t="shared" si="15"/>
        <v>520.36176455999987</v>
      </c>
      <c r="BK97" s="40">
        <f t="shared" si="15"/>
        <v>30827.487157380001</v>
      </c>
    </row>
    <row r="98" spans="1:63" ht="3.75" customHeight="1">
      <c r="A98" s="17"/>
      <c r="B98" s="28"/>
      <c r="C98" s="76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8"/>
    </row>
    <row r="99" spans="1:63" ht="25.5">
      <c r="A99" s="17" t="s">
        <v>1</v>
      </c>
      <c r="B99" s="24" t="s">
        <v>7</v>
      </c>
      <c r="C99" s="76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8"/>
    </row>
    <row r="100" spans="1:63" s="5" customFormat="1">
      <c r="A100" s="17" t="s">
        <v>80</v>
      </c>
      <c r="B100" s="25" t="s">
        <v>2</v>
      </c>
      <c r="C100" s="83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5"/>
    </row>
    <row r="101" spans="1:63" s="5" customFormat="1">
      <c r="A101" s="17"/>
      <c r="B101" s="26" t="s">
        <v>155</v>
      </c>
      <c r="C101" s="48">
        <v>0</v>
      </c>
      <c r="D101" s="52">
        <v>0</v>
      </c>
      <c r="E101" s="52">
        <v>0</v>
      </c>
      <c r="F101" s="52">
        <v>0</v>
      </c>
      <c r="G101" s="53">
        <v>0</v>
      </c>
      <c r="H101" s="48">
        <v>0.63534009999999996</v>
      </c>
      <c r="I101" s="52">
        <v>0</v>
      </c>
      <c r="J101" s="52">
        <v>0</v>
      </c>
      <c r="K101" s="52">
        <v>0</v>
      </c>
      <c r="L101" s="53">
        <v>1.1223299999999999E-3</v>
      </c>
      <c r="M101" s="48">
        <v>0</v>
      </c>
      <c r="N101" s="52">
        <v>0</v>
      </c>
      <c r="O101" s="52">
        <v>0</v>
      </c>
      <c r="P101" s="52">
        <v>0</v>
      </c>
      <c r="Q101" s="53">
        <v>0</v>
      </c>
      <c r="R101" s="48">
        <v>0.46532346000000002</v>
      </c>
      <c r="S101" s="52">
        <v>0</v>
      </c>
      <c r="T101" s="52">
        <v>0</v>
      </c>
      <c r="U101" s="52">
        <v>0</v>
      </c>
      <c r="V101" s="53">
        <v>3.5211299999999999E-3</v>
      </c>
      <c r="W101" s="40">
        <v>0</v>
      </c>
      <c r="X101" s="43">
        <v>0</v>
      </c>
      <c r="Y101" s="43">
        <v>0</v>
      </c>
      <c r="Z101" s="43">
        <v>0</v>
      </c>
      <c r="AA101" s="44">
        <v>0</v>
      </c>
      <c r="AB101" s="40">
        <v>10.66520352</v>
      </c>
      <c r="AC101" s="43">
        <v>2.20257215</v>
      </c>
      <c r="AD101" s="43">
        <v>0</v>
      </c>
      <c r="AE101" s="43">
        <v>0</v>
      </c>
      <c r="AF101" s="44">
        <v>0.30406588000000001</v>
      </c>
      <c r="AG101" s="40">
        <v>0</v>
      </c>
      <c r="AH101" s="43">
        <v>0</v>
      </c>
      <c r="AI101" s="43">
        <v>0</v>
      </c>
      <c r="AJ101" s="43">
        <v>0</v>
      </c>
      <c r="AK101" s="44">
        <v>0</v>
      </c>
      <c r="AL101" s="40">
        <v>4.7944758099999998</v>
      </c>
      <c r="AM101" s="43">
        <v>0.99314553999999999</v>
      </c>
      <c r="AN101" s="43">
        <v>0</v>
      </c>
      <c r="AO101" s="43">
        <v>0</v>
      </c>
      <c r="AP101" s="44">
        <v>0.63673287999999995</v>
      </c>
      <c r="AQ101" s="40">
        <v>0</v>
      </c>
      <c r="AR101" s="43">
        <v>0</v>
      </c>
      <c r="AS101" s="43">
        <v>0</v>
      </c>
      <c r="AT101" s="43">
        <v>0</v>
      </c>
      <c r="AU101" s="44">
        <v>0</v>
      </c>
      <c r="AV101" s="40">
        <v>189.87579729000001</v>
      </c>
      <c r="AW101" s="43">
        <v>28.715516059999999</v>
      </c>
      <c r="AX101" s="43">
        <v>0</v>
      </c>
      <c r="AY101" s="43">
        <v>0</v>
      </c>
      <c r="AZ101" s="44">
        <v>20.791396339999999</v>
      </c>
      <c r="BA101" s="40">
        <v>0</v>
      </c>
      <c r="BB101" s="43">
        <v>0</v>
      </c>
      <c r="BC101" s="43">
        <v>0</v>
      </c>
      <c r="BD101" s="43">
        <v>0</v>
      </c>
      <c r="BE101" s="44">
        <v>0</v>
      </c>
      <c r="BF101" s="40">
        <v>88.553676789999997</v>
      </c>
      <c r="BG101" s="43">
        <v>15.25969055</v>
      </c>
      <c r="BH101" s="43">
        <v>0</v>
      </c>
      <c r="BI101" s="43">
        <v>0</v>
      </c>
      <c r="BJ101" s="44">
        <v>1.6760796200000001</v>
      </c>
      <c r="BK101" s="42">
        <f>C101+D101+E101+F101+G101+H101+I101+J101+K101+L101+M101+N101+O101+P101+Q101+R101+S101+T101+U101+V101+W101+X101+Y101+Z101+AA101+AB101+AC101+AD101+AE101+AF101+AG101+AH101+AI101+AJ101+AK101+AL101+AM101+AN101+AO101+AP101+AQ101+AR101+AS101+AT101+AU101+AV101+AW101+AX101+AY101+AZ101+BA101+BB101+BC101+BD101+BE101+BF101+BG101+BH101+BI101+BJ101</f>
        <v>365.57365944999998</v>
      </c>
    </row>
    <row r="102" spans="1:63" s="5" customFormat="1">
      <c r="A102" s="17"/>
      <c r="B102" s="26" t="s">
        <v>89</v>
      </c>
      <c r="C102" s="40">
        <f>C101</f>
        <v>0</v>
      </c>
      <c r="D102" s="40">
        <f t="shared" ref="D102:BK102" si="16">D101</f>
        <v>0</v>
      </c>
      <c r="E102" s="40">
        <f t="shared" si="16"/>
        <v>0</v>
      </c>
      <c r="F102" s="40">
        <f t="shared" si="16"/>
        <v>0</v>
      </c>
      <c r="G102" s="40">
        <f t="shared" si="16"/>
        <v>0</v>
      </c>
      <c r="H102" s="40">
        <f t="shared" si="16"/>
        <v>0.63534009999999996</v>
      </c>
      <c r="I102" s="40">
        <f t="shared" si="16"/>
        <v>0</v>
      </c>
      <c r="J102" s="40">
        <f t="shared" si="16"/>
        <v>0</v>
      </c>
      <c r="K102" s="40">
        <f t="shared" si="16"/>
        <v>0</v>
      </c>
      <c r="L102" s="40">
        <f t="shared" si="16"/>
        <v>1.1223299999999999E-3</v>
      </c>
      <c r="M102" s="40">
        <f t="shared" si="16"/>
        <v>0</v>
      </c>
      <c r="N102" s="40">
        <f t="shared" si="16"/>
        <v>0</v>
      </c>
      <c r="O102" s="40">
        <f t="shared" si="16"/>
        <v>0</v>
      </c>
      <c r="P102" s="40">
        <f t="shared" si="16"/>
        <v>0</v>
      </c>
      <c r="Q102" s="40">
        <f t="shared" si="16"/>
        <v>0</v>
      </c>
      <c r="R102" s="40">
        <f t="shared" si="16"/>
        <v>0.46532346000000002</v>
      </c>
      <c r="S102" s="40">
        <f t="shared" si="16"/>
        <v>0</v>
      </c>
      <c r="T102" s="40">
        <f t="shared" si="16"/>
        <v>0</v>
      </c>
      <c r="U102" s="40">
        <f t="shared" si="16"/>
        <v>0</v>
      </c>
      <c r="V102" s="40">
        <f t="shared" si="16"/>
        <v>3.5211299999999999E-3</v>
      </c>
      <c r="W102" s="40">
        <f t="shared" si="16"/>
        <v>0</v>
      </c>
      <c r="X102" s="40">
        <f t="shared" si="16"/>
        <v>0</v>
      </c>
      <c r="Y102" s="40">
        <f t="shared" si="16"/>
        <v>0</v>
      </c>
      <c r="Z102" s="40">
        <f t="shared" si="16"/>
        <v>0</v>
      </c>
      <c r="AA102" s="40">
        <f t="shared" si="16"/>
        <v>0</v>
      </c>
      <c r="AB102" s="40">
        <f t="shared" si="16"/>
        <v>10.66520352</v>
      </c>
      <c r="AC102" s="40">
        <f t="shared" si="16"/>
        <v>2.20257215</v>
      </c>
      <c r="AD102" s="40">
        <f t="shared" si="16"/>
        <v>0</v>
      </c>
      <c r="AE102" s="40">
        <f t="shared" si="16"/>
        <v>0</v>
      </c>
      <c r="AF102" s="40">
        <f t="shared" si="16"/>
        <v>0.30406588000000001</v>
      </c>
      <c r="AG102" s="40">
        <f t="shared" si="16"/>
        <v>0</v>
      </c>
      <c r="AH102" s="40">
        <f t="shared" si="16"/>
        <v>0</v>
      </c>
      <c r="AI102" s="40">
        <f t="shared" si="16"/>
        <v>0</v>
      </c>
      <c r="AJ102" s="40">
        <f t="shared" si="16"/>
        <v>0</v>
      </c>
      <c r="AK102" s="40">
        <f t="shared" si="16"/>
        <v>0</v>
      </c>
      <c r="AL102" s="40">
        <f t="shared" si="16"/>
        <v>4.7944758099999998</v>
      </c>
      <c r="AM102" s="40">
        <f t="shared" si="16"/>
        <v>0.99314553999999999</v>
      </c>
      <c r="AN102" s="40">
        <f t="shared" si="16"/>
        <v>0</v>
      </c>
      <c r="AO102" s="40">
        <f t="shared" si="16"/>
        <v>0</v>
      </c>
      <c r="AP102" s="40">
        <f t="shared" si="16"/>
        <v>0.63673287999999995</v>
      </c>
      <c r="AQ102" s="40">
        <f t="shared" si="16"/>
        <v>0</v>
      </c>
      <c r="AR102" s="40">
        <f t="shared" si="16"/>
        <v>0</v>
      </c>
      <c r="AS102" s="40">
        <f t="shared" si="16"/>
        <v>0</v>
      </c>
      <c r="AT102" s="40">
        <f t="shared" si="16"/>
        <v>0</v>
      </c>
      <c r="AU102" s="40">
        <f t="shared" si="16"/>
        <v>0</v>
      </c>
      <c r="AV102" s="40">
        <f t="shared" si="16"/>
        <v>189.87579729000001</v>
      </c>
      <c r="AW102" s="40">
        <f t="shared" si="16"/>
        <v>28.715516059999999</v>
      </c>
      <c r="AX102" s="40">
        <f t="shared" si="16"/>
        <v>0</v>
      </c>
      <c r="AY102" s="40">
        <f t="shared" si="16"/>
        <v>0</v>
      </c>
      <c r="AZ102" s="40">
        <f t="shared" si="16"/>
        <v>20.791396339999999</v>
      </c>
      <c r="BA102" s="40">
        <f t="shared" si="16"/>
        <v>0</v>
      </c>
      <c r="BB102" s="40">
        <f t="shared" si="16"/>
        <v>0</v>
      </c>
      <c r="BC102" s="40">
        <f t="shared" si="16"/>
        <v>0</v>
      </c>
      <c r="BD102" s="40">
        <f t="shared" si="16"/>
        <v>0</v>
      </c>
      <c r="BE102" s="40">
        <f t="shared" si="16"/>
        <v>0</v>
      </c>
      <c r="BF102" s="40">
        <f t="shared" si="16"/>
        <v>88.553676789999997</v>
      </c>
      <c r="BG102" s="40">
        <f t="shared" si="16"/>
        <v>15.25969055</v>
      </c>
      <c r="BH102" s="40">
        <f t="shared" si="16"/>
        <v>0</v>
      </c>
      <c r="BI102" s="40">
        <f t="shared" si="16"/>
        <v>0</v>
      </c>
      <c r="BJ102" s="40">
        <f t="shared" si="16"/>
        <v>1.6760796200000001</v>
      </c>
      <c r="BK102" s="40">
        <f t="shared" si="16"/>
        <v>365.57365944999998</v>
      </c>
    </row>
    <row r="103" spans="1:63">
      <c r="A103" s="17" t="s">
        <v>81</v>
      </c>
      <c r="B103" s="25" t="s">
        <v>17</v>
      </c>
      <c r="C103" s="76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8"/>
    </row>
    <row r="104" spans="1:63">
      <c r="A104" s="17"/>
      <c r="B104" s="26" t="s">
        <v>158</v>
      </c>
      <c r="C104" s="39">
        <v>0</v>
      </c>
      <c r="D104" s="34">
        <v>0</v>
      </c>
      <c r="E104" s="34">
        <v>0</v>
      </c>
      <c r="F104" s="34">
        <v>0</v>
      </c>
      <c r="G104" s="41">
        <v>0</v>
      </c>
      <c r="H104" s="39">
        <v>9.3407270000000001E-2</v>
      </c>
      <c r="I104" s="34">
        <v>0</v>
      </c>
      <c r="J104" s="34">
        <v>0</v>
      </c>
      <c r="K104" s="34">
        <v>0</v>
      </c>
      <c r="L104" s="41">
        <v>0.45287981999999999</v>
      </c>
      <c r="M104" s="39">
        <v>0</v>
      </c>
      <c r="N104" s="34">
        <v>0</v>
      </c>
      <c r="O104" s="34">
        <v>0</v>
      </c>
      <c r="P104" s="34">
        <v>0</v>
      </c>
      <c r="Q104" s="41">
        <v>0</v>
      </c>
      <c r="R104" s="39">
        <v>0.12100076999999999</v>
      </c>
      <c r="S104" s="34">
        <v>5.2571700000000002E-3</v>
      </c>
      <c r="T104" s="34">
        <v>0</v>
      </c>
      <c r="U104" s="34">
        <v>0</v>
      </c>
      <c r="V104" s="41">
        <v>2.0346550000000001E-2</v>
      </c>
      <c r="W104" s="39">
        <v>0</v>
      </c>
      <c r="X104" s="34">
        <v>0</v>
      </c>
      <c r="Y104" s="34">
        <v>0</v>
      </c>
      <c r="Z104" s="34">
        <v>0</v>
      </c>
      <c r="AA104" s="41">
        <v>0</v>
      </c>
      <c r="AB104" s="39">
        <v>3.2673892200000001</v>
      </c>
      <c r="AC104" s="34">
        <v>3.5917637500000001</v>
      </c>
      <c r="AD104" s="34">
        <v>0</v>
      </c>
      <c r="AE104" s="34">
        <v>0</v>
      </c>
      <c r="AF104" s="41">
        <v>3.8759932799999999</v>
      </c>
      <c r="AG104" s="39">
        <v>0</v>
      </c>
      <c r="AH104" s="34">
        <v>0</v>
      </c>
      <c r="AI104" s="34">
        <v>0</v>
      </c>
      <c r="AJ104" s="34">
        <v>0</v>
      </c>
      <c r="AK104" s="41">
        <v>0</v>
      </c>
      <c r="AL104" s="39">
        <v>1.8387116999999999</v>
      </c>
      <c r="AM104" s="34">
        <v>1.77174622</v>
      </c>
      <c r="AN104" s="34">
        <v>0</v>
      </c>
      <c r="AO104" s="34">
        <v>0</v>
      </c>
      <c r="AP104" s="41">
        <v>0.26453668000000002</v>
      </c>
      <c r="AQ104" s="39">
        <v>0</v>
      </c>
      <c r="AR104" s="34">
        <v>0</v>
      </c>
      <c r="AS104" s="34">
        <v>0</v>
      </c>
      <c r="AT104" s="34">
        <v>0</v>
      </c>
      <c r="AU104" s="41">
        <v>0</v>
      </c>
      <c r="AV104" s="39">
        <v>13.754766419999999</v>
      </c>
      <c r="AW104" s="34">
        <v>4.3606493000000004</v>
      </c>
      <c r="AX104" s="34">
        <v>0</v>
      </c>
      <c r="AY104" s="34">
        <v>0</v>
      </c>
      <c r="AZ104" s="41">
        <v>2.3783817799999998</v>
      </c>
      <c r="BA104" s="39">
        <v>0</v>
      </c>
      <c r="BB104" s="34">
        <v>0</v>
      </c>
      <c r="BC104" s="34">
        <v>0</v>
      </c>
      <c r="BD104" s="34">
        <v>0</v>
      </c>
      <c r="BE104" s="41">
        <v>0</v>
      </c>
      <c r="BF104" s="39">
        <v>11.09871147</v>
      </c>
      <c r="BG104" s="34">
        <v>2.2587976799999998</v>
      </c>
      <c r="BH104" s="34">
        <v>4.9576589999999997E-2</v>
      </c>
      <c r="BI104" s="34">
        <v>0</v>
      </c>
      <c r="BJ104" s="41">
        <v>0.55893115000000004</v>
      </c>
      <c r="BK104" s="42">
        <f t="shared" ref="BK104:BK111" si="17">C104+D104+E104+F104+G104+H104+I104+J104+K104+L104+M104+N104+O104+P104+Q104+R104+S104+T104+U104+V104+W104+X104+Y104+Z104+AA104+AB104+AC104+AD104+AE104+AF104+AG104+AH104+AI104+AJ104+AK104+AL104+AM104+AN104+AO104+AP104+AQ104+AR104+AS104+AT104+AU104+AV104+AW104+AX104+AY104+AZ104+BA104+BB104+BC104+BD104+BE104+BF104+BG104+BH104+BI104+BJ104</f>
        <v>49.762846819999993</v>
      </c>
    </row>
    <row r="105" spans="1:63">
      <c r="A105" s="17"/>
      <c r="B105" s="26" t="s">
        <v>190</v>
      </c>
      <c r="C105" s="39">
        <v>0</v>
      </c>
      <c r="D105" s="46">
        <v>0</v>
      </c>
      <c r="E105" s="46">
        <v>0</v>
      </c>
      <c r="F105" s="46">
        <v>0</v>
      </c>
      <c r="G105" s="47">
        <v>0</v>
      </c>
      <c r="H105" s="39">
        <v>2.52484888</v>
      </c>
      <c r="I105" s="46">
        <v>1.006373E-2</v>
      </c>
      <c r="J105" s="46">
        <v>0.52232646000000005</v>
      </c>
      <c r="K105" s="46">
        <v>0</v>
      </c>
      <c r="L105" s="47">
        <v>0.45533554999999998</v>
      </c>
      <c r="M105" s="39">
        <v>0</v>
      </c>
      <c r="N105" s="46">
        <v>0</v>
      </c>
      <c r="O105" s="46">
        <v>0</v>
      </c>
      <c r="P105" s="46">
        <v>0</v>
      </c>
      <c r="Q105" s="47">
        <v>0</v>
      </c>
      <c r="R105" s="39">
        <v>1.7239880299999999</v>
      </c>
      <c r="S105" s="46">
        <v>7.7063399999999999E-3</v>
      </c>
      <c r="T105" s="46">
        <v>0</v>
      </c>
      <c r="U105" s="46">
        <v>0</v>
      </c>
      <c r="V105" s="47">
        <v>0.37862704000000003</v>
      </c>
      <c r="W105" s="39">
        <v>0</v>
      </c>
      <c r="X105" s="46">
        <v>0</v>
      </c>
      <c r="Y105" s="46">
        <v>0</v>
      </c>
      <c r="Z105" s="46">
        <v>0</v>
      </c>
      <c r="AA105" s="47">
        <v>0</v>
      </c>
      <c r="AB105" s="39">
        <v>16.997182309999999</v>
      </c>
      <c r="AC105" s="46">
        <v>1.68750025</v>
      </c>
      <c r="AD105" s="46">
        <v>0</v>
      </c>
      <c r="AE105" s="46">
        <v>4.3081122900000004</v>
      </c>
      <c r="AF105" s="47">
        <v>5.1292157999999999</v>
      </c>
      <c r="AG105" s="39">
        <v>0</v>
      </c>
      <c r="AH105" s="46">
        <v>0</v>
      </c>
      <c r="AI105" s="46">
        <v>0</v>
      </c>
      <c r="AJ105" s="46">
        <v>0</v>
      </c>
      <c r="AK105" s="47">
        <v>0</v>
      </c>
      <c r="AL105" s="39">
        <v>5.5196296900000004</v>
      </c>
      <c r="AM105" s="46">
        <v>0.21122421999999999</v>
      </c>
      <c r="AN105" s="46">
        <v>0</v>
      </c>
      <c r="AO105" s="46">
        <v>0</v>
      </c>
      <c r="AP105" s="47">
        <v>0.46516176999999997</v>
      </c>
      <c r="AQ105" s="39">
        <v>0</v>
      </c>
      <c r="AR105" s="46">
        <v>0</v>
      </c>
      <c r="AS105" s="46">
        <v>0</v>
      </c>
      <c r="AT105" s="46">
        <v>0</v>
      </c>
      <c r="AU105" s="47">
        <v>0</v>
      </c>
      <c r="AV105" s="39">
        <v>307.20315455999997</v>
      </c>
      <c r="AW105" s="46">
        <v>42.30205969</v>
      </c>
      <c r="AX105" s="46">
        <v>0</v>
      </c>
      <c r="AY105" s="46">
        <v>8.4966E-3</v>
      </c>
      <c r="AZ105" s="47">
        <v>70.330193539999996</v>
      </c>
      <c r="BA105" s="39">
        <v>0</v>
      </c>
      <c r="BB105" s="46">
        <v>0</v>
      </c>
      <c r="BC105" s="46">
        <v>0</v>
      </c>
      <c r="BD105" s="46">
        <v>0</v>
      </c>
      <c r="BE105" s="47">
        <v>0</v>
      </c>
      <c r="BF105" s="39">
        <v>126.94173996000001</v>
      </c>
      <c r="BG105" s="46">
        <v>8.1963187000000008</v>
      </c>
      <c r="BH105" s="46">
        <v>3.6150815299999999</v>
      </c>
      <c r="BI105" s="46">
        <v>0</v>
      </c>
      <c r="BJ105" s="47">
        <v>12.08659304</v>
      </c>
      <c r="BK105" s="42">
        <f t="shared" si="17"/>
        <v>610.62455998000007</v>
      </c>
    </row>
    <row r="106" spans="1:63">
      <c r="A106" s="17"/>
      <c r="B106" s="26" t="s">
        <v>156</v>
      </c>
      <c r="C106" s="39">
        <v>0</v>
      </c>
      <c r="D106" s="46">
        <v>0</v>
      </c>
      <c r="E106" s="46">
        <v>0</v>
      </c>
      <c r="F106" s="46">
        <v>0</v>
      </c>
      <c r="G106" s="47">
        <v>0</v>
      </c>
      <c r="H106" s="39">
        <v>0.24532839000000001</v>
      </c>
      <c r="I106" s="46">
        <v>0</v>
      </c>
      <c r="J106" s="46">
        <v>0</v>
      </c>
      <c r="K106" s="46">
        <v>0</v>
      </c>
      <c r="L106" s="47">
        <v>5.789569E-2</v>
      </c>
      <c r="M106" s="39">
        <v>0</v>
      </c>
      <c r="N106" s="46">
        <v>0</v>
      </c>
      <c r="O106" s="46">
        <v>0</v>
      </c>
      <c r="P106" s="46">
        <v>0</v>
      </c>
      <c r="Q106" s="47">
        <v>0</v>
      </c>
      <c r="R106" s="39">
        <v>0.27771846</v>
      </c>
      <c r="S106" s="46">
        <v>0</v>
      </c>
      <c r="T106" s="46">
        <v>0</v>
      </c>
      <c r="U106" s="46">
        <v>0</v>
      </c>
      <c r="V106" s="47">
        <v>0.17102919</v>
      </c>
      <c r="W106" s="39">
        <v>0</v>
      </c>
      <c r="X106" s="46">
        <v>0</v>
      </c>
      <c r="Y106" s="46">
        <v>0</v>
      </c>
      <c r="Z106" s="46">
        <v>0</v>
      </c>
      <c r="AA106" s="47">
        <v>0</v>
      </c>
      <c r="AB106" s="39">
        <v>5.9784666700000004</v>
      </c>
      <c r="AC106" s="46">
        <v>0.24598956999999999</v>
      </c>
      <c r="AD106" s="46">
        <v>0</v>
      </c>
      <c r="AE106" s="46">
        <v>0</v>
      </c>
      <c r="AF106" s="47">
        <v>0.16769449</v>
      </c>
      <c r="AG106" s="39">
        <v>0</v>
      </c>
      <c r="AH106" s="46">
        <v>0</v>
      </c>
      <c r="AI106" s="46">
        <v>0</v>
      </c>
      <c r="AJ106" s="46">
        <v>0</v>
      </c>
      <c r="AK106" s="47">
        <v>0</v>
      </c>
      <c r="AL106" s="39">
        <v>3.1544755100000001</v>
      </c>
      <c r="AM106" s="46">
        <v>0.61016358000000004</v>
      </c>
      <c r="AN106" s="46">
        <v>0</v>
      </c>
      <c r="AO106" s="46">
        <v>0</v>
      </c>
      <c r="AP106" s="47">
        <v>0.2029608</v>
      </c>
      <c r="AQ106" s="39">
        <v>0</v>
      </c>
      <c r="AR106" s="46">
        <v>0</v>
      </c>
      <c r="AS106" s="46">
        <v>0</v>
      </c>
      <c r="AT106" s="46">
        <v>0</v>
      </c>
      <c r="AU106" s="47">
        <v>0</v>
      </c>
      <c r="AV106" s="39">
        <v>32.687104640000001</v>
      </c>
      <c r="AW106" s="46">
        <v>6.57911717</v>
      </c>
      <c r="AX106" s="46">
        <v>0</v>
      </c>
      <c r="AY106" s="46">
        <v>0</v>
      </c>
      <c r="AZ106" s="47">
        <v>20.005031580000001</v>
      </c>
      <c r="BA106" s="39">
        <v>0</v>
      </c>
      <c r="BB106" s="46">
        <v>0</v>
      </c>
      <c r="BC106" s="46">
        <v>0</v>
      </c>
      <c r="BD106" s="46">
        <v>0</v>
      </c>
      <c r="BE106" s="47">
        <v>0</v>
      </c>
      <c r="BF106" s="39">
        <v>19.292338650000001</v>
      </c>
      <c r="BG106" s="46">
        <v>4.3540465299999997</v>
      </c>
      <c r="BH106" s="46">
        <v>0</v>
      </c>
      <c r="BI106" s="46">
        <v>0</v>
      </c>
      <c r="BJ106" s="47">
        <v>5.6754494099999997</v>
      </c>
      <c r="BK106" s="42">
        <f t="shared" si="17"/>
        <v>99.704810330000015</v>
      </c>
    </row>
    <row r="107" spans="1:63">
      <c r="A107" s="17"/>
      <c r="B107" s="26" t="s">
        <v>157</v>
      </c>
      <c r="C107" s="39">
        <v>0</v>
      </c>
      <c r="D107" s="46">
        <v>0</v>
      </c>
      <c r="E107" s="46">
        <v>0</v>
      </c>
      <c r="F107" s="46">
        <v>0</v>
      </c>
      <c r="G107" s="47">
        <v>0</v>
      </c>
      <c r="H107" s="39">
        <v>3.2805250000000001E-2</v>
      </c>
      <c r="I107" s="46">
        <v>0</v>
      </c>
      <c r="J107" s="46">
        <v>0</v>
      </c>
      <c r="K107" s="46">
        <v>0</v>
      </c>
      <c r="L107" s="47">
        <v>0</v>
      </c>
      <c r="M107" s="39">
        <v>0</v>
      </c>
      <c r="N107" s="46">
        <v>0</v>
      </c>
      <c r="O107" s="46">
        <v>0</v>
      </c>
      <c r="P107" s="46">
        <v>0</v>
      </c>
      <c r="Q107" s="47">
        <v>0</v>
      </c>
      <c r="R107" s="39">
        <v>8.2510550000000002E-2</v>
      </c>
      <c r="S107" s="46">
        <v>0</v>
      </c>
      <c r="T107" s="46">
        <v>0</v>
      </c>
      <c r="U107" s="46">
        <v>0</v>
      </c>
      <c r="V107" s="47">
        <v>8.8689959999999998E-2</v>
      </c>
      <c r="W107" s="39">
        <v>0</v>
      </c>
      <c r="X107" s="46">
        <v>0</v>
      </c>
      <c r="Y107" s="46">
        <v>0</v>
      </c>
      <c r="Z107" s="46">
        <v>0</v>
      </c>
      <c r="AA107" s="47">
        <v>0</v>
      </c>
      <c r="AB107" s="39">
        <v>2.3618285299999999</v>
      </c>
      <c r="AC107" s="46">
        <v>1.4472577900000001</v>
      </c>
      <c r="AD107" s="46">
        <v>0</v>
      </c>
      <c r="AE107" s="46">
        <v>0</v>
      </c>
      <c r="AF107" s="47">
        <v>1.2363329599999999</v>
      </c>
      <c r="AG107" s="39">
        <v>0</v>
      </c>
      <c r="AH107" s="46">
        <v>0</v>
      </c>
      <c r="AI107" s="46">
        <v>0</v>
      </c>
      <c r="AJ107" s="46">
        <v>0</v>
      </c>
      <c r="AK107" s="47">
        <v>0</v>
      </c>
      <c r="AL107" s="39">
        <v>1.06366943</v>
      </c>
      <c r="AM107" s="46">
        <v>0.86329330000000004</v>
      </c>
      <c r="AN107" s="46">
        <v>0</v>
      </c>
      <c r="AO107" s="46">
        <v>0</v>
      </c>
      <c r="AP107" s="47">
        <v>0</v>
      </c>
      <c r="AQ107" s="39">
        <v>0</v>
      </c>
      <c r="AR107" s="46">
        <v>0</v>
      </c>
      <c r="AS107" s="46">
        <v>0</v>
      </c>
      <c r="AT107" s="46">
        <v>0</v>
      </c>
      <c r="AU107" s="47">
        <v>0</v>
      </c>
      <c r="AV107" s="39">
        <v>18.577692030000001</v>
      </c>
      <c r="AW107" s="46">
        <v>2.9822199500000002</v>
      </c>
      <c r="AX107" s="46">
        <v>0</v>
      </c>
      <c r="AY107" s="46">
        <v>0</v>
      </c>
      <c r="AZ107" s="47">
        <v>7.2748583900000003</v>
      </c>
      <c r="BA107" s="39">
        <v>0</v>
      </c>
      <c r="BB107" s="46">
        <v>0</v>
      </c>
      <c r="BC107" s="46">
        <v>0</v>
      </c>
      <c r="BD107" s="46">
        <v>0</v>
      </c>
      <c r="BE107" s="47">
        <v>0</v>
      </c>
      <c r="BF107" s="39">
        <v>13.593745719999999</v>
      </c>
      <c r="BG107" s="46">
        <v>2.2678154300000002</v>
      </c>
      <c r="BH107" s="46">
        <v>0</v>
      </c>
      <c r="BI107" s="46">
        <v>0</v>
      </c>
      <c r="BJ107" s="47">
        <v>1.20584984</v>
      </c>
      <c r="BK107" s="42">
        <f t="shared" si="17"/>
        <v>53.078569129999998</v>
      </c>
    </row>
    <row r="108" spans="1:63">
      <c r="A108" s="17"/>
      <c r="B108" s="26" t="s">
        <v>191</v>
      </c>
      <c r="C108" s="39">
        <v>0</v>
      </c>
      <c r="D108" s="46">
        <v>0</v>
      </c>
      <c r="E108" s="46">
        <v>0</v>
      </c>
      <c r="F108" s="46">
        <v>0</v>
      </c>
      <c r="G108" s="47">
        <v>0</v>
      </c>
      <c r="H108" s="39">
        <v>0.89443930000000005</v>
      </c>
      <c r="I108" s="46">
        <v>277.92645146000001</v>
      </c>
      <c r="J108" s="46">
        <v>0</v>
      </c>
      <c r="K108" s="46">
        <v>0</v>
      </c>
      <c r="L108" s="47">
        <v>9.7448432199999999</v>
      </c>
      <c r="M108" s="39">
        <v>0</v>
      </c>
      <c r="N108" s="46">
        <v>0</v>
      </c>
      <c r="O108" s="46">
        <v>0</v>
      </c>
      <c r="P108" s="46">
        <v>0</v>
      </c>
      <c r="Q108" s="47">
        <v>0</v>
      </c>
      <c r="R108" s="39">
        <v>0.35874338</v>
      </c>
      <c r="S108" s="46">
        <v>0.82889877999999995</v>
      </c>
      <c r="T108" s="46">
        <v>0</v>
      </c>
      <c r="U108" s="46">
        <v>0</v>
      </c>
      <c r="V108" s="47">
        <v>0.92073479000000003</v>
      </c>
      <c r="W108" s="39">
        <v>0</v>
      </c>
      <c r="X108" s="46">
        <v>0</v>
      </c>
      <c r="Y108" s="46">
        <v>0</v>
      </c>
      <c r="Z108" s="46">
        <v>0</v>
      </c>
      <c r="AA108" s="47">
        <v>0</v>
      </c>
      <c r="AB108" s="39">
        <v>0.56121317000000004</v>
      </c>
      <c r="AC108" s="46">
        <v>68.101710089999997</v>
      </c>
      <c r="AD108" s="46">
        <v>0</v>
      </c>
      <c r="AE108" s="46">
        <v>0</v>
      </c>
      <c r="AF108" s="47">
        <v>73.642817140000005</v>
      </c>
      <c r="AG108" s="39">
        <v>0</v>
      </c>
      <c r="AH108" s="46">
        <v>0</v>
      </c>
      <c r="AI108" s="46">
        <v>0</v>
      </c>
      <c r="AJ108" s="46">
        <v>0</v>
      </c>
      <c r="AK108" s="47">
        <v>0</v>
      </c>
      <c r="AL108" s="39">
        <v>0.13899690000000001</v>
      </c>
      <c r="AM108" s="46">
        <v>1.9515662899999999</v>
      </c>
      <c r="AN108" s="46">
        <v>0</v>
      </c>
      <c r="AO108" s="46">
        <v>0</v>
      </c>
      <c r="AP108" s="47">
        <v>6.9350581399999998</v>
      </c>
      <c r="AQ108" s="39">
        <v>0</v>
      </c>
      <c r="AR108" s="46">
        <v>0</v>
      </c>
      <c r="AS108" s="46">
        <v>0</v>
      </c>
      <c r="AT108" s="46">
        <v>0</v>
      </c>
      <c r="AU108" s="47">
        <v>0</v>
      </c>
      <c r="AV108" s="39">
        <v>22.45640036</v>
      </c>
      <c r="AW108" s="46">
        <v>227.01162446999999</v>
      </c>
      <c r="AX108" s="46">
        <v>0</v>
      </c>
      <c r="AY108" s="46">
        <v>0</v>
      </c>
      <c r="AZ108" s="47">
        <v>371.64203951000002</v>
      </c>
      <c r="BA108" s="39">
        <v>0</v>
      </c>
      <c r="BB108" s="46">
        <v>0</v>
      </c>
      <c r="BC108" s="46">
        <v>0</v>
      </c>
      <c r="BD108" s="46">
        <v>0</v>
      </c>
      <c r="BE108" s="47">
        <v>0</v>
      </c>
      <c r="BF108" s="39">
        <v>4.8573377100000004</v>
      </c>
      <c r="BG108" s="46">
        <v>9.7128020700000004</v>
      </c>
      <c r="BH108" s="46">
        <v>0</v>
      </c>
      <c r="BI108" s="46">
        <v>0</v>
      </c>
      <c r="BJ108" s="47">
        <v>33.745657119999997</v>
      </c>
      <c r="BK108" s="42">
        <f t="shared" si="17"/>
        <v>1111.4313339</v>
      </c>
    </row>
    <row r="109" spans="1:63">
      <c r="A109" s="17"/>
      <c r="B109" s="26" t="s">
        <v>192</v>
      </c>
      <c r="C109" s="39">
        <v>0</v>
      </c>
      <c r="D109" s="46">
        <v>0</v>
      </c>
      <c r="E109" s="46">
        <v>0</v>
      </c>
      <c r="F109" s="46">
        <v>0</v>
      </c>
      <c r="G109" s="47">
        <v>0</v>
      </c>
      <c r="H109" s="39">
        <v>0.67399878999999996</v>
      </c>
      <c r="I109" s="46">
        <v>0</v>
      </c>
      <c r="J109" s="46">
        <v>0</v>
      </c>
      <c r="K109" s="46">
        <v>0</v>
      </c>
      <c r="L109" s="47">
        <v>0.43929363999999999</v>
      </c>
      <c r="M109" s="39">
        <v>0</v>
      </c>
      <c r="N109" s="46">
        <v>0</v>
      </c>
      <c r="O109" s="46">
        <v>0</v>
      </c>
      <c r="P109" s="46">
        <v>0</v>
      </c>
      <c r="Q109" s="47">
        <v>0</v>
      </c>
      <c r="R109" s="39">
        <v>0.67685004999999998</v>
      </c>
      <c r="S109" s="46">
        <v>0</v>
      </c>
      <c r="T109" s="46">
        <v>0</v>
      </c>
      <c r="U109" s="46">
        <v>0</v>
      </c>
      <c r="V109" s="47">
        <v>3.9420070000000001E-2</v>
      </c>
      <c r="W109" s="39">
        <v>0</v>
      </c>
      <c r="X109" s="46">
        <v>0</v>
      </c>
      <c r="Y109" s="46">
        <v>0</v>
      </c>
      <c r="Z109" s="46">
        <v>0</v>
      </c>
      <c r="AA109" s="47">
        <v>0</v>
      </c>
      <c r="AB109" s="39">
        <v>8.8253895700000005</v>
      </c>
      <c r="AC109" s="46">
        <v>6.6569232700000001</v>
      </c>
      <c r="AD109" s="46">
        <v>0</v>
      </c>
      <c r="AE109" s="46">
        <v>0</v>
      </c>
      <c r="AF109" s="47">
        <v>11.647749599999999</v>
      </c>
      <c r="AG109" s="39">
        <v>0</v>
      </c>
      <c r="AH109" s="46">
        <v>0</v>
      </c>
      <c r="AI109" s="46">
        <v>0</v>
      </c>
      <c r="AJ109" s="46">
        <v>0</v>
      </c>
      <c r="AK109" s="47">
        <v>0</v>
      </c>
      <c r="AL109" s="39">
        <v>3.2295560700000001</v>
      </c>
      <c r="AM109" s="46">
        <v>1.301134E-2</v>
      </c>
      <c r="AN109" s="46">
        <v>0</v>
      </c>
      <c r="AO109" s="46">
        <v>0</v>
      </c>
      <c r="AP109" s="47">
        <v>0.45166127</v>
      </c>
      <c r="AQ109" s="39">
        <v>0</v>
      </c>
      <c r="AR109" s="46">
        <v>0</v>
      </c>
      <c r="AS109" s="46">
        <v>0</v>
      </c>
      <c r="AT109" s="46">
        <v>0</v>
      </c>
      <c r="AU109" s="47">
        <v>0</v>
      </c>
      <c r="AV109" s="39">
        <v>81.441217039999998</v>
      </c>
      <c r="AW109" s="46">
        <v>20.43311988</v>
      </c>
      <c r="AX109" s="46">
        <v>0</v>
      </c>
      <c r="AY109" s="46">
        <v>0</v>
      </c>
      <c r="AZ109" s="47">
        <v>45.272162119999997</v>
      </c>
      <c r="BA109" s="39">
        <v>0</v>
      </c>
      <c r="BB109" s="46">
        <v>0</v>
      </c>
      <c r="BC109" s="46">
        <v>0</v>
      </c>
      <c r="BD109" s="46">
        <v>0</v>
      </c>
      <c r="BE109" s="47">
        <v>0</v>
      </c>
      <c r="BF109" s="39">
        <v>41.816421149999996</v>
      </c>
      <c r="BG109" s="46">
        <v>5.2289851599999997</v>
      </c>
      <c r="BH109" s="46">
        <v>0</v>
      </c>
      <c r="BI109" s="46">
        <v>0</v>
      </c>
      <c r="BJ109" s="47">
        <v>9.9261476999999996</v>
      </c>
      <c r="BK109" s="42">
        <f t="shared" si="17"/>
        <v>236.77190672</v>
      </c>
    </row>
    <row r="110" spans="1:63">
      <c r="A110" s="17"/>
      <c r="B110" s="26" t="s">
        <v>193</v>
      </c>
      <c r="C110" s="39">
        <v>0</v>
      </c>
      <c r="D110" s="46">
        <v>0</v>
      </c>
      <c r="E110" s="46">
        <v>0</v>
      </c>
      <c r="F110" s="46">
        <v>0</v>
      </c>
      <c r="G110" s="47">
        <v>0</v>
      </c>
      <c r="H110" s="39">
        <v>2.1520107099999999</v>
      </c>
      <c r="I110" s="46">
        <v>8.2680700000000006E-3</v>
      </c>
      <c r="J110" s="46">
        <v>0</v>
      </c>
      <c r="K110" s="46">
        <v>0</v>
      </c>
      <c r="L110" s="47">
        <v>1.2997083300000001</v>
      </c>
      <c r="M110" s="39">
        <v>0</v>
      </c>
      <c r="N110" s="46">
        <v>0</v>
      </c>
      <c r="O110" s="46">
        <v>0</v>
      </c>
      <c r="P110" s="46">
        <v>0</v>
      </c>
      <c r="Q110" s="47">
        <v>0</v>
      </c>
      <c r="R110" s="39">
        <v>1.18447003</v>
      </c>
      <c r="S110" s="46">
        <v>0</v>
      </c>
      <c r="T110" s="46">
        <v>0</v>
      </c>
      <c r="U110" s="46">
        <v>0</v>
      </c>
      <c r="V110" s="47">
        <v>5.3450869999999998E-2</v>
      </c>
      <c r="W110" s="39">
        <v>0</v>
      </c>
      <c r="X110" s="46">
        <v>0</v>
      </c>
      <c r="Y110" s="46">
        <v>0</v>
      </c>
      <c r="Z110" s="46">
        <v>0</v>
      </c>
      <c r="AA110" s="47">
        <v>0</v>
      </c>
      <c r="AB110" s="39">
        <v>21.276767759999998</v>
      </c>
      <c r="AC110" s="46">
        <v>1.68170025</v>
      </c>
      <c r="AD110" s="46">
        <v>0</v>
      </c>
      <c r="AE110" s="46">
        <v>2.4023795099999998</v>
      </c>
      <c r="AF110" s="47">
        <v>9.2865027999999992</v>
      </c>
      <c r="AG110" s="39">
        <v>0</v>
      </c>
      <c r="AH110" s="46">
        <v>0</v>
      </c>
      <c r="AI110" s="46">
        <v>0</v>
      </c>
      <c r="AJ110" s="46">
        <v>0</v>
      </c>
      <c r="AK110" s="47">
        <v>0</v>
      </c>
      <c r="AL110" s="39">
        <v>6.7814515999999996</v>
      </c>
      <c r="AM110" s="46">
        <v>0.60444885999999998</v>
      </c>
      <c r="AN110" s="46">
        <v>0</v>
      </c>
      <c r="AO110" s="46">
        <v>0</v>
      </c>
      <c r="AP110" s="47">
        <v>0.33658449000000001</v>
      </c>
      <c r="AQ110" s="39">
        <v>0</v>
      </c>
      <c r="AR110" s="46">
        <v>0</v>
      </c>
      <c r="AS110" s="46">
        <v>0</v>
      </c>
      <c r="AT110" s="46">
        <v>0</v>
      </c>
      <c r="AU110" s="47">
        <v>0</v>
      </c>
      <c r="AV110" s="39">
        <v>284.24742185000002</v>
      </c>
      <c r="AW110" s="46">
        <v>70.738139279999999</v>
      </c>
      <c r="AX110" s="46">
        <v>1.662549E-2</v>
      </c>
      <c r="AY110" s="46">
        <v>0</v>
      </c>
      <c r="AZ110" s="47">
        <v>47.79259631</v>
      </c>
      <c r="BA110" s="39">
        <v>0</v>
      </c>
      <c r="BB110" s="46">
        <v>0</v>
      </c>
      <c r="BC110" s="46">
        <v>0</v>
      </c>
      <c r="BD110" s="46">
        <v>0</v>
      </c>
      <c r="BE110" s="47">
        <v>0</v>
      </c>
      <c r="BF110" s="39">
        <v>128.26397514000001</v>
      </c>
      <c r="BG110" s="46">
        <v>2.2339604300000002</v>
      </c>
      <c r="BH110" s="46">
        <v>4.7666056799999996</v>
      </c>
      <c r="BI110" s="46">
        <v>0</v>
      </c>
      <c r="BJ110" s="47">
        <v>5.8983757700000004</v>
      </c>
      <c r="BK110" s="42">
        <f t="shared" si="17"/>
        <v>591.02544323000018</v>
      </c>
    </row>
    <row r="111" spans="1:63">
      <c r="A111" s="17"/>
      <c r="B111" s="26" t="s">
        <v>159</v>
      </c>
      <c r="C111" s="39">
        <v>0</v>
      </c>
      <c r="D111" s="46">
        <v>0</v>
      </c>
      <c r="E111" s="46">
        <v>0</v>
      </c>
      <c r="F111" s="46">
        <v>0</v>
      </c>
      <c r="G111" s="47">
        <v>0</v>
      </c>
      <c r="H111" s="39">
        <v>0.73250484000000005</v>
      </c>
      <c r="I111" s="46">
        <v>6.3689369999999995E-2</v>
      </c>
      <c r="J111" s="46">
        <v>0</v>
      </c>
      <c r="K111" s="46">
        <v>0</v>
      </c>
      <c r="L111" s="47">
        <v>1.6436876600000001</v>
      </c>
      <c r="M111" s="39">
        <v>0</v>
      </c>
      <c r="N111" s="46">
        <v>0</v>
      </c>
      <c r="O111" s="46">
        <v>0</v>
      </c>
      <c r="P111" s="46">
        <v>0</v>
      </c>
      <c r="Q111" s="47">
        <v>0</v>
      </c>
      <c r="R111" s="39">
        <v>0.81004162000000002</v>
      </c>
      <c r="S111" s="46">
        <v>1.9075789999999999E-2</v>
      </c>
      <c r="T111" s="46">
        <v>0</v>
      </c>
      <c r="U111" s="46">
        <v>0</v>
      </c>
      <c r="V111" s="47">
        <v>0.91695616999999996</v>
      </c>
      <c r="W111" s="39">
        <v>0</v>
      </c>
      <c r="X111" s="46">
        <v>0</v>
      </c>
      <c r="Y111" s="46">
        <v>0</v>
      </c>
      <c r="Z111" s="46">
        <v>0</v>
      </c>
      <c r="AA111" s="47">
        <v>0</v>
      </c>
      <c r="AB111" s="39">
        <v>18.984384779999999</v>
      </c>
      <c r="AC111" s="46">
        <v>33.946039290000002</v>
      </c>
      <c r="AD111" s="46">
        <v>0</v>
      </c>
      <c r="AE111" s="46">
        <v>0.31500159999999999</v>
      </c>
      <c r="AF111" s="47">
        <v>27.556181259999999</v>
      </c>
      <c r="AG111" s="39">
        <v>0</v>
      </c>
      <c r="AH111" s="46">
        <v>0</v>
      </c>
      <c r="AI111" s="46">
        <v>0</v>
      </c>
      <c r="AJ111" s="46">
        <v>0</v>
      </c>
      <c r="AK111" s="47">
        <v>0</v>
      </c>
      <c r="AL111" s="39">
        <v>10.573417279999999</v>
      </c>
      <c r="AM111" s="46">
        <v>3.02526736</v>
      </c>
      <c r="AN111" s="46">
        <v>0</v>
      </c>
      <c r="AO111" s="46">
        <v>0</v>
      </c>
      <c r="AP111" s="47">
        <v>2.7147960599999998</v>
      </c>
      <c r="AQ111" s="39">
        <v>0</v>
      </c>
      <c r="AR111" s="46">
        <v>0</v>
      </c>
      <c r="AS111" s="46">
        <v>0</v>
      </c>
      <c r="AT111" s="46">
        <v>0</v>
      </c>
      <c r="AU111" s="47">
        <v>0</v>
      </c>
      <c r="AV111" s="39">
        <v>149.49121982</v>
      </c>
      <c r="AW111" s="46">
        <v>32.192327450000001</v>
      </c>
      <c r="AX111" s="46">
        <v>0</v>
      </c>
      <c r="AY111" s="46">
        <v>0.38226925</v>
      </c>
      <c r="AZ111" s="47">
        <v>91.723481059999997</v>
      </c>
      <c r="BA111" s="39">
        <v>0</v>
      </c>
      <c r="BB111" s="46">
        <v>0</v>
      </c>
      <c r="BC111" s="46">
        <v>0</v>
      </c>
      <c r="BD111" s="46">
        <v>0</v>
      </c>
      <c r="BE111" s="47">
        <v>0</v>
      </c>
      <c r="BF111" s="39">
        <v>101.65947828</v>
      </c>
      <c r="BG111" s="46">
        <v>18.999472910000001</v>
      </c>
      <c r="BH111" s="46">
        <v>8.1813700000000003E-2</v>
      </c>
      <c r="BI111" s="46">
        <v>0</v>
      </c>
      <c r="BJ111" s="47">
        <v>18.131003929999999</v>
      </c>
      <c r="BK111" s="42">
        <f t="shared" si="17"/>
        <v>513.96210947999998</v>
      </c>
    </row>
    <row r="112" spans="1:63" s="5" customFormat="1">
      <c r="A112" s="17"/>
      <c r="B112" s="27" t="s">
        <v>90</v>
      </c>
      <c r="C112" s="40">
        <f>SUM(C104:C111)</f>
        <v>0</v>
      </c>
      <c r="D112" s="40">
        <f t="shared" ref="D112:V112" si="18">SUM(D104:D111)</f>
        <v>0</v>
      </c>
      <c r="E112" s="40">
        <f t="shared" si="18"/>
        <v>0</v>
      </c>
      <c r="F112" s="40">
        <f t="shared" si="18"/>
        <v>0</v>
      </c>
      <c r="G112" s="40">
        <f t="shared" si="18"/>
        <v>0</v>
      </c>
      <c r="H112" s="40">
        <f t="shared" si="18"/>
        <v>7.3493434300000002</v>
      </c>
      <c r="I112" s="40">
        <f t="shared" si="18"/>
        <v>278.00847263000003</v>
      </c>
      <c r="J112" s="40">
        <f t="shared" si="18"/>
        <v>0.52232646000000005</v>
      </c>
      <c r="K112" s="40">
        <f t="shared" si="18"/>
        <v>0</v>
      </c>
      <c r="L112" s="40">
        <f t="shared" si="18"/>
        <v>14.093643909999999</v>
      </c>
      <c r="M112" s="40">
        <f t="shared" si="18"/>
        <v>0</v>
      </c>
      <c r="N112" s="40">
        <f t="shared" si="18"/>
        <v>0</v>
      </c>
      <c r="O112" s="40">
        <f t="shared" si="18"/>
        <v>0</v>
      </c>
      <c r="P112" s="40">
        <f t="shared" si="18"/>
        <v>0</v>
      </c>
      <c r="Q112" s="40">
        <f t="shared" si="18"/>
        <v>0</v>
      </c>
      <c r="R112" s="40">
        <f t="shared" si="18"/>
        <v>5.2353228899999991</v>
      </c>
      <c r="S112" s="40">
        <f t="shared" si="18"/>
        <v>0.86093807999999994</v>
      </c>
      <c r="T112" s="40">
        <f t="shared" si="18"/>
        <v>0</v>
      </c>
      <c r="U112" s="40">
        <f t="shared" si="18"/>
        <v>0</v>
      </c>
      <c r="V112" s="40">
        <f t="shared" si="18"/>
        <v>2.5892546400000001</v>
      </c>
      <c r="W112" s="40">
        <f t="shared" ref="W112:BK112" si="19">SUM(W104:W111)</f>
        <v>0</v>
      </c>
      <c r="X112" s="40">
        <f t="shared" si="19"/>
        <v>0</v>
      </c>
      <c r="Y112" s="40">
        <f t="shared" si="19"/>
        <v>0</v>
      </c>
      <c r="Z112" s="40">
        <f t="shared" si="19"/>
        <v>0</v>
      </c>
      <c r="AA112" s="40">
        <f t="shared" si="19"/>
        <v>0</v>
      </c>
      <c r="AB112" s="40">
        <f t="shared" si="19"/>
        <v>78.252622009999996</v>
      </c>
      <c r="AC112" s="40">
        <f t="shared" si="19"/>
        <v>117.35888426000001</v>
      </c>
      <c r="AD112" s="40">
        <f t="shared" si="19"/>
        <v>0</v>
      </c>
      <c r="AE112" s="40">
        <f t="shared" si="19"/>
        <v>7.0254934000000002</v>
      </c>
      <c r="AF112" s="40">
        <f t="shared" si="19"/>
        <v>132.54248733</v>
      </c>
      <c r="AG112" s="40">
        <f t="shared" si="19"/>
        <v>0</v>
      </c>
      <c r="AH112" s="40">
        <f t="shared" si="19"/>
        <v>0</v>
      </c>
      <c r="AI112" s="40">
        <f t="shared" si="19"/>
        <v>0</v>
      </c>
      <c r="AJ112" s="40">
        <f t="shared" si="19"/>
        <v>0</v>
      </c>
      <c r="AK112" s="40">
        <f t="shared" si="19"/>
        <v>0</v>
      </c>
      <c r="AL112" s="40">
        <f t="shared" si="19"/>
        <v>32.299908180000003</v>
      </c>
      <c r="AM112" s="40">
        <f t="shared" si="19"/>
        <v>9.0507211699999992</v>
      </c>
      <c r="AN112" s="40">
        <f t="shared" si="19"/>
        <v>0</v>
      </c>
      <c r="AO112" s="40">
        <f t="shared" si="19"/>
        <v>0</v>
      </c>
      <c r="AP112" s="40">
        <f t="shared" si="19"/>
        <v>11.370759209999999</v>
      </c>
      <c r="AQ112" s="40">
        <f t="shared" si="19"/>
        <v>0</v>
      </c>
      <c r="AR112" s="40">
        <f t="shared" si="19"/>
        <v>0</v>
      </c>
      <c r="AS112" s="40">
        <f t="shared" si="19"/>
        <v>0</v>
      </c>
      <c r="AT112" s="40">
        <f t="shared" si="19"/>
        <v>0</v>
      </c>
      <c r="AU112" s="40">
        <f t="shared" si="19"/>
        <v>0</v>
      </c>
      <c r="AV112" s="40">
        <f t="shared" si="19"/>
        <v>909.85897671999987</v>
      </c>
      <c r="AW112" s="40">
        <f t="shared" si="19"/>
        <v>406.59925718999995</v>
      </c>
      <c r="AX112" s="40">
        <f t="shared" si="19"/>
        <v>1.662549E-2</v>
      </c>
      <c r="AY112" s="40">
        <f t="shared" si="19"/>
        <v>0.39076585000000003</v>
      </c>
      <c r="AZ112" s="40">
        <f t="shared" si="19"/>
        <v>656.41874429000006</v>
      </c>
      <c r="BA112" s="40">
        <f t="shared" si="19"/>
        <v>0</v>
      </c>
      <c r="BB112" s="40">
        <f t="shared" si="19"/>
        <v>0</v>
      </c>
      <c r="BC112" s="40">
        <f t="shared" si="19"/>
        <v>0</v>
      </c>
      <c r="BD112" s="40">
        <f t="shared" si="19"/>
        <v>0</v>
      </c>
      <c r="BE112" s="40">
        <f t="shared" si="19"/>
        <v>0</v>
      </c>
      <c r="BF112" s="40">
        <f t="shared" si="19"/>
        <v>447.52374808000002</v>
      </c>
      <c r="BG112" s="40">
        <f t="shared" si="19"/>
        <v>53.252198910000004</v>
      </c>
      <c r="BH112" s="40">
        <f t="shared" si="19"/>
        <v>8.5130774999999996</v>
      </c>
      <c r="BI112" s="40">
        <f t="shared" si="19"/>
        <v>0</v>
      </c>
      <c r="BJ112" s="40">
        <f t="shared" si="19"/>
        <v>87.228007959999985</v>
      </c>
      <c r="BK112" s="40">
        <f t="shared" si="19"/>
        <v>3266.3615795900005</v>
      </c>
    </row>
    <row r="113" spans="1:63" s="5" customFormat="1">
      <c r="A113" s="17"/>
      <c r="B113" s="27" t="s">
        <v>88</v>
      </c>
      <c r="C113" s="40">
        <f>C112+C102</f>
        <v>0</v>
      </c>
      <c r="D113" s="40">
        <f t="shared" ref="D113:V113" si="20">D112+D102</f>
        <v>0</v>
      </c>
      <c r="E113" s="40">
        <f t="shared" si="20"/>
        <v>0</v>
      </c>
      <c r="F113" s="40">
        <f t="shared" si="20"/>
        <v>0</v>
      </c>
      <c r="G113" s="40">
        <f t="shared" si="20"/>
        <v>0</v>
      </c>
      <c r="H113" s="40">
        <f t="shared" si="20"/>
        <v>7.9846835299999999</v>
      </c>
      <c r="I113" s="40">
        <f t="shared" si="20"/>
        <v>278.00847263000003</v>
      </c>
      <c r="J113" s="40">
        <f t="shared" si="20"/>
        <v>0.52232646000000005</v>
      </c>
      <c r="K113" s="40">
        <f t="shared" si="20"/>
        <v>0</v>
      </c>
      <c r="L113" s="40">
        <f t="shared" si="20"/>
        <v>14.094766239999998</v>
      </c>
      <c r="M113" s="40">
        <f t="shared" si="20"/>
        <v>0</v>
      </c>
      <c r="N113" s="40">
        <f t="shared" si="20"/>
        <v>0</v>
      </c>
      <c r="O113" s="40">
        <f t="shared" si="20"/>
        <v>0</v>
      </c>
      <c r="P113" s="40">
        <f t="shared" si="20"/>
        <v>0</v>
      </c>
      <c r="Q113" s="40">
        <f t="shared" si="20"/>
        <v>0</v>
      </c>
      <c r="R113" s="40">
        <f t="shared" si="20"/>
        <v>5.7006463499999995</v>
      </c>
      <c r="S113" s="40">
        <f t="shared" si="20"/>
        <v>0.86093807999999994</v>
      </c>
      <c r="T113" s="40">
        <f t="shared" si="20"/>
        <v>0</v>
      </c>
      <c r="U113" s="40">
        <f t="shared" si="20"/>
        <v>0</v>
      </c>
      <c r="V113" s="40">
        <f t="shared" si="20"/>
        <v>2.5927757700000003</v>
      </c>
      <c r="W113" s="40">
        <f t="shared" ref="W113:BK113" si="21">W112+W102</f>
        <v>0</v>
      </c>
      <c r="X113" s="40">
        <f t="shared" si="21"/>
        <v>0</v>
      </c>
      <c r="Y113" s="40">
        <f t="shared" si="21"/>
        <v>0</v>
      </c>
      <c r="Z113" s="40">
        <f t="shared" si="21"/>
        <v>0</v>
      </c>
      <c r="AA113" s="40">
        <f t="shared" si="21"/>
        <v>0</v>
      </c>
      <c r="AB113" s="40">
        <f t="shared" si="21"/>
        <v>88.917825530000002</v>
      </c>
      <c r="AC113" s="40">
        <f t="shared" si="21"/>
        <v>119.56145641000001</v>
      </c>
      <c r="AD113" s="40">
        <f t="shared" si="21"/>
        <v>0</v>
      </c>
      <c r="AE113" s="40">
        <f t="shared" si="21"/>
        <v>7.0254934000000002</v>
      </c>
      <c r="AF113" s="40">
        <f t="shared" si="21"/>
        <v>132.84655321</v>
      </c>
      <c r="AG113" s="40">
        <f t="shared" si="21"/>
        <v>0</v>
      </c>
      <c r="AH113" s="40">
        <f t="shared" si="21"/>
        <v>0</v>
      </c>
      <c r="AI113" s="40">
        <f t="shared" si="21"/>
        <v>0</v>
      </c>
      <c r="AJ113" s="40">
        <f t="shared" si="21"/>
        <v>0</v>
      </c>
      <c r="AK113" s="40">
        <f t="shared" si="21"/>
        <v>0</v>
      </c>
      <c r="AL113" s="40">
        <f t="shared" si="21"/>
        <v>37.094383990000004</v>
      </c>
      <c r="AM113" s="40">
        <f t="shared" si="21"/>
        <v>10.04386671</v>
      </c>
      <c r="AN113" s="40">
        <f t="shared" si="21"/>
        <v>0</v>
      </c>
      <c r="AO113" s="40">
        <f t="shared" si="21"/>
        <v>0</v>
      </c>
      <c r="AP113" s="40">
        <f t="shared" si="21"/>
        <v>12.00749209</v>
      </c>
      <c r="AQ113" s="40">
        <f t="shared" si="21"/>
        <v>0</v>
      </c>
      <c r="AR113" s="40">
        <f t="shared" si="21"/>
        <v>0</v>
      </c>
      <c r="AS113" s="40">
        <f t="shared" si="21"/>
        <v>0</v>
      </c>
      <c r="AT113" s="40">
        <f t="shared" si="21"/>
        <v>0</v>
      </c>
      <c r="AU113" s="40">
        <f t="shared" si="21"/>
        <v>0</v>
      </c>
      <c r="AV113" s="40">
        <f t="shared" si="21"/>
        <v>1099.7347740099999</v>
      </c>
      <c r="AW113" s="40">
        <f t="shared" si="21"/>
        <v>435.31477324999992</v>
      </c>
      <c r="AX113" s="40">
        <f t="shared" si="21"/>
        <v>1.662549E-2</v>
      </c>
      <c r="AY113" s="40">
        <f t="shared" si="21"/>
        <v>0.39076585000000003</v>
      </c>
      <c r="AZ113" s="40">
        <f t="shared" si="21"/>
        <v>677.21014063000007</v>
      </c>
      <c r="BA113" s="40">
        <f t="shared" si="21"/>
        <v>0</v>
      </c>
      <c r="BB113" s="40">
        <f t="shared" si="21"/>
        <v>0</v>
      </c>
      <c r="BC113" s="40">
        <f t="shared" si="21"/>
        <v>0</v>
      </c>
      <c r="BD113" s="40">
        <f t="shared" si="21"/>
        <v>0</v>
      </c>
      <c r="BE113" s="40">
        <f t="shared" si="21"/>
        <v>0</v>
      </c>
      <c r="BF113" s="40">
        <f t="shared" si="21"/>
        <v>536.07742486999996</v>
      </c>
      <c r="BG113" s="40">
        <f t="shared" si="21"/>
        <v>68.511889460000006</v>
      </c>
      <c r="BH113" s="40">
        <f t="shared" si="21"/>
        <v>8.5130774999999996</v>
      </c>
      <c r="BI113" s="40">
        <f t="shared" si="21"/>
        <v>0</v>
      </c>
      <c r="BJ113" s="40">
        <f t="shared" si="21"/>
        <v>88.904087579999981</v>
      </c>
      <c r="BK113" s="40">
        <f t="shared" si="21"/>
        <v>3631.9352390400004</v>
      </c>
    </row>
    <row r="114" spans="1:63" ht="3" customHeight="1">
      <c r="A114" s="17"/>
      <c r="B114" s="25"/>
      <c r="C114" s="76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8"/>
    </row>
    <row r="115" spans="1:63">
      <c r="A115" s="17" t="s">
        <v>18</v>
      </c>
      <c r="B115" s="24" t="s">
        <v>8</v>
      </c>
      <c r="C115" s="76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8"/>
    </row>
    <row r="116" spans="1:63">
      <c r="A116" s="17" t="s">
        <v>80</v>
      </c>
      <c r="B116" s="25" t="s">
        <v>19</v>
      </c>
      <c r="C116" s="76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8"/>
    </row>
    <row r="117" spans="1:63">
      <c r="A117" s="17"/>
      <c r="B117" s="26" t="s">
        <v>160</v>
      </c>
      <c r="C117" s="39">
        <v>0</v>
      </c>
      <c r="D117" s="34">
        <v>0</v>
      </c>
      <c r="E117" s="34">
        <v>0</v>
      </c>
      <c r="F117" s="34">
        <v>0</v>
      </c>
      <c r="G117" s="41">
        <v>0</v>
      </c>
      <c r="H117" s="39">
        <v>0.53190541999999996</v>
      </c>
      <c r="I117" s="34">
        <v>4.3103100000000004E-3</v>
      </c>
      <c r="J117" s="34">
        <v>0</v>
      </c>
      <c r="K117" s="34">
        <v>0</v>
      </c>
      <c r="L117" s="41">
        <v>0.12689769000000001</v>
      </c>
      <c r="M117" s="39">
        <v>0</v>
      </c>
      <c r="N117" s="34">
        <v>0</v>
      </c>
      <c r="O117" s="34">
        <v>0</v>
      </c>
      <c r="P117" s="34">
        <v>0</v>
      </c>
      <c r="Q117" s="41">
        <v>0</v>
      </c>
      <c r="R117" s="39">
        <v>0.35504611000000003</v>
      </c>
      <c r="S117" s="34">
        <v>0</v>
      </c>
      <c r="T117" s="34">
        <v>0</v>
      </c>
      <c r="U117" s="34">
        <v>0</v>
      </c>
      <c r="V117" s="41">
        <v>3.3460089999999998E-2</v>
      </c>
      <c r="W117" s="39">
        <v>0</v>
      </c>
      <c r="X117" s="34">
        <v>0</v>
      </c>
      <c r="Y117" s="34">
        <v>0</v>
      </c>
      <c r="Z117" s="34">
        <v>0</v>
      </c>
      <c r="AA117" s="41">
        <v>0</v>
      </c>
      <c r="AB117" s="39">
        <v>2.3843078100000001</v>
      </c>
      <c r="AC117" s="34">
        <v>0.13239919</v>
      </c>
      <c r="AD117" s="34">
        <v>0</v>
      </c>
      <c r="AE117" s="34">
        <v>0</v>
      </c>
      <c r="AF117" s="41">
        <v>0.90162237000000001</v>
      </c>
      <c r="AG117" s="39">
        <v>0</v>
      </c>
      <c r="AH117" s="34">
        <v>0</v>
      </c>
      <c r="AI117" s="34">
        <v>0</v>
      </c>
      <c r="AJ117" s="34">
        <v>0</v>
      </c>
      <c r="AK117" s="41">
        <v>0</v>
      </c>
      <c r="AL117" s="39">
        <v>0.42754710000000001</v>
      </c>
      <c r="AM117" s="34">
        <v>3.457052E-2</v>
      </c>
      <c r="AN117" s="34">
        <v>0</v>
      </c>
      <c r="AO117" s="34">
        <v>0</v>
      </c>
      <c r="AP117" s="41">
        <v>0.24417042999999999</v>
      </c>
      <c r="AQ117" s="39">
        <v>0</v>
      </c>
      <c r="AR117" s="34">
        <v>0</v>
      </c>
      <c r="AS117" s="34">
        <v>0</v>
      </c>
      <c r="AT117" s="34">
        <v>0</v>
      </c>
      <c r="AU117" s="41">
        <v>0</v>
      </c>
      <c r="AV117" s="39">
        <v>28.72121207</v>
      </c>
      <c r="AW117" s="34">
        <v>13.57564498</v>
      </c>
      <c r="AX117" s="34">
        <v>0</v>
      </c>
      <c r="AY117" s="34">
        <v>0</v>
      </c>
      <c r="AZ117" s="41">
        <v>50.175752529999997</v>
      </c>
      <c r="BA117" s="39">
        <v>0</v>
      </c>
      <c r="BB117" s="34">
        <v>0</v>
      </c>
      <c r="BC117" s="34">
        <v>0</v>
      </c>
      <c r="BD117" s="34">
        <v>0</v>
      </c>
      <c r="BE117" s="41">
        <v>0</v>
      </c>
      <c r="BF117" s="39">
        <v>20.400944460000002</v>
      </c>
      <c r="BG117" s="34">
        <v>6.8805673599999997</v>
      </c>
      <c r="BH117" s="34">
        <v>0</v>
      </c>
      <c r="BI117" s="34">
        <v>0</v>
      </c>
      <c r="BJ117" s="41">
        <v>20.404566299999999</v>
      </c>
      <c r="BK117" s="42">
        <f>C117+D117+E117+F117+G117+H117+I117+J117+K117+L117+M117+N117+O117+P117+Q117+R117+S117+T117+U117+V117+W117+X117+Y117+Z117+AA117+AB117+AC117+AD117+AE117+AF117+AG117+AH117+AI117+AJ117+AK117+AL117+AM117+AN117+AO117+AP117+AQ117+AR117+AS117+AT117+AU117+AV117+AW117+AX117+AY117+AZ117+BA117+BB117+BC117+BD117+BE117+BF117+BG117+BH117+BI117+BJ117</f>
        <v>145.33492474000002</v>
      </c>
    </row>
    <row r="118" spans="1:63" s="5" customFormat="1">
      <c r="A118" s="17"/>
      <c r="B118" s="27" t="s">
        <v>87</v>
      </c>
      <c r="C118" s="40">
        <f>C117</f>
        <v>0</v>
      </c>
      <c r="D118" s="40">
        <f t="shared" ref="D118:BK118" si="22">D117</f>
        <v>0</v>
      </c>
      <c r="E118" s="40">
        <f t="shared" si="22"/>
        <v>0</v>
      </c>
      <c r="F118" s="40">
        <f t="shared" si="22"/>
        <v>0</v>
      </c>
      <c r="G118" s="40">
        <f t="shared" si="22"/>
        <v>0</v>
      </c>
      <c r="H118" s="40">
        <f t="shared" si="22"/>
        <v>0.53190541999999996</v>
      </c>
      <c r="I118" s="40">
        <f t="shared" si="22"/>
        <v>4.3103100000000004E-3</v>
      </c>
      <c r="J118" s="40">
        <f t="shared" si="22"/>
        <v>0</v>
      </c>
      <c r="K118" s="40">
        <f t="shared" si="22"/>
        <v>0</v>
      </c>
      <c r="L118" s="40">
        <f t="shared" si="22"/>
        <v>0.12689769000000001</v>
      </c>
      <c r="M118" s="40">
        <f t="shared" si="22"/>
        <v>0</v>
      </c>
      <c r="N118" s="40">
        <f t="shared" si="22"/>
        <v>0</v>
      </c>
      <c r="O118" s="40">
        <f t="shared" si="22"/>
        <v>0</v>
      </c>
      <c r="P118" s="40">
        <f t="shared" si="22"/>
        <v>0</v>
      </c>
      <c r="Q118" s="40">
        <f t="shared" si="22"/>
        <v>0</v>
      </c>
      <c r="R118" s="40">
        <f t="shared" si="22"/>
        <v>0.35504611000000003</v>
      </c>
      <c r="S118" s="40">
        <f t="shared" si="22"/>
        <v>0</v>
      </c>
      <c r="T118" s="40">
        <f t="shared" si="22"/>
        <v>0</v>
      </c>
      <c r="U118" s="40">
        <f t="shared" si="22"/>
        <v>0</v>
      </c>
      <c r="V118" s="40">
        <f t="shared" si="22"/>
        <v>3.3460089999999998E-2</v>
      </c>
      <c r="W118" s="40">
        <f t="shared" si="22"/>
        <v>0</v>
      </c>
      <c r="X118" s="40">
        <f t="shared" si="22"/>
        <v>0</v>
      </c>
      <c r="Y118" s="40">
        <f t="shared" si="22"/>
        <v>0</v>
      </c>
      <c r="Z118" s="40">
        <f t="shared" si="22"/>
        <v>0</v>
      </c>
      <c r="AA118" s="40">
        <f t="shared" si="22"/>
        <v>0</v>
      </c>
      <c r="AB118" s="40">
        <f t="shared" si="22"/>
        <v>2.3843078100000001</v>
      </c>
      <c r="AC118" s="40">
        <f t="shared" si="22"/>
        <v>0.13239919</v>
      </c>
      <c r="AD118" s="40">
        <f t="shared" si="22"/>
        <v>0</v>
      </c>
      <c r="AE118" s="40">
        <f t="shared" si="22"/>
        <v>0</v>
      </c>
      <c r="AF118" s="40">
        <f t="shared" si="22"/>
        <v>0.90162237000000001</v>
      </c>
      <c r="AG118" s="40">
        <f t="shared" si="22"/>
        <v>0</v>
      </c>
      <c r="AH118" s="40">
        <f t="shared" si="22"/>
        <v>0</v>
      </c>
      <c r="AI118" s="40">
        <f t="shared" si="22"/>
        <v>0</v>
      </c>
      <c r="AJ118" s="40">
        <f t="shared" si="22"/>
        <v>0</v>
      </c>
      <c r="AK118" s="40">
        <f t="shared" si="22"/>
        <v>0</v>
      </c>
      <c r="AL118" s="40">
        <f t="shared" si="22"/>
        <v>0.42754710000000001</v>
      </c>
      <c r="AM118" s="40">
        <f t="shared" si="22"/>
        <v>3.457052E-2</v>
      </c>
      <c r="AN118" s="40">
        <f t="shared" si="22"/>
        <v>0</v>
      </c>
      <c r="AO118" s="40">
        <f t="shared" si="22"/>
        <v>0</v>
      </c>
      <c r="AP118" s="40">
        <f t="shared" si="22"/>
        <v>0.24417042999999999</v>
      </c>
      <c r="AQ118" s="40">
        <f t="shared" si="22"/>
        <v>0</v>
      </c>
      <c r="AR118" s="40">
        <f t="shared" si="22"/>
        <v>0</v>
      </c>
      <c r="AS118" s="40">
        <f t="shared" si="22"/>
        <v>0</v>
      </c>
      <c r="AT118" s="40">
        <f t="shared" si="22"/>
        <v>0</v>
      </c>
      <c r="AU118" s="40">
        <f t="shared" si="22"/>
        <v>0</v>
      </c>
      <c r="AV118" s="40">
        <f t="shared" si="22"/>
        <v>28.72121207</v>
      </c>
      <c r="AW118" s="40">
        <f t="shared" si="22"/>
        <v>13.57564498</v>
      </c>
      <c r="AX118" s="40">
        <f t="shared" si="22"/>
        <v>0</v>
      </c>
      <c r="AY118" s="40">
        <f t="shared" si="22"/>
        <v>0</v>
      </c>
      <c r="AZ118" s="40">
        <f t="shared" si="22"/>
        <v>50.175752529999997</v>
      </c>
      <c r="BA118" s="40">
        <f t="shared" si="22"/>
        <v>0</v>
      </c>
      <c r="BB118" s="40">
        <f t="shared" si="22"/>
        <v>0</v>
      </c>
      <c r="BC118" s="40">
        <f t="shared" si="22"/>
        <v>0</v>
      </c>
      <c r="BD118" s="40">
        <f t="shared" si="22"/>
        <v>0</v>
      </c>
      <c r="BE118" s="40">
        <f t="shared" si="22"/>
        <v>0</v>
      </c>
      <c r="BF118" s="40">
        <f t="shared" si="22"/>
        <v>20.400944460000002</v>
      </c>
      <c r="BG118" s="40">
        <f t="shared" si="22"/>
        <v>6.8805673599999997</v>
      </c>
      <c r="BH118" s="40">
        <f t="shared" si="22"/>
        <v>0</v>
      </c>
      <c r="BI118" s="40">
        <f t="shared" si="22"/>
        <v>0</v>
      </c>
      <c r="BJ118" s="40">
        <f t="shared" si="22"/>
        <v>20.404566299999999</v>
      </c>
      <c r="BK118" s="40">
        <f t="shared" si="22"/>
        <v>145.33492474000002</v>
      </c>
    </row>
    <row r="119" spans="1:63" ht="2.25" customHeight="1">
      <c r="A119" s="17"/>
      <c r="B119" s="25"/>
      <c r="C119" s="76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8"/>
    </row>
    <row r="120" spans="1:63">
      <c r="A120" s="17" t="s">
        <v>4</v>
      </c>
      <c r="B120" s="24" t="s">
        <v>9</v>
      </c>
      <c r="C120" s="76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8"/>
    </row>
    <row r="121" spans="1:63">
      <c r="A121" s="17" t="s">
        <v>80</v>
      </c>
      <c r="B121" s="25" t="s">
        <v>20</v>
      </c>
      <c r="C121" s="76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8"/>
    </row>
    <row r="122" spans="1:63">
      <c r="A122" s="17"/>
      <c r="B122" s="26" t="s">
        <v>161</v>
      </c>
      <c r="C122" s="39">
        <v>0</v>
      </c>
      <c r="D122" s="34">
        <v>0</v>
      </c>
      <c r="E122" s="34">
        <v>0</v>
      </c>
      <c r="F122" s="34">
        <v>0</v>
      </c>
      <c r="G122" s="41">
        <v>0</v>
      </c>
      <c r="H122" s="39">
        <v>0</v>
      </c>
      <c r="I122" s="34">
        <v>0</v>
      </c>
      <c r="J122" s="34">
        <v>0</v>
      </c>
      <c r="K122" s="34">
        <v>0</v>
      </c>
      <c r="L122" s="41">
        <v>0</v>
      </c>
      <c r="M122" s="39">
        <v>0</v>
      </c>
      <c r="N122" s="34">
        <v>0</v>
      </c>
      <c r="O122" s="34">
        <v>0</v>
      </c>
      <c r="P122" s="34">
        <v>0</v>
      </c>
      <c r="Q122" s="41">
        <v>0</v>
      </c>
      <c r="R122" s="39">
        <v>0</v>
      </c>
      <c r="S122" s="34">
        <v>0</v>
      </c>
      <c r="T122" s="34">
        <v>0</v>
      </c>
      <c r="U122" s="34">
        <v>0</v>
      </c>
      <c r="V122" s="41">
        <v>0</v>
      </c>
      <c r="W122" s="39">
        <v>0</v>
      </c>
      <c r="X122" s="34">
        <v>0.18570990000000001</v>
      </c>
      <c r="Y122" s="34">
        <v>0</v>
      </c>
      <c r="Z122" s="34">
        <v>0</v>
      </c>
      <c r="AA122" s="41">
        <v>0</v>
      </c>
      <c r="AB122" s="39">
        <v>0</v>
      </c>
      <c r="AC122" s="34">
        <v>26.846591140000001</v>
      </c>
      <c r="AD122" s="34">
        <v>0</v>
      </c>
      <c r="AE122" s="34">
        <v>0</v>
      </c>
      <c r="AF122" s="41">
        <v>0</v>
      </c>
      <c r="AG122" s="39">
        <v>0</v>
      </c>
      <c r="AH122" s="34">
        <v>0</v>
      </c>
      <c r="AI122" s="34">
        <v>0</v>
      </c>
      <c r="AJ122" s="34">
        <v>0</v>
      </c>
      <c r="AK122" s="41">
        <v>0</v>
      </c>
      <c r="AL122" s="39">
        <v>0</v>
      </c>
      <c r="AM122" s="34">
        <v>0</v>
      </c>
      <c r="AN122" s="34">
        <v>0</v>
      </c>
      <c r="AO122" s="34">
        <v>0</v>
      </c>
      <c r="AP122" s="41">
        <v>0</v>
      </c>
      <c r="AQ122" s="39">
        <v>0</v>
      </c>
      <c r="AR122" s="34">
        <v>1.9551098899999999</v>
      </c>
      <c r="AS122" s="34">
        <v>0</v>
      </c>
      <c r="AT122" s="34">
        <v>0</v>
      </c>
      <c r="AU122" s="41">
        <v>0</v>
      </c>
      <c r="AV122" s="39">
        <v>0</v>
      </c>
      <c r="AW122" s="34">
        <v>683.25895515000002</v>
      </c>
      <c r="AX122" s="34">
        <v>0</v>
      </c>
      <c r="AY122" s="34">
        <v>0</v>
      </c>
      <c r="AZ122" s="41">
        <v>0.51875163000000002</v>
      </c>
      <c r="BA122" s="39">
        <v>0</v>
      </c>
      <c r="BB122" s="34">
        <v>0</v>
      </c>
      <c r="BC122" s="34">
        <v>0</v>
      </c>
      <c r="BD122" s="34">
        <v>0</v>
      </c>
      <c r="BE122" s="41">
        <v>0</v>
      </c>
      <c r="BF122" s="39">
        <v>0</v>
      </c>
      <c r="BG122" s="34">
        <v>0</v>
      </c>
      <c r="BH122" s="34">
        <v>0</v>
      </c>
      <c r="BI122" s="34">
        <v>0</v>
      </c>
      <c r="BJ122" s="41">
        <v>0</v>
      </c>
      <c r="BK122" s="42">
        <f>C122+D122+E122+F122+G122+H122+I122+J122+K122+L122+M122+N122+O122+P122+Q122+R122+S122+T122+U122+V122+W122+X122+Y122+Z122+AA122+AB122+AC122+AD122+AE122+AF122+AG122+AH122+AI122+AJ122+AK122+AL122+AM122+AN122+AO122+AP122+AQ122+AR122+AS122+AT122+AU122+AV122+AW122+AX122+AY122+AZ122+BA122+BB122+BC122+BD122+BE122+BF122+BG122+BH122+BI122+BJ122</f>
        <v>712.76511771000003</v>
      </c>
    </row>
    <row r="123" spans="1:63" s="5" customFormat="1">
      <c r="A123" s="17"/>
      <c r="B123" s="27" t="s">
        <v>89</v>
      </c>
      <c r="C123" s="40">
        <f t="shared" ref="C123:AH123" si="23">C122</f>
        <v>0</v>
      </c>
      <c r="D123" s="40">
        <f t="shared" si="23"/>
        <v>0</v>
      </c>
      <c r="E123" s="40">
        <f t="shared" si="23"/>
        <v>0</v>
      </c>
      <c r="F123" s="40">
        <f t="shared" si="23"/>
        <v>0</v>
      </c>
      <c r="G123" s="40">
        <f t="shared" si="23"/>
        <v>0</v>
      </c>
      <c r="H123" s="40">
        <f t="shared" si="23"/>
        <v>0</v>
      </c>
      <c r="I123" s="40">
        <f t="shared" si="23"/>
        <v>0</v>
      </c>
      <c r="J123" s="40">
        <f t="shared" si="23"/>
        <v>0</v>
      </c>
      <c r="K123" s="40">
        <f t="shared" si="23"/>
        <v>0</v>
      </c>
      <c r="L123" s="40">
        <f t="shared" si="23"/>
        <v>0</v>
      </c>
      <c r="M123" s="40">
        <f t="shared" si="23"/>
        <v>0</v>
      </c>
      <c r="N123" s="40">
        <f t="shared" si="23"/>
        <v>0</v>
      </c>
      <c r="O123" s="40">
        <f t="shared" si="23"/>
        <v>0</v>
      </c>
      <c r="P123" s="40">
        <f t="shared" si="23"/>
        <v>0</v>
      </c>
      <c r="Q123" s="40">
        <f t="shared" si="23"/>
        <v>0</v>
      </c>
      <c r="R123" s="40">
        <f t="shared" si="23"/>
        <v>0</v>
      </c>
      <c r="S123" s="40">
        <f t="shared" si="23"/>
        <v>0</v>
      </c>
      <c r="T123" s="40">
        <f t="shared" si="23"/>
        <v>0</v>
      </c>
      <c r="U123" s="40">
        <f t="shared" si="23"/>
        <v>0</v>
      </c>
      <c r="V123" s="40">
        <f t="shared" si="23"/>
        <v>0</v>
      </c>
      <c r="W123" s="40">
        <f t="shared" si="23"/>
        <v>0</v>
      </c>
      <c r="X123" s="40">
        <f t="shared" si="23"/>
        <v>0.18570990000000001</v>
      </c>
      <c r="Y123" s="40">
        <f t="shared" si="23"/>
        <v>0</v>
      </c>
      <c r="Z123" s="40">
        <f t="shared" si="23"/>
        <v>0</v>
      </c>
      <c r="AA123" s="40">
        <f t="shared" si="23"/>
        <v>0</v>
      </c>
      <c r="AB123" s="40">
        <f t="shared" si="23"/>
        <v>0</v>
      </c>
      <c r="AC123" s="40">
        <f t="shared" si="23"/>
        <v>26.846591140000001</v>
      </c>
      <c r="AD123" s="40">
        <f t="shared" si="23"/>
        <v>0</v>
      </c>
      <c r="AE123" s="40">
        <f t="shared" si="23"/>
        <v>0</v>
      </c>
      <c r="AF123" s="40">
        <f t="shared" si="23"/>
        <v>0</v>
      </c>
      <c r="AG123" s="40">
        <f t="shared" si="23"/>
        <v>0</v>
      </c>
      <c r="AH123" s="40">
        <f t="shared" si="23"/>
        <v>0</v>
      </c>
      <c r="AI123" s="40">
        <f t="shared" ref="AI123:BK123" si="24">AI122</f>
        <v>0</v>
      </c>
      <c r="AJ123" s="40">
        <f t="shared" si="24"/>
        <v>0</v>
      </c>
      <c r="AK123" s="40">
        <f t="shared" si="24"/>
        <v>0</v>
      </c>
      <c r="AL123" s="40">
        <f t="shared" si="24"/>
        <v>0</v>
      </c>
      <c r="AM123" s="40">
        <f t="shared" si="24"/>
        <v>0</v>
      </c>
      <c r="AN123" s="40">
        <f t="shared" si="24"/>
        <v>0</v>
      </c>
      <c r="AO123" s="40">
        <f t="shared" si="24"/>
        <v>0</v>
      </c>
      <c r="AP123" s="40">
        <f t="shared" si="24"/>
        <v>0</v>
      </c>
      <c r="AQ123" s="40">
        <f t="shared" si="24"/>
        <v>0</v>
      </c>
      <c r="AR123" s="40">
        <f t="shared" si="24"/>
        <v>1.9551098899999999</v>
      </c>
      <c r="AS123" s="40">
        <f t="shared" si="24"/>
        <v>0</v>
      </c>
      <c r="AT123" s="40">
        <f t="shared" si="24"/>
        <v>0</v>
      </c>
      <c r="AU123" s="40">
        <f t="shared" si="24"/>
        <v>0</v>
      </c>
      <c r="AV123" s="40">
        <f t="shared" si="24"/>
        <v>0</v>
      </c>
      <c r="AW123" s="40">
        <f t="shared" si="24"/>
        <v>683.25895515000002</v>
      </c>
      <c r="AX123" s="40">
        <f t="shared" si="24"/>
        <v>0</v>
      </c>
      <c r="AY123" s="40">
        <f t="shared" si="24"/>
        <v>0</v>
      </c>
      <c r="AZ123" s="40">
        <f t="shared" si="24"/>
        <v>0.51875163000000002</v>
      </c>
      <c r="BA123" s="40">
        <f t="shared" si="24"/>
        <v>0</v>
      </c>
      <c r="BB123" s="40">
        <f t="shared" si="24"/>
        <v>0</v>
      </c>
      <c r="BC123" s="40">
        <f t="shared" si="24"/>
        <v>0</v>
      </c>
      <c r="BD123" s="40">
        <f t="shared" si="24"/>
        <v>0</v>
      </c>
      <c r="BE123" s="40">
        <f t="shared" si="24"/>
        <v>0</v>
      </c>
      <c r="BF123" s="40">
        <f t="shared" si="24"/>
        <v>0</v>
      </c>
      <c r="BG123" s="40">
        <f t="shared" si="24"/>
        <v>0</v>
      </c>
      <c r="BH123" s="40">
        <f t="shared" si="24"/>
        <v>0</v>
      </c>
      <c r="BI123" s="40">
        <f t="shared" si="24"/>
        <v>0</v>
      </c>
      <c r="BJ123" s="40">
        <f t="shared" si="24"/>
        <v>0</v>
      </c>
      <c r="BK123" s="40">
        <f t="shared" si="24"/>
        <v>712.76511771000003</v>
      </c>
    </row>
    <row r="124" spans="1:63">
      <c r="A124" s="17" t="s">
        <v>81</v>
      </c>
      <c r="B124" s="25" t="s">
        <v>21</v>
      </c>
      <c r="C124" s="76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8"/>
    </row>
    <row r="125" spans="1:63">
      <c r="A125" s="17"/>
      <c r="B125" s="26" t="s">
        <v>162</v>
      </c>
      <c r="C125" s="39">
        <v>0</v>
      </c>
      <c r="D125" s="34">
        <v>0</v>
      </c>
      <c r="E125" s="34">
        <v>0</v>
      </c>
      <c r="F125" s="34">
        <v>0</v>
      </c>
      <c r="G125" s="41">
        <v>0</v>
      </c>
      <c r="H125" s="39">
        <v>0</v>
      </c>
      <c r="I125" s="34">
        <v>0</v>
      </c>
      <c r="J125" s="34">
        <v>0</v>
      </c>
      <c r="K125" s="34">
        <v>0</v>
      </c>
      <c r="L125" s="41">
        <v>0</v>
      </c>
      <c r="M125" s="39">
        <v>0</v>
      </c>
      <c r="N125" s="34">
        <v>0</v>
      </c>
      <c r="O125" s="34">
        <v>0</v>
      </c>
      <c r="P125" s="34">
        <v>0</v>
      </c>
      <c r="Q125" s="41">
        <v>0</v>
      </c>
      <c r="R125" s="39">
        <v>0</v>
      </c>
      <c r="S125" s="34">
        <v>0</v>
      </c>
      <c r="T125" s="34">
        <v>0</v>
      </c>
      <c r="U125" s="34">
        <v>0</v>
      </c>
      <c r="V125" s="41">
        <v>0</v>
      </c>
      <c r="W125" s="39">
        <v>0</v>
      </c>
      <c r="X125" s="34">
        <v>0</v>
      </c>
      <c r="Y125" s="34">
        <v>0</v>
      </c>
      <c r="Z125" s="34">
        <v>0</v>
      </c>
      <c r="AA125" s="41">
        <v>0</v>
      </c>
      <c r="AB125" s="39">
        <v>0</v>
      </c>
      <c r="AC125" s="34">
        <v>0</v>
      </c>
      <c r="AD125" s="34">
        <v>0</v>
      </c>
      <c r="AE125" s="34">
        <v>0</v>
      </c>
      <c r="AF125" s="41">
        <v>0</v>
      </c>
      <c r="AG125" s="39">
        <v>0</v>
      </c>
      <c r="AH125" s="34">
        <v>0</v>
      </c>
      <c r="AI125" s="34">
        <v>0</v>
      </c>
      <c r="AJ125" s="34">
        <v>0</v>
      </c>
      <c r="AK125" s="41">
        <v>0</v>
      </c>
      <c r="AL125" s="39">
        <v>0</v>
      </c>
      <c r="AM125" s="34">
        <v>0</v>
      </c>
      <c r="AN125" s="34">
        <v>0</v>
      </c>
      <c r="AO125" s="34">
        <v>0</v>
      </c>
      <c r="AP125" s="41">
        <v>0</v>
      </c>
      <c r="AQ125" s="39">
        <v>0</v>
      </c>
      <c r="AR125" s="34">
        <v>5.4557716100000002</v>
      </c>
      <c r="AS125" s="34">
        <v>0</v>
      </c>
      <c r="AT125" s="34">
        <v>0</v>
      </c>
      <c r="AU125" s="41">
        <v>0</v>
      </c>
      <c r="AV125" s="39">
        <v>0</v>
      </c>
      <c r="AW125" s="34">
        <v>8.4672418999999994</v>
      </c>
      <c r="AX125" s="34">
        <v>0</v>
      </c>
      <c r="AY125" s="34">
        <v>0</v>
      </c>
      <c r="AZ125" s="41">
        <v>0</v>
      </c>
      <c r="BA125" s="39">
        <v>0</v>
      </c>
      <c r="BB125" s="34">
        <v>0</v>
      </c>
      <c r="BC125" s="34">
        <v>0</v>
      </c>
      <c r="BD125" s="34">
        <v>0</v>
      </c>
      <c r="BE125" s="41">
        <v>0</v>
      </c>
      <c r="BF125" s="39">
        <v>0</v>
      </c>
      <c r="BG125" s="34">
        <v>0</v>
      </c>
      <c r="BH125" s="34">
        <v>0</v>
      </c>
      <c r="BI125" s="34">
        <v>0</v>
      </c>
      <c r="BJ125" s="41">
        <v>0</v>
      </c>
      <c r="BK125" s="42">
        <f>C125+D125+E125+F125+G125+H125+I125+J125+K125+L125+M125+N125+O125+P125+Q125+R125+S125+T125+U125+V125+W125+X125+Y125+Z125+AA125+AB125+AC125+AD125+AE125+AF125+AG125+AH125+AI125+AJ125+AK125+AL125+AM125+AN125+AO125+AP125+AQ125+AR125+AS125+AT125+AU125+AV125+AW125+AX125+AY125+AZ125+BA125+BB125+BC125+BD125+BE125+BF125+BG125+BH125+BI125+BJ125</f>
        <v>13.923013510000001</v>
      </c>
    </row>
    <row r="126" spans="1:63">
      <c r="A126" s="17"/>
      <c r="B126" s="26" t="s">
        <v>163</v>
      </c>
      <c r="C126" s="39">
        <v>0</v>
      </c>
      <c r="D126" s="46">
        <v>0</v>
      </c>
      <c r="E126" s="46">
        <v>0</v>
      </c>
      <c r="F126" s="46">
        <v>0</v>
      </c>
      <c r="G126" s="47">
        <v>0</v>
      </c>
      <c r="H126" s="39">
        <v>0</v>
      </c>
      <c r="I126" s="46">
        <v>0</v>
      </c>
      <c r="J126" s="46">
        <v>0</v>
      </c>
      <c r="K126" s="46">
        <v>0</v>
      </c>
      <c r="L126" s="47">
        <v>0</v>
      </c>
      <c r="M126" s="39">
        <v>0</v>
      </c>
      <c r="N126" s="46">
        <v>0</v>
      </c>
      <c r="O126" s="46">
        <v>0</v>
      </c>
      <c r="P126" s="46">
        <v>0</v>
      </c>
      <c r="Q126" s="47">
        <v>0</v>
      </c>
      <c r="R126" s="39">
        <v>0</v>
      </c>
      <c r="S126" s="46">
        <v>0</v>
      </c>
      <c r="T126" s="46">
        <v>0</v>
      </c>
      <c r="U126" s="46">
        <v>0</v>
      </c>
      <c r="V126" s="47">
        <v>0</v>
      </c>
      <c r="W126" s="39">
        <v>0</v>
      </c>
      <c r="X126" s="46">
        <v>0</v>
      </c>
      <c r="Y126" s="46">
        <v>0</v>
      </c>
      <c r="Z126" s="46">
        <v>0</v>
      </c>
      <c r="AA126" s="47">
        <v>0</v>
      </c>
      <c r="AB126" s="39">
        <v>0</v>
      </c>
      <c r="AC126" s="46">
        <v>6.5215229999999999E-2</v>
      </c>
      <c r="AD126" s="46">
        <v>0</v>
      </c>
      <c r="AE126" s="46">
        <v>0</v>
      </c>
      <c r="AF126" s="47">
        <v>0</v>
      </c>
      <c r="AG126" s="39">
        <v>0</v>
      </c>
      <c r="AH126" s="46">
        <v>0</v>
      </c>
      <c r="AI126" s="46">
        <v>0</v>
      </c>
      <c r="AJ126" s="46">
        <v>0</v>
      </c>
      <c r="AK126" s="47">
        <v>0</v>
      </c>
      <c r="AL126" s="39">
        <v>0</v>
      </c>
      <c r="AM126" s="46">
        <v>0</v>
      </c>
      <c r="AN126" s="46">
        <v>0</v>
      </c>
      <c r="AO126" s="46">
        <v>0</v>
      </c>
      <c r="AP126" s="47">
        <v>0</v>
      </c>
      <c r="AQ126" s="39">
        <v>0</v>
      </c>
      <c r="AR126" s="46">
        <v>0.38366967000000002</v>
      </c>
      <c r="AS126" s="46">
        <v>0</v>
      </c>
      <c r="AT126" s="46">
        <v>0</v>
      </c>
      <c r="AU126" s="47">
        <v>0</v>
      </c>
      <c r="AV126" s="39">
        <v>0</v>
      </c>
      <c r="AW126" s="46">
        <v>6.2342444800000001</v>
      </c>
      <c r="AX126" s="46">
        <v>0</v>
      </c>
      <c r="AY126" s="46">
        <v>0</v>
      </c>
      <c r="AZ126" s="47">
        <v>0</v>
      </c>
      <c r="BA126" s="39">
        <v>0</v>
      </c>
      <c r="BB126" s="46">
        <v>0</v>
      </c>
      <c r="BC126" s="46">
        <v>0</v>
      </c>
      <c r="BD126" s="46">
        <v>0</v>
      </c>
      <c r="BE126" s="47">
        <v>0</v>
      </c>
      <c r="BF126" s="39">
        <v>0</v>
      </c>
      <c r="BG126" s="46">
        <v>0</v>
      </c>
      <c r="BH126" s="46">
        <v>0</v>
      </c>
      <c r="BI126" s="46">
        <v>0</v>
      </c>
      <c r="BJ126" s="47">
        <v>0</v>
      </c>
      <c r="BK126" s="42">
        <f>C126+D126+E126+F126+G126+H126+I126+J126+K126+L126+M126+N126+O126+P126+Q126+R126+S126+T126+U126+V126+W126+X126+Y126+Z126+AA126+AB126+AC126+AD126+AE126+AF126+AG126+AH126+AI126+AJ126+AK126+AL126+AM126+AN126+AO126+AP126+AQ126+AR126+AS126+AT126+AU126+AV126+AW126+AX126+AY126+AZ126+BA126+BB126+BC126+BD126+BE126+BF126+BG126+BH126+BI126+BJ126</f>
        <v>6.6831293800000005</v>
      </c>
    </row>
    <row r="127" spans="1:63">
      <c r="A127" s="17"/>
      <c r="B127" s="26" t="s">
        <v>164</v>
      </c>
      <c r="C127" s="39">
        <v>0</v>
      </c>
      <c r="D127" s="46">
        <v>0</v>
      </c>
      <c r="E127" s="46">
        <v>0</v>
      </c>
      <c r="F127" s="46">
        <v>0</v>
      </c>
      <c r="G127" s="47">
        <v>0</v>
      </c>
      <c r="H127" s="39">
        <v>0</v>
      </c>
      <c r="I127" s="46">
        <v>0</v>
      </c>
      <c r="J127" s="46">
        <v>0</v>
      </c>
      <c r="K127" s="46">
        <v>0</v>
      </c>
      <c r="L127" s="47">
        <v>0</v>
      </c>
      <c r="M127" s="39">
        <v>0</v>
      </c>
      <c r="N127" s="46">
        <v>0</v>
      </c>
      <c r="O127" s="46">
        <v>0</v>
      </c>
      <c r="P127" s="46">
        <v>0</v>
      </c>
      <c r="Q127" s="47">
        <v>0</v>
      </c>
      <c r="R127" s="39">
        <v>0</v>
      </c>
      <c r="S127" s="46">
        <v>0</v>
      </c>
      <c r="T127" s="46">
        <v>0</v>
      </c>
      <c r="U127" s="46">
        <v>0</v>
      </c>
      <c r="V127" s="47">
        <v>0</v>
      </c>
      <c r="W127" s="39">
        <v>0</v>
      </c>
      <c r="X127" s="46">
        <v>0</v>
      </c>
      <c r="Y127" s="46">
        <v>0</v>
      </c>
      <c r="Z127" s="46">
        <v>0</v>
      </c>
      <c r="AA127" s="47">
        <v>0</v>
      </c>
      <c r="AB127" s="39">
        <v>0</v>
      </c>
      <c r="AC127" s="46">
        <v>0</v>
      </c>
      <c r="AD127" s="46">
        <v>0</v>
      </c>
      <c r="AE127" s="46">
        <v>0</v>
      </c>
      <c r="AF127" s="47">
        <v>0</v>
      </c>
      <c r="AG127" s="39">
        <v>0</v>
      </c>
      <c r="AH127" s="46">
        <v>0</v>
      </c>
      <c r="AI127" s="46">
        <v>0</v>
      </c>
      <c r="AJ127" s="46">
        <v>0</v>
      </c>
      <c r="AK127" s="47">
        <v>0</v>
      </c>
      <c r="AL127" s="39">
        <v>0</v>
      </c>
      <c r="AM127" s="46">
        <v>0</v>
      </c>
      <c r="AN127" s="46">
        <v>0</v>
      </c>
      <c r="AO127" s="46">
        <v>0</v>
      </c>
      <c r="AP127" s="47">
        <v>0</v>
      </c>
      <c r="AQ127" s="39">
        <v>0</v>
      </c>
      <c r="AR127" s="46">
        <v>15.04812124</v>
      </c>
      <c r="AS127" s="46">
        <v>0</v>
      </c>
      <c r="AT127" s="46">
        <v>0</v>
      </c>
      <c r="AU127" s="47">
        <v>0</v>
      </c>
      <c r="AV127" s="39">
        <v>0</v>
      </c>
      <c r="AW127" s="46">
        <v>37.307216570000001</v>
      </c>
      <c r="AX127" s="46">
        <v>0</v>
      </c>
      <c r="AY127" s="46">
        <v>36.101912570000003</v>
      </c>
      <c r="AZ127" s="47">
        <v>4.25889308</v>
      </c>
      <c r="BA127" s="39">
        <v>0</v>
      </c>
      <c r="BB127" s="46">
        <v>0</v>
      </c>
      <c r="BC127" s="46">
        <v>0</v>
      </c>
      <c r="BD127" s="46">
        <v>0</v>
      </c>
      <c r="BE127" s="47">
        <v>0</v>
      </c>
      <c r="BF127" s="39">
        <v>0</v>
      </c>
      <c r="BG127" s="46">
        <v>0</v>
      </c>
      <c r="BH127" s="46">
        <v>0</v>
      </c>
      <c r="BI127" s="46">
        <v>0</v>
      </c>
      <c r="BJ127" s="47">
        <v>6.0877700000000002E-3</v>
      </c>
      <c r="BK127" s="42">
        <f>C127+D127+E127+F127+G127+H127+I127+J127+K127+L127+M127+N127+O127+P127+Q127+R127+S127+T127+U127+V127+W127+X127+Y127+Z127+AA127+AB127+AC127+AD127+AE127+AF127+AG127+AH127+AI127+AJ127+AK127+AL127+AM127+AN127+AO127+AP127+AQ127+AR127+AS127+AT127+AU127+AV127+AW127+AX127+AY127+AZ127+BA127+BB127+BC127+BD127+BE127+BF127+BG127+BH127+BI127+BJ127</f>
        <v>92.722231230000006</v>
      </c>
    </row>
    <row r="128" spans="1:63" s="5" customFormat="1">
      <c r="A128" s="17"/>
      <c r="B128" s="27" t="s">
        <v>90</v>
      </c>
      <c r="C128" s="40">
        <f>SUM(C125:C127)</f>
        <v>0</v>
      </c>
      <c r="D128" s="40">
        <f t="shared" ref="D128:V128" si="25">SUM(D125:D127)</f>
        <v>0</v>
      </c>
      <c r="E128" s="40">
        <f t="shared" si="25"/>
        <v>0</v>
      </c>
      <c r="F128" s="40">
        <f t="shared" si="25"/>
        <v>0</v>
      </c>
      <c r="G128" s="40">
        <f t="shared" si="25"/>
        <v>0</v>
      </c>
      <c r="H128" s="40">
        <f t="shared" si="25"/>
        <v>0</v>
      </c>
      <c r="I128" s="40">
        <f t="shared" si="25"/>
        <v>0</v>
      </c>
      <c r="J128" s="40">
        <f t="shared" si="25"/>
        <v>0</v>
      </c>
      <c r="K128" s="40">
        <f t="shared" si="25"/>
        <v>0</v>
      </c>
      <c r="L128" s="40">
        <f t="shared" si="25"/>
        <v>0</v>
      </c>
      <c r="M128" s="40">
        <f t="shared" si="25"/>
        <v>0</v>
      </c>
      <c r="N128" s="40">
        <f t="shared" si="25"/>
        <v>0</v>
      </c>
      <c r="O128" s="40">
        <f t="shared" si="25"/>
        <v>0</v>
      </c>
      <c r="P128" s="40">
        <f t="shared" si="25"/>
        <v>0</v>
      </c>
      <c r="Q128" s="40">
        <f t="shared" si="25"/>
        <v>0</v>
      </c>
      <c r="R128" s="40">
        <f t="shared" si="25"/>
        <v>0</v>
      </c>
      <c r="S128" s="40">
        <f t="shared" si="25"/>
        <v>0</v>
      </c>
      <c r="T128" s="40">
        <f t="shared" si="25"/>
        <v>0</v>
      </c>
      <c r="U128" s="40">
        <f t="shared" si="25"/>
        <v>0</v>
      </c>
      <c r="V128" s="40">
        <f t="shared" si="25"/>
        <v>0</v>
      </c>
      <c r="W128" s="40">
        <f t="shared" ref="W128:BK128" si="26">SUM(W125:W127)</f>
        <v>0</v>
      </c>
      <c r="X128" s="40">
        <f t="shared" si="26"/>
        <v>0</v>
      </c>
      <c r="Y128" s="40">
        <f t="shared" si="26"/>
        <v>0</v>
      </c>
      <c r="Z128" s="40">
        <f t="shared" si="26"/>
        <v>0</v>
      </c>
      <c r="AA128" s="40">
        <f t="shared" si="26"/>
        <v>0</v>
      </c>
      <c r="AB128" s="40">
        <f t="shared" si="26"/>
        <v>0</v>
      </c>
      <c r="AC128" s="40">
        <f t="shared" si="26"/>
        <v>6.5215229999999999E-2</v>
      </c>
      <c r="AD128" s="40">
        <f t="shared" si="26"/>
        <v>0</v>
      </c>
      <c r="AE128" s="40">
        <f t="shared" si="26"/>
        <v>0</v>
      </c>
      <c r="AF128" s="40">
        <f t="shared" si="26"/>
        <v>0</v>
      </c>
      <c r="AG128" s="40">
        <f t="shared" si="26"/>
        <v>0</v>
      </c>
      <c r="AH128" s="40">
        <f t="shared" si="26"/>
        <v>0</v>
      </c>
      <c r="AI128" s="40">
        <f t="shared" si="26"/>
        <v>0</v>
      </c>
      <c r="AJ128" s="40">
        <f t="shared" si="26"/>
        <v>0</v>
      </c>
      <c r="AK128" s="40">
        <f t="shared" si="26"/>
        <v>0</v>
      </c>
      <c r="AL128" s="40">
        <f t="shared" si="26"/>
        <v>0</v>
      </c>
      <c r="AM128" s="40">
        <f t="shared" si="26"/>
        <v>0</v>
      </c>
      <c r="AN128" s="40">
        <f t="shared" si="26"/>
        <v>0</v>
      </c>
      <c r="AO128" s="40">
        <f t="shared" si="26"/>
        <v>0</v>
      </c>
      <c r="AP128" s="40">
        <f t="shared" si="26"/>
        <v>0</v>
      </c>
      <c r="AQ128" s="40">
        <f t="shared" si="26"/>
        <v>0</v>
      </c>
      <c r="AR128" s="40">
        <f t="shared" si="26"/>
        <v>20.887562519999999</v>
      </c>
      <c r="AS128" s="40">
        <f t="shared" si="26"/>
        <v>0</v>
      </c>
      <c r="AT128" s="40">
        <f t="shared" si="26"/>
        <v>0</v>
      </c>
      <c r="AU128" s="40">
        <f t="shared" si="26"/>
        <v>0</v>
      </c>
      <c r="AV128" s="40">
        <f t="shared" si="26"/>
        <v>0</v>
      </c>
      <c r="AW128" s="40">
        <f t="shared" si="26"/>
        <v>52.00870295</v>
      </c>
      <c r="AX128" s="40">
        <f t="shared" si="26"/>
        <v>0</v>
      </c>
      <c r="AY128" s="40">
        <f t="shared" si="26"/>
        <v>36.101912570000003</v>
      </c>
      <c r="AZ128" s="40">
        <f t="shared" si="26"/>
        <v>4.25889308</v>
      </c>
      <c r="BA128" s="40">
        <f t="shared" si="26"/>
        <v>0</v>
      </c>
      <c r="BB128" s="40">
        <f t="shared" si="26"/>
        <v>0</v>
      </c>
      <c r="BC128" s="40">
        <f t="shared" si="26"/>
        <v>0</v>
      </c>
      <c r="BD128" s="40">
        <f t="shared" si="26"/>
        <v>0</v>
      </c>
      <c r="BE128" s="40">
        <f t="shared" si="26"/>
        <v>0</v>
      </c>
      <c r="BF128" s="40">
        <f t="shared" si="26"/>
        <v>0</v>
      </c>
      <c r="BG128" s="40">
        <f t="shared" si="26"/>
        <v>0</v>
      </c>
      <c r="BH128" s="40">
        <f t="shared" si="26"/>
        <v>0</v>
      </c>
      <c r="BI128" s="40">
        <f t="shared" si="26"/>
        <v>0</v>
      </c>
      <c r="BJ128" s="40">
        <f t="shared" si="26"/>
        <v>6.0877700000000002E-3</v>
      </c>
      <c r="BK128" s="40">
        <f t="shared" si="26"/>
        <v>113.32837412000001</v>
      </c>
    </row>
    <row r="129" spans="1:64" s="5" customFormat="1">
      <c r="A129" s="17"/>
      <c r="B129" s="27" t="s">
        <v>88</v>
      </c>
      <c r="C129" s="40">
        <f>C128+C123</f>
        <v>0</v>
      </c>
      <c r="D129" s="40">
        <f t="shared" ref="D129:V129" si="27">D128+D123</f>
        <v>0</v>
      </c>
      <c r="E129" s="40">
        <f t="shared" si="27"/>
        <v>0</v>
      </c>
      <c r="F129" s="40">
        <f t="shared" si="27"/>
        <v>0</v>
      </c>
      <c r="G129" s="40">
        <f t="shared" si="27"/>
        <v>0</v>
      </c>
      <c r="H129" s="40">
        <f t="shared" si="27"/>
        <v>0</v>
      </c>
      <c r="I129" s="40">
        <f t="shared" si="27"/>
        <v>0</v>
      </c>
      <c r="J129" s="40">
        <f t="shared" si="27"/>
        <v>0</v>
      </c>
      <c r="K129" s="40">
        <f t="shared" si="27"/>
        <v>0</v>
      </c>
      <c r="L129" s="40">
        <f t="shared" si="27"/>
        <v>0</v>
      </c>
      <c r="M129" s="40">
        <f t="shared" si="27"/>
        <v>0</v>
      </c>
      <c r="N129" s="40">
        <f t="shared" si="27"/>
        <v>0</v>
      </c>
      <c r="O129" s="40">
        <f t="shared" si="27"/>
        <v>0</v>
      </c>
      <c r="P129" s="40">
        <f t="shared" si="27"/>
        <v>0</v>
      </c>
      <c r="Q129" s="40">
        <f t="shared" si="27"/>
        <v>0</v>
      </c>
      <c r="R129" s="40">
        <f t="shared" si="27"/>
        <v>0</v>
      </c>
      <c r="S129" s="40">
        <f t="shared" si="27"/>
        <v>0</v>
      </c>
      <c r="T129" s="40">
        <f t="shared" si="27"/>
        <v>0</v>
      </c>
      <c r="U129" s="40">
        <f t="shared" si="27"/>
        <v>0</v>
      </c>
      <c r="V129" s="40">
        <f t="shared" si="27"/>
        <v>0</v>
      </c>
      <c r="W129" s="40">
        <f t="shared" ref="W129:AC129" si="28">W128+W123</f>
        <v>0</v>
      </c>
      <c r="X129" s="40">
        <f t="shared" si="28"/>
        <v>0.18570990000000001</v>
      </c>
      <c r="Y129" s="40">
        <f t="shared" si="28"/>
        <v>0</v>
      </c>
      <c r="Z129" s="40">
        <f t="shared" si="28"/>
        <v>0</v>
      </c>
      <c r="AA129" s="40">
        <f t="shared" si="28"/>
        <v>0</v>
      </c>
      <c r="AB129" s="40">
        <f t="shared" si="28"/>
        <v>0</v>
      </c>
      <c r="AC129" s="40">
        <f t="shared" si="28"/>
        <v>26.911806370000001</v>
      </c>
      <c r="AD129" s="40">
        <f t="shared" ref="AD129:BK129" si="29">AD128+AD123</f>
        <v>0</v>
      </c>
      <c r="AE129" s="40">
        <f t="shared" si="29"/>
        <v>0</v>
      </c>
      <c r="AF129" s="40">
        <f t="shared" si="29"/>
        <v>0</v>
      </c>
      <c r="AG129" s="40">
        <f t="shared" si="29"/>
        <v>0</v>
      </c>
      <c r="AH129" s="40">
        <f t="shared" si="29"/>
        <v>0</v>
      </c>
      <c r="AI129" s="40">
        <f t="shared" si="29"/>
        <v>0</v>
      </c>
      <c r="AJ129" s="40">
        <f t="shared" si="29"/>
        <v>0</v>
      </c>
      <c r="AK129" s="40">
        <f t="shared" si="29"/>
        <v>0</v>
      </c>
      <c r="AL129" s="40">
        <f t="shared" si="29"/>
        <v>0</v>
      </c>
      <c r="AM129" s="40">
        <f t="shared" si="29"/>
        <v>0</v>
      </c>
      <c r="AN129" s="40">
        <f t="shared" si="29"/>
        <v>0</v>
      </c>
      <c r="AO129" s="40">
        <f t="shared" si="29"/>
        <v>0</v>
      </c>
      <c r="AP129" s="40">
        <f t="shared" si="29"/>
        <v>0</v>
      </c>
      <c r="AQ129" s="40">
        <f t="shared" si="29"/>
        <v>0</v>
      </c>
      <c r="AR129" s="40">
        <f t="shared" si="29"/>
        <v>22.842672409999999</v>
      </c>
      <c r="AS129" s="40">
        <f t="shared" si="29"/>
        <v>0</v>
      </c>
      <c r="AT129" s="40">
        <f t="shared" si="29"/>
        <v>0</v>
      </c>
      <c r="AU129" s="40">
        <f t="shared" si="29"/>
        <v>0</v>
      </c>
      <c r="AV129" s="40">
        <f t="shared" si="29"/>
        <v>0</v>
      </c>
      <c r="AW129" s="40">
        <f t="shared" si="29"/>
        <v>735.26765810000006</v>
      </c>
      <c r="AX129" s="40">
        <f t="shared" si="29"/>
        <v>0</v>
      </c>
      <c r="AY129" s="40">
        <f t="shared" si="29"/>
        <v>36.101912570000003</v>
      </c>
      <c r="AZ129" s="40">
        <f t="shared" si="29"/>
        <v>4.7776447099999997</v>
      </c>
      <c r="BA129" s="40">
        <f t="shared" si="29"/>
        <v>0</v>
      </c>
      <c r="BB129" s="40">
        <f t="shared" si="29"/>
        <v>0</v>
      </c>
      <c r="BC129" s="40">
        <f t="shared" si="29"/>
        <v>0</v>
      </c>
      <c r="BD129" s="40">
        <f t="shared" si="29"/>
        <v>0</v>
      </c>
      <c r="BE129" s="40">
        <f t="shared" si="29"/>
        <v>0</v>
      </c>
      <c r="BF129" s="40">
        <f t="shared" si="29"/>
        <v>0</v>
      </c>
      <c r="BG129" s="40">
        <f t="shared" si="29"/>
        <v>0</v>
      </c>
      <c r="BH129" s="40">
        <f t="shared" si="29"/>
        <v>0</v>
      </c>
      <c r="BI129" s="40">
        <f t="shared" si="29"/>
        <v>0</v>
      </c>
      <c r="BJ129" s="40">
        <f t="shared" si="29"/>
        <v>6.0877700000000002E-3</v>
      </c>
      <c r="BK129" s="40">
        <f t="shared" si="29"/>
        <v>826.09349183000006</v>
      </c>
    </row>
    <row r="130" spans="1:64" ht="4.5" customHeight="1">
      <c r="A130" s="17"/>
      <c r="B130" s="25"/>
      <c r="C130" s="76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8"/>
    </row>
    <row r="131" spans="1:64" ht="25.5">
      <c r="A131" s="17" t="s">
        <v>22</v>
      </c>
      <c r="B131" s="24" t="s">
        <v>23</v>
      </c>
      <c r="C131" s="76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8"/>
    </row>
    <row r="132" spans="1:64">
      <c r="A132" s="17" t="s">
        <v>80</v>
      </c>
      <c r="B132" s="25" t="s">
        <v>24</v>
      </c>
      <c r="C132" s="76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8"/>
    </row>
    <row r="133" spans="1:64">
      <c r="A133" s="17"/>
      <c r="B133" s="26" t="s">
        <v>40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9">
        <v>0</v>
      </c>
      <c r="AL133" s="39">
        <v>0</v>
      </c>
      <c r="AM133" s="39">
        <v>0</v>
      </c>
      <c r="AN133" s="39">
        <v>0</v>
      </c>
      <c r="AO133" s="39">
        <v>0</v>
      </c>
      <c r="AP133" s="39">
        <v>0</v>
      </c>
      <c r="AQ133" s="39">
        <v>0</v>
      </c>
      <c r="AR133" s="39">
        <v>0</v>
      </c>
      <c r="AS133" s="39">
        <v>0</v>
      </c>
      <c r="AT133" s="39">
        <v>0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  <c r="BA133" s="39">
        <v>0</v>
      </c>
      <c r="BB133" s="39">
        <v>0</v>
      </c>
      <c r="BC133" s="39">
        <v>0</v>
      </c>
      <c r="BD133" s="39">
        <v>0</v>
      </c>
      <c r="BE133" s="39">
        <v>0</v>
      </c>
      <c r="BF133" s="39">
        <v>0</v>
      </c>
      <c r="BG133" s="39">
        <v>0</v>
      </c>
      <c r="BH133" s="39">
        <v>0</v>
      </c>
      <c r="BI133" s="39">
        <v>0</v>
      </c>
      <c r="BJ133" s="39">
        <v>0</v>
      </c>
      <c r="BK133" s="39">
        <v>0</v>
      </c>
    </row>
    <row r="134" spans="1:64">
      <c r="A134" s="17"/>
      <c r="B134" s="27" t="s">
        <v>87</v>
      </c>
      <c r="C134" s="39">
        <f>C133</f>
        <v>0</v>
      </c>
      <c r="D134" s="39">
        <f t="shared" ref="D134:BK134" si="30">D133</f>
        <v>0</v>
      </c>
      <c r="E134" s="39">
        <f t="shared" si="30"/>
        <v>0</v>
      </c>
      <c r="F134" s="39">
        <f t="shared" si="30"/>
        <v>0</v>
      </c>
      <c r="G134" s="39">
        <f t="shared" si="30"/>
        <v>0</v>
      </c>
      <c r="H134" s="39">
        <f t="shared" si="30"/>
        <v>0</v>
      </c>
      <c r="I134" s="39">
        <f t="shared" si="30"/>
        <v>0</v>
      </c>
      <c r="J134" s="39">
        <f t="shared" si="30"/>
        <v>0</v>
      </c>
      <c r="K134" s="39">
        <f t="shared" si="30"/>
        <v>0</v>
      </c>
      <c r="L134" s="39">
        <f t="shared" si="30"/>
        <v>0</v>
      </c>
      <c r="M134" s="39">
        <f t="shared" si="30"/>
        <v>0</v>
      </c>
      <c r="N134" s="39">
        <f t="shared" si="30"/>
        <v>0</v>
      </c>
      <c r="O134" s="39">
        <f t="shared" si="30"/>
        <v>0</v>
      </c>
      <c r="P134" s="39">
        <f t="shared" si="30"/>
        <v>0</v>
      </c>
      <c r="Q134" s="39">
        <f t="shared" si="30"/>
        <v>0</v>
      </c>
      <c r="R134" s="39">
        <f t="shared" si="30"/>
        <v>0</v>
      </c>
      <c r="S134" s="39">
        <f t="shared" si="30"/>
        <v>0</v>
      </c>
      <c r="T134" s="39">
        <f t="shared" si="30"/>
        <v>0</v>
      </c>
      <c r="U134" s="39">
        <f t="shared" si="30"/>
        <v>0</v>
      </c>
      <c r="V134" s="39">
        <f t="shared" si="30"/>
        <v>0</v>
      </c>
      <c r="W134" s="39">
        <f t="shared" si="30"/>
        <v>0</v>
      </c>
      <c r="X134" s="39">
        <f t="shared" si="30"/>
        <v>0</v>
      </c>
      <c r="Y134" s="39">
        <f t="shared" si="30"/>
        <v>0</v>
      </c>
      <c r="Z134" s="39">
        <f t="shared" si="30"/>
        <v>0</v>
      </c>
      <c r="AA134" s="39">
        <f t="shared" si="30"/>
        <v>0</v>
      </c>
      <c r="AB134" s="39">
        <f t="shared" si="30"/>
        <v>0</v>
      </c>
      <c r="AC134" s="39">
        <f t="shared" si="30"/>
        <v>0</v>
      </c>
      <c r="AD134" s="39">
        <f t="shared" si="30"/>
        <v>0</v>
      </c>
      <c r="AE134" s="39">
        <f t="shared" si="30"/>
        <v>0</v>
      </c>
      <c r="AF134" s="39">
        <f t="shared" si="30"/>
        <v>0</v>
      </c>
      <c r="AG134" s="39">
        <f t="shared" si="30"/>
        <v>0</v>
      </c>
      <c r="AH134" s="39">
        <f t="shared" si="30"/>
        <v>0</v>
      </c>
      <c r="AI134" s="39">
        <f t="shared" si="30"/>
        <v>0</v>
      </c>
      <c r="AJ134" s="39">
        <f t="shared" si="30"/>
        <v>0</v>
      </c>
      <c r="AK134" s="39">
        <f t="shared" si="30"/>
        <v>0</v>
      </c>
      <c r="AL134" s="39">
        <f t="shared" si="30"/>
        <v>0</v>
      </c>
      <c r="AM134" s="39">
        <f t="shared" si="30"/>
        <v>0</v>
      </c>
      <c r="AN134" s="39">
        <f t="shared" si="30"/>
        <v>0</v>
      </c>
      <c r="AO134" s="39">
        <f t="shared" si="30"/>
        <v>0</v>
      </c>
      <c r="AP134" s="39">
        <f t="shared" si="30"/>
        <v>0</v>
      </c>
      <c r="AQ134" s="39">
        <f t="shared" si="30"/>
        <v>0</v>
      </c>
      <c r="AR134" s="39">
        <f t="shared" si="30"/>
        <v>0</v>
      </c>
      <c r="AS134" s="39">
        <f t="shared" si="30"/>
        <v>0</v>
      </c>
      <c r="AT134" s="39">
        <f t="shared" si="30"/>
        <v>0</v>
      </c>
      <c r="AU134" s="39">
        <f t="shared" si="30"/>
        <v>0</v>
      </c>
      <c r="AV134" s="39">
        <f t="shared" si="30"/>
        <v>0</v>
      </c>
      <c r="AW134" s="39">
        <f t="shared" si="30"/>
        <v>0</v>
      </c>
      <c r="AX134" s="39">
        <f t="shared" si="30"/>
        <v>0</v>
      </c>
      <c r="AY134" s="39">
        <f t="shared" si="30"/>
        <v>0</v>
      </c>
      <c r="AZ134" s="39">
        <f t="shared" si="30"/>
        <v>0</v>
      </c>
      <c r="BA134" s="39">
        <f t="shared" si="30"/>
        <v>0</v>
      </c>
      <c r="BB134" s="39">
        <f t="shared" si="30"/>
        <v>0</v>
      </c>
      <c r="BC134" s="39">
        <f t="shared" si="30"/>
        <v>0</v>
      </c>
      <c r="BD134" s="39">
        <f t="shared" si="30"/>
        <v>0</v>
      </c>
      <c r="BE134" s="39">
        <f t="shared" si="30"/>
        <v>0</v>
      </c>
      <c r="BF134" s="39">
        <f t="shared" si="30"/>
        <v>0</v>
      </c>
      <c r="BG134" s="39">
        <f t="shared" si="30"/>
        <v>0</v>
      </c>
      <c r="BH134" s="39">
        <f t="shared" si="30"/>
        <v>0</v>
      </c>
      <c r="BI134" s="39">
        <f t="shared" si="30"/>
        <v>0</v>
      </c>
      <c r="BJ134" s="39">
        <f t="shared" si="30"/>
        <v>0</v>
      </c>
      <c r="BK134" s="39">
        <f t="shared" si="30"/>
        <v>0</v>
      </c>
    </row>
    <row r="135" spans="1:64" ht="4.5" customHeight="1">
      <c r="A135" s="17"/>
      <c r="B135" s="29"/>
      <c r="C135" s="76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8"/>
    </row>
    <row r="136" spans="1:64" s="5" customFormat="1">
      <c r="A136" s="17"/>
      <c r="B136" s="30" t="s">
        <v>103</v>
      </c>
      <c r="C136" s="51">
        <f t="shared" ref="C136:V136" si="31">C134+C129+C123+C118+C113+C97</f>
        <v>0</v>
      </c>
      <c r="D136" s="51">
        <f t="shared" si="31"/>
        <v>467.06929866999997</v>
      </c>
      <c r="E136" s="51">
        <f t="shared" si="31"/>
        <v>303.24128967999997</v>
      </c>
      <c r="F136" s="51">
        <f t="shared" si="31"/>
        <v>0</v>
      </c>
      <c r="G136" s="51">
        <f t="shared" si="31"/>
        <v>0</v>
      </c>
      <c r="H136" s="51">
        <f t="shared" si="31"/>
        <v>29.656175570000002</v>
      </c>
      <c r="I136" s="51">
        <f t="shared" si="31"/>
        <v>9543.027364900001</v>
      </c>
      <c r="J136" s="51">
        <f t="shared" si="31"/>
        <v>1193.7807560399999</v>
      </c>
      <c r="K136" s="51">
        <f t="shared" si="31"/>
        <v>3.2161398000000001</v>
      </c>
      <c r="L136" s="55">
        <f t="shared" si="31"/>
        <v>725.85007569000004</v>
      </c>
      <c r="M136" s="51">
        <f t="shared" si="31"/>
        <v>0</v>
      </c>
      <c r="N136" s="51">
        <f t="shared" si="31"/>
        <v>0</v>
      </c>
      <c r="O136" s="51">
        <f t="shared" si="31"/>
        <v>0</v>
      </c>
      <c r="P136" s="51">
        <f t="shared" si="31"/>
        <v>0</v>
      </c>
      <c r="Q136" s="51">
        <f t="shared" si="31"/>
        <v>0</v>
      </c>
      <c r="R136" s="51">
        <f t="shared" si="31"/>
        <v>18.402889590000001</v>
      </c>
      <c r="S136" s="51">
        <f t="shared" si="31"/>
        <v>806.70188694000001</v>
      </c>
      <c r="T136" s="51">
        <f t="shared" si="31"/>
        <v>115.58659324000001</v>
      </c>
      <c r="U136" s="51">
        <f t="shared" si="31"/>
        <v>0</v>
      </c>
      <c r="V136" s="51">
        <f t="shared" si="31"/>
        <v>65.552169260000014</v>
      </c>
      <c r="W136" s="51">
        <f>W134+W129+W118+W113+W97</f>
        <v>0</v>
      </c>
      <c r="X136" s="51">
        <f t="shared" ref="X136:BJ136" si="32">X134+X129+X118+X113+X97</f>
        <v>109.04254384000001</v>
      </c>
      <c r="Y136" s="51">
        <f t="shared" si="32"/>
        <v>0</v>
      </c>
      <c r="Z136" s="51">
        <f t="shared" si="32"/>
        <v>0</v>
      </c>
      <c r="AA136" s="51">
        <f t="shared" si="32"/>
        <v>0</v>
      </c>
      <c r="AB136" s="51">
        <f t="shared" si="32"/>
        <v>145.69328866999999</v>
      </c>
      <c r="AC136" s="51">
        <f t="shared" si="32"/>
        <v>1590.7596425500001</v>
      </c>
      <c r="AD136" s="51">
        <f t="shared" si="32"/>
        <v>0</v>
      </c>
      <c r="AE136" s="51">
        <f t="shared" si="32"/>
        <v>389.86511938999996</v>
      </c>
      <c r="AF136" s="51">
        <f t="shared" si="32"/>
        <v>1743.4775617599996</v>
      </c>
      <c r="AG136" s="51">
        <f t="shared" si="32"/>
        <v>0</v>
      </c>
      <c r="AH136" s="51">
        <f t="shared" si="32"/>
        <v>0</v>
      </c>
      <c r="AI136" s="51">
        <f t="shared" si="32"/>
        <v>0</v>
      </c>
      <c r="AJ136" s="51">
        <f t="shared" si="32"/>
        <v>0</v>
      </c>
      <c r="AK136" s="51">
        <f t="shared" si="32"/>
        <v>0</v>
      </c>
      <c r="AL136" s="51">
        <f t="shared" si="32"/>
        <v>47.949108120000005</v>
      </c>
      <c r="AM136" s="51">
        <f t="shared" si="32"/>
        <v>141.44363993999997</v>
      </c>
      <c r="AN136" s="51">
        <f t="shared" si="32"/>
        <v>0.62875987</v>
      </c>
      <c r="AO136" s="51">
        <f t="shared" si="32"/>
        <v>0</v>
      </c>
      <c r="AP136" s="51">
        <f t="shared" si="32"/>
        <v>97.783455180000004</v>
      </c>
      <c r="AQ136" s="51">
        <f t="shared" si="32"/>
        <v>0</v>
      </c>
      <c r="AR136" s="51">
        <f t="shared" si="32"/>
        <v>93.097551140000007</v>
      </c>
      <c r="AS136" s="51">
        <f t="shared" si="32"/>
        <v>0</v>
      </c>
      <c r="AT136" s="51">
        <f t="shared" si="32"/>
        <v>0</v>
      </c>
      <c r="AU136" s="51">
        <f t="shared" si="32"/>
        <v>0</v>
      </c>
      <c r="AV136" s="51">
        <f t="shared" si="32"/>
        <v>1567.4338254099998</v>
      </c>
      <c r="AW136" s="51">
        <f t="shared" si="32"/>
        <v>8551.4796070699995</v>
      </c>
      <c r="AX136" s="51">
        <f t="shared" si="32"/>
        <v>345.41442760000001</v>
      </c>
      <c r="AY136" s="51">
        <f t="shared" si="32"/>
        <v>81.391484540000008</v>
      </c>
      <c r="AZ136" s="51">
        <f t="shared" si="32"/>
        <v>4959.1074130700008</v>
      </c>
      <c r="BA136" s="51">
        <f t="shared" si="32"/>
        <v>0</v>
      </c>
      <c r="BB136" s="51">
        <f t="shared" si="32"/>
        <v>0</v>
      </c>
      <c r="BC136" s="51">
        <f t="shared" si="32"/>
        <v>0</v>
      </c>
      <c r="BD136" s="51">
        <f t="shared" si="32"/>
        <v>0</v>
      </c>
      <c r="BE136" s="51">
        <f t="shared" si="32"/>
        <v>0</v>
      </c>
      <c r="BF136" s="51">
        <f t="shared" si="32"/>
        <v>698.69004872999994</v>
      </c>
      <c r="BG136" s="51">
        <f t="shared" si="32"/>
        <v>870.78092061000007</v>
      </c>
      <c r="BH136" s="51">
        <f t="shared" si="32"/>
        <v>95.051269909999988</v>
      </c>
      <c r="BI136" s="51">
        <f t="shared" si="32"/>
        <v>0</v>
      </c>
      <c r="BJ136" s="51">
        <f t="shared" si="32"/>
        <v>629.67650620999984</v>
      </c>
      <c r="BK136" s="55">
        <f>BK134+BK129+BK118+BK113+BK97</f>
        <v>35430.85081299</v>
      </c>
      <c r="BL136" s="57"/>
    </row>
    <row r="137" spans="1:64" ht="4.5" customHeight="1">
      <c r="A137" s="17"/>
      <c r="B137" s="30"/>
      <c r="C137" s="81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82"/>
    </row>
    <row r="138" spans="1:64" ht="14.25" customHeight="1">
      <c r="A138" s="17" t="s">
        <v>5</v>
      </c>
      <c r="B138" s="31" t="s">
        <v>26</v>
      </c>
      <c r="C138" s="81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82"/>
    </row>
    <row r="139" spans="1:64">
      <c r="A139" s="17"/>
      <c r="B139" s="26" t="s">
        <v>194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8.9789620000000001E-2</v>
      </c>
      <c r="I139" s="34">
        <v>0</v>
      </c>
      <c r="J139" s="34">
        <v>0</v>
      </c>
      <c r="K139" s="34">
        <v>0</v>
      </c>
      <c r="L139" s="34">
        <v>6.8497589999999997E-2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3.9891799999999998E-2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1.1282566700000001</v>
      </c>
      <c r="AC139" s="34">
        <v>0.46868095999999998</v>
      </c>
      <c r="AD139" s="34">
        <v>0</v>
      </c>
      <c r="AE139" s="34">
        <v>0</v>
      </c>
      <c r="AF139" s="34">
        <v>0.85041476999999999</v>
      </c>
      <c r="AG139" s="34">
        <v>0</v>
      </c>
      <c r="AH139" s="34">
        <v>0</v>
      </c>
      <c r="AI139" s="34">
        <v>0</v>
      </c>
      <c r="AJ139" s="34">
        <v>0</v>
      </c>
      <c r="AK139" s="34">
        <v>0</v>
      </c>
      <c r="AL139" s="34">
        <v>0.26239280999999998</v>
      </c>
      <c r="AM139" s="34">
        <v>0</v>
      </c>
      <c r="AN139" s="34">
        <v>0</v>
      </c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4">
        <v>13.13265329</v>
      </c>
      <c r="AW139" s="34">
        <v>0.67161170999999997</v>
      </c>
      <c r="AX139" s="34">
        <v>0</v>
      </c>
      <c r="AY139" s="34">
        <v>0</v>
      </c>
      <c r="AZ139" s="34">
        <v>3.0520340500000001</v>
      </c>
      <c r="BA139" s="34">
        <v>0</v>
      </c>
      <c r="BB139" s="34">
        <v>0</v>
      </c>
      <c r="BC139" s="34">
        <v>0</v>
      </c>
      <c r="BD139" s="34">
        <v>0</v>
      </c>
      <c r="BE139" s="34">
        <v>0</v>
      </c>
      <c r="BF139" s="34">
        <v>3.3375043</v>
      </c>
      <c r="BG139" s="34">
        <v>4.0942149999999997E-2</v>
      </c>
      <c r="BH139" s="34">
        <v>0</v>
      </c>
      <c r="BI139" s="34">
        <v>0</v>
      </c>
      <c r="BJ139" s="34">
        <v>0.75816415000000004</v>
      </c>
      <c r="BK139" s="42">
        <f>C139+D139+E139+F139+G139+H139+I139+J139+K139+L139+M139+N139+O139+P139+Q139+R139+S139+T139+U139+V139+W139+X139+Y139+Z139+AA139+AB139+AC139+AD139+AE139+AF139+AG139+AH139+AI139+AJ139+AK139+AL139+AM139+AN139+AO139+AP139+AQ139+AR139+AS139+AT139+AU139+AV139+AW139+AX139+AY139+AZ139+BA139+BB139+BC139+BD139+BE139+BF139+BG139+BH139+BI139+BJ139</f>
        <v>23.90083387</v>
      </c>
    </row>
    <row r="140" spans="1:64">
      <c r="A140" s="54"/>
      <c r="B140" s="26" t="s">
        <v>165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1.8506228</v>
      </c>
      <c r="I140" s="34">
        <v>0</v>
      </c>
      <c r="J140" s="34">
        <v>0</v>
      </c>
      <c r="K140" s="34">
        <v>0</v>
      </c>
      <c r="L140" s="34">
        <v>0.20072793999999999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1.61578921</v>
      </c>
      <c r="S140" s="34">
        <v>0</v>
      </c>
      <c r="T140" s="34">
        <v>0</v>
      </c>
      <c r="U140" s="34">
        <v>0</v>
      </c>
      <c r="V140" s="34">
        <v>1.8383000000000001E-4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17.325760819999999</v>
      </c>
      <c r="AC140" s="34">
        <v>0.42922516999999999</v>
      </c>
      <c r="AD140" s="34">
        <v>0</v>
      </c>
      <c r="AE140" s="34">
        <v>0</v>
      </c>
      <c r="AF140" s="34">
        <v>7.5110216400000001</v>
      </c>
      <c r="AG140" s="34">
        <v>0</v>
      </c>
      <c r="AH140" s="34">
        <v>0</v>
      </c>
      <c r="AI140" s="34">
        <v>0</v>
      </c>
      <c r="AJ140" s="34">
        <v>0</v>
      </c>
      <c r="AK140" s="34">
        <v>0</v>
      </c>
      <c r="AL140" s="34">
        <v>4.2867663199999999</v>
      </c>
      <c r="AM140" s="34">
        <v>0.1224025</v>
      </c>
      <c r="AN140" s="34">
        <v>0</v>
      </c>
      <c r="AO140" s="34">
        <v>0</v>
      </c>
      <c r="AP140" s="34">
        <v>0.86380498999999999</v>
      </c>
      <c r="AQ140" s="34">
        <v>0</v>
      </c>
      <c r="AR140" s="34">
        <v>0</v>
      </c>
      <c r="AS140" s="34">
        <v>0</v>
      </c>
      <c r="AT140" s="34">
        <v>0</v>
      </c>
      <c r="AU140" s="34">
        <v>0</v>
      </c>
      <c r="AV140" s="34">
        <v>163.11128034999999</v>
      </c>
      <c r="AW140" s="34">
        <v>4.2437648100000001</v>
      </c>
      <c r="AX140" s="34">
        <v>0</v>
      </c>
      <c r="AY140" s="34">
        <v>0</v>
      </c>
      <c r="AZ140" s="34">
        <v>53.914136339999999</v>
      </c>
      <c r="BA140" s="34">
        <v>0</v>
      </c>
      <c r="BB140" s="34">
        <v>0</v>
      </c>
      <c r="BC140" s="34">
        <v>0</v>
      </c>
      <c r="BD140" s="34">
        <v>0</v>
      </c>
      <c r="BE140" s="34">
        <v>0</v>
      </c>
      <c r="BF140" s="34">
        <v>84.620178620000004</v>
      </c>
      <c r="BG140" s="34">
        <v>1.57171013</v>
      </c>
      <c r="BH140" s="34">
        <v>0</v>
      </c>
      <c r="BI140" s="34">
        <v>0</v>
      </c>
      <c r="BJ140" s="34">
        <v>5.5602181599999998</v>
      </c>
      <c r="BK140" s="42">
        <f>C140+D140+E140+F140+G140+H140+I140+J140+K140+L140+M140+N140+O140+P140+Q140+R140+S140+T140+U140+V140+W140+X140+Y140+Z140+AA140+AB140+AC140+AD140+AE140+AF140+AG140+AH140+AI140+AJ140+AK140+AL140+AM140+AN140+AO140+AP140+AQ140+AR140+AS140+AT140+AU140+AV140+AW140+AX140+AY140+AZ140+BA140+BB140+BC140+BD140+BE140+BF140+BG140+BH140+BI140+BJ140</f>
        <v>347.22759362999994</v>
      </c>
    </row>
    <row r="141" spans="1:64" s="5" customFormat="1" ht="13.5" thickBot="1">
      <c r="A141" s="32"/>
      <c r="B141" s="27" t="s">
        <v>87</v>
      </c>
      <c r="C141" s="43">
        <f>SUM(C139:C140)</f>
        <v>0</v>
      </c>
      <c r="D141" s="43">
        <f t="shared" ref="D141:V141" si="33">SUM(D139:D140)</f>
        <v>0</v>
      </c>
      <c r="E141" s="43">
        <f t="shared" si="33"/>
        <v>0</v>
      </c>
      <c r="F141" s="43">
        <f t="shared" si="33"/>
        <v>0</v>
      </c>
      <c r="G141" s="43">
        <f t="shared" si="33"/>
        <v>0</v>
      </c>
      <c r="H141" s="43">
        <f t="shared" si="33"/>
        <v>1.9404124199999999</v>
      </c>
      <c r="I141" s="43">
        <f t="shared" si="33"/>
        <v>0</v>
      </c>
      <c r="J141" s="43">
        <f t="shared" si="33"/>
        <v>0</v>
      </c>
      <c r="K141" s="43">
        <f t="shared" si="33"/>
        <v>0</v>
      </c>
      <c r="L141" s="43">
        <f t="shared" si="33"/>
        <v>0.26922552999999999</v>
      </c>
      <c r="M141" s="43">
        <f t="shared" si="33"/>
        <v>0</v>
      </c>
      <c r="N141" s="43">
        <f t="shared" si="33"/>
        <v>0</v>
      </c>
      <c r="O141" s="43">
        <f t="shared" si="33"/>
        <v>0</v>
      </c>
      <c r="P141" s="43">
        <f t="shared" si="33"/>
        <v>0</v>
      </c>
      <c r="Q141" s="43">
        <f t="shared" si="33"/>
        <v>0</v>
      </c>
      <c r="R141" s="43">
        <f t="shared" si="33"/>
        <v>1.6556810099999999</v>
      </c>
      <c r="S141" s="43">
        <f t="shared" si="33"/>
        <v>0</v>
      </c>
      <c r="T141" s="43">
        <f t="shared" si="33"/>
        <v>0</v>
      </c>
      <c r="U141" s="43">
        <f t="shared" si="33"/>
        <v>0</v>
      </c>
      <c r="V141" s="43">
        <f t="shared" si="33"/>
        <v>1.8383000000000001E-4</v>
      </c>
      <c r="W141" s="43">
        <f t="shared" ref="W141:BK141" si="34">SUM(W139:W140)</f>
        <v>0</v>
      </c>
      <c r="X141" s="43">
        <f t="shared" si="34"/>
        <v>0</v>
      </c>
      <c r="Y141" s="43">
        <f t="shared" si="34"/>
        <v>0</v>
      </c>
      <c r="Z141" s="43">
        <f t="shared" si="34"/>
        <v>0</v>
      </c>
      <c r="AA141" s="43">
        <f t="shared" si="34"/>
        <v>0</v>
      </c>
      <c r="AB141" s="43">
        <f t="shared" si="34"/>
        <v>18.454017489999998</v>
      </c>
      <c r="AC141" s="43">
        <f t="shared" si="34"/>
        <v>0.89790612999999997</v>
      </c>
      <c r="AD141" s="43">
        <f t="shared" si="34"/>
        <v>0</v>
      </c>
      <c r="AE141" s="43">
        <f t="shared" si="34"/>
        <v>0</v>
      </c>
      <c r="AF141" s="43">
        <f t="shared" si="34"/>
        <v>8.3614364099999996</v>
      </c>
      <c r="AG141" s="43">
        <f t="shared" si="34"/>
        <v>0</v>
      </c>
      <c r="AH141" s="43">
        <f t="shared" si="34"/>
        <v>0</v>
      </c>
      <c r="AI141" s="43">
        <f t="shared" si="34"/>
        <v>0</v>
      </c>
      <c r="AJ141" s="43">
        <f t="shared" si="34"/>
        <v>0</v>
      </c>
      <c r="AK141" s="43">
        <f t="shared" si="34"/>
        <v>0</v>
      </c>
      <c r="AL141" s="43">
        <f t="shared" si="34"/>
        <v>4.5491591299999996</v>
      </c>
      <c r="AM141" s="43">
        <f t="shared" si="34"/>
        <v>0.1224025</v>
      </c>
      <c r="AN141" s="43">
        <f t="shared" si="34"/>
        <v>0</v>
      </c>
      <c r="AO141" s="43">
        <f t="shared" si="34"/>
        <v>0</v>
      </c>
      <c r="AP141" s="43">
        <f t="shared" si="34"/>
        <v>0.86380498999999999</v>
      </c>
      <c r="AQ141" s="43">
        <f t="shared" si="34"/>
        <v>0</v>
      </c>
      <c r="AR141" s="43">
        <f t="shared" si="34"/>
        <v>0</v>
      </c>
      <c r="AS141" s="43">
        <f t="shared" si="34"/>
        <v>0</v>
      </c>
      <c r="AT141" s="43">
        <f t="shared" si="34"/>
        <v>0</v>
      </c>
      <c r="AU141" s="43">
        <f t="shared" si="34"/>
        <v>0</v>
      </c>
      <c r="AV141" s="43">
        <f t="shared" si="34"/>
        <v>176.24393363999999</v>
      </c>
      <c r="AW141" s="43">
        <f t="shared" si="34"/>
        <v>4.9153765199999997</v>
      </c>
      <c r="AX141" s="43">
        <f t="shared" si="34"/>
        <v>0</v>
      </c>
      <c r="AY141" s="43">
        <f t="shared" si="34"/>
        <v>0</v>
      </c>
      <c r="AZ141" s="43">
        <f t="shared" si="34"/>
        <v>56.966170390000002</v>
      </c>
      <c r="BA141" s="43">
        <f t="shared" si="34"/>
        <v>0</v>
      </c>
      <c r="BB141" s="43">
        <f t="shared" si="34"/>
        <v>0</v>
      </c>
      <c r="BC141" s="43">
        <f t="shared" si="34"/>
        <v>0</v>
      </c>
      <c r="BD141" s="43">
        <f t="shared" si="34"/>
        <v>0</v>
      </c>
      <c r="BE141" s="43">
        <f t="shared" si="34"/>
        <v>0</v>
      </c>
      <c r="BF141" s="43">
        <f t="shared" si="34"/>
        <v>87.957682920000011</v>
      </c>
      <c r="BG141" s="43">
        <f t="shared" si="34"/>
        <v>1.61265228</v>
      </c>
      <c r="BH141" s="43">
        <f t="shared" si="34"/>
        <v>0</v>
      </c>
      <c r="BI141" s="43">
        <f t="shared" si="34"/>
        <v>0</v>
      </c>
      <c r="BJ141" s="43">
        <f t="shared" si="34"/>
        <v>6.3183823099999996</v>
      </c>
      <c r="BK141" s="43">
        <f t="shared" si="34"/>
        <v>371.12842749999993</v>
      </c>
    </row>
    <row r="142" spans="1:64" ht="6" customHeight="1">
      <c r="A142" s="5"/>
      <c r="B142" s="23"/>
    </row>
    <row r="143" spans="1:64">
      <c r="A143" s="5"/>
      <c r="B143" s="5" t="s">
        <v>29</v>
      </c>
      <c r="L143" s="18" t="s">
        <v>41</v>
      </c>
    </row>
    <row r="144" spans="1:64">
      <c r="A144" s="5"/>
      <c r="B144" s="5" t="s">
        <v>30</v>
      </c>
      <c r="L144" s="5" t="s">
        <v>33</v>
      </c>
    </row>
    <row r="145" spans="2:12">
      <c r="L145" s="5" t="s">
        <v>34</v>
      </c>
    </row>
    <row r="146" spans="2:12">
      <c r="B146" s="5" t="s">
        <v>36</v>
      </c>
      <c r="L146" s="5" t="s">
        <v>102</v>
      </c>
    </row>
    <row r="147" spans="2:12">
      <c r="B147" s="5" t="s">
        <v>37</v>
      </c>
      <c r="L147" s="5" t="s">
        <v>104</v>
      </c>
    </row>
    <row r="148" spans="2:12">
      <c r="B148" s="5"/>
      <c r="L148" s="5" t="s">
        <v>35</v>
      </c>
    </row>
  </sheetData>
  <mergeCells count="49">
    <mergeCell ref="C138:BK138"/>
    <mergeCell ref="C120:BK120"/>
    <mergeCell ref="C121:BK121"/>
    <mergeCell ref="C124:BK124"/>
    <mergeCell ref="C130:BK130"/>
    <mergeCell ref="C131:BK131"/>
    <mergeCell ref="C132:BK132"/>
    <mergeCell ref="C135:BK135"/>
    <mergeCell ref="A1:A5"/>
    <mergeCell ref="C116:BK116"/>
    <mergeCell ref="C137:BK137"/>
    <mergeCell ref="C100:BK100"/>
    <mergeCell ref="C98:BK98"/>
    <mergeCell ref="C103:BK103"/>
    <mergeCell ref="C114:BK114"/>
    <mergeCell ref="C115:BK115"/>
    <mergeCell ref="W4:AA4"/>
    <mergeCell ref="C119:BK119"/>
    <mergeCell ref="C1:BK1"/>
    <mergeCell ref="BA3:BJ3"/>
    <mergeCell ref="BK2:BK5"/>
    <mergeCell ref="W3:AF3"/>
    <mergeCell ref="C99:BK99"/>
    <mergeCell ref="M3:V3"/>
    <mergeCell ref="C11:BK11"/>
    <mergeCell ref="C14:BK14"/>
    <mergeCell ref="C71:BK71"/>
    <mergeCell ref="C74:BK74"/>
    <mergeCell ref="C77:BK77"/>
    <mergeCell ref="AL4:AP4"/>
    <mergeCell ref="AQ4:AU4"/>
    <mergeCell ref="AB4:AF4"/>
    <mergeCell ref="BA4:BE4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AG4:AK4"/>
    <mergeCell ref="AQ3:AZ3"/>
    <mergeCell ref="BF4:BJ4"/>
    <mergeCell ref="AV4:AZ4"/>
    <mergeCell ref="C4:G4"/>
    <mergeCell ref="M4:Q4"/>
    <mergeCell ref="AG3:AP3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3"/>
  <sheetViews>
    <sheetView workbookViewId="0">
      <selection activeCell="B2" sqref="B2:L2"/>
    </sheetView>
  </sheetViews>
  <sheetFormatPr defaultRowHeight="12.75"/>
  <cols>
    <col min="1" max="1" width="2.28515625" customWidth="1"/>
    <col min="3" max="3" width="25.28515625" bestFit="1" customWidth="1"/>
    <col min="4" max="4" width="8.8554687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140625" bestFit="1" customWidth="1"/>
    <col min="12" max="12" width="19.85546875" bestFit="1" customWidth="1"/>
  </cols>
  <sheetData>
    <row r="2" spans="2:12">
      <c r="B2" s="92" t="s">
        <v>198</v>
      </c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2:12">
      <c r="B3" s="95" t="s">
        <v>105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35">
        <f>VLOOKUP(C5,[1]Sheet1!$B$3:$C$38,2,FALSE)</f>
        <v>0</v>
      </c>
      <c r="E5" s="34">
        <f>VLOOKUP(C5,[1]Sheet1!$B$3:$E$38,3,FALSE)</f>
        <v>1.01482E-4</v>
      </c>
      <c r="F5" s="34">
        <f>VLOOKUP(C5,[1]Sheet1!$B$3:$E$38,4,FALSE)</f>
        <v>0.16705857899999998</v>
      </c>
      <c r="G5" s="34">
        <f>VLOOKUP(C5,[1]Sheet1!$B$3:$F$38,5,FALSE)</f>
        <v>0</v>
      </c>
      <c r="H5" s="34">
        <v>0</v>
      </c>
      <c r="I5" s="34">
        <f>VLOOKUP(C5,[1]Sheet1!$B$3:$G$38,6,FALSE)</f>
        <v>0</v>
      </c>
      <c r="J5" s="34">
        <f>VLOOKUP(C5,[1]Sheet1!$B$3:$H$38,7,FALSE)</f>
        <v>0</v>
      </c>
      <c r="K5" s="34">
        <f>SUM(D5:J5)</f>
        <v>0.167160061</v>
      </c>
      <c r="L5" s="34">
        <f>VLOOKUP(C5,[1]Sheet1!$B$3:$I$38,8,FALSE)</f>
        <v>4.4846425000000002E-2</v>
      </c>
    </row>
    <row r="6" spans="2:12">
      <c r="B6" s="19">
        <v>2</v>
      </c>
      <c r="C6" s="21" t="s">
        <v>44</v>
      </c>
      <c r="D6" s="35">
        <f>VLOOKUP(C6,[1]Sheet1!$B$3:$C$38,2,FALSE)</f>
        <v>195.88648621999999</v>
      </c>
      <c r="E6" s="34">
        <f>VLOOKUP(C6,[1]Sheet1!$B$3:$E$38,3,FALSE)</f>
        <v>239.03780958300001</v>
      </c>
      <c r="F6" s="34">
        <f>VLOOKUP(C6,[1]Sheet1!$B$3:$E$38,4,FALSE)</f>
        <v>72.130335174999999</v>
      </c>
      <c r="G6" s="34">
        <f>VLOOKUP(C6,[1]Sheet1!$B$3:$F$38,5,FALSE)</f>
        <v>7.1336569060000006</v>
      </c>
      <c r="H6" s="34">
        <v>0</v>
      </c>
      <c r="I6" s="34">
        <f>VLOOKUP(C6,[1]Sheet1!$B$3:$G$38,6,FALSE)</f>
        <v>0</v>
      </c>
      <c r="J6" s="34">
        <f>VLOOKUP(C6,[1]Sheet1!$B$3:$H$38,7,FALSE)</f>
        <v>4.2472839999999996E-3</v>
      </c>
      <c r="K6" s="34">
        <f t="shared" ref="K6:K40" si="0">SUM(D6:J6)</f>
        <v>514.19253516800006</v>
      </c>
      <c r="L6" s="34">
        <f>VLOOKUP(C6,[1]Sheet1!$B$3:$I$38,8,FALSE)</f>
        <v>15.098402509</v>
      </c>
    </row>
    <row r="7" spans="2:12">
      <c r="B7" s="19">
        <v>3</v>
      </c>
      <c r="C7" s="20" t="s">
        <v>45</v>
      </c>
      <c r="D7" s="35">
        <f>VLOOKUP(C7,[1]Sheet1!$B$3:$C$38,2,FALSE)</f>
        <v>0</v>
      </c>
      <c r="E7" s="34">
        <f>VLOOKUP(C7,[1]Sheet1!$B$3:$E$38,3,FALSE)</f>
        <v>0.550636872</v>
      </c>
      <c r="F7" s="34">
        <f>VLOOKUP(C7,[1]Sheet1!$B$3:$E$38,4,FALSE)</f>
        <v>0.26941839700000003</v>
      </c>
      <c r="G7" s="34">
        <f>VLOOKUP(C7,[1]Sheet1!$B$3:$F$38,5,FALSE)</f>
        <v>0</v>
      </c>
      <c r="H7" s="34">
        <v>0</v>
      </c>
      <c r="I7" s="34">
        <f>VLOOKUP(C7,[1]Sheet1!$B$3:$G$38,6,FALSE)</f>
        <v>0</v>
      </c>
      <c r="J7" s="34">
        <f>VLOOKUP(C7,[1]Sheet1!$B$3:$H$38,7,FALSE)</f>
        <v>0</v>
      </c>
      <c r="K7" s="34">
        <f t="shared" si="0"/>
        <v>0.82005526900000003</v>
      </c>
      <c r="L7" s="34">
        <f>VLOOKUP(C7,[1]Sheet1!$B$3:$I$38,8,FALSE)</f>
        <v>2.9961578999999999E-2</v>
      </c>
    </row>
    <row r="8" spans="2:12">
      <c r="B8" s="19">
        <v>4</v>
      </c>
      <c r="C8" s="21" t="s">
        <v>46</v>
      </c>
      <c r="D8" s="35">
        <f>VLOOKUP(C8,[1]Sheet1!$B$3:$C$38,2,FALSE)</f>
        <v>0.34685563799999997</v>
      </c>
      <c r="E8" s="34">
        <f>VLOOKUP(C8,[1]Sheet1!$B$3:$E$38,3,FALSE)</f>
        <v>30.132748168999999</v>
      </c>
      <c r="F8" s="34">
        <f>VLOOKUP(C8,[1]Sheet1!$B$3:$E$38,4,FALSE)</f>
        <v>14.815695187000001</v>
      </c>
      <c r="G8" s="34">
        <f>VLOOKUP(C8,[1]Sheet1!$B$3:$F$38,5,FALSE)</f>
        <v>0.12440696599999999</v>
      </c>
      <c r="H8" s="34">
        <v>0</v>
      </c>
      <c r="I8" s="34">
        <f>VLOOKUP(C8,[1]Sheet1!$B$3:$G$38,6,FALSE)</f>
        <v>0</v>
      </c>
      <c r="J8" s="34">
        <f>VLOOKUP(C8,[1]Sheet1!$B$3:$H$38,7,FALSE)</f>
        <v>0</v>
      </c>
      <c r="K8" s="34">
        <f t="shared" si="0"/>
        <v>45.419705960000002</v>
      </c>
      <c r="L8" s="34">
        <f>VLOOKUP(C8,[1]Sheet1!$B$3:$I$38,8,FALSE)</f>
        <v>2.1869363670000004</v>
      </c>
    </row>
    <row r="9" spans="2:12">
      <c r="B9" s="19">
        <v>5</v>
      </c>
      <c r="C9" s="21" t="s">
        <v>47</v>
      </c>
      <c r="D9" s="35">
        <f>VLOOKUP(C9,[1]Sheet1!$B$3:$C$38,2,FALSE)</f>
        <v>0.28763862899999998</v>
      </c>
      <c r="E9" s="34">
        <f>VLOOKUP(C9,[1]Sheet1!$B$3:$E$38,3,FALSE)</f>
        <v>13.086352917999999</v>
      </c>
      <c r="F9" s="34">
        <f>VLOOKUP(C9,[1]Sheet1!$B$3:$E$38,4,FALSE)</f>
        <v>20.552435027999998</v>
      </c>
      <c r="G9" s="34">
        <f>VLOOKUP(C9,[1]Sheet1!$B$3:$F$38,5,FALSE)</f>
        <v>0.66493505999999991</v>
      </c>
      <c r="H9" s="34">
        <v>0</v>
      </c>
      <c r="I9" s="34">
        <f>VLOOKUP(C9,[1]Sheet1!$B$3:$G$38,6,FALSE)</f>
        <v>0</v>
      </c>
      <c r="J9" s="34">
        <f>VLOOKUP(C9,[1]Sheet1!$B$3:$H$38,7,FALSE)</f>
        <v>0</v>
      </c>
      <c r="K9" s="34">
        <f t="shared" si="0"/>
        <v>34.591361634999991</v>
      </c>
      <c r="L9" s="34">
        <f>VLOOKUP(C9,[1]Sheet1!$B$3:$I$38,8,FALSE)</f>
        <v>2.5946269649999998</v>
      </c>
    </row>
    <row r="10" spans="2:12">
      <c r="B10" s="19">
        <v>6</v>
      </c>
      <c r="C10" s="21" t="s">
        <v>48</v>
      </c>
      <c r="D10" s="35">
        <f>VLOOKUP(C10,[1]Sheet1!$B$3:$C$38,2,FALSE)</f>
        <v>12.723039965</v>
      </c>
      <c r="E10" s="34">
        <f>VLOOKUP(C10,[1]Sheet1!$B$3:$E$38,3,FALSE)</f>
        <v>38.702075869999994</v>
      </c>
      <c r="F10" s="34">
        <f>VLOOKUP(C10,[1]Sheet1!$B$3:$E$38,4,FALSE)</f>
        <v>20.610523238999999</v>
      </c>
      <c r="G10" s="34">
        <f>VLOOKUP(C10,[1]Sheet1!$B$3:$F$38,5,FALSE)</f>
        <v>1.599555764</v>
      </c>
      <c r="H10" s="34">
        <v>0</v>
      </c>
      <c r="I10" s="34">
        <f>VLOOKUP(C10,[1]Sheet1!$B$3:$G$38,6,FALSE)</f>
        <v>0</v>
      </c>
      <c r="J10" s="34">
        <f>VLOOKUP(C10,[1]Sheet1!$B$3:$H$38,7,FALSE)</f>
        <v>0</v>
      </c>
      <c r="K10" s="34">
        <f t="shared" si="0"/>
        <v>73.63519483799999</v>
      </c>
      <c r="L10" s="34">
        <f>VLOOKUP(C10,[1]Sheet1!$B$3:$I$38,8,FALSE)</f>
        <v>2.2809691499999998</v>
      </c>
    </row>
    <row r="11" spans="2:12">
      <c r="B11" s="19">
        <v>7</v>
      </c>
      <c r="C11" s="21" t="s">
        <v>49</v>
      </c>
      <c r="D11" s="35">
        <f>VLOOKUP(C11,[1]Sheet1!$B$3:$C$38,2,FALSE)</f>
        <v>4.6646808270000006</v>
      </c>
      <c r="E11" s="34">
        <f>VLOOKUP(C11,[1]Sheet1!$B$3:$E$38,3,FALSE)</f>
        <v>5.7370239340000007</v>
      </c>
      <c r="F11" s="34">
        <f>VLOOKUP(C11,[1]Sheet1!$B$3:$E$38,4,FALSE)</f>
        <v>9.6467795280000015</v>
      </c>
      <c r="G11" s="34">
        <f>VLOOKUP(C11,[1]Sheet1!$B$3:$F$38,5,FALSE)</f>
        <v>0.128734769</v>
      </c>
      <c r="H11" s="34">
        <v>0</v>
      </c>
      <c r="I11" s="34">
        <f>VLOOKUP(C11,[1]Sheet1!$B$3:$G$38,6,FALSE)</f>
        <v>0</v>
      </c>
      <c r="J11" s="34">
        <f>VLOOKUP(C11,[1]Sheet1!$B$3:$H$38,7,FALSE)</f>
        <v>0</v>
      </c>
      <c r="K11" s="34">
        <f t="shared" si="0"/>
        <v>20.177219058000002</v>
      </c>
      <c r="L11" s="34">
        <f>VLOOKUP(C11,[1]Sheet1!$B$3:$I$38,8,FALSE)</f>
        <v>1.6638884270000001</v>
      </c>
    </row>
    <row r="12" spans="2:12">
      <c r="B12" s="19">
        <v>8</v>
      </c>
      <c r="C12" s="20" t="s">
        <v>50</v>
      </c>
      <c r="D12" s="35">
        <f>VLOOKUP(C12,[1]Sheet1!$B$3:$C$38,2,FALSE)</f>
        <v>6.7259419999999995E-3</v>
      </c>
      <c r="E12" s="34">
        <f>VLOOKUP(C12,[1]Sheet1!$B$3:$E$38,3,FALSE)</f>
        <v>0.38810350399999999</v>
      </c>
      <c r="F12" s="34">
        <f>VLOOKUP(C12,[1]Sheet1!$B$3:$E$38,4,FALSE)</f>
        <v>0.90658477199999998</v>
      </c>
      <c r="G12" s="34">
        <f>VLOOKUP(C12,[1]Sheet1!$B$3:$F$38,5,FALSE)</f>
        <v>6.5082059999999999E-3</v>
      </c>
      <c r="H12" s="34">
        <v>0</v>
      </c>
      <c r="I12" s="34">
        <f>VLOOKUP(C12,[1]Sheet1!$B$3:$G$38,6,FALSE)</f>
        <v>0</v>
      </c>
      <c r="J12" s="34">
        <f>VLOOKUP(C12,[1]Sheet1!$B$3:$H$38,7,FALSE)</f>
        <v>0</v>
      </c>
      <c r="K12" s="34">
        <f t="shared" si="0"/>
        <v>1.3079224239999998</v>
      </c>
      <c r="L12" s="34">
        <f>VLOOKUP(C12,[1]Sheet1!$B$3:$I$38,8,FALSE)</f>
        <v>0.15536750700000002</v>
      </c>
    </row>
    <row r="13" spans="2:12">
      <c r="B13" s="19">
        <v>9</v>
      </c>
      <c r="C13" s="20" t="s">
        <v>51</v>
      </c>
      <c r="D13" s="35">
        <f>VLOOKUP(C13,[1]Sheet1!$B$3:$C$38,2,FALSE)</f>
        <v>0</v>
      </c>
      <c r="E13" s="34">
        <f>VLOOKUP(C13,[1]Sheet1!$B$3:$E$38,3,FALSE)</f>
        <v>3.0844141000000002E-2</v>
      </c>
      <c r="F13" s="34">
        <f>VLOOKUP(C13,[1]Sheet1!$B$3:$E$38,4,FALSE)</f>
        <v>0.61117290899999999</v>
      </c>
      <c r="G13" s="34">
        <f>VLOOKUP(C13,[1]Sheet1!$B$3:$F$38,5,FALSE)</f>
        <v>2.3431695999999998E-2</v>
      </c>
      <c r="H13" s="34">
        <v>0</v>
      </c>
      <c r="I13" s="34">
        <f>VLOOKUP(C13,[1]Sheet1!$B$3:$G$38,6,FALSE)</f>
        <v>0</v>
      </c>
      <c r="J13" s="34">
        <f>VLOOKUP(C13,[1]Sheet1!$B$3:$H$38,7,FALSE)</f>
        <v>0</v>
      </c>
      <c r="K13" s="34">
        <f t="shared" si="0"/>
        <v>0.66544874599999992</v>
      </c>
      <c r="L13" s="34">
        <f>VLOOKUP(C13,[1]Sheet1!$B$3:$I$38,8,FALSE)</f>
        <v>0.109491798</v>
      </c>
    </row>
    <row r="14" spans="2:12">
      <c r="B14" s="19">
        <v>10</v>
      </c>
      <c r="C14" s="21" t="s">
        <v>52</v>
      </c>
      <c r="D14" s="35">
        <f>VLOOKUP(C14,[1]Sheet1!$B$3:$C$38,2,FALSE)</f>
        <v>52.562615143999999</v>
      </c>
      <c r="E14" s="34">
        <f>VLOOKUP(C14,[1]Sheet1!$B$3:$E$38,3,FALSE)</f>
        <v>371.62513977499998</v>
      </c>
      <c r="F14" s="34">
        <f>VLOOKUP(C14,[1]Sheet1!$B$3:$E$38,4,FALSE)</f>
        <v>206.99537392599998</v>
      </c>
      <c r="G14" s="34">
        <f>VLOOKUP(C14,[1]Sheet1!$B$3:$F$38,5,FALSE)</f>
        <v>3.2102013820000002</v>
      </c>
      <c r="H14" s="34">
        <v>0</v>
      </c>
      <c r="I14" s="34">
        <f>VLOOKUP(C14,[1]Sheet1!$B$3:$G$38,6,FALSE)</f>
        <v>2.8531339600000001</v>
      </c>
      <c r="J14" s="34">
        <f>VLOOKUP(C14,[1]Sheet1!$B$3:$H$38,7,FALSE)</f>
        <v>4.2472838319999999</v>
      </c>
      <c r="K14" s="34">
        <f t="shared" si="0"/>
        <v>641.49374801900001</v>
      </c>
      <c r="L14" s="34">
        <f>VLOOKUP(C14,[1]Sheet1!$B$3:$I$38,8,FALSE)</f>
        <v>5.3390925239999998</v>
      </c>
    </row>
    <row r="15" spans="2:12">
      <c r="B15" s="19">
        <v>11</v>
      </c>
      <c r="C15" s="21" t="s">
        <v>53</v>
      </c>
      <c r="D15" s="35">
        <f>VLOOKUP(C15,[1]Sheet1!$B$3:$C$38,2,FALSE)</f>
        <v>192.89408424600001</v>
      </c>
      <c r="E15" s="34">
        <f>VLOOKUP(C15,[1]Sheet1!$B$3:$E$38,3,FALSE)</f>
        <v>675.07160703700004</v>
      </c>
      <c r="F15" s="34">
        <f>VLOOKUP(C15,[1]Sheet1!$B$3:$E$38,4,FALSE)</f>
        <v>226.84696837300001</v>
      </c>
      <c r="G15" s="34">
        <f>VLOOKUP(C15,[1]Sheet1!$B$3:$F$38,5,FALSE)</f>
        <v>10.269184278000001</v>
      </c>
      <c r="H15" s="34">
        <v>0</v>
      </c>
      <c r="I15" s="34">
        <f>VLOOKUP(C15,[1]Sheet1!$B$3:$G$38,6,FALSE)</f>
        <v>0</v>
      </c>
      <c r="J15" s="34">
        <f>VLOOKUP(C15,[1]Sheet1!$B$3:$H$38,7,FALSE)</f>
        <v>4.6019320329999998</v>
      </c>
      <c r="K15" s="34">
        <f t="shared" si="0"/>
        <v>1109.683775967</v>
      </c>
      <c r="L15" s="34">
        <f>VLOOKUP(C15,[1]Sheet1!$B$3:$I$38,8,FALSE)</f>
        <v>16.373436704</v>
      </c>
    </row>
    <row r="16" spans="2:12">
      <c r="B16" s="19">
        <v>12</v>
      </c>
      <c r="C16" s="21" t="s">
        <v>54</v>
      </c>
      <c r="D16" s="35">
        <f>VLOOKUP(C16,[1]Sheet1!$B$3:$C$38,2,FALSE)</f>
        <v>386.46725484299998</v>
      </c>
      <c r="E16" s="34">
        <f>VLOOKUP(C16,[1]Sheet1!$B$3:$E$38,3,FALSE)</f>
        <v>1815.416650028</v>
      </c>
      <c r="F16" s="34">
        <f>VLOOKUP(C16,[1]Sheet1!$B$3:$E$38,4,FALSE)</f>
        <v>79.482691607999996</v>
      </c>
      <c r="G16" s="34">
        <f>VLOOKUP(C16,[1]Sheet1!$B$3:$F$38,5,FALSE)</f>
        <v>2.587724916</v>
      </c>
      <c r="H16" s="34">
        <v>0</v>
      </c>
      <c r="I16" s="34">
        <f>VLOOKUP(C16,[1]Sheet1!$B$3:$G$38,6,FALSE)</f>
        <v>0.51875162900000005</v>
      </c>
      <c r="J16" s="34">
        <f>VLOOKUP(C16,[1]Sheet1!$B$3:$H$38,7,FALSE)</f>
        <v>0</v>
      </c>
      <c r="K16" s="34">
        <f t="shared" si="0"/>
        <v>2284.4730730239999</v>
      </c>
      <c r="L16" s="34">
        <f>VLOOKUP(C16,[1]Sheet1!$B$3:$I$38,8,FALSE)</f>
        <v>14.669668334999999</v>
      </c>
    </row>
    <row r="17" spans="2:12">
      <c r="B17" s="19">
        <v>13</v>
      </c>
      <c r="C17" s="21" t="s">
        <v>55</v>
      </c>
      <c r="D17" s="35">
        <f>VLOOKUP(C17,[1]Sheet1!$B$3:$C$38,2,FALSE)</f>
        <v>0.68877566800000001</v>
      </c>
      <c r="E17" s="34">
        <f>VLOOKUP(C17,[1]Sheet1!$B$3:$E$38,3,FALSE)</f>
        <v>9.7281834390000004</v>
      </c>
      <c r="F17" s="34">
        <f>VLOOKUP(C17,[1]Sheet1!$B$3:$E$38,4,FALSE)</f>
        <v>7.0337105810000002</v>
      </c>
      <c r="G17" s="34">
        <f>VLOOKUP(C17,[1]Sheet1!$B$3:$F$38,5,FALSE)</f>
        <v>0.48442850099999996</v>
      </c>
      <c r="H17" s="34">
        <v>0</v>
      </c>
      <c r="I17" s="34">
        <f>VLOOKUP(C17,[1]Sheet1!$B$3:$G$38,6,FALSE)</f>
        <v>0</v>
      </c>
      <c r="J17" s="34">
        <f>VLOOKUP(C17,[1]Sheet1!$B$3:$H$38,7,FALSE)</f>
        <v>0</v>
      </c>
      <c r="K17" s="34">
        <f t="shared" si="0"/>
        <v>17.935098189000001</v>
      </c>
      <c r="L17" s="34">
        <f>VLOOKUP(C17,[1]Sheet1!$B$3:$I$38,8,FALSE)</f>
        <v>1.1202173499999999</v>
      </c>
    </row>
    <row r="18" spans="2:12">
      <c r="B18" s="19">
        <v>14</v>
      </c>
      <c r="C18" s="21" t="s">
        <v>56</v>
      </c>
      <c r="D18" s="35">
        <f>VLOOKUP(C18,[1]Sheet1!$B$3:$C$38,2,FALSE)</f>
        <v>4.6600206999999998E-2</v>
      </c>
      <c r="E18" s="34">
        <f>VLOOKUP(C18,[1]Sheet1!$B$3:$E$38,3,FALSE)</f>
        <v>2.2425027579999997</v>
      </c>
      <c r="F18" s="34">
        <f>VLOOKUP(C18,[1]Sheet1!$B$3:$E$38,4,FALSE)</f>
        <v>6.4283079920000006</v>
      </c>
      <c r="G18" s="34">
        <f>VLOOKUP(C18,[1]Sheet1!$B$3:$F$38,5,FALSE)</f>
        <v>0.80538475799999998</v>
      </c>
      <c r="H18" s="34">
        <v>0</v>
      </c>
      <c r="I18" s="34">
        <f>VLOOKUP(C18,[1]Sheet1!$B$3:$G$38,6,FALSE)</f>
        <v>0</v>
      </c>
      <c r="J18" s="34">
        <f>VLOOKUP(C18,[1]Sheet1!$B$3:$H$38,7,FALSE)</f>
        <v>0</v>
      </c>
      <c r="K18" s="34">
        <f t="shared" si="0"/>
        <v>9.5227957150000009</v>
      </c>
      <c r="L18" s="34">
        <f>VLOOKUP(C18,[1]Sheet1!$B$3:$I$38,8,FALSE)</f>
        <v>0.52288298</v>
      </c>
    </row>
    <row r="19" spans="2:12">
      <c r="B19" s="19">
        <v>15</v>
      </c>
      <c r="C19" s="21" t="s">
        <v>57</v>
      </c>
      <c r="D19" s="35">
        <f>VLOOKUP(C19,[1]Sheet1!$B$3:$C$38,2,FALSE)</f>
        <v>0.64249491999999997</v>
      </c>
      <c r="E19" s="34">
        <f>VLOOKUP(C19,[1]Sheet1!$B$3:$E$38,3,FALSE)</f>
        <v>29.944429947000003</v>
      </c>
      <c r="F19" s="34">
        <f>VLOOKUP(C19,[1]Sheet1!$B$3:$E$38,4,FALSE)</f>
        <v>22.439351804999998</v>
      </c>
      <c r="G19" s="34">
        <f>VLOOKUP(C19,[1]Sheet1!$B$3:$F$38,5,FALSE)</f>
        <v>2.1053081269999998</v>
      </c>
      <c r="H19" s="34">
        <v>0</v>
      </c>
      <c r="I19" s="34">
        <f>VLOOKUP(C19,[1]Sheet1!$B$3:$G$38,6,FALSE)</f>
        <v>0</v>
      </c>
      <c r="J19" s="34">
        <f>VLOOKUP(C19,[1]Sheet1!$B$3:$H$38,7,FALSE)</f>
        <v>0</v>
      </c>
      <c r="K19" s="34">
        <f t="shared" si="0"/>
        <v>55.131584799000002</v>
      </c>
      <c r="L19" s="34">
        <f>VLOOKUP(C19,[1]Sheet1!$B$3:$I$38,8,FALSE)</f>
        <v>1.652079812</v>
      </c>
    </row>
    <row r="20" spans="2:12">
      <c r="B20" s="19">
        <v>16</v>
      </c>
      <c r="C20" s="21" t="s">
        <v>58</v>
      </c>
      <c r="D20" s="35">
        <f>VLOOKUP(C20,[1]Sheet1!$B$3:$C$38,2,FALSE)</f>
        <v>655.12550554200004</v>
      </c>
      <c r="E20" s="34">
        <f>VLOOKUP(C20,[1]Sheet1!$B$3:$E$38,3,FALSE)</f>
        <v>1334.697705155</v>
      </c>
      <c r="F20" s="34">
        <f>VLOOKUP(C20,[1]Sheet1!$B$3:$E$38,4,FALSE)</f>
        <v>131.122561789</v>
      </c>
      <c r="G20" s="34">
        <f>VLOOKUP(C20,[1]Sheet1!$B$3:$F$38,5,FALSE)</f>
        <v>11.765856133</v>
      </c>
      <c r="H20" s="34">
        <v>0</v>
      </c>
      <c r="I20" s="34">
        <f>VLOOKUP(C20,[1]Sheet1!$B$3:$G$38,6,FALSE)</f>
        <v>0</v>
      </c>
      <c r="J20" s="34">
        <f>VLOOKUP(C20,[1]Sheet1!$B$3:$H$38,7,FALSE)</f>
        <v>0</v>
      </c>
      <c r="K20" s="34">
        <f t="shared" si="0"/>
        <v>2132.7116286189998</v>
      </c>
      <c r="L20" s="34">
        <f>VLOOKUP(C20,[1]Sheet1!$B$3:$I$38,8,FALSE)</f>
        <v>21.637918302000003</v>
      </c>
    </row>
    <row r="21" spans="2:12">
      <c r="B21" s="19">
        <v>17</v>
      </c>
      <c r="C21" s="21" t="s">
        <v>59</v>
      </c>
      <c r="D21" s="35">
        <f>VLOOKUP(C21,[1]Sheet1!$B$3:$C$38,2,FALSE)</f>
        <v>27.771639818000001</v>
      </c>
      <c r="E21" s="34">
        <f>VLOOKUP(C21,[1]Sheet1!$B$3:$E$38,3,FALSE)</f>
        <v>66.140264044999995</v>
      </c>
      <c r="F21" s="34">
        <f>VLOOKUP(C21,[1]Sheet1!$B$3:$E$38,4,FALSE)</f>
        <v>33.213828593000002</v>
      </c>
      <c r="G21" s="34">
        <f>VLOOKUP(C21,[1]Sheet1!$B$3:$F$38,5,FALSE)</f>
        <v>2.2648534329999999</v>
      </c>
      <c r="H21" s="34">
        <v>0</v>
      </c>
      <c r="I21" s="34">
        <f>VLOOKUP(C21,[1]Sheet1!$B$3:$G$38,6,FALSE)</f>
        <v>0</v>
      </c>
      <c r="J21" s="34">
        <f>VLOOKUP(C21,[1]Sheet1!$B$3:$H$38,7,FALSE)</f>
        <v>0</v>
      </c>
      <c r="K21" s="34">
        <f t="shared" si="0"/>
        <v>129.39058588899999</v>
      </c>
      <c r="L21" s="34">
        <f>VLOOKUP(C21,[1]Sheet1!$B$3:$I$38,8,FALSE)</f>
        <v>10.161584441</v>
      </c>
    </row>
    <row r="22" spans="2:12">
      <c r="B22" s="19">
        <v>18</v>
      </c>
      <c r="C22" s="20" t="s">
        <v>60</v>
      </c>
      <c r="D22" s="35">
        <f>VLOOKUP(C22,[1]Sheet1!$B$3:$C$38,2,FALSE)</f>
        <v>0</v>
      </c>
      <c r="E22" s="34">
        <f>VLOOKUP(C22,[1]Sheet1!$B$3:$E$38,3,FALSE)</f>
        <v>0</v>
      </c>
      <c r="F22" s="34">
        <f>VLOOKUP(C22,[1]Sheet1!$B$3:$E$38,4,FALSE)</f>
        <v>8.3982650000000002E-3</v>
      </c>
      <c r="G22" s="34">
        <f>VLOOKUP(C22,[1]Sheet1!$B$3:$F$38,5,FALSE)</f>
        <v>0</v>
      </c>
      <c r="H22" s="34">
        <v>0</v>
      </c>
      <c r="I22" s="34">
        <f>VLOOKUP(C22,[1]Sheet1!$B$3:$G$38,6,FALSE)</f>
        <v>0</v>
      </c>
      <c r="J22" s="34">
        <f>VLOOKUP(C22,[1]Sheet1!$B$3:$H$38,7,FALSE)</f>
        <v>0</v>
      </c>
      <c r="K22" s="34">
        <f t="shared" si="0"/>
        <v>8.3982650000000002E-3</v>
      </c>
      <c r="L22" s="34">
        <f>VLOOKUP(C22,[1]Sheet1!$B$3:$I$38,8,FALSE)</f>
        <v>0</v>
      </c>
    </row>
    <row r="23" spans="2:12">
      <c r="B23" s="19">
        <v>19</v>
      </c>
      <c r="C23" s="21" t="s">
        <v>61</v>
      </c>
      <c r="D23" s="35">
        <f>VLOOKUP(C23,[1]Sheet1!$B$3:$C$38,2,FALSE)</f>
        <v>4.0932781049999996</v>
      </c>
      <c r="E23" s="34">
        <f>VLOOKUP(C23,[1]Sheet1!$B$3:$E$38,3,FALSE)</f>
        <v>40.873274174999999</v>
      </c>
      <c r="F23" s="34">
        <f>VLOOKUP(C23,[1]Sheet1!$B$3:$E$38,4,FALSE)</f>
        <v>39.278797793999999</v>
      </c>
      <c r="G23" s="34">
        <f>VLOOKUP(C23,[1]Sheet1!$B$3:$F$38,5,FALSE)</f>
        <v>2.5286653779999999</v>
      </c>
      <c r="H23" s="34">
        <v>0</v>
      </c>
      <c r="I23" s="34">
        <f>VLOOKUP(C23,[1]Sheet1!$B$3:$G$38,6,FALSE)</f>
        <v>0</v>
      </c>
      <c r="J23" s="34">
        <f>VLOOKUP(C23,[1]Sheet1!$B$3:$H$38,7,FALSE)</f>
        <v>0</v>
      </c>
      <c r="K23" s="34">
        <f t="shared" si="0"/>
        <v>86.774015452</v>
      </c>
      <c r="L23" s="34">
        <f>VLOOKUP(C23,[1]Sheet1!$B$3:$I$38,8,FALSE)</f>
        <v>6.8744366019999994</v>
      </c>
    </row>
    <row r="24" spans="2:12">
      <c r="B24" s="19">
        <v>20</v>
      </c>
      <c r="C24" s="21" t="s">
        <v>62</v>
      </c>
      <c r="D24" s="35">
        <f>VLOOKUP(C24,[1]Sheet1!$B$3:$C$38,2,FALSE)</f>
        <v>6897.3572253409993</v>
      </c>
      <c r="E24" s="34">
        <f>VLOOKUP(C24,[1]Sheet1!$B$3:$E$38,3,FALSE)</f>
        <v>8784.9818297500005</v>
      </c>
      <c r="F24" s="34">
        <f>VLOOKUP(C24,[1]Sheet1!$B$3:$E$38,4,FALSE)</f>
        <v>1496.121216794</v>
      </c>
      <c r="G24" s="34">
        <f>VLOOKUP(C24,[1]Sheet1!$B$3:$F$38,5,FALSE)</f>
        <v>37.122248441000004</v>
      </c>
      <c r="H24" s="34">
        <v>0</v>
      </c>
      <c r="I24" s="34">
        <f>VLOOKUP(C24,[1]Sheet1!$B$3:$G$38,6,FALSE)</f>
        <v>709.393232119</v>
      </c>
      <c r="J24" s="34">
        <f>VLOOKUP(C24,[1]Sheet1!$B$3:$H$38,7,FALSE)</f>
        <v>104.460753352</v>
      </c>
      <c r="K24" s="34">
        <f t="shared" si="0"/>
        <v>18029.436505796999</v>
      </c>
      <c r="L24" s="34">
        <f>VLOOKUP(C24,[1]Sheet1!$B$3:$I$38,8,FALSE)</f>
        <v>120.57677083099999</v>
      </c>
    </row>
    <row r="25" spans="2:12">
      <c r="B25" s="19">
        <v>21</v>
      </c>
      <c r="C25" s="20" t="s">
        <v>63</v>
      </c>
      <c r="D25" s="35">
        <f>VLOOKUP(C25,[1]Sheet1!$B$3:$C$38,2,FALSE)</f>
        <v>0</v>
      </c>
      <c r="E25" s="34">
        <f>VLOOKUP(C25,[1]Sheet1!$B$3:$E$38,3,FALSE)</f>
        <v>0</v>
      </c>
      <c r="F25" s="34">
        <f>VLOOKUP(C25,[1]Sheet1!$B$3:$E$38,4,FALSE)</f>
        <v>0.54624518099999997</v>
      </c>
      <c r="G25" s="34">
        <f>VLOOKUP(C25,[1]Sheet1!$B$3:$F$38,5,FALSE)</f>
        <v>1.2604535E-2</v>
      </c>
      <c r="H25" s="34">
        <v>0</v>
      </c>
      <c r="I25" s="34">
        <f>VLOOKUP(C25,[1]Sheet1!$B$3:$G$38,6,FALSE)</f>
        <v>0</v>
      </c>
      <c r="J25" s="34">
        <f>VLOOKUP(C25,[1]Sheet1!$B$3:$H$38,7,FALSE)</f>
        <v>0</v>
      </c>
      <c r="K25" s="34">
        <f t="shared" si="0"/>
        <v>0.558849716</v>
      </c>
      <c r="L25" s="34">
        <f>VLOOKUP(C25,[1]Sheet1!$B$3:$I$38,8,FALSE)</f>
        <v>4.1792971999999998E-2</v>
      </c>
    </row>
    <row r="26" spans="2:12">
      <c r="B26" s="19">
        <v>22</v>
      </c>
      <c r="C26" s="21" t="s">
        <v>64</v>
      </c>
      <c r="D26" s="35">
        <f>VLOOKUP(C26,[1]Sheet1!$B$3:$C$38,2,FALSE)</f>
        <v>0.59796908100000001</v>
      </c>
      <c r="E26" s="34">
        <f>VLOOKUP(C26,[1]Sheet1!$B$3:$E$38,3,FALSE)</f>
        <v>4.0638021020000004</v>
      </c>
      <c r="F26" s="34">
        <f>VLOOKUP(C26,[1]Sheet1!$B$3:$E$38,4,FALSE)</f>
        <v>8.2694442949999996</v>
      </c>
      <c r="G26" s="34">
        <f>VLOOKUP(C26,[1]Sheet1!$B$3:$F$38,5,FALSE)</f>
        <v>0.61345084000000005</v>
      </c>
      <c r="H26" s="34">
        <v>0</v>
      </c>
      <c r="I26" s="34">
        <f>VLOOKUP(C26,[1]Sheet1!$B$3:$G$38,6,FALSE)</f>
        <v>0</v>
      </c>
      <c r="J26" s="34">
        <f>VLOOKUP(C26,[1]Sheet1!$B$3:$H$38,7,FALSE)</f>
        <v>0</v>
      </c>
      <c r="K26" s="34">
        <f t="shared" si="0"/>
        <v>13.544666318000001</v>
      </c>
      <c r="L26" s="34">
        <f>VLOOKUP(C26,[1]Sheet1!$B$3:$I$38,8,FALSE)</f>
        <v>2.1523080999999999E-2</v>
      </c>
    </row>
    <row r="27" spans="2:12">
      <c r="B27" s="19">
        <v>23</v>
      </c>
      <c r="C27" s="20" t="s">
        <v>65</v>
      </c>
      <c r="D27" s="35">
        <f>VLOOKUP(C27,[1]Sheet1!$B$3:$C$38,2,FALSE)</f>
        <v>0</v>
      </c>
      <c r="E27" s="34">
        <f>VLOOKUP(C27,[1]Sheet1!$B$3:$E$38,3,FALSE)</f>
        <v>0.29785781</v>
      </c>
      <c r="F27" s="34">
        <f>VLOOKUP(C27,[1]Sheet1!$B$3:$E$38,4,FALSE)</f>
        <v>6.8249225999999996E-2</v>
      </c>
      <c r="G27" s="34">
        <f>VLOOKUP(C27,[1]Sheet1!$B$3:$F$38,5,FALSE)</f>
        <v>0</v>
      </c>
      <c r="H27" s="34">
        <v>0</v>
      </c>
      <c r="I27" s="34">
        <f>VLOOKUP(C27,[1]Sheet1!$B$3:$G$38,6,FALSE)</f>
        <v>0</v>
      </c>
      <c r="J27" s="34">
        <f>VLOOKUP(C27,[1]Sheet1!$B$3:$H$38,7,FALSE)</f>
        <v>0</v>
      </c>
      <c r="K27" s="34">
        <f t="shared" si="0"/>
        <v>0.366107036</v>
      </c>
      <c r="L27" s="34">
        <f>VLOOKUP(C27,[1]Sheet1!$B$3:$I$38,8,FALSE)</f>
        <v>0</v>
      </c>
    </row>
    <row r="28" spans="2:12">
      <c r="B28" s="19">
        <v>24</v>
      </c>
      <c r="C28" s="20" t="s">
        <v>66</v>
      </c>
      <c r="D28" s="35">
        <f>VLOOKUP(C28,[1]Sheet1!$B$3:$C$38,2,FALSE)</f>
        <v>0</v>
      </c>
      <c r="E28" s="34">
        <f>VLOOKUP(C28,[1]Sheet1!$B$3:$E$38,3,FALSE)</f>
        <v>0.18555865199999999</v>
      </c>
      <c r="F28" s="34">
        <f>VLOOKUP(C28,[1]Sheet1!$B$3:$E$38,4,FALSE)</f>
        <v>0.26780687599999997</v>
      </c>
      <c r="G28" s="34">
        <f>VLOOKUP(C28,[1]Sheet1!$B$3:$F$38,5,FALSE)</f>
        <v>1.135048E-2</v>
      </c>
      <c r="H28" s="34">
        <v>0</v>
      </c>
      <c r="I28" s="34">
        <f>VLOOKUP(C28,[1]Sheet1!$B$3:$G$38,6,FALSE)</f>
        <v>0</v>
      </c>
      <c r="J28" s="34">
        <f>VLOOKUP(C28,[1]Sheet1!$B$3:$H$38,7,FALSE)</f>
        <v>0</v>
      </c>
      <c r="K28" s="34">
        <f t="shared" si="0"/>
        <v>0.46471600799999996</v>
      </c>
      <c r="L28" s="34">
        <f>VLOOKUP(C28,[1]Sheet1!$B$3:$I$38,8,FALSE)</f>
        <v>3.1308756E-2</v>
      </c>
    </row>
    <row r="29" spans="2:12">
      <c r="B29" s="19">
        <v>25</v>
      </c>
      <c r="C29" s="21" t="s">
        <v>67</v>
      </c>
      <c r="D29" s="35">
        <f>VLOOKUP(C29,[1]Sheet1!$B$3:$C$38,2,FALSE)</f>
        <v>420.29848484499996</v>
      </c>
      <c r="E29" s="34">
        <f>VLOOKUP(C29,[1]Sheet1!$B$3:$E$38,3,FALSE)</f>
        <v>2560.726038582</v>
      </c>
      <c r="F29" s="34">
        <f>VLOOKUP(C29,[1]Sheet1!$B$3:$E$38,4,FALSE)</f>
        <v>254.362995162</v>
      </c>
      <c r="G29" s="34">
        <f>VLOOKUP(C29,[1]Sheet1!$B$3:$F$38,5,FALSE)</f>
        <v>10.723731931</v>
      </c>
      <c r="H29" s="34">
        <v>0</v>
      </c>
      <c r="I29" s="34">
        <f>VLOOKUP(C29,[1]Sheet1!$B$3:$G$38,6,FALSE)</f>
        <v>0</v>
      </c>
      <c r="J29" s="34">
        <f>VLOOKUP(C29,[1]Sheet1!$B$3:$H$38,7,FALSE)</f>
        <v>0</v>
      </c>
      <c r="K29" s="34">
        <f t="shared" si="0"/>
        <v>3246.1112505200003</v>
      </c>
      <c r="L29" s="34">
        <f>VLOOKUP(C29,[1]Sheet1!$B$3:$I$38,8,FALSE)</f>
        <v>41.986417824999997</v>
      </c>
    </row>
    <row r="30" spans="2:12">
      <c r="B30" s="19">
        <v>26</v>
      </c>
      <c r="C30" s="21" t="s">
        <v>68</v>
      </c>
      <c r="D30" s="35">
        <f>VLOOKUP(C30,[1]Sheet1!$B$3:$C$38,2,FALSE)</f>
        <v>22.675272478</v>
      </c>
      <c r="E30" s="34">
        <f>VLOOKUP(C30,[1]Sheet1!$B$3:$E$38,3,FALSE)</f>
        <v>15.316061345000001</v>
      </c>
      <c r="F30" s="34">
        <f>VLOOKUP(C30,[1]Sheet1!$B$3:$E$38,4,FALSE)</f>
        <v>25.474060659000003</v>
      </c>
      <c r="G30" s="34">
        <f>VLOOKUP(C30,[1]Sheet1!$B$3:$F$38,5,FALSE)</f>
        <v>0.85957963599999998</v>
      </c>
      <c r="H30" s="34">
        <v>0</v>
      </c>
      <c r="I30" s="34">
        <f>VLOOKUP(C30,[1]Sheet1!$B$3:$G$38,6,FALSE)</f>
        <v>0</v>
      </c>
      <c r="J30" s="34">
        <f>VLOOKUP(C30,[1]Sheet1!$B$3:$H$38,7,FALSE)</f>
        <v>0</v>
      </c>
      <c r="K30" s="34">
        <f t="shared" si="0"/>
        <v>64.324974118000014</v>
      </c>
      <c r="L30" s="34">
        <f>VLOOKUP(C30,[1]Sheet1!$B$3:$I$38,8,FALSE)</f>
        <v>1.1396475420000001</v>
      </c>
    </row>
    <row r="31" spans="2:12">
      <c r="B31" s="19">
        <v>27</v>
      </c>
      <c r="C31" s="21" t="s">
        <v>17</v>
      </c>
      <c r="D31" s="35">
        <f>VLOOKUP(C31,[1]Sheet1!$B$3:$C$38,2,FALSE)</f>
        <v>398.71412467099998</v>
      </c>
      <c r="E31" s="34">
        <f>VLOOKUP(C31,[1]Sheet1!$B$3:$E$38,3,FALSE)</f>
        <v>849.48846273099991</v>
      </c>
      <c r="F31" s="34">
        <f>VLOOKUP(C31,[1]Sheet1!$B$3:$E$38,4,FALSE)</f>
        <v>223.618646359</v>
      </c>
      <c r="G31" s="34">
        <f>VLOOKUP(C31,[1]Sheet1!$B$3:$F$38,5,FALSE)</f>
        <v>6.7390309999999998</v>
      </c>
      <c r="H31" s="34">
        <v>0</v>
      </c>
      <c r="I31" s="34">
        <f>VLOOKUP(C31,[1]Sheet1!$B$3:$G$38,6,FALSE)</f>
        <v>0</v>
      </c>
      <c r="J31" s="34">
        <f>VLOOKUP(C31,[1]Sheet1!$B$3:$H$38,7,FALSE)</f>
        <v>0</v>
      </c>
      <c r="K31" s="34">
        <f t="shared" si="0"/>
        <v>1478.5602647609999</v>
      </c>
      <c r="L31" s="34">
        <f>VLOOKUP(C31,[1]Sheet1!$B$3:$I$38,8,FALSE)</f>
        <v>18.240015389</v>
      </c>
    </row>
    <row r="32" spans="2:12">
      <c r="B32" s="19">
        <v>28</v>
      </c>
      <c r="C32" s="21" t="s">
        <v>69</v>
      </c>
      <c r="D32" s="35">
        <f>VLOOKUP(C32,[1]Sheet1!$B$3:$C$38,2,FALSE)</f>
        <v>0.67900952199999998</v>
      </c>
      <c r="E32" s="34">
        <f>VLOOKUP(C32,[1]Sheet1!$B$3:$E$38,3,FALSE)</f>
        <v>0.831606226</v>
      </c>
      <c r="F32" s="34">
        <f>VLOOKUP(C32,[1]Sheet1!$B$3:$E$38,4,FALSE)</f>
        <v>1.6207232620000001</v>
      </c>
      <c r="G32" s="34">
        <f>VLOOKUP(C32,[1]Sheet1!$B$3:$F$38,5,FALSE)</f>
        <v>6.5598118999999996E-2</v>
      </c>
      <c r="H32" s="34">
        <v>0</v>
      </c>
      <c r="I32" s="34">
        <f>VLOOKUP(C32,[1]Sheet1!$B$3:$G$38,6,FALSE)</f>
        <v>0</v>
      </c>
      <c r="J32" s="34">
        <f>VLOOKUP(C32,[1]Sheet1!$B$3:$H$38,7,FALSE)</f>
        <v>0</v>
      </c>
      <c r="K32" s="34">
        <f t="shared" si="0"/>
        <v>3.1969371290000002</v>
      </c>
      <c r="L32" s="34">
        <f>VLOOKUP(C32,[1]Sheet1!$B$3:$I$38,8,FALSE)</f>
        <v>0.56425767800000004</v>
      </c>
    </row>
    <row r="33" spans="2:12">
      <c r="B33" s="19">
        <v>29</v>
      </c>
      <c r="C33" s="21" t="s">
        <v>70</v>
      </c>
      <c r="D33" s="35">
        <f>VLOOKUP(C33,[1]Sheet1!$B$3:$C$38,2,FALSE)</f>
        <v>38.013057865</v>
      </c>
      <c r="E33" s="34">
        <f>VLOOKUP(C33,[1]Sheet1!$B$3:$E$38,3,FALSE)</f>
        <v>257.64484656100001</v>
      </c>
      <c r="F33" s="34">
        <f>VLOOKUP(C33,[1]Sheet1!$B$3:$E$38,4,FALSE)</f>
        <v>62.980176155999999</v>
      </c>
      <c r="G33" s="34">
        <f>VLOOKUP(C33,[1]Sheet1!$B$3:$F$38,5,FALSE)</f>
        <v>4.7051559940000001</v>
      </c>
      <c r="H33" s="34">
        <v>0</v>
      </c>
      <c r="I33" s="34">
        <f>VLOOKUP(C33,[1]Sheet1!$B$3:$G$38,6,FALSE)</f>
        <v>0</v>
      </c>
      <c r="J33" s="34">
        <f>VLOOKUP(C33,[1]Sheet1!$B$3:$H$38,7,FALSE)</f>
        <v>0</v>
      </c>
      <c r="K33" s="34">
        <f t="shared" si="0"/>
        <v>363.34323657600004</v>
      </c>
      <c r="L33" s="34">
        <f>VLOOKUP(C33,[1]Sheet1!$B$3:$I$38,8,FALSE)</f>
        <v>6.3694180669999998</v>
      </c>
    </row>
    <row r="34" spans="2:12">
      <c r="B34" s="19">
        <v>30</v>
      </c>
      <c r="C34" s="21" t="s">
        <v>71</v>
      </c>
      <c r="D34" s="35">
        <f>VLOOKUP(C34,[1]Sheet1!$B$3:$C$38,2,FALSE)</f>
        <v>7.3414298180000008</v>
      </c>
      <c r="E34" s="34">
        <f>VLOOKUP(C34,[1]Sheet1!$B$3:$E$38,3,FALSE)</f>
        <v>1102.927885354</v>
      </c>
      <c r="F34" s="34">
        <f>VLOOKUP(C34,[1]Sheet1!$B$3:$E$38,4,FALSE)</f>
        <v>62.595270119000006</v>
      </c>
      <c r="G34" s="34">
        <f>VLOOKUP(C34,[1]Sheet1!$B$3:$F$38,5,FALSE)</f>
        <v>3.693445257</v>
      </c>
      <c r="H34" s="34">
        <v>0</v>
      </c>
      <c r="I34" s="34">
        <f>VLOOKUP(C34,[1]Sheet1!$B$3:$G$38,6,FALSE)</f>
        <v>0</v>
      </c>
      <c r="J34" s="34">
        <f>VLOOKUP(C34,[1]Sheet1!$B$3:$H$38,7,FALSE)</f>
        <v>6.0877730000000003E-3</v>
      </c>
      <c r="K34" s="34">
        <f t="shared" si="0"/>
        <v>1176.5641183209998</v>
      </c>
      <c r="L34" s="34">
        <f>VLOOKUP(C34,[1]Sheet1!$B$3:$I$38,8,FALSE)</f>
        <v>7.5421955629999999</v>
      </c>
    </row>
    <row r="35" spans="2:12">
      <c r="B35" s="19">
        <v>31</v>
      </c>
      <c r="C35" s="20" t="s">
        <v>72</v>
      </c>
      <c r="D35" s="35">
        <f>VLOOKUP(C35,[1]Sheet1!$B$3:$C$38,2,FALSE)</f>
        <v>0.43156228399999996</v>
      </c>
      <c r="E35" s="34">
        <f>VLOOKUP(C35,[1]Sheet1!$B$3:$E$38,3,FALSE)</f>
        <v>0.41283488199999996</v>
      </c>
      <c r="F35" s="34">
        <f>VLOOKUP(C35,[1]Sheet1!$B$3:$E$38,4,FALSE)</f>
        <v>1.2307725699999998</v>
      </c>
      <c r="G35" s="34">
        <f>VLOOKUP(C35,[1]Sheet1!$B$3:$F$38,5,FALSE)</f>
        <v>0.46350789699999995</v>
      </c>
      <c r="H35" s="34">
        <v>0</v>
      </c>
      <c r="I35" s="34">
        <f>VLOOKUP(C35,[1]Sheet1!$B$3:$G$38,6,FALSE)</f>
        <v>0</v>
      </c>
      <c r="J35" s="34">
        <f>VLOOKUP(C35,[1]Sheet1!$B$3:$H$38,7,FALSE)</f>
        <v>0</v>
      </c>
      <c r="K35" s="34">
        <f t="shared" si="0"/>
        <v>2.5386776329999998</v>
      </c>
      <c r="L35" s="34">
        <f>VLOOKUP(C35,[1]Sheet1!$B$3:$I$38,8,FALSE)</f>
        <v>0.36395831899999997</v>
      </c>
    </row>
    <row r="36" spans="2:12">
      <c r="B36" s="19">
        <v>32</v>
      </c>
      <c r="C36" s="21" t="s">
        <v>73</v>
      </c>
      <c r="D36" s="35">
        <f>VLOOKUP(C36,[1]Sheet1!$B$3:$C$38,2,FALSE)</f>
        <v>385.23112704099998</v>
      </c>
      <c r="E36" s="34">
        <f>VLOOKUP(C36,[1]Sheet1!$B$3:$E$38,3,FALSE)</f>
        <v>711.17180795399997</v>
      </c>
      <c r="F36" s="34">
        <f>VLOOKUP(C36,[1]Sheet1!$B$3:$E$38,4,FALSE)</f>
        <v>142.53884372900001</v>
      </c>
      <c r="G36" s="34">
        <f>VLOOKUP(C36,[1]Sheet1!$B$3:$F$38,5,FALSE)</f>
        <v>3.3027589539999997</v>
      </c>
      <c r="H36" s="34">
        <v>0</v>
      </c>
      <c r="I36" s="34">
        <f>VLOOKUP(C36,[1]Sheet1!$B$3:$G$38,6,FALSE)</f>
        <v>0</v>
      </c>
      <c r="J36" s="34">
        <f>VLOOKUP(C36,[1]Sheet1!$B$3:$H$38,7,FALSE)</f>
        <v>0</v>
      </c>
      <c r="K36" s="34">
        <f t="shared" si="0"/>
        <v>1242.2445376779999</v>
      </c>
      <c r="L36" s="34">
        <f>VLOOKUP(C36,[1]Sheet1!$B$3:$I$38,8,FALSE)</f>
        <v>23.692144603999999</v>
      </c>
    </row>
    <row r="37" spans="2:12">
      <c r="B37" s="19">
        <v>33</v>
      </c>
      <c r="C37" s="21" t="s">
        <v>74</v>
      </c>
      <c r="D37" s="35">
        <f>VLOOKUP(C37,[1]Sheet1!$B$3:$C$38,2,FALSE)</f>
        <v>2.0691339999999998E-3</v>
      </c>
      <c r="E37" s="34">
        <f>VLOOKUP(C37,[1]Sheet1!$B$3:$E$38,3,FALSE)</f>
        <v>6.3398410000000002E-2</v>
      </c>
      <c r="F37" s="34">
        <f>VLOOKUP(C37,[1]Sheet1!$B$3:$E$38,4,FALSE)</f>
        <v>0.19384936200000003</v>
      </c>
      <c r="G37" s="34">
        <f>VLOOKUP(C37,[1]Sheet1!$B$3:$F$38,5,FALSE)</f>
        <v>0</v>
      </c>
      <c r="H37" s="34">
        <v>0</v>
      </c>
      <c r="I37" s="34">
        <f>VLOOKUP(C37,[1]Sheet1!$B$3:$G$38,6,FALSE)</f>
        <v>0</v>
      </c>
      <c r="J37" s="34">
        <f>VLOOKUP(C37,[1]Sheet1!$B$3:$H$38,7,FALSE)</f>
        <v>0</v>
      </c>
      <c r="K37" s="34">
        <f t="shared" si="0"/>
        <v>0.25931690600000001</v>
      </c>
      <c r="L37" s="34">
        <f>VLOOKUP(C37,[1]Sheet1!$B$3:$I$38,8,FALSE)</f>
        <v>1.4143367E-2</v>
      </c>
    </row>
    <row r="38" spans="2:12">
      <c r="B38" s="19">
        <v>34</v>
      </c>
      <c r="C38" s="21" t="s">
        <v>75</v>
      </c>
      <c r="D38" s="35">
        <f>VLOOKUP(C38,[1]Sheet1!$B$3:$C$38,2,FALSE)</f>
        <v>64.898467543999999</v>
      </c>
      <c r="E38" s="34">
        <f>VLOOKUP(C38,[1]Sheet1!$B$3:$E$38,3,FALSE)</f>
        <v>669.42975112900012</v>
      </c>
      <c r="F38" s="34">
        <f>VLOOKUP(C38,[1]Sheet1!$B$3:$E$38,4,FALSE)</f>
        <v>218.10130148999997</v>
      </c>
      <c r="G38" s="34">
        <f>VLOOKUP(C38,[1]Sheet1!$B$3:$F$38,5,FALSE)</f>
        <v>17.864240881000001</v>
      </c>
      <c r="H38" s="34">
        <v>0</v>
      </c>
      <c r="I38" s="34">
        <f>VLOOKUP(C38,[1]Sheet1!$B$3:$G$38,6,FALSE)</f>
        <v>0</v>
      </c>
      <c r="J38" s="34">
        <f>VLOOKUP(C38,[1]Sheet1!$B$3:$H$38,7,FALSE)</f>
        <v>8.0698390000000005E-3</v>
      </c>
      <c r="K38" s="34">
        <f t="shared" si="0"/>
        <v>970.30183088300009</v>
      </c>
      <c r="L38" s="34">
        <f>VLOOKUP(C38,[1]Sheet1!$B$3:$I$38,8,FALSE)</f>
        <v>27.647397105</v>
      </c>
    </row>
    <row r="39" spans="2:12">
      <c r="B39" s="19">
        <v>35</v>
      </c>
      <c r="C39" s="21" t="s">
        <v>76</v>
      </c>
      <c r="D39" s="35">
        <f>VLOOKUP(C39,[1]Sheet1!$B$3:$C$38,2,FALSE)</f>
        <v>4.4213474599999998</v>
      </c>
      <c r="E39" s="34">
        <f>VLOOKUP(C39,[1]Sheet1!$B$3:$E$38,3,FALSE)</f>
        <v>30.655290388000001</v>
      </c>
      <c r="F39" s="34">
        <f>VLOOKUP(C39,[1]Sheet1!$B$3:$E$38,4,FALSE)</f>
        <v>16.799523708000002</v>
      </c>
      <c r="G39" s="34">
        <f>VLOOKUP(C39,[1]Sheet1!$B$3:$F$38,5,FALSE)</f>
        <v>4.1437483560000006</v>
      </c>
      <c r="H39" s="34">
        <v>0</v>
      </c>
      <c r="I39" s="34">
        <f>VLOOKUP(C39,[1]Sheet1!$B$3:$G$38,6,FALSE)</f>
        <v>0</v>
      </c>
      <c r="J39" s="34">
        <f>VLOOKUP(C39,[1]Sheet1!$B$3:$H$38,7,FALSE)</f>
        <v>0</v>
      </c>
      <c r="K39" s="34">
        <f t="shared" si="0"/>
        <v>56.01990991200001</v>
      </c>
      <c r="L39" s="34">
        <f>VLOOKUP(C39,[1]Sheet1!$B$3:$I$38,8,FALSE)</f>
        <v>3.454167279</v>
      </c>
    </row>
    <row r="40" spans="2:12">
      <c r="B40" s="19">
        <v>36</v>
      </c>
      <c r="C40" s="21" t="s">
        <v>77</v>
      </c>
      <c r="D40" s="35">
        <f>VLOOKUP(C40,[1]Sheet1!$B$3:$C$38,2,FALSE)</f>
        <v>337.05772116899999</v>
      </c>
      <c r="E40" s="34">
        <f>VLOOKUP(C40,[1]Sheet1!$B$3:$E$38,3,FALSE)</f>
        <v>1053.9618575480001</v>
      </c>
      <c r="F40" s="34">
        <f>VLOOKUP(C40,[1]Sheet1!$B$3:$E$38,4,FALSE)</f>
        <v>224.582793896</v>
      </c>
      <c r="G40" s="34">
        <f>VLOOKUP(C40,[1]Sheet1!$B$3:$F$38,5,FALSE)</f>
        <v>9.3123432439999991</v>
      </c>
      <c r="H40" s="34">
        <v>0</v>
      </c>
      <c r="I40" s="34">
        <f>VLOOKUP(C40,[1]Sheet1!$B$3:$G$38,6,FALSE)</f>
        <v>0</v>
      </c>
      <c r="J40" s="34">
        <f>VLOOKUP(C40,[1]Sheet1!$B$3:$H$38,7,FALSE)</f>
        <v>0</v>
      </c>
      <c r="K40" s="34">
        <f t="shared" si="0"/>
        <v>1624.9147158570001</v>
      </c>
      <c r="L40" s="34">
        <f>VLOOKUP(C40,[1]Sheet1!$B$3:$I$38,8,FALSE)</f>
        <v>16.926181357000001</v>
      </c>
    </row>
    <row r="41" spans="2:12" s="38" customFormat="1" ht="15">
      <c r="B41" s="22" t="s">
        <v>11</v>
      </c>
      <c r="C41" s="36"/>
      <c r="D41" s="37">
        <f t="shared" ref="D41:J41" si="1">SUM(D5:D40)</f>
        <v>10111.926543966998</v>
      </c>
      <c r="E41" s="37">
        <f t="shared" si="1"/>
        <v>20715.564342255999</v>
      </c>
      <c r="F41" s="37">
        <f t="shared" si="1"/>
        <v>3631.931912384</v>
      </c>
      <c r="G41" s="37">
        <f t="shared" si="1"/>
        <v>145.33563183800001</v>
      </c>
      <c r="H41" s="37">
        <f t="shared" si="1"/>
        <v>0</v>
      </c>
      <c r="I41" s="37">
        <f t="shared" si="1"/>
        <v>712.76511770800005</v>
      </c>
      <c r="J41" s="37">
        <f t="shared" si="1"/>
        <v>113.32837411300001</v>
      </c>
      <c r="K41" s="37">
        <f>SUM(K5:K40)</f>
        <v>35430.851922265996</v>
      </c>
      <c r="L41" s="37">
        <f>SUM(L5:L40)</f>
        <v>371.12714751199996</v>
      </c>
    </row>
    <row r="42" spans="2:12">
      <c r="B42" t="s">
        <v>93</v>
      </c>
    </row>
    <row r="43" spans="2:12">
      <c r="K43" s="5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AMOL KOLTE</cp:lastModifiedBy>
  <cp:lastPrinted>2014-03-24T10:58:12Z</cp:lastPrinted>
  <dcterms:created xsi:type="dcterms:W3CDTF">2014-01-06T04:43:23Z</dcterms:created>
  <dcterms:modified xsi:type="dcterms:W3CDTF">2014-06-10T18:02:09Z</dcterms:modified>
</cp:coreProperties>
</file>