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8" r:id="rId1"/>
    <sheet name="Anex A2 Frmt AUM stateUT wise " sheetId="9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BJ70" i="8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K112"/>
  <c r="H42" i="9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2" s="1"/>
  <c r="J5"/>
  <c r="J42" s="1"/>
  <c r="I5"/>
  <c r="I42" s="1"/>
  <c r="G5"/>
  <c r="G42" s="1"/>
  <c r="F5"/>
  <c r="F42" s="1"/>
  <c r="E5"/>
  <c r="E42" s="1"/>
  <c r="D5"/>
  <c r="D42" s="1"/>
  <c r="D41"/>
  <c r="K41" s="1"/>
  <c r="D40"/>
  <c r="K40" s="1"/>
  <c r="D39"/>
  <c r="K39" s="1"/>
  <c r="D38"/>
  <c r="K38" s="1"/>
  <c r="D37"/>
  <c r="K37" s="1"/>
  <c r="D36"/>
  <c r="K36" s="1"/>
  <c r="D35"/>
  <c r="K35" s="1"/>
  <c r="D34"/>
  <c r="K34" s="1"/>
  <c r="D33"/>
  <c r="K33" s="1"/>
  <c r="D32"/>
  <c r="K32" s="1"/>
  <c r="D31"/>
  <c r="K31" s="1"/>
  <c r="D30"/>
  <c r="K30" s="1"/>
  <c r="D29"/>
  <c r="K29" s="1"/>
  <c r="D28"/>
  <c r="K28" s="1"/>
  <c r="D27"/>
  <c r="K27" s="1"/>
  <c r="D26"/>
  <c r="K26" s="1"/>
  <c r="D25"/>
  <c r="K25" s="1"/>
  <c r="D24"/>
  <c r="K24" s="1"/>
  <c r="D23"/>
  <c r="K23" s="1"/>
  <c r="D22"/>
  <c r="K22" s="1"/>
  <c r="D21"/>
  <c r="K21" s="1"/>
  <c r="D20"/>
  <c r="K20" s="1"/>
  <c r="D19"/>
  <c r="K19" s="1"/>
  <c r="D18"/>
  <c r="K18" s="1"/>
  <c r="D17"/>
  <c r="K17" s="1"/>
  <c r="D16"/>
  <c r="K16" s="1"/>
  <c r="D15"/>
  <c r="K15" s="1"/>
  <c r="D14"/>
  <c r="K14" s="1"/>
  <c r="D13"/>
  <c r="K13" s="1"/>
  <c r="D12"/>
  <c r="K12" s="1"/>
  <c r="D11"/>
  <c r="K11" s="1"/>
  <c r="D10"/>
  <c r="K10" s="1"/>
  <c r="D9"/>
  <c r="K9" s="1"/>
  <c r="D8"/>
  <c r="K8" s="1"/>
  <c r="D7"/>
  <c r="K7" s="1"/>
  <c r="D6"/>
  <c r="K6" s="1"/>
  <c r="BJ142" i="8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J102"/>
  <c r="BJ114" s="1"/>
  <c r="BI102"/>
  <c r="BI114" s="1"/>
  <c r="BH102"/>
  <c r="BG102"/>
  <c r="BF102"/>
  <c r="BF114"/>
  <c r="BE102"/>
  <c r="BD102"/>
  <c r="BD114" s="1"/>
  <c r="BC102"/>
  <c r="BB102"/>
  <c r="BB114" s="1"/>
  <c r="BA102"/>
  <c r="AZ102"/>
  <c r="AY102"/>
  <c r="AX102"/>
  <c r="AX114" s="1"/>
  <c r="AW102"/>
  <c r="AW114" s="1"/>
  <c r="AV102"/>
  <c r="AV114"/>
  <c r="AU102"/>
  <c r="AT102"/>
  <c r="AT114" s="1"/>
  <c r="AS102"/>
  <c r="AS114" s="1"/>
  <c r="AR102"/>
  <c r="AQ102"/>
  <c r="AP102"/>
  <c r="AP114"/>
  <c r="AO102"/>
  <c r="AN102"/>
  <c r="AN114" s="1"/>
  <c r="AM102"/>
  <c r="AL102"/>
  <c r="AL114" s="1"/>
  <c r="AK102"/>
  <c r="AJ102"/>
  <c r="AI102"/>
  <c r="AH102"/>
  <c r="AH114" s="1"/>
  <c r="AG102"/>
  <c r="AG114" s="1"/>
  <c r="AF102"/>
  <c r="AF114"/>
  <c r="AE102"/>
  <c r="AD102"/>
  <c r="AD114" s="1"/>
  <c r="AC102"/>
  <c r="AC114" s="1"/>
  <c r="AB102"/>
  <c r="AA102"/>
  <c r="Z102"/>
  <c r="Z114"/>
  <c r="Y102"/>
  <c r="X102"/>
  <c r="X114" s="1"/>
  <c r="W102"/>
  <c r="V102"/>
  <c r="V114" s="1"/>
  <c r="U102"/>
  <c r="T102"/>
  <c r="S102"/>
  <c r="R102"/>
  <c r="R114" s="1"/>
  <c r="Q102"/>
  <c r="Q114" s="1"/>
  <c r="P102"/>
  <c r="P114"/>
  <c r="O102"/>
  <c r="N102"/>
  <c r="N114" s="1"/>
  <c r="M102"/>
  <c r="M114" s="1"/>
  <c r="L102"/>
  <c r="K102"/>
  <c r="J102"/>
  <c r="J114" s="1"/>
  <c r="I102"/>
  <c r="H102"/>
  <c r="H114" s="1"/>
  <c r="G102"/>
  <c r="F102"/>
  <c r="F114" s="1"/>
  <c r="E102"/>
  <c r="D102"/>
  <c r="C102"/>
  <c r="C70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J96"/>
  <c r="BI96"/>
  <c r="BI97" s="1"/>
  <c r="BH96"/>
  <c r="BH97" s="1"/>
  <c r="BG96"/>
  <c r="BG97" s="1"/>
  <c r="BF96"/>
  <c r="BF97" s="1"/>
  <c r="BE96"/>
  <c r="BE97" s="1"/>
  <c r="BD96"/>
  <c r="BC96"/>
  <c r="BC97" s="1"/>
  <c r="BB96"/>
  <c r="BB97" s="1"/>
  <c r="BA96"/>
  <c r="BA97"/>
  <c r="AZ96"/>
  <c r="AY96"/>
  <c r="AY97" s="1"/>
  <c r="AX96"/>
  <c r="AW96"/>
  <c r="AW97" s="1"/>
  <c r="AV96"/>
  <c r="AU96"/>
  <c r="AU97" s="1"/>
  <c r="AT96"/>
  <c r="AS96"/>
  <c r="AS97"/>
  <c r="AR96"/>
  <c r="AQ96"/>
  <c r="AQ97" s="1"/>
  <c r="AP96"/>
  <c r="AP97" s="1"/>
  <c r="AO96"/>
  <c r="AO97" s="1"/>
  <c r="AN96"/>
  <c r="AM96"/>
  <c r="AM97" s="1"/>
  <c r="AL96"/>
  <c r="AL97" s="1"/>
  <c r="AK96"/>
  <c r="AK97"/>
  <c r="AJ96"/>
  <c r="AI96"/>
  <c r="AI97" s="1"/>
  <c r="AH96"/>
  <c r="AG96"/>
  <c r="AG97" s="1"/>
  <c r="AF96"/>
  <c r="AE96"/>
  <c r="AE97" s="1"/>
  <c r="AD96"/>
  <c r="AC96"/>
  <c r="AC97"/>
  <c r="AB96"/>
  <c r="AB97"/>
  <c r="AA96"/>
  <c r="AA97"/>
  <c r="Z96"/>
  <c r="Y96"/>
  <c r="Y97" s="1"/>
  <c r="X96"/>
  <c r="W96"/>
  <c r="W97" s="1"/>
  <c r="V96"/>
  <c r="U96"/>
  <c r="U97" s="1"/>
  <c r="T96"/>
  <c r="T97" s="1"/>
  <c r="S96"/>
  <c r="S97"/>
  <c r="R96"/>
  <c r="Q96"/>
  <c r="Q97" s="1"/>
  <c r="P96"/>
  <c r="P97" s="1"/>
  <c r="O96"/>
  <c r="O97" s="1"/>
  <c r="N96"/>
  <c r="M96"/>
  <c r="M97" s="1"/>
  <c r="L96"/>
  <c r="L97" s="1"/>
  <c r="K96"/>
  <c r="K97" s="1"/>
  <c r="J96"/>
  <c r="J97" s="1"/>
  <c r="I96"/>
  <c r="I97"/>
  <c r="H96"/>
  <c r="G96"/>
  <c r="G97" s="1"/>
  <c r="F96"/>
  <c r="F97" s="1"/>
  <c r="E96"/>
  <c r="E97" s="1"/>
  <c r="D96"/>
  <c r="C96"/>
  <c r="C97" s="1"/>
  <c r="BK141"/>
  <c r="BK142" s="1"/>
  <c r="BK140"/>
  <c r="BK128"/>
  <c r="BK127"/>
  <c r="BK126"/>
  <c r="BK123"/>
  <c r="BK124" s="1"/>
  <c r="BK118"/>
  <c r="BK119" s="1"/>
  <c r="BK111"/>
  <c r="BK110"/>
  <c r="BK109"/>
  <c r="BK108"/>
  <c r="BK107"/>
  <c r="BK106"/>
  <c r="BK105"/>
  <c r="BK104"/>
  <c r="BK113" s="1"/>
  <c r="BK101"/>
  <c r="BK102" s="1"/>
  <c r="BK78"/>
  <c r="BK96" s="1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2"/>
  <c r="BK13" s="1"/>
  <c r="BK9"/>
  <c r="BK8"/>
  <c r="D114"/>
  <c r="L114"/>
  <c r="T114"/>
  <c r="AB114"/>
  <c r="AJ114"/>
  <c r="AR114"/>
  <c r="AZ114"/>
  <c r="BH114"/>
  <c r="C114"/>
  <c r="E114"/>
  <c r="G114"/>
  <c r="I114"/>
  <c r="K114"/>
  <c r="O114"/>
  <c r="S114"/>
  <c r="U114"/>
  <c r="W114"/>
  <c r="Y114"/>
  <c r="AA114"/>
  <c r="AE114"/>
  <c r="AI114"/>
  <c r="AK114"/>
  <c r="AM114"/>
  <c r="AO114"/>
  <c r="AQ114"/>
  <c r="AU114"/>
  <c r="AY114"/>
  <c r="BA114"/>
  <c r="BC114"/>
  <c r="BE114"/>
  <c r="BG114"/>
  <c r="H97"/>
  <c r="X97"/>
  <c r="AF97"/>
  <c r="AN97"/>
  <c r="AV97"/>
  <c r="BD97"/>
  <c r="N97"/>
  <c r="R97"/>
  <c r="V97"/>
  <c r="Z97"/>
  <c r="AD97"/>
  <c r="AH97"/>
  <c r="AT97"/>
  <c r="AX97"/>
  <c r="BJ97"/>
  <c r="K5" i="9"/>
  <c r="K42" s="1"/>
  <c r="D97" i="8"/>
  <c r="AJ97"/>
  <c r="AR97"/>
  <c r="AZ97"/>
  <c r="BK70" l="1"/>
  <c r="D130"/>
  <c r="D137" s="1"/>
  <c r="F130"/>
  <c r="H130"/>
  <c r="J130"/>
  <c r="L130"/>
  <c r="N130"/>
  <c r="P130"/>
  <c r="R130"/>
  <c r="T130"/>
  <c r="V130"/>
  <c r="V137" s="1"/>
  <c r="X130"/>
  <c r="Z130"/>
  <c r="Z137" s="1"/>
  <c r="AB130"/>
  <c r="AB137" s="1"/>
  <c r="AD130"/>
  <c r="AF130"/>
  <c r="AF137" s="1"/>
  <c r="AH130"/>
  <c r="AJ130"/>
  <c r="AJ137" s="1"/>
  <c r="AL130"/>
  <c r="AN130"/>
  <c r="AP130"/>
  <c r="AR130"/>
  <c r="AR137" s="1"/>
  <c r="AT130"/>
  <c r="AV130"/>
  <c r="AV137" s="1"/>
  <c r="AX130"/>
  <c r="AZ130"/>
  <c r="AZ137" s="1"/>
  <c r="BB130"/>
  <c r="BD130"/>
  <c r="BF130"/>
  <c r="BH130"/>
  <c r="BJ130"/>
  <c r="BK10"/>
  <c r="BK129"/>
  <c r="C130"/>
  <c r="E130"/>
  <c r="E137" s="1"/>
  <c r="G130"/>
  <c r="I130"/>
  <c r="I137" s="1"/>
  <c r="K130"/>
  <c r="M130"/>
  <c r="O130"/>
  <c r="O137" s="1"/>
  <c r="Q130"/>
  <c r="S130"/>
  <c r="S137" s="1"/>
  <c r="U130"/>
  <c r="W130"/>
  <c r="W137" s="1"/>
  <c r="Y130"/>
  <c r="AA130"/>
  <c r="AA137" s="1"/>
  <c r="AC130"/>
  <c r="AE130"/>
  <c r="AG130"/>
  <c r="AI130"/>
  <c r="AK130"/>
  <c r="AK137" s="1"/>
  <c r="AM130"/>
  <c r="AO130"/>
  <c r="AO137" s="1"/>
  <c r="AQ130"/>
  <c r="AS130"/>
  <c r="AU130"/>
  <c r="AW130"/>
  <c r="AY130"/>
  <c r="BA130"/>
  <c r="BA137" s="1"/>
  <c r="BC130"/>
  <c r="BE130"/>
  <c r="BE137" s="1"/>
  <c r="BG130"/>
  <c r="BI130"/>
  <c r="F137"/>
  <c r="H137"/>
  <c r="J137"/>
  <c r="L137"/>
  <c r="N137"/>
  <c r="P137"/>
  <c r="R137"/>
  <c r="T137"/>
  <c r="X137"/>
  <c r="AD137"/>
  <c r="AH137"/>
  <c r="AL137"/>
  <c r="AN137"/>
  <c r="AP137"/>
  <c r="AT137"/>
  <c r="AX137"/>
  <c r="BB137"/>
  <c r="BD137"/>
  <c r="BF137"/>
  <c r="BH137"/>
  <c r="BJ137"/>
  <c r="BK97"/>
  <c r="BK114"/>
  <c r="BK130"/>
  <c r="BK137" s="1"/>
  <c r="C137"/>
  <c r="G137"/>
  <c r="K137"/>
  <c r="M137"/>
  <c r="Q137"/>
  <c r="U137"/>
  <c r="Y137"/>
  <c r="AC137"/>
  <c r="AE137"/>
  <c r="AG137"/>
  <c r="AI137"/>
  <c r="AM137"/>
  <c r="AQ137"/>
  <c r="AS137"/>
  <c r="AU137"/>
  <c r="AW137"/>
  <c r="AY137"/>
  <c r="BC137"/>
  <c r="BG137"/>
  <c r="BI137"/>
</calcChain>
</file>

<file path=xl/sharedStrings.xml><?xml version="1.0" encoding="utf-8"?>
<sst xmlns="http://schemas.openxmlformats.org/spreadsheetml/2006/main" count="235" uniqueCount="201">
  <si>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</si>
  <si>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</si>
  <si>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</si>
  <si>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</si>
  <si>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</si>
  <si>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</si>
  <si>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</si>
  <si>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</si>
  <si>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</si>
  <si>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</si>
  <si>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</si>
  <si>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</si>
  <si>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</si>
  <si>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</si>
  <si>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</si>
  <si>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</si>
  <si>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</si>
  <si>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</si>
  <si>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</si>
  <si>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</si>
  <si>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</si>
  <si>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</si>
  <si>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</si>
  <si>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</si>
  <si>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</si>
  <si>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</si>
  <si>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</si>
  <si>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</si>
  <si>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</si>
  <si>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</si>
  <si>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</si>
  <si>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</si>
  <si>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</si>
  <si>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</si>
  <si>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</si>
  <si>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</si>
  <si>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</si>
  <si>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</si>
  <si>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</si>
  <si>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</si>
  <si>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</si>
  <si>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</si>
  <si>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</si>
  <si>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</si>
  <si>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</si>
  <si>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</si>
  <si>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</si>
  <si>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</si>
  <si>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</si>
  <si>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</si>
  <si>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</si>
  <si>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</si>
  <si>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</si>
  <si>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</si>
  <si>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</si>
  <si>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</si>
  <si>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</si>
  <si>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</si>
  <si>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</si>
  <si>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</si>
  <si>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</si>
  <si>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</si>
  <si>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</si>
  <si>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</si>
  <si>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</si>
  <si>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</si>
  <si>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</si>
  <si>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</si>
  <si>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</si>
  <si>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</si>
  <si>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</si>
  <si>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</si>
  <si>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</si>
  <si>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</si>
  <si>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</si>
  <si>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</si>
  <si>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</si>
  <si>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</si>
  <si>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</si>
  <si>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</si>
  <si>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</si>
  <si>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</si>
  <si>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</si>
  <si>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</si>
  <si>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</si>
  <si>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</si>
  <si>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</si>
  <si>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</si>
  <si>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</si>
  <si>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</si>
  <si>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</si>
  <si>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</si>
  <si>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</si>
  <si>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</si>
  <si>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</si>
  <si>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</si>
  <si>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</si>
  <si>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</si>
  <si>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</si>
  <si>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</si>
  <si>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</si>
  <si>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</si>
  <si>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</si>
  <si>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</si>
  <si>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</si>
  <si>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Kotak Mahindra Mutual Fund (All figures in Rs. Crore)</t>
  </si>
  <si>
    <t>Kotak Floater (Short Term)</t>
  </si>
  <si>
    <t>Kotak Liquid</t>
  </si>
  <si>
    <t>Kotak FMP Series 105</t>
  </si>
  <si>
    <t>Kotak FMP Series 106</t>
  </si>
  <si>
    <t>Kotak FMP Series 107</t>
  </si>
  <si>
    <t>Kotak FMP Series 108</t>
  </si>
  <si>
    <t>Kotak FMP Series 109</t>
  </si>
  <si>
    <t>Kotak FMP Series 110</t>
  </si>
  <si>
    <t>Kotak FMP Series 111</t>
  </si>
  <si>
    <t>Kotak FMP Series 112</t>
  </si>
  <si>
    <t>Kotak FMP Series 113</t>
  </si>
  <si>
    <t>Kotak FMP Series 114</t>
  </si>
  <si>
    <t>Kotak FMP Series 115</t>
  </si>
  <si>
    <t>Kotak FMP Series 116</t>
  </si>
  <si>
    <t>Kotak FMP Series 117</t>
  </si>
  <si>
    <t>Kotak FMP Series 118</t>
  </si>
  <si>
    <t>Kotak FMP Series 119</t>
  </si>
  <si>
    <t>Kotak FMP Series 122</t>
  </si>
  <si>
    <t>Kotak FMP Series 124</t>
  </si>
  <si>
    <t>Kotak FMP Series 127</t>
  </si>
  <si>
    <t>Kotak FMP Series 128</t>
  </si>
  <si>
    <t>Kotak FMP Series 129</t>
  </si>
  <si>
    <t>Kotak FMP Series 131</t>
  </si>
  <si>
    <t>Kotak FMP Series 132</t>
  </si>
  <si>
    <t>Kotak FMP Series 133</t>
  </si>
  <si>
    <t>Kotak FMP Series 135</t>
  </si>
  <si>
    <t>Kotak FMP Series 136</t>
  </si>
  <si>
    <t>Kotak FMP Series 137</t>
  </si>
  <si>
    <t>Kotak FMP Series 138</t>
  </si>
  <si>
    <t>Kotak FMP Series 139</t>
  </si>
  <si>
    <t>Kotak FMP Series 140</t>
  </si>
  <si>
    <t>Kotak FMP Series 141</t>
  </si>
  <si>
    <t>Kotak FMP Series 142</t>
  </si>
  <si>
    <t>Kotak FMP Series 143</t>
  </si>
  <si>
    <t>Kotak FMP Series 144</t>
  </si>
  <si>
    <t>Kotak FMP Series 145</t>
  </si>
  <si>
    <t>Kotak FMP Series 146</t>
  </si>
  <si>
    <t>Kotak FMP Series 147</t>
  </si>
  <si>
    <t>Kotak FMP Series 148</t>
  </si>
  <si>
    <t>Kotak FMP Series 149</t>
  </si>
  <si>
    <t>Kotak FMP Series 150</t>
  </si>
  <si>
    <t>Kotak FMP Series 151</t>
  </si>
  <si>
    <t>Kotak FMP Series 152</t>
  </si>
  <si>
    <t>Kotak FMP Series 153</t>
  </si>
  <si>
    <t>Kotak FMP Series 154</t>
  </si>
  <si>
    <t>Kotak FMP Series 85</t>
  </si>
  <si>
    <t>Kotak Hybrid Fixed Term Plan S2</t>
  </si>
  <si>
    <t>Kotak Tax Saver Scheme</t>
  </si>
  <si>
    <t>Kotak Classic Eqty</t>
  </si>
  <si>
    <t>Kotak Emerging Equity Scheme</t>
  </si>
  <si>
    <t>Kotak Global Emerging Market</t>
  </si>
  <si>
    <t>Kotak Select Focus</t>
  </si>
  <si>
    <t>Kotak Balance</t>
  </si>
  <si>
    <t>Kotak Gold ETF</t>
  </si>
  <si>
    <t>Kotak Nifty ETF</t>
  </si>
  <si>
    <t>Kotak PSU Bank ETF</t>
  </si>
  <si>
    <t>Kotak Sensex ETF</t>
  </si>
  <si>
    <t>Kotak Gold Fund</t>
  </si>
  <si>
    <t>K Multi Asset Allocation Fund</t>
  </si>
  <si>
    <t>Kotak Banking &amp; PSU Debt Fund</t>
  </si>
  <si>
    <t>Kotak Bond</t>
  </si>
  <si>
    <t>Kotak Flexi Debt</t>
  </si>
  <si>
    <t>Kotak Medium Term Fund</t>
  </si>
  <si>
    <t>Kotak Monthly Income Plan</t>
  </si>
  <si>
    <t>Kotak Quarterly Interval Plan S1</t>
  </si>
  <si>
    <t>Kotak Quarterly Interval Plan S10</t>
  </si>
  <si>
    <t>Kotak Quarterly Interval Plan S2</t>
  </si>
  <si>
    <t>Kotak Quarterly Interval Plan S3</t>
  </si>
  <si>
    <t>Kotak Quarterly Interval Plan S4</t>
  </si>
  <si>
    <t>Kotak Quarterly Interval Plan S5</t>
  </si>
  <si>
    <t>Kotak Quarterly Interval Plan S6</t>
  </si>
  <si>
    <t>Kotak Quarterly Interval Plan S7</t>
  </si>
  <si>
    <t>Kotak Quarterly Interval Plan S8</t>
  </si>
  <si>
    <t>Kotak Quarterly Interval Plan S9</t>
  </si>
  <si>
    <t>Kotak Gilt (Investment Regular)</t>
  </si>
  <si>
    <t>Kotak FMP Series 155</t>
  </si>
  <si>
    <t>Kotak FMP Series 156</t>
  </si>
  <si>
    <t>Kotak FMP Series 157</t>
  </si>
  <si>
    <t>Kotak FMP Series 158</t>
  </si>
  <si>
    <t>Kotak FMP Series 159</t>
  </si>
  <si>
    <t>Kotak Floater (Long Term)</t>
  </si>
  <si>
    <t>Kotak Income Opp. Fund</t>
  </si>
  <si>
    <t>Kotak 50</t>
  </si>
  <si>
    <t>Kotak Equity Arbitrage</t>
  </si>
  <si>
    <t>Kotak Mid-Cap</t>
  </si>
  <si>
    <t>Kotak Opportunities</t>
  </si>
  <si>
    <t>Kotak Equity Fund of Funds</t>
  </si>
  <si>
    <t>Kotak FMP Series 160</t>
  </si>
  <si>
    <t>Kotak FMP Series 161</t>
  </si>
  <si>
    <t>Kotak FMP Series 162</t>
  </si>
  <si>
    <t>Telangana</t>
  </si>
  <si>
    <t>Kotak FMP Series 163</t>
  </si>
  <si>
    <t>Kotak Equity Savings Fund</t>
  </si>
  <si>
    <r>
      <t xml:space="preserve">Kotak Mahindra Mutual Fund: </t>
    </r>
    <r>
      <rPr>
        <b/>
        <sz val="14"/>
        <color theme="1" tint="4.9989318521683403E-2"/>
        <rFont val="Trebuchet MS"/>
        <family val="2"/>
      </rPr>
      <t>Monthly Average</t>
    </r>
    <r>
      <rPr>
        <b/>
        <sz val="14"/>
        <color indexed="10"/>
        <rFont val="Trebuchet MS"/>
        <family val="2"/>
      </rPr>
      <t xml:space="preserve"> </t>
    </r>
    <r>
      <rPr>
        <b/>
        <sz val="14"/>
        <rFont val="Trebuchet MS"/>
        <family val="2"/>
      </rPr>
      <t>Assets Under Management (AUM) as on 31-Oct-2014 (All figures in Rs. Crore)</t>
    </r>
  </si>
  <si>
    <t>Table showing State wise /Union Territory wise contribution to Monthly Average AUM of category of schemes as on 31-Oct-2014</t>
  </si>
</sst>
</file>

<file path=xl/styles.xml><?xml version="1.0" encoding="utf-8"?>
<styleSheet xmlns="http://schemas.openxmlformats.org/spreadsheetml/2006/main">
  <fonts count="19"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4"/>
      <color indexed="10"/>
      <name val="Trebuchet MS"/>
      <family val="2"/>
    </font>
    <font>
      <b/>
      <sz val="10"/>
      <color indexed="8"/>
      <name val="Arial"/>
      <family val="2"/>
      <charset val="1"/>
    </font>
    <font>
      <b/>
      <u/>
      <sz val="10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 tint="4.9989318521683403E-2"/>
      <name val="Trebuchet MS"/>
      <family val="2"/>
    </font>
    <font>
      <b/>
      <sz val="10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4" fillId="0" borderId="0"/>
    <xf numFmtId="0" fontId="2" fillId="0" borderId="0"/>
  </cellStyleXfs>
  <cellXfs count="101">
    <xf numFmtId="0" fontId="0" fillId="0" borderId="0" xfId="0"/>
    <xf numFmtId="0" fontId="6" fillId="0" borderId="0" xfId="2" applyFont="1"/>
    <xf numFmtId="2" fontId="6" fillId="0" borderId="0" xfId="2" applyNumberFormat="1" applyFont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2" fontId="7" fillId="0" borderId="0" xfId="2" applyNumberFormat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2" fontId="10" fillId="0" borderId="0" xfId="2" applyNumberFormat="1" applyFont="1"/>
    <xf numFmtId="0" fontId="10" fillId="0" borderId="0" xfId="2" applyFont="1"/>
    <xf numFmtId="2" fontId="9" fillId="0" borderId="0" xfId="2" applyNumberFormat="1" applyFont="1"/>
    <xf numFmtId="0" fontId="9" fillId="0" borderId="0" xfId="2" applyFont="1"/>
    <xf numFmtId="0" fontId="7" fillId="0" borderId="1" xfId="2" applyNumberFormat="1" applyFont="1" applyFill="1" applyBorder="1" applyAlignment="1">
      <alignment horizontal="center" wrapText="1"/>
    </xf>
    <xf numFmtId="0" fontId="7" fillId="0" borderId="2" xfId="2" applyNumberFormat="1" applyFont="1" applyFill="1" applyBorder="1" applyAlignment="1">
      <alignment horizontal="center" wrapText="1"/>
    </xf>
    <xf numFmtId="0" fontId="7" fillId="0" borderId="3" xfId="2" applyNumberFormat="1" applyFont="1" applyFill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/>
    <xf numFmtId="2" fontId="7" fillId="0" borderId="1" xfId="2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1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2" fontId="7" fillId="0" borderId="6" xfId="2" applyNumberFormat="1" applyFont="1" applyFill="1" applyBorder="1"/>
    <xf numFmtId="0" fontId="3" fillId="0" borderId="7" xfId="0" applyFont="1" applyBorder="1"/>
    <xf numFmtId="0" fontId="0" fillId="0" borderId="5" xfId="0" applyBorder="1" applyAlignment="1">
      <alignment wrapText="1"/>
    </xf>
    <xf numFmtId="4" fontId="0" fillId="0" borderId="1" xfId="0" applyNumberFormat="1" applyBorder="1"/>
    <xf numFmtId="4" fontId="12" fillId="0" borderId="1" xfId="1" applyNumberFormat="1" applyFont="1" applyBorder="1" applyAlignment="1">
      <alignment horizontal="right"/>
    </xf>
    <xf numFmtId="0" fontId="14" fillId="0" borderId="1" xfId="0" applyFont="1" applyBorder="1"/>
    <xf numFmtId="4" fontId="14" fillId="0" borderId="1" xfId="0" applyNumberFormat="1" applyFont="1" applyBorder="1"/>
    <xf numFmtId="0" fontId="14" fillId="0" borderId="0" xfId="0" applyFont="1"/>
    <xf numFmtId="4" fontId="0" fillId="0" borderId="2" xfId="0" applyNumberFormat="1" applyBorder="1"/>
    <xf numFmtId="4" fontId="3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" fontId="3" fillId="0" borderId="1" xfId="0" applyNumberFormat="1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4" fontId="0" fillId="0" borderId="6" xfId="0" applyNumberFormat="1" applyBorder="1"/>
    <xf numFmtId="4" fontId="0" fillId="0" borderId="8" xfId="0" applyNumberFormat="1" applyBorder="1"/>
    <xf numFmtId="4" fontId="1" fillId="0" borderId="2" xfId="0" applyNumberFormat="1" applyFont="1" applyBorder="1"/>
    <xf numFmtId="0" fontId="15" fillId="0" borderId="4" xfId="0" applyFont="1" applyBorder="1"/>
    <xf numFmtId="0" fontId="15" fillId="0" borderId="0" xfId="0" applyFont="1" applyBorder="1"/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3" xfId="0" applyNumberFormat="1" applyFont="1" applyBorder="1"/>
    <xf numFmtId="0" fontId="3" fillId="0" borderId="9" xfId="0" applyFont="1" applyBorder="1"/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 wrapText="1"/>
    </xf>
    <xf numFmtId="4" fontId="3" fillId="0" borderId="0" xfId="0" applyNumberFormat="1" applyFont="1" applyBorder="1"/>
    <xf numFmtId="4" fontId="0" fillId="0" borderId="0" xfId="0" applyNumberFormat="1"/>
    <xf numFmtId="0" fontId="3" fillId="0" borderId="10" xfId="0" applyFont="1" applyBorder="1"/>
    <xf numFmtId="1" fontId="1" fillId="0" borderId="1" xfId="0" applyNumberFormat="1" applyFont="1" applyBorder="1"/>
    <xf numFmtId="4" fontId="0" fillId="0" borderId="0" xfId="0" applyNumberFormat="1" applyBorder="1"/>
    <xf numFmtId="2" fontId="9" fillId="0" borderId="23" xfId="2" applyNumberFormat="1" applyFont="1" applyFill="1" applyBorder="1" applyAlignment="1">
      <alignment horizontal="center" vertical="top" wrapText="1"/>
    </xf>
    <xf numFmtId="2" fontId="9" fillId="0" borderId="24" xfId="2" applyNumberFormat="1" applyFont="1" applyFill="1" applyBorder="1" applyAlignment="1">
      <alignment horizontal="center" vertical="top" wrapText="1"/>
    </xf>
    <xf numFmtId="2" fontId="9" fillId="0" borderId="22" xfId="2" applyNumberFormat="1" applyFont="1" applyFill="1" applyBorder="1" applyAlignment="1">
      <alignment horizontal="center" vertical="top" wrapText="1"/>
    </xf>
    <xf numFmtId="2" fontId="9" fillId="0" borderId="19" xfId="2" applyNumberFormat="1" applyFont="1" applyFill="1" applyBorder="1" applyAlignment="1">
      <alignment horizontal="center" vertical="top" wrapText="1"/>
    </xf>
    <xf numFmtId="2" fontId="9" fillId="0" borderId="20" xfId="2" applyNumberFormat="1" applyFont="1" applyFill="1" applyBorder="1" applyAlignment="1">
      <alignment horizontal="center" vertical="top" wrapText="1"/>
    </xf>
    <xf numFmtId="2" fontId="9" fillId="0" borderId="21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 vertical="top" wrapText="1"/>
    </xf>
    <xf numFmtId="2" fontId="9" fillId="0" borderId="14" xfId="2" applyNumberFormat="1" applyFont="1" applyFill="1" applyBorder="1" applyAlignment="1">
      <alignment horizontal="center" vertical="top" wrapText="1"/>
    </xf>
    <xf numFmtId="2" fontId="9" fillId="0" borderId="15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/>
    </xf>
    <xf numFmtId="2" fontId="9" fillId="0" borderId="14" xfId="2" applyNumberFormat="1" applyFont="1" applyFill="1" applyBorder="1" applyAlignment="1">
      <alignment horizontal="center"/>
    </xf>
    <xf numFmtId="2" fontId="9" fillId="0" borderId="15" xfId="2" applyNumberFormat="1" applyFont="1" applyFill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9" fontId="16" fillId="0" borderId="22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" fontId="5" fillId="0" borderId="13" xfId="2" applyNumberFormat="1" applyFont="1" applyFill="1" applyBorder="1" applyAlignment="1">
      <alignment horizontal="center" vertical="top" wrapText="1"/>
    </xf>
    <xf numFmtId="2" fontId="5" fillId="0" borderId="14" xfId="2" applyNumberFormat="1" applyFont="1" applyFill="1" applyBorder="1" applyAlignment="1">
      <alignment horizontal="center" vertical="top" wrapText="1"/>
    </xf>
    <xf numFmtId="2" fontId="5" fillId="0" borderId="15" xfId="2" applyNumberFormat="1" applyFont="1" applyFill="1" applyBorder="1" applyAlignment="1">
      <alignment horizontal="center" vertical="top" wrapText="1"/>
    </xf>
    <xf numFmtId="3" fontId="9" fillId="0" borderId="16" xfId="2" applyNumberFormat="1" applyFont="1" applyFill="1" applyBorder="1" applyAlignment="1">
      <alignment horizontal="center" vertical="center" wrapText="1"/>
    </xf>
    <xf numFmtId="3" fontId="9" fillId="0" borderId="17" xfId="2" applyNumberFormat="1" applyFont="1" applyFill="1" applyBorder="1" applyAlignment="1">
      <alignment horizontal="center" vertical="center" wrapText="1"/>
    </xf>
    <xf numFmtId="3" fontId="9" fillId="0" borderId="18" xfId="2" applyNumberFormat="1" applyFont="1" applyFill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4" xfId="1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6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ko1081\Local%20Settings\Temporary%20Internet%20Files\Content.Outlook\IK81DA9F\DIS-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S-2.XLS"/>
      <sheetName val="Sheet2"/>
      <sheetName val="Sheet1"/>
    </sheetNames>
    <sheetDataSet>
      <sheetData sheetId="0"/>
      <sheetData sheetId="1">
        <row r="2">
          <cell r="A2" t="str">
            <v>Andaman and Nicobar Islands</v>
          </cell>
          <cell r="B2">
            <v>8.3937565000000006E-2</v>
          </cell>
          <cell r="C2">
            <v>4.2220299999999996E-4</v>
          </cell>
          <cell r="D2">
            <v>0.11047665199999999</v>
          </cell>
          <cell r="G2">
            <v>0</v>
          </cell>
          <cell r="H2">
            <v>4.1985652000000005E-2</v>
          </cell>
          <cell r="I2">
            <v>0.23682207200000002</v>
          </cell>
        </row>
        <row r="3">
          <cell r="A3" t="str">
            <v>Andhra Pradesh</v>
          </cell>
          <cell r="B3">
            <v>74.223200153999997</v>
          </cell>
          <cell r="C3">
            <v>224.19164303400001</v>
          </cell>
          <cell r="D3">
            <v>121.749643135</v>
          </cell>
          <cell r="E3">
            <v>18.767077668000002</v>
          </cell>
          <cell r="F3">
            <v>0</v>
          </cell>
          <cell r="G3">
            <v>4.8212070000000001E-3</v>
          </cell>
          <cell r="H3">
            <v>11.924930709</v>
          </cell>
          <cell r="I3">
            <v>450.86131590700006</v>
          </cell>
        </row>
        <row r="4">
          <cell r="A4" t="str">
            <v>Arunachal Pradesh</v>
          </cell>
          <cell r="B4">
            <v>0</v>
          </cell>
          <cell r="C4">
            <v>0.27099228599999997</v>
          </cell>
          <cell r="D4">
            <v>0.305280785</v>
          </cell>
          <cell r="G4">
            <v>0</v>
          </cell>
          <cell r="H4">
            <v>2.5160272000000001E-2</v>
          </cell>
          <cell r="I4">
            <v>0.60143334299999995</v>
          </cell>
        </row>
        <row r="5">
          <cell r="A5" t="str">
            <v>Assam</v>
          </cell>
          <cell r="B5">
            <v>0.32309334000000001</v>
          </cell>
          <cell r="C5">
            <v>39.124472863999998</v>
          </cell>
          <cell r="D5">
            <v>19.53874085</v>
          </cell>
          <cell r="E5">
            <v>0.51248548299999996</v>
          </cell>
          <cell r="F5">
            <v>0</v>
          </cell>
          <cell r="G5">
            <v>0</v>
          </cell>
          <cell r="H5">
            <v>1.9547371329999998</v>
          </cell>
          <cell r="I5">
            <v>61.453529669999995</v>
          </cell>
        </row>
        <row r="6">
          <cell r="A6" t="str">
            <v>Bihar</v>
          </cell>
          <cell r="B6">
            <v>0.47806009299999996</v>
          </cell>
          <cell r="C6">
            <v>12.313887596999999</v>
          </cell>
          <cell r="D6">
            <v>29.736937402999999</v>
          </cell>
          <cell r="E6">
            <v>0.91402914899999999</v>
          </cell>
          <cell r="F6">
            <v>0</v>
          </cell>
          <cell r="G6">
            <v>0</v>
          </cell>
          <cell r="H6">
            <v>2.1335469200000001</v>
          </cell>
          <cell r="I6">
            <v>45.576461162000001</v>
          </cell>
        </row>
        <row r="7">
          <cell r="A7" t="str">
            <v>Chandigarh</v>
          </cell>
          <cell r="B7">
            <v>12.719879812</v>
          </cell>
          <cell r="C7">
            <v>41.075395345000004</v>
          </cell>
          <cell r="D7">
            <v>35.348030569000002</v>
          </cell>
          <cell r="E7">
            <v>1.3717252640000002</v>
          </cell>
          <cell r="F7">
            <v>0</v>
          </cell>
          <cell r="G7">
            <v>0</v>
          </cell>
          <cell r="H7">
            <v>1.647377409</v>
          </cell>
          <cell r="I7">
            <v>92.162408399000014</v>
          </cell>
        </row>
        <row r="8">
          <cell r="A8" t="str">
            <v>Chhattisgarh</v>
          </cell>
          <cell r="B8">
            <v>6.5596429299999999</v>
          </cell>
          <cell r="C8">
            <v>5.2395678550000007</v>
          </cell>
          <cell r="D8">
            <v>13.006603203000001</v>
          </cell>
          <cell r="E8">
            <v>0.18028617599999999</v>
          </cell>
          <cell r="F8">
            <v>0</v>
          </cell>
          <cell r="G8">
            <v>0</v>
          </cell>
          <cell r="H8">
            <v>1.3163683239999999</v>
          </cell>
          <cell r="I8">
            <v>26.302468487999999</v>
          </cell>
        </row>
        <row r="9">
          <cell r="A9" t="str">
            <v>Dadra and Nagar Haveli</v>
          </cell>
          <cell r="B9">
            <v>1.4745069999999999E-3</v>
          </cell>
          <cell r="C9">
            <v>0.13727808</v>
          </cell>
          <cell r="D9">
            <v>1.0070497780000001</v>
          </cell>
          <cell r="E9">
            <v>5.8686220000000004E-3</v>
          </cell>
          <cell r="G9">
            <v>0</v>
          </cell>
          <cell r="H9">
            <v>0.12747519499999999</v>
          </cell>
          <cell r="I9">
            <v>1.2791461819999999</v>
          </cell>
        </row>
        <row r="10">
          <cell r="A10" t="str">
            <v>Daman and Diu</v>
          </cell>
          <cell r="B10">
            <v>0</v>
          </cell>
          <cell r="C10">
            <v>1.5923704E-2</v>
          </cell>
          <cell r="D10">
            <v>0.71004204599999998</v>
          </cell>
          <cell r="E10">
            <v>3.5157064000000002E-2</v>
          </cell>
          <cell r="G10">
            <v>0</v>
          </cell>
          <cell r="H10">
            <v>7.9269268999999989E-2</v>
          </cell>
          <cell r="I10">
            <v>0.8403920829999999</v>
          </cell>
        </row>
        <row r="11">
          <cell r="A11" t="str">
            <v>Goa</v>
          </cell>
          <cell r="B11">
            <v>96.036557611999996</v>
          </cell>
          <cell r="C11">
            <v>327.051198537</v>
          </cell>
          <cell r="D11">
            <v>233.41425200099999</v>
          </cell>
          <cell r="E11">
            <v>3.9516307290000001</v>
          </cell>
          <cell r="F11">
            <v>2.7704628320000002</v>
          </cell>
          <cell r="G11">
            <v>4.8212063229999993</v>
          </cell>
          <cell r="H11">
            <v>4.4076972510000001</v>
          </cell>
          <cell r="I11">
            <v>672.45300528500002</v>
          </cell>
        </row>
        <row r="12">
          <cell r="A12" t="str">
            <v>Gujarat</v>
          </cell>
          <cell r="B12">
            <v>270.804237693</v>
          </cell>
          <cell r="C12">
            <v>624.33027039700005</v>
          </cell>
          <cell r="D12">
            <v>344.899116499</v>
          </cell>
          <cell r="E12">
            <v>12.431693082999999</v>
          </cell>
          <cell r="F12">
            <v>0</v>
          </cell>
          <cell r="G12">
            <v>5.2237770499999998</v>
          </cell>
          <cell r="H12">
            <v>14.061217533000001</v>
          </cell>
          <cell r="I12">
            <v>1271.7503122550002</v>
          </cell>
        </row>
        <row r="13">
          <cell r="A13" t="str">
            <v>Haryana</v>
          </cell>
          <cell r="B13">
            <v>218.450450569</v>
          </cell>
          <cell r="C13">
            <v>1754.3506255420002</v>
          </cell>
          <cell r="D13">
            <v>204.887698769</v>
          </cell>
          <cell r="E13">
            <v>4.1728687180000001</v>
          </cell>
          <cell r="F13">
            <v>0.50372051500000004</v>
          </cell>
          <cell r="G13">
            <v>0</v>
          </cell>
          <cell r="H13">
            <v>11.985243813</v>
          </cell>
          <cell r="I13">
            <v>2194.3506079260001</v>
          </cell>
        </row>
        <row r="14">
          <cell r="A14" t="str">
            <v>Himachal Pradesh</v>
          </cell>
          <cell r="B14">
            <v>0.77806334099999996</v>
          </cell>
          <cell r="C14">
            <v>9.4273574040000003</v>
          </cell>
          <cell r="D14">
            <v>9.8307337790000009</v>
          </cell>
          <cell r="E14">
            <v>0.89394468000000005</v>
          </cell>
          <cell r="G14">
            <v>0</v>
          </cell>
          <cell r="H14">
            <v>0.73768639199999997</v>
          </cell>
          <cell r="I14">
            <v>21.667785596000002</v>
          </cell>
        </row>
        <row r="15">
          <cell r="A15" t="str">
            <v>Jammu and Kashmir</v>
          </cell>
          <cell r="B15">
            <v>3.0224087E-2</v>
          </cell>
          <cell r="C15">
            <v>1.374183352</v>
          </cell>
          <cell r="D15">
            <v>8.1987072449999996</v>
          </cell>
          <cell r="E15">
            <v>0.77355307300000009</v>
          </cell>
          <cell r="G15">
            <v>0</v>
          </cell>
          <cell r="H15">
            <v>0.32140307099999998</v>
          </cell>
          <cell r="I15">
            <v>10.698070828000001</v>
          </cell>
        </row>
        <row r="16">
          <cell r="A16" t="str">
            <v>Jharkhand</v>
          </cell>
          <cell r="B16">
            <v>4.5254274890000001</v>
          </cell>
          <cell r="C16">
            <v>28.156552520999998</v>
          </cell>
          <cell r="D16">
            <v>32.353406387</v>
          </cell>
          <cell r="E16">
            <v>1.6425360789999999</v>
          </cell>
          <cell r="F16">
            <v>0</v>
          </cell>
          <cell r="G16">
            <v>0</v>
          </cell>
          <cell r="H16">
            <v>1.713363513</v>
          </cell>
          <cell r="I16">
            <v>68.391285988999996</v>
          </cell>
        </row>
        <row r="17">
          <cell r="A17" t="str">
            <v>Karnataka</v>
          </cell>
          <cell r="B17">
            <v>750.01168756899995</v>
          </cell>
          <cell r="C17">
            <v>1069.794431904</v>
          </cell>
          <cell r="D17">
            <v>273.54056552100002</v>
          </cell>
          <cell r="E17">
            <v>11.433380777</v>
          </cell>
          <cell r="F17">
            <v>0</v>
          </cell>
          <cell r="G17">
            <v>0</v>
          </cell>
          <cell r="H17">
            <v>18.460197874000002</v>
          </cell>
          <cell r="I17">
            <v>2123.2402636450001</v>
          </cell>
        </row>
        <row r="18">
          <cell r="A18" t="str">
            <v>Kerala</v>
          </cell>
          <cell r="B18">
            <v>42.570501393999997</v>
          </cell>
          <cell r="C18">
            <v>50.915763173999999</v>
          </cell>
          <cell r="D18">
            <v>45.404714335000001</v>
          </cell>
          <cell r="E18">
            <v>3.4244151310000004</v>
          </cell>
          <cell r="F18">
            <v>0</v>
          </cell>
          <cell r="G18">
            <v>0</v>
          </cell>
          <cell r="H18">
            <v>9.1827517279999995</v>
          </cell>
          <cell r="I18">
            <v>151.49814576199998</v>
          </cell>
        </row>
        <row r="19">
          <cell r="A19" t="str">
            <v>Lakshadweep</v>
          </cell>
          <cell r="C19">
            <v>0</v>
          </cell>
          <cell r="D19">
            <v>1.0662292E-2</v>
          </cell>
          <cell r="H19">
            <v>0</v>
          </cell>
          <cell r="I19">
            <v>1.0662292E-2</v>
          </cell>
        </row>
        <row r="20">
          <cell r="A20" t="str">
            <v>Madhya Pradesh</v>
          </cell>
          <cell r="B20">
            <v>6.5600483890000003</v>
          </cell>
          <cell r="C20">
            <v>35.264190712000001</v>
          </cell>
          <cell r="D20">
            <v>56.517229579999999</v>
          </cell>
          <cell r="E20">
            <v>3.4876011359999999</v>
          </cell>
          <cell r="F20">
            <v>0</v>
          </cell>
          <cell r="G20">
            <v>0</v>
          </cell>
          <cell r="H20">
            <v>5.6207124729999993</v>
          </cell>
          <cell r="I20">
            <v>107.44978229</v>
          </cell>
        </row>
        <row r="21">
          <cell r="A21" t="str">
            <v>Maharashtra</v>
          </cell>
          <cell r="B21">
            <v>9065.906677627001</v>
          </cell>
          <cell r="C21">
            <v>7518.8702605820008</v>
          </cell>
          <cell r="D21">
            <v>2388.5392404439999</v>
          </cell>
          <cell r="E21">
            <v>45.531177495000001</v>
          </cell>
          <cell r="F21">
            <v>587.69923109399997</v>
          </cell>
          <cell r="G21">
            <v>64.784965370000009</v>
          </cell>
          <cell r="H21">
            <v>99.133194103999998</v>
          </cell>
          <cell r="I21">
            <v>19770.464746715999</v>
          </cell>
        </row>
        <row r="22">
          <cell r="A22" t="str">
            <v>Manipur</v>
          </cell>
          <cell r="C22">
            <v>0</v>
          </cell>
          <cell r="D22">
            <v>0.61642828100000002</v>
          </cell>
          <cell r="E22">
            <v>1.4314194000000001E-2</v>
          </cell>
          <cell r="G22">
            <v>0</v>
          </cell>
          <cell r="H22">
            <v>4.8944871000000001E-2</v>
          </cell>
          <cell r="I22">
            <v>0.67968734600000003</v>
          </cell>
        </row>
        <row r="23">
          <cell r="A23" t="str">
            <v>Meghalaya</v>
          </cell>
          <cell r="B23">
            <v>4.9991881000000002E-2</v>
          </cell>
          <cell r="C23">
            <v>5.2645069370000002</v>
          </cell>
          <cell r="D23">
            <v>14.577848886999998</v>
          </cell>
          <cell r="E23">
            <v>1.8023937999999999</v>
          </cell>
          <cell r="G23">
            <v>0</v>
          </cell>
          <cell r="H23">
            <v>3.1275457E-2</v>
          </cell>
          <cell r="I23">
            <v>21.726016961999999</v>
          </cell>
        </row>
        <row r="24">
          <cell r="A24" t="str">
            <v>Mizoram</v>
          </cell>
          <cell r="C24">
            <v>0</v>
          </cell>
          <cell r="D24">
            <v>8.6184178E-2</v>
          </cell>
          <cell r="E24">
            <v>0</v>
          </cell>
          <cell r="H24">
            <v>0</v>
          </cell>
          <cell r="I24">
            <v>8.6184178E-2</v>
          </cell>
        </row>
        <row r="25">
          <cell r="A25" t="str">
            <v>Nagaland</v>
          </cell>
          <cell r="B25">
            <v>0</v>
          </cell>
          <cell r="C25">
            <v>0.104241731</v>
          </cell>
          <cell r="D25">
            <v>0.79995824699999996</v>
          </cell>
          <cell r="E25">
            <v>1.7498501E-2</v>
          </cell>
          <cell r="H25">
            <v>2.2851512000000001E-2</v>
          </cell>
          <cell r="I25">
            <v>0.94454999100000003</v>
          </cell>
        </row>
        <row r="26">
          <cell r="A26" t="str">
            <v>New Delhi</v>
          </cell>
          <cell r="B26">
            <v>628.38208702099996</v>
          </cell>
          <cell r="C26">
            <v>2427.3810200710004</v>
          </cell>
          <cell r="D26">
            <v>509.38907924299997</v>
          </cell>
          <cell r="E26">
            <v>18.471908171999999</v>
          </cell>
          <cell r="F26">
            <v>0</v>
          </cell>
          <cell r="G26">
            <v>0</v>
          </cell>
          <cell r="H26">
            <v>32.291565437000003</v>
          </cell>
          <cell r="I26">
            <v>3615.9156599440007</v>
          </cell>
        </row>
        <row r="27">
          <cell r="A27" t="str">
            <v>Orissa</v>
          </cell>
          <cell r="B27">
            <v>31.923109950000001</v>
          </cell>
          <cell r="C27">
            <v>12.827461964999999</v>
          </cell>
          <cell r="D27">
            <v>32.777211509000004</v>
          </cell>
          <cell r="E27">
            <v>1.032838828</v>
          </cell>
          <cell r="F27">
            <v>0</v>
          </cell>
          <cell r="G27">
            <v>0</v>
          </cell>
          <cell r="H27">
            <v>1.1734893550000001</v>
          </cell>
          <cell r="I27">
            <v>79.734111607000003</v>
          </cell>
        </row>
        <row r="28">
          <cell r="A28" t="str">
            <v>Others</v>
          </cell>
          <cell r="B28">
            <v>226.03815803800001</v>
          </cell>
          <cell r="C28">
            <v>1063.921264741</v>
          </cell>
          <cell r="D28">
            <v>441.21231539400003</v>
          </cell>
          <cell r="E28">
            <v>13.347431376000001</v>
          </cell>
          <cell r="F28">
            <v>0</v>
          </cell>
          <cell r="G28">
            <v>0</v>
          </cell>
          <cell r="H28">
            <v>13.698696268000001</v>
          </cell>
          <cell r="I28">
            <v>1758.2178658170001</v>
          </cell>
        </row>
        <row r="29">
          <cell r="A29" t="str">
            <v>Pondicherry</v>
          </cell>
          <cell r="B29">
            <v>1.2868916880000001</v>
          </cell>
          <cell r="C29">
            <v>0.72186656399999993</v>
          </cell>
          <cell r="D29">
            <v>2.6127288930000003</v>
          </cell>
          <cell r="E29">
            <v>6.7056403000000001E-2</v>
          </cell>
          <cell r="G29">
            <v>0</v>
          </cell>
          <cell r="H29">
            <v>0.31447547200000003</v>
          </cell>
          <cell r="I29">
            <v>5.0030190199999991</v>
          </cell>
        </row>
        <row r="30">
          <cell r="A30" t="str">
            <v>Punjab</v>
          </cell>
          <cell r="B30">
            <v>39.408026529000004</v>
          </cell>
          <cell r="C30">
            <v>219.76810126399999</v>
          </cell>
          <cell r="D30">
            <v>109.39303676700001</v>
          </cell>
          <cell r="E30">
            <v>7.2267246260000002</v>
          </cell>
          <cell r="F30">
            <v>0</v>
          </cell>
          <cell r="G30">
            <v>0</v>
          </cell>
          <cell r="H30">
            <v>4.8809270690000002</v>
          </cell>
          <cell r="I30">
            <v>380.67681625500001</v>
          </cell>
        </row>
        <row r="31">
          <cell r="A31" t="str">
            <v>Rajasthan</v>
          </cell>
          <cell r="B31">
            <v>212.27824163</v>
          </cell>
          <cell r="C31">
            <v>859.75101630200004</v>
          </cell>
          <cell r="D31">
            <v>97.338087239999993</v>
          </cell>
          <cell r="E31">
            <v>6.8791447699999999</v>
          </cell>
          <cell r="F31">
            <v>0</v>
          </cell>
          <cell r="G31">
            <v>6.9103960000000009E-3</v>
          </cell>
          <cell r="H31">
            <v>6.1490020889999997</v>
          </cell>
          <cell r="I31">
            <v>1182.4024024270002</v>
          </cell>
        </row>
        <row r="32">
          <cell r="A32" t="str">
            <v>Sikkim</v>
          </cell>
          <cell r="B32">
            <v>0.143787843</v>
          </cell>
          <cell r="C32">
            <v>0.31465467799999997</v>
          </cell>
          <cell r="D32">
            <v>2.963199672</v>
          </cell>
          <cell r="E32">
            <v>0.41915603800000001</v>
          </cell>
          <cell r="G32">
            <v>0</v>
          </cell>
          <cell r="H32">
            <v>0.35106518799999997</v>
          </cell>
          <cell r="I32">
            <v>4.1918634189999997</v>
          </cell>
        </row>
        <row r="33">
          <cell r="A33" t="str">
            <v>Tamil Nadu</v>
          </cell>
          <cell r="B33">
            <v>332.44842641500003</v>
          </cell>
          <cell r="C33">
            <v>552.11523988800002</v>
          </cell>
          <cell r="D33">
            <v>249.56761291699999</v>
          </cell>
          <cell r="E33">
            <v>3.1479007050000001</v>
          </cell>
          <cell r="F33">
            <v>0</v>
          </cell>
          <cell r="G33">
            <v>0</v>
          </cell>
          <cell r="H33">
            <v>18.131500605000003</v>
          </cell>
          <cell r="I33">
            <v>1155.4106805299998</v>
          </cell>
        </row>
        <row r="34">
          <cell r="A34" t="str">
            <v>Telangana</v>
          </cell>
          <cell r="B34">
            <v>12.018259749</v>
          </cell>
          <cell r="C34">
            <v>2.1934913320000002</v>
          </cell>
          <cell r="D34">
            <v>0.14328459399999999</v>
          </cell>
          <cell r="E34">
            <v>2.9450532000000001E-2</v>
          </cell>
          <cell r="I34">
            <v>14.384486207000002</v>
          </cell>
        </row>
        <row r="35">
          <cell r="A35" t="str">
            <v>Tripura</v>
          </cell>
          <cell r="B35">
            <v>5.7193500000000009E-4</v>
          </cell>
          <cell r="C35">
            <v>7.7541206000000001E-2</v>
          </cell>
          <cell r="D35">
            <v>0.21001398500000001</v>
          </cell>
          <cell r="G35">
            <v>0</v>
          </cell>
          <cell r="H35">
            <v>1.4769647E-2</v>
          </cell>
          <cell r="I35">
            <v>0.30289677300000001</v>
          </cell>
        </row>
        <row r="36">
          <cell r="A36" t="str">
            <v>Uttar Pradesh</v>
          </cell>
          <cell r="B36">
            <v>130.65952508399999</v>
          </cell>
          <cell r="C36">
            <v>596.67616088199998</v>
          </cell>
          <cell r="D36">
            <v>325.47166930799995</v>
          </cell>
          <cell r="E36">
            <v>21.912309766</v>
          </cell>
          <cell r="F36">
            <v>0</v>
          </cell>
          <cell r="G36">
            <v>9.1602920000000004E-3</v>
          </cell>
          <cell r="H36">
            <v>22.115370752</v>
          </cell>
          <cell r="I36">
            <v>1096.8441960839998</v>
          </cell>
        </row>
        <row r="37">
          <cell r="A37" t="str">
            <v>Uttarakhand</v>
          </cell>
          <cell r="B37">
            <v>3.003783313</v>
          </cell>
          <cell r="C37">
            <v>25.668851641</v>
          </cell>
          <cell r="D37">
            <v>25.816788710000001</v>
          </cell>
          <cell r="E37">
            <v>4.08083537</v>
          </cell>
          <cell r="F37">
            <v>0</v>
          </cell>
          <cell r="G37">
            <v>0</v>
          </cell>
          <cell r="H37">
            <v>2.7225889400000001</v>
          </cell>
          <cell r="I37">
            <v>61.292847974000004</v>
          </cell>
        </row>
        <row r="38">
          <cell r="A38" t="str">
            <v>West Bengal</v>
          </cell>
          <cell r="B38">
            <v>435.67195100100002</v>
          </cell>
          <cell r="C38">
            <v>950.20100897099996</v>
          </cell>
          <cell r="D38">
            <v>316.70795595200002</v>
          </cell>
          <cell r="E38">
            <v>11.213761728</v>
          </cell>
          <cell r="F38">
            <v>0</v>
          </cell>
          <cell r="G38">
            <v>0</v>
          </cell>
          <cell r="H38">
            <v>13.588189972999999</v>
          </cell>
          <cell r="I38">
            <v>1727.382867625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49"/>
  <sheetViews>
    <sheetView tabSelected="1" zoomScale="85" zoomScaleNormal="85" workbookViewId="0">
      <selection sqref="A1:A5"/>
    </sheetView>
  </sheetViews>
  <sheetFormatPr defaultRowHeight="12.75"/>
  <cols>
    <col min="1" max="1" width="8.5703125" style="3" bestFit="1" customWidth="1"/>
    <col min="2" max="2" width="31.5703125" style="3" customWidth="1"/>
    <col min="3" max="3" width="4.7109375" style="3" bestFit="1" customWidth="1"/>
    <col min="4" max="5" width="6.7109375" style="3" bestFit="1" customWidth="1"/>
    <col min="6" max="7" width="4.7109375" style="3" bestFit="1" customWidth="1"/>
    <col min="8" max="8" width="5.7109375" style="3" bestFit="1" customWidth="1"/>
    <col min="9" max="9" width="9.28515625" style="3" bestFit="1" customWidth="1"/>
    <col min="10" max="10" width="8.140625" style="3" bestFit="1" customWidth="1"/>
    <col min="11" max="11" width="4.7109375" style="3" bestFit="1" customWidth="1"/>
    <col min="12" max="12" width="10.42578125" style="3" customWidth="1"/>
    <col min="13" max="17" width="4.7109375" style="3" bestFit="1" customWidth="1"/>
    <col min="18" max="18" width="5.7109375" style="3" bestFit="1" customWidth="1"/>
    <col min="19" max="20" width="6.7109375" style="3" bestFit="1" customWidth="1"/>
    <col min="21" max="21" width="4.7109375" style="3" bestFit="1" customWidth="1"/>
    <col min="22" max="22" width="5.7109375" style="3" bestFit="1" customWidth="1"/>
    <col min="23" max="23" width="4.7109375" style="3" bestFit="1" customWidth="1"/>
    <col min="24" max="24" width="6.7109375" style="3" bestFit="1" customWidth="1"/>
    <col min="25" max="27" width="4.7109375" style="3" bestFit="1" customWidth="1"/>
    <col min="28" max="28" width="6.7109375" style="3" bestFit="1" customWidth="1"/>
    <col min="29" max="29" width="8.140625" style="3" bestFit="1" customWidth="1"/>
    <col min="30" max="31" width="4.7109375" style="3" bestFit="1" customWidth="1"/>
    <col min="32" max="32" width="8.140625" style="3" bestFit="1" customWidth="1"/>
    <col min="33" max="37" width="4.7109375" style="3" bestFit="1" customWidth="1"/>
    <col min="38" max="38" width="5.7109375" style="3" bestFit="1" customWidth="1"/>
    <col min="39" max="39" width="6.7109375" style="3" bestFit="1" customWidth="1"/>
    <col min="40" max="41" width="4.7109375" style="3" bestFit="1" customWidth="1"/>
    <col min="42" max="42" width="6.7109375" style="3" bestFit="1" customWidth="1"/>
    <col min="43" max="43" width="4.7109375" style="3" bestFit="1" customWidth="1"/>
    <col min="44" max="44" width="6.7109375" style="3" bestFit="1" customWidth="1"/>
    <col min="45" max="47" width="4.7109375" style="3" bestFit="1" customWidth="1"/>
    <col min="48" max="49" width="8.140625" style="3" bestFit="1" customWidth="1"/>
    <col min="50" max="51" width="6.7109375" style="3" bestFit="1" customWidth="1"/>
    <col min="52" max="52" width="8.140625" style="3" bestFit="1" customWidth="1"/>
    <col min="53" max="57" width="4.7109375" style="3" bestFit="1" customWidth="1"/>
    <col min="58" max="59" width="6.7109375" style="3" bestFit="1" customWidth="1"/>
    <col min="60" max="60" width="5.7109375" style="3" bestFit="1" customWidth="1"/>
    <col min="61" max="61" width="4.7109375" style="3" bestFit="1" customWidth="1"/>
    <col min="62" max="62" width="6.7109375" style="3" bestFit="1" customWidth="1"/>
    <col min="63" max="63" width="17.140625" style="3" bestFit="1" customWidth="1"/>
    <col min="64" max="16384" width="9.140625" style="3"/>
  </cols>
  <sheetData>
    <row r="1" spans="1:107" s="1" customFormat="1" ht="19.5" thickBot="1">
      <c r="A1" s="91" t="s">
        <v>79</v>
      </c>
      <c r="B1" s="77" t="s">
        <v>32</v>
      </c>
      <c r="C1" s="82" t="s">
        <v>199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thickBot="1">
      <c r="A2" s="92"/>
      <c r="B2" s="78"/>
      <c r="C2" s="68" t="s">
        <v>31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70"/>
      <c r="W2" s="68" t="s">
        <v>27</v>
      </c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70"/>
      <c r="AQ2" s="68" t="s">
        <v>28</v>
      </c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70"/>
      <c r="BK2" s="85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92"/>
      <c r="B3" s="78"/>
      <c r="C3" s="71" t="s">
        <v>12</v>
      </c>
      <c r="D3" s="72"/>
      <c r="E3" s="72"/>
      <c r="F3" s="72"/>
      <c r="G3" s="72"/>
      <c r="H3" s="72"/>
      <c r="I3" s="72"/>
      <c r="J3" s="72"/>
      <c r="K3" s="72"/>
      <c r="L3" s="73"/>
      <c r="M3" s="71" t="s">
        <v>13</v>
      </c>
      <c r="N3" s="72"/>
      <c r="O3" s="72"/>
      <c r="P3" s="72"/>
      <c r="Q3" s="72"/>
      <c r="R3" s="72"/>
      <c r="S3" s="72"/>
      <c r="T3" s="72"/>
      <c r="U3" s="72"/>
      <c r="V3" s="73"/>
      <c r="W3" s="71" t="s">
        <v>12</v>
      </c>
      <c r="X3" s="72"/>
      <c r="Y3" s="72"/>
      <c r="Z3" s="72"/>
      <c r="AA3" s="72"/>
      <c r="AB3" s="72"/>
      <c r="AC3" s="72"/>
      <c r="AD3" s="72"/>
      <c r="AE3" s="72"/>
      <c r="AF3" s="73"/>
      <c r="AG3" s="71" t="s">
        <v>13</v>
      </c>
      <c r="AH3" s="72"/>
      <c r="AI3" s="72"/>
      <c r="AJ3" s="72"/>
      <c r="AK3" s="72"/>
      <c r="AL3" s="72"/>
      <c r="AM3" s="72"/>
      <c r="AN3" s="72"/>
      <c r="AO3" s="72"/>
      <c r="AP3" s="73"/>
      <c r="AQ3" s="71" t="s">
        <v>12</v>
      </c>
      <c r="AR3" s="72"/>
      <c r="AS3" s="72"/>
      <c r="AT3" s="72"/>
      <c r="AU3" s="72"/>
      <c r="AV3" s="72"/>
      <c r="AW3" s="72"/>
      <c r="AX3" s="72"/>
      <c r="AY3" s="72"/>
      <c r="AZ3" s="73"/>
      <c r="BA3" s="71" t="s">
        <v>13</v>
      </c>
      <c r="BB3" s="72"/>
      <c r="BC3" s="72"/>
      <c r="BD3" s="72"/>
      <c r="BE3" s="72"/>
      <c r="BF3" s="72"/>
      <c r="BG3" s="72"/>
      <c r="BH3" s="72"/>
      <c r="BI3" s="72"/>
      <c r="BJ3" s="73"/>
      <c r="BK3" s="86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92"/>
      <c r="B4" s="78"/>
      <c r="C4" s="62" t="s">
        <v>38</v>
      </c>
      <c r="D4" s="63"/>
      <c r="E4" s="63"/>
      <c r="F4" s="63"/>
      <c r="G4" s="64"/>
      <c r="H4" s="65" t="s">
        <v>39</v>
      </c>
      <c r="I4" s="66"/>
      <c r="J4" s="66"/>
      <c r="K4" s="66"/>
      <c r="L4" s="67"/>
      <c r="M4" s="62" t="s">
        <v>38</v>
      </c>
      <c r="N4" s="63"/>
      <c r="O4" s="63"/>
      <c r="P4" s="63"/>
      <c r="Q4" s="64"/>
      <c r="R4" s="65" t="s">
        <v>39</v>
      </c>
      <c r="S4" s="66"/>
      <c r="T4" s="66"/>
      <c r="U4" s="66"/>
      <c r="V4" s="67"/>
      <c r="W4" s="62" t="s">
        <v>38</v>
      </c>
      <c r="X4" s="63"/>
      <c r="Y4" s="63"/>
      <c r="Z4" s="63"/>
      <c r="AA4" s="64"/>
      <c r="AB4" s="65" t="s">
        <v>39</v>
      </c>
      <c r="AC4" s="66"/>
      <c r="AD4" s="66"/>
      <c r="AE4" s="66"/>
      <c r="AF4" s="67"/>
      <c r="AG4" s="62" t="s">
        <v>38</v>
      </c>
      <c r="AH4" s="63"/>
      <c r="AI4" s="63"/>
      <c r="AJ4" s="63"/>
      <c r="AK4" s="64"/>
      <c r="AL4" s="65" t="s">
        <v>39</v>
      </c>
      <c r="AM4" s="66"/>
      <c r="AN4" s="66"/>
      <c r="AO4" s="66"/>
      <c r="AP4" s="67"/>
      <c r="AQ4" s="62" t="s">
        <v>38</v>
      </c>
      <c r="AR4" s="63"/>
      <c r="AS4" s="63"/>
      <c r="AT4" s="63"/>
      <c r="AU4" s="64"/>
      <c r="AV4" s="65" t="s">
        <v>39</v>
      </c>
      <c r="AW4" s="66"/>
      <c r="AX4" s="66"/>
      <c r="AY4" s="66"/>
      <c r="AZ4" s="67"/>
      <c r="BA4" s="62" t="s">
        <v>38</v>
      </c>
      <c r="BB4" s="63"/>
      <c r="BC4" s="63"/>
      <c r="BD4" s="63"/>
      <c r="BE4" s="64"/>
      <c r="BF4" s="65" t="s">
        <v>39</v>
      </c>
      <c r="BG4" s="66"/>
      <c r="BH4" s="66"/>
      <c r="BI4" s="66"/>
      <c r="BJ4" s="67"/>
      <c r="BK4" s="86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92"/>
      <c r="B5" s="78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87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ht="25.5">
      <c r="A6" s="17" t="s">
        <v>0</v>
      </c>
      <c r="B6" s="24" t="s">
        <v>6</v>
      </c>
      <c r="C6" s="79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1"/>
    </row>
    <row r="7" spans="1:107">
      <c r="A7" s="17" t="s">
        <v>80</v>
      </c>
      <c r="B7" s="25" t="s">
        <v>14</v>
      </c>
      <c r="C7" s="79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</row>
    <row r="8" spans="1:107">
      <c r="A8" s="17"/>
      <c r="B8" s="26" t="s">
        <v>106</v>
      </c>
      <c r="C8" s="39">
        <v>0</v>
      </c>
      <c r="D8" s="34">
        <v>134.25070765999999</v>
      </c>
      <c r="E8" s="34">
        <v>116.13990518</v>
      </c>
      <c r="F8" s="34">
        <v>0</v>
      </c>
      <c r="G8" s="41">
        <v>0</v>
      </c>
      <c r="H8" s="39">
        <v>1.54312666</v>
      </c>
      <c r="I8" s="34">
        <v>955.26661062000005</v>
      </c>
      <c r="J8" s="34">
        <v>460.10124345999998</v>
      </c>
      <c r="K8" s="34">
        <v>0</v>
      </c>
      <c r="L8" s="41">
        <v>21.007631360000001</v>
      </c>
      <c r="M8" s="39">
        <v>0</v>
      </c>
      <c r="N8" s="34">
        <v>0</v>
      </c>
      <c r="O8" s="34">
        <v>0</v>
      </c>
      <c r="P8" s="34">
        <v>0</v>
      </c>
      <c r="Q8" s="41">
        <v>0</v>
      </c>
      <c r="R8" s="39">
        <v>1.00890317</v>
      </c>
      <c r="S8" s="34">
        <v>34.482580589999998</v>
      </c>
      <c r="T8" s="34">
        <v>80.508743330000001</v>
      </c>
      <c r="U8" s="34">
        <v>0</v>
      </c>
      <c r="V8" s="41">
        <v>2.78465483</v>
      </c>
      <c r="W8" s="39">
        <v>0</v>
      </c>
      <c r="X8" s="34">
        <v>104.72738119</v>
      </c>
      <c r="Y8" s="34">
        <v>0</v>
      </c>
      <c r="Z8" s="34">
        <v>0</v>
      </c>
      <c r="AA8" s="41">
        <v>0</v>
      </c>
      <c r="AB8" s="39">
        <v>2.03671179</v>
      </c>
      <c r="AC8" s="34">
        <v>367.26412032000002</v>
      </c>
      <c r="AD8" s="34">
        <v>0</v>
      </c>
      <c r="AE8" s="34">
        <v>0</v>
      </c>
      <c r="AF8" s="41">
        <v>339.27217034</v>
      </c>
      <c r="AG8" s="39">
        <v>0</v>
      </c>
      <c r="AH8" s="34">
        <v>0</v>
      </c>
      <c r="AI8" s="34">
        <v>0</v>
      </c>
      <c r="AJ8" s="34">
        <v>0</v>
      </c>
      <c r="AK8" s="41">
        <v>0</v>
      </c>
      <c r="AL8" s="39">
        <v>0.42305340000000002</v>
      </c>
      <c r="AM8" s="34">
        <v>5.6853625000000001</v>
      </c>
      <c r="AN8" s="34">
        <v>0</v>
      </c>
      <c r="AO8" s="34">
        <v>0</v>
      </c>
      <c r="AP8" s="41">
        <v>4.9001676400000003</v>
      </c>
      <c r="AQ8" s="39">
        <v>0</v>
      </c>
      <c r="AR8" s="34">
        <v>69.751304340000004</v>
      </c>
      <c r="AS8" s="34">
        <v>0</v>
      </c>
      <c r="AT8" s="34">
        <v>0</v>
      </c>
      <c r="AU8" s="41">
        <v>0</v>
      </c>
      <c r="AV8" s="39">
        <v>8.2139505400000008</v>
      </c>
      <c r="AW8" s="34">
        <v>1010.67932806</v>
      </c>
      <c r="AX8" s="34">
        <v>107.23411133</v>
      </c>
      <c r="AY8" s="34">
        <v>0</v>
      </c>
      <c r="AZ8" s="41">
        <v>105.0440795</v>
      </c>
      <c r="BA8" s="39">
        <v>0</v>
      </c>
      <c r="BB8" s="34">
        <v>0</v>
      </c>
      <c r="BC8" s="34">
        <v>0</v>
      </c>
      <c r="BD8" s="34">
        <v>0</v>
      </c>
      <c r="BE8" s="41">
        <v>0</v>
      </c>
      <c r="BF8" s="39">
        <v>3.2890577300000001</v>
      </c>
      <c r="BG8" s="34">
        <v>213.66484066999999</v>
      </c>
      <c r="BH8" s="34">
        <v>7.8841770799999997</v>
      </c>
      <c r="BI8" s="34">
        <v>0</v>
      </c>
      <c r="BJ8" s="41">
        <v>7.6199551699999999</v>
      </c>
      <c r="BK8" s="42">
        <f>SUM(C8:BJ8)</f>
        <v>4164.783878459999</v>
      </c>
    </row>
    <row r="9" spans="1:107">
      <c r="A9" s="17"/>
      <c r="B9" s="26" t="s">
        <v>107</v>
      </c>
      <c r="C9" s="39">
        <v>0</v>
      </c>
      <c r="D9" s="46">
        <v>205.69012384000001</v>
      </c>
      <c r="E9" s="46">
        <v>193.56698348</v>
      </c>
      <c r="F9" s="46">
        <v>0</v>
      </c>
      <c r="G9" s="47">
        <v>0</v>
      </c>
      <c r="H9" s="39">
        <v>1.7559027700000001</v>
      </c>
      <c r="I9" s="46">
        <v>2777.8088489199999</v>
      </c>
      <c r="J9" s="46">
        <v>1348.8276074299999</v>
      </c>
      <c r="K9" s="46">
        <v>5.5981948900000003</v>
      </c>
      <c r="L9" s="47">
        <v>34.615859309999998</v>
      </c>
      <c r="M9" s="39">
        <v>0</v>
      </c>
      <c r="N9" s="34">
        <v>0</v>
      </c>
      <c r="O9" s="34">
        <v>0</v>
      </c>
      <c r="P9" s="34">
        <v>0</v>
      </c>
      <c r="Q9" s="41">
        <v>0</v>
      </c>
      <c r="R9" s="39">
        <v>0.87680853000000003</v>
      </c>
      <c r="S9" s="46">
        <v>54.826868079999997</v>
      </c>
      <c r="T9" s="46">
        <v>20.764425960000001</v>
      </c>
      <c r="U9" s="46">
        <v>0</v>
      </c>
      <c r="V9" s="47">
        <v>3.8200054799999998</v>
      </c>
      <c r="W9" s="39">
        <v>0</v>
      </c>
      <c r="X9" s="46">
        <v>0</v>
      </c>
      <c r="Y9" s="46">
        <v>0</v>
      </c>
      <c r="Z9" s="46">
        <v>0</v>
      </c>
      <c r="AA9" s="47">
        <v>0</v>
      </c>
      <c r="AB9" s="39">
        <v>0.85691359</v>
      </c>
      <c r="AC9" s="46">
        <v>99.308696889999993</v>
      </c>
      <c r="AD9" s="46">
        <v>0</v>
      </c>
      <c r="AE9" s="46">
        <v>0</v>
      </c>
      <c r="AF9" s="47">
        <v>11.893585590000001</v>
      </c>
      <c r="AG9" s="39">
        <v>0</v>
      </c>
      <c r="AH9" s="46">
        <v>0</v>
      </c>
      <c r="AI9" s="46">
        <v>0</v>
      </c>
      <c r="AJ9" s="46">
        <v>0</v>
      </c>
      <c r="AK9" s="47">
        <v>0</v>
      </c>
      <c r="AL9" s="39">
        <v>0.39155160999999999</v>
      </c>
      <c r="AM9" s="46">
        <v>0.97196099000000002</v>
      </c>
      <c r="AN9" s="46">
        <v>0</v>
      </c>
      <c r="AO9" s="46">
        <v>0</v>
      </c>
      <c r="AP9" s="47">
        <v>0.45491916999999998</v>
      </c>
      <c r="AQ9" s="39">
        <v>0</v>
      </c>
      <c r="AR9" s="46">
        <v>0</v>
      </c>
      <c r="AS9" s="46">
        <v>0</v>
      </c>
      <c r="AT9" s="46">
        <v>0</v>
      </c>
      <c r="AU9" s="47">
        <v>0</v>
      </c>
      <c r="AV9" s="39">
        <v>9.1583332599999991</v>
      </c>
      <c r="AW9" s="46">
        <v>3248.6794582799998</v>
      </c>
      <c r="AX9" s="46">
        <v>104.36578830000001</v>
      </c>
      <c r="AY9" s="46">
        <v>114.11775514</v>
      </c>
      <c r="AZ9" s="47">
        <v>95.659981020000004</v>
      </c>
      <c r="BA9" s="39">
        <v>0</v>
      </c>
      <c r="BB9" s="46">
        <v>0</v>
      </c>
      <c r="BC9" s="46">
        <v>0</v>
      </c>
      <c r="BD9" s="46">
        <v>0</v>
      </c>
      <c r="BE9" s="47">
        <v>0</v>
      </c>
      <c r="BF9" s="39">
        <v>4.0901989399999996</v>
      </c>
      <c r="BG9" s="46">
        <v>73.311611490000004</v>
      </c>
      <c r="BH9" s="46">
        <v>10.756037729999999</v>
      </c>
      <c r="BI9" s="46">
        <v>0</v>
      </c>
      <c r="BJ9" s="47">
        <v>16.424536199999999</v>
      </c>
      <c r="BK9" s="42">
        <f>SUM(C9:BJ9)</f>
        <v>8438.5929568899992</v>
      </c>
    </row>
    <row r="10" spans="1:107" s="5" customFormat="1">
      <c r="A10" s="17"/>
      <c r="B10" s="27" t="s">
        <v>89</v>
      </c>
      <c r="C10" s="40">
        <f>SUM(C8:C9)</f>
        <v>0</v>
      </c>
      <c r="D10" s="40">
        <f t="shared" ref="D10:BK10" si="0">SUM(D8:D9)</f>
        <v>339.9408315</v>
      </c>
      <c r="E10" s="40">
        <f t="shared" si="0"/>
        <v>309.70688866</v>
      </c>
      <c r="F10" s="40">
        <f t="shared" si="0"/>
        <v>0</v>
      </c>
      <c r="G10" s="40">
        <f t="shared" si="0"/>
        <v>0</v>
      </c>
      <c r="H10" s="40">
        <f t="shared" si="0"/>
        <v>3.29902943</v>
      </c>
      <c r="I10" s="40">
        <f t="shared" si="0"/>
        <v>3733.0754595399999</v>
      </c>
      <c r="J10" s="40">
        <f t="shared" si="0"/>
        <v>1808.9288508899999</v>
      </c>
      <c r="K10" s="40">
        <f t="shared" si="0"/>
        <v>5.5981948900000003</v>
      </c>
      <c r="L10" s="40">
        <f t="shared" si="0"/>
        <v>55.623490669999995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1.8857116999999999</v>
      </c>
      <c r="S10" s="40">
        <f t="shared" si="0"/>
        <v>89.309448669999995</v>
      </c>
      <c r="T10" s="40">
        <f t="shared" si="0"/>
        <v>101.27316929</v>
      </c>
      <c r="U10" s="40">
        <f t="shared" si="0"/>
        <v>0</v>
      </c>
      <c r="V10" s="40">
        <f t="shared" si="0"/>
        <v>6.6046603099999999</v>
      </c>
      <c r="W10" s="40">
        <f t="shared" si="0"/>
        <v>0</v>
      </c>
      <c r="X10" s="40">
        <f t="shared" si="0"/>
        <v>104.72738119</v>
      </c>
      <c r="Y10" s="40">
        <f t="shared" si="0"/>
        <v>0</v>
      </c>
      <c r="Z10" s="40">
        <f t="shared" si="0"/>
        <v>0</v>
      </c>
      <c r="AA10" s="40">
        <f t="shared" si="0"/>
        <v>0</v>
      </c>
      <c r="AB10" s="40">
        <f t="shared" si="0"/>
        <v>2.89362538</v>
      </c>
      <c r="AC10" s="40">
        <f t="shared" si="0"/>
        <v>466.57281721000004</v>
      </c>
      <c r="AD10" s="40">
        <f t="shared" si="0"/>
        <v>0</v>
      </c>
      <c r="AE10" s="40">
        <f t="shared" si="0"/>
        <v>0</v>
      </c>
      <c r="AF10" s="40">
        <f t="shared" si="0"/>
        <v>351.16575592999999</v>
      </c>
      <c r="AG10" s="40">
        <f t="shared" si="0"/>
        <v>0</v>
      </c>
      <c r="AH10" s="40">
        <f t="shared" si="0"/>
        <v>0</v>
      </c>
      <c r="AI10" s="40">
        <f t="shared" si="0"/>
        <v>0</v>
      </c>
      <c r="AJ10" s="40">
        <f t="shared" si="0"/>
        <v>0</v>
      </c>
      <c r="AK10" s="40">
        <f t="shared" si="0"/>
        <v>0</v>
      </c>
      <c r="AL10" s="40">
        <f t="shared" si="0"/>
        <v>0.81460500999999996</v>
      </c>
      <c r="AM10" s="40">
        <f t="shared" si="0"/>
        <v>6.6573234900000005</v>
      </c>
      <c r="AN10" s="40">
        <f t="shared" si="0"/>
        <v>0</v>
      </c>
      <c r="AO10" s="40">
        <f t="shared" si="0"/>
        <v>0</v>
      </c>
      <c r="AP10" s="40">
        <f t="shared" si="0"/>
        <v>5.3550868100000004</v>
      </c>
      <c r="AQ10" s="40">
        <f t="shared" si="0"/>
        <v>0</v>
      </c>
      <c r="AR10" s="40">
        <f t="shared" si="0"/>
        <v>69.751304340000004</v>
      </c>
      <c r="AS10" s="40">
        <f t="shared" si="0"/>
        <v>0</v>
      </c>
      <c r="AT10" s="40">
        <f t="shared" si="0"/>
        <v>0</v>
      </c>
      <c r="AU10" s="40">
        <f t="shared" si="0"/>
        <v>0</v>
      </c>
      <c r="AV10" s="40">
        <f t="shared" si="0"/>
        <v>17.372283799999998</v>
      </c>
      <c r="AW10" s="40">
        <f t="shared" si="0"/>
        <v>4259.3587863399998</v>
      </c>
      <c r="AX10" s="40">
        <f t="shared" si="0"/>
        <v>211.59989963000001</v>
      </c>
      <c r="AY10" s="40">
        <f t="shared" si="0"/>
        <v>114.11775514</v>
      </c>
      <c r="AZ10" s="40">
        <f t="shared" si="0"/>
        <v>200.70406051999998</v>
      </c>
      <c r="BA10" s="40">
        <f t="shared" si="0"/>
        <v>0</v>
      </c>
      <c r="BB10" s="40">
        <f t="shared" si="0"/>
        <v>0</v>
      </c>
      <c r="BC10" s="40">
        <f t="shared" si="0"/>
        <v>0</v>
      </c>
      <c r="BD10" s="40">
        <f t="shared" si="0"/>
        <v>0</v>
      </c>
      <c r="BE10" s="40">
        <f t="shared" si="0"/>
        <v>0</v>
      </c>
      <c r="BF10" s="40">
        <f t="shared" si="0"/>
        <v>7.3792566700000002</v>
      </c>
      <c r="BG10" s="40">
        <f t="shared" si="0"/>
        <v>286.97645216000001</v>
      </c>
      <c r="BH10" s="40">
        <f t="shared" si="0"/>
        <v>18.64021481</v>
      </c>
      <c r="BI10" s="40">
        <f t="shared" si="0"/>
        <v>0</v>
      </c>
      <c r="BJ10" s="40">
        <f t="shared" si="0"/>
        <v>24.044491369999999</v>
      </c>
      <c r="BK10" s="40">
        <f t="shared" si="0"/>
        <v>12603.376835349998</v>
      </c>
    </row>
    <row r="11" spans="1:107">
      <c r="A11" s="17" t="s">
        <v>81</v>
      </c>
      <c r="B11" s="25" t="s">
        <v>3</v>
      </c>
      <c r="C11" s="74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6"/>
    </row>
    <row r="12" spans="1:107">
      <c r="A12" s="17"/>
      <c r="B12" s="26" t="s">
        <v>180</v>
      </c>
      <c r="C12" s="39">
        <v>0</v>
      </c>
      <c r="D12" s="34">
        <v>0</v>
      </c>
      <c r="E12" s="34">
        <v>0</v>
      </c>
      <c r="F12" s="34">
        <v>0</v>
      </c>
      <c r="G12" s="41">
        <v>0</v>
      </c>
      <c r="H12" s="39">
        <v>2.0223799200000001</v>
      </c>
      <c r="I12" s="34">
        <v>85.239638880000001</v>
      </c>
      <c r="J12" s="34">
        <v>0</v>
      </c>
      <c r="K12" s="34">
        <v>0</v>
      </c>
      <c r="L12" s="41">
        <v>5.7807352200000004</v>
      </c>
      <c r="M12" s="39">
        <v>0</v>
      </c>
      <c r="N12" s="34">
        <v>0</v>
      </c>
      <c r="O12" s="34">
        <v>0</v>
      </c>
      <c r="P12" s="34">
        <v>0</v>
      </c>
      <c r="Q12" s="41">
        <v>0</v>
      </c>
      <c r="R12" s="39">
        <v>0.62924482999999998</v>
      </c>
      <c r="S12" s="34">
        <v>0.51312064999999996</v>
      </c>
      <c r="T12" s="34">
        <v>0</v>
      </c>
      <c r="U12" s="34">
        <v>0</v>
      </c>
      <c r="V12" s="41">
        <v>0.84410742000000005</v>
      </c>
      <c r="W12" s="39">
        <v>0</v>
      </c>
      <c r="X12" s="34">
        <v>0</v>
      </c>
      <c r="Y12" s="34">
        <v>0</v>
      </c>
      <c r="Z12" s="34">
        <v>0</v>
      </c>
      <c r="AA12" s="41">
        <v>0</v>
      </c>
      <c r="AB12" s="39">
        <v>1.9389245900000001</v>
      </c>
      <c r="AC12" s="34">
        <v>59.996541389999997</v>
      </c>
      <c r="AD12" s="34">
        <v>0</v>
      </c>
      <c r="AE12" s="34">
        <v>0</v>
      </c>
      <c r="AF12" s="41">
        <v>6.3390871999999998</v>
      </c>
      <c r="AG12" s="39">
        <v>0</v>
      </c>
      <c r="AH12" s="34">
        <v>0</v>
      </c>
      <c r="AI12" s="34">
        <v>0</v>
      </c>
      <c r="AJ12" s="34">
        <v>0</v>
      </c>
      <c r="AK12" s="41">
        <v>0</v>
      </c>
      <c r="AL12" s="39">
        <v>0.18418084000000001</v>
      </c>
      <c r="AM12" s="34">
        <v>0</v>
      </c>
      <c r="AN12" s="34">
        <v>0</v>
      </c>
      <c r="AO12" s="34">
        <v>0</v>
      </c>
      <c r="AP12" s="41">
        <v>0.67981179999999997</v>
      </c>
      <c r="AQ12" s="39">
        <v>0</v>
      </c>
      <c r="AR12" s="34">
        <v>0</v>
      </c>
      <c r="AS12" s="34">
        <v>0</v>
      </c>
      <c r="AT12" s="34">
        <v>0</v>
      </c>
      <c r="AU12" s="41">
        <v>0</v>
      </c>
      <c r="AV12" s="39">
        <v>17.867484650000002</v>
      </c>
      <c r="AW12" s="34">
        <v>54.387942090000003</v>
      </c>
      <c r="AX12" s="34">
        <v>9.6411588800000008</v>
      </c>
      <c r="AY12" s="34">
        <v>0</v>
      </c>
      <c r="AZ12" s="41">
        <v>95.512880269999997</v>
      </c>
      <c r="BA12" s="39">
        <v>0</v>
      </c>
      <c r="BB12" s="34">
        <v>0</v>
      </c>
      <c r="BC12" s="34">
        <v>0</v>
      </c>
      <c r="BD12" s="34">
        <v>0</v>
      </c>
      <c r="BE12" s="41">
        <v>0</v>
      </c>
      <c r="BF12" s="39">
        <v>3.36392413</v>
      </c>
      <c r="BG12" s="34">
        <v>26.9887014</v>
      </c>
      <c r="BH12" s="34">
        <v>0</v>
      </c>
      <c r="BI12" s="34">
        <v>0</v>
      </c>
      <c r="BJ12" s="41">
        <v>7.7444852500000003</v>
      </c>
      <c r="BK12" s="42">
        <f>SUM(C12:BJ12)</f>
        <v>379.67434941000005</v>
      </c>
    </row>
    <row r="13" spans="1:107" s="5" customFormat="1">
      <c r="A13" s="17"/>
      <c r="B13" s="27" t="s">
        <v>90</v>
      </c>
      <c r="C13" s="40">
        <f>SUM(C12)</f>
        <v>0</v>
      </c>
      <c r="D13" s="40">
        <f t="shared" ref="D13:BK13" si="1">SUM(D12)</f>
        <v>0</v>
      </c>
      <c r="E13" s="40">
        <f t="shared" si="1"/>
        <v>0</v>
      </c>
      <c r="F13" s="40">
        <f t="shared" si="1"/>
        <v>0</v>
      </c>
      <c r="G13" s="40">
        <f t="shared" si="1"/>
        <v>0</v>
      </c>
      <c r="H13" s="40">
        <f t="shared" si="1"/>
        <v>2.0223799200000001</v>
      </c>
      <c r="I13" s="40">
        <f t="shared" si="1"/>
        <v>85.239638880000001</v>
      </c>
      <c r="J13" s="40">
        <f t="shared" si="1"/>
        <v>0</v>
      </c>
      <c r="K13" s="40">
        <f t="shared" si="1"/>
        <v>0</v>
      </c>
      <c r="L13" s="40">
        <f t="shared" si="1"/>
        <v>5.7807352200000004</v>
      </c>
      <c r="M13" s="40">
        <f t="shared" si="1"/>
        <v>0</v>
      </c>
      <c r="N13" s="40">
        <f t="shared" si="1"/>
        <v>0</v>
      </c>
      <c r="O13" s="40">
        <f t="shared" si="1"/>
        <v>0</v>
      </c>
      <c r="P13" s="40">
        <f t="shared" si="1"/>
        <v>0</v>
      </c>
      <c r="Q13" s="40">
        <f t="shared" si="1"/>
        <v>0</v>
      </c>
      <c r="R13" s="40">
        <f t="shared" si="1"/>
        <v>0.62924482999999998</v>
      </c>
      <c r="S13" s="40">
        <f t="shared" si="1"/>
        <v>0.51312064999999996</v>
      </c>
      <c r="T13" s="40">
        <f t="shared" si="1"/>
        <v>0</v>
      </c>
      <c r="U13" s="40">
        <f t="shared" si="1"/>
        <v>0</v>
      </c>
      <c r="V13" s="40">
        <f t="shared" si="1"/>
        <v>0.84410742000000005</v>
      </c>
      <c r="W13" s="40">
        <f t="shared" si="1"/>
        <v>0</v>
      </c>
      <c r="X13" s="40">
        <f t="shared" si="1"/>
        <v>0</v>
      </c>
      <c r="Y13" s="40">
        <f t="shared" si="1"/>
        <v>0</v>
      </c>
      <c r="Z13" s="40">
        <f t="shared" si="1"/>
        <v>0</v>
      </c>
      <c r="AA13" s="40">
        <f t="shared" si="1"/>
        <v>0</v>
      </c>
      <c r="AB13" s="40">
        <f t="shared" si="1"/>
        <v>1.9389245900000001</v>
      </c>
      <c r="AC13" s="40">
        <f t="shared" si="1"/>
        <v>59.996541389999997</v>
      </c>
      <c r="AD13" s="40">
        <f t="shared" si="1"/>
        <v>0</v>
      </c>
      <c r="AE13" s="40">
        <f t="shared" si="1"/>
        <v>0</v>
      </c>
      <c r="AF13" s="40">
        <f t="shared" si="1"/>
        <v>6.3390871999999998</v>
      </c>
      <c r="AG13" s="40">
        <f t="shared" si="1"/>
        <v>0</v>
      </c>
      <c r="AH13" s="40">
        <f t="shared" si="1"/>
        <v>0</v>
      </c>
      <c r="AI13" s="40">
        <f t="shared" si="1"/>
        <v>0</v>
      </c>
      <c r="AJ13" s="40">
        <f t="shared" si="1"/>
        <v>0</v>
      </c>
      <c r="AK13" s="40">
        <f t="shared" si="1"/>
        <v>0</v>
      </c>
      <c r="AL13" s="40">
        <f t="shared" si="1"/>
        <v>0.18418084000000001</v>
      </c>
      <c r="AM13" s="40">
        <f t="shared" si="1"/>
        <v>0</v>
      </c>
      <c r="AN13" s="40">
        <f t="shared" si="1"/>
        <v>0</v>
      </c>
      <c r="AO13" s="40">
        <f t="shared" si="1"/>
        <v>0</v>
      </c>
      <c r="AP13" s="40">
        <f t="shared" si="1"/>
        <v>0.67981179999999997</v>
      </c>
      <c r="AQ13" s="40">
        <f t="shared" si="1"/>
        <v>0</v>
      </c>
      <c r="AR13" s="40">
        <f t="shared" si="1"/>
        <v>0</v>
      </c>
      <c r="AS13" s="40">
        <f t="shared" si="1"/>
        <v>0</v>
      </c>
      <c r="AT13" s="40">
        <f t="shared" si="1"/>
        <v>0</v>
      </c>
      <c r="AU13" s="40">
        <f t="shared" si="1"/>
        <v>0</v>
      </c>
      <c r="AV13" s="40">
        <f t="shared" si="1"/>
        <v>17.867484650000002</v>
      </c>
      <c r="AW13" s="40">
        <f t="shared" si="1"/>
        <v>54.387942090000003</v>
      </c>
      <c r="AX13" s="40">
        <f t="shared" si="1"/>
        <v>9.6411588800000008</v>
      </c>
      <c r="AY13" s="40">
        <f t="shared" si="1"/>
        <v>0</v>
      </c>
      <c r="AZ13" s="40">
        <f t="shared" si="1"/>
        <v>95.512880269999997</v>
      </c>
      <c r="BA13" s="40">
        <f t="shared" si="1"/>
        <v>0</v>
      </c>
      <c r="BB13" s="40">
        <f t="shared" si="1"/>
        <v>0</v>
      </c>
      <c r="BC13" s="40">
        <f t="shared" si="1"/>
        <v>0</v>
      </c>
      <c r="BD13" s="40">
        <f t="shared" si="1"/>
        <v>0</v>
      </c>
      <c r="BE13" s="40">
        <f t="shared" si="1"/>
        <v>0</v>
      </c>
      <c r="BF13" s="40">
        <f t="shared" si="1"/>
        <v>3.36392413</v>
      </c>
      <c r="BG13" s="40">
        <f t="shared" si="1"/>
        <v>26.9887014</v>
      </c>
      <c r="BH13" s="40">
        <f t="shared" si="1"/>
        <v>0</v>
      </c>
      <c r="BI13" s="40">
        <f t="shared" si="1"/>
        <v>0</v>
      </c>
      <c r="BJ13" s="40">
        <f t="shared" si="1"/>
        <v>7.7444852500000003</v>
      </c>
      <c r="BK13" s="40">
        <f t="shared" si="1"/>
        <v>379.67434941000005</v>
      </c>
    </row>
    <row r="14" spans="1:107">
      <c r="A14" s="17" t="s">
        <v>82</v>
      </c>
      <c r="B14" s="25" t="s">
        <v>10</v>
      </c>
      <c r="C14" s="74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6"/>
    </row>
    <row r="15" spans="1:107">
      <c r="A15" s="59"/>
      <c r="B15" s="60" t="s">
        <v>108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0.12644064999999999</v>
      </c>
      <c r="I15" s="52">
        <v>135.75917892000001</v>
      </c>
      <c r="J15" s="52">
        <v>0</v>
      </c>
      <c r="K15" s="52">
        <v>0</v>
      </c>
      <c r="L15" s="52">
        <v>11.61906016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5.0106879999999999E-2</v>
      </c>
      <c r="S15" s="52">
        <v>1.1234725800000001</v>
      </c>
      <c r="T15" s="52">
        <v>0</v>
      </c>
      <c r="U15" s="52">
        <v>0</v>
      </c>
      <c r="V15" s="52">
        <v>0.13660302999999999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2.2445610000000001E-2</v>
      </c>
      <c r="AC15" s="52">
        <v>2.24456129</v>
      </c>
      <c r="AD15" s="52">
        <v>0</v>
      </c>
      <c r="AE15" s="52">
        <v>0</v>
      </c>
      <c r="AF15" s="52">
        <v>4.8258067799999997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1.3467369999999999E-2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0.50833028000000002</v>
      </c>
      <c r="AW15" s="52">
        <v>13.319161599999999</v>
      </c>
      <c r="AX15" s="52">
        <v>0</v>
      </c>
      <c r="AY15" s="52">
        <v>0</v>
      </c>
      <c r="AZ15" s="52">
        <v>42.215729140000001</v>
      </c>
      <c r="BA15" s="52">
        <v>0</v>
      </c>
      <c r="BB15" s="52">
        <v>0</v>
      </c>
      <c r="BC15" s="52">
        <v>0</v>
      </c>
      <c r="BD15" s="52">
        <v>0</v>
      </c>
      <c r="BE15" s="52">
        <v>0</v>
      </c>
      <c r="BF15" s="52">
        <v>6.7257159999999996E-2</v>
      </c>
      <c r="BG15" s="52">
        <v>51.129829780000001</v>
      </c>
      <c r="BH15" s="52">
        <v>0</v>
      </c>
      <c r="BI15" s="52">
        <v>0</v>
      </c>
      <c r="BJ15" s="52">
        <v>7.3644011000000003</v>
      </c>
      <c r="BK15" s="52">
        <f t="shared" ref="BK15:BK68" si="2">SUM(C15:BJ15)</f>
        <v>270.52585233000002</v>
      </c>
    </row>
    <row r="16" spans="1:107">
      <c r="A16" s="59"/>
      <c r="B16" s="60" t="s">
        <v>109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0.13017996000000001</v>
      </c>
      <c r="I16" s="52">
        <v>61.219234440000001</v>
      </c>
      <c r="J16" s="52">
        <v>0</v>
      </c>
      <c r="K16" s="52">
        <v>0</v>
      </c>
      <c r="L16" s="52">
        <v>8.3455506100000001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7.9186259999999994E-2</v>
      </c>
      <c r="S16" s="52">
        <v>0</v>
      </c>
      <c r="T16" s="52">
        <v>0</v>
      </c>
      <c r="U16" s="52">
        <v>0</v>
      </c>
      <c r="V16" s="52">
        <v>1.15128959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2.805332E-2</v>
      </c>
      <c r="AC16" s="52">
        <v>0</v>
      </c>
      <c r="AD16" s="52">
        <v>0</v>
      </c>
      <c r="AE16" s="52">
        <v>0</v>
      </c>
      <c r="AF16" s="52">
        <v>0.95381296999999998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3.8713585199999998</v>
      </c>
      <c r="AQ16" s="52">
        <v>0</v>
      </c>
      <c r="AR16" s="52">
        <v>0</v>
      </c>
      <c r="AS16" s="52">
        <v>0</v>
      </c>
      <c r="AT16" s="52">
        <v>0</v>
      </c>
      <c r="AU16" s="52">
        <v>0</v>
      </c>
      <c r="AV16" s="52">
        <v>0.23603298</v>
      </c>
      <c r="AW16" s="52">
        <v>33.003180980000003</v>
      </c>
      <c r="AX16" s="52">
        <v>0</v>
      </c>
      <c r="AY16" s="52">
        <v>0</v>
      </c>
      <c r="AZ16" s="52">
        <v>29.974426059999999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0.32300595999999998</v>
      </c>
      <c r="BG16" s="52">
        <v>35.722021480000002</v>
      </c>
      <c r="BH16" s="52">
        <v>0</v>
      </c>
      <c r="BI16" s="52">
        <v>0</v>
      </c>
      <c r="BJ16" s="52">
        <v>1.69406272</v>
      </c>
      <c r="BK16" s="52">
        <f t="shared" si="2"/>
        <v>176.73139585000001</v>
      </c>
    </row>
    <row r="17" spans="1:63">
      <c r="A17" s="59"/>
      <c r="B17" s="60" t="s">
        <v>110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7.4899510000000002E-2</v>
      </c>
      <c r="I17" s="52">
        <v>5.6109742000000002</v>
      </c>
      <c r="J17" s="52">
        <v>0</v>
      </c>
      <c r="K17" s="52">
        <v>0</v>
      </c>
      <c r="L17" s="52">
        <v>2.5707710700000002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5.6109742000000002</v>
      </c>
      <c r="T17" s="52">
        <v>0</v>
      </c>
      <c r="U17" s="52">
        <v>0</v>
      </c>
      <c r="V17" s="52">
        <v>0.34788039999999998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2.5211230000000001E-2</v>
      </c>
      <c r="AC17" s="52">
        <v>0</v>
      </c>
      <c r="AD17" s="52">
        <v>0</v>
      </c>
      <c r="AE17" s="52">
        <v>0</v>
      </c>
      <c r="AF17" s="52">
        <v>0.84597677000000004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0.23488574000000001</v>
      </c>
      <c r="AW17" s="52">
        <v>19.010411229999999</v>
      </c>
      <c r="AX17" s="52">
        <v>0</v>
      </c>
      <c r="AY17" s="52">
        <v>0</v>
      </c>
      <c r="AZ17" s="52">
        <v>12.7528925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0.205039</v>
      </c>
      <c r="BG17" s="52">
        <v>17.535090100000001</v>
      </c>
      <c r="BH17" s="52">
        <v>0</v>
      </c>
      <c r="BI17" s="52">
        <v>0</v>
      </c>
      <c r="BJ17" s="52">
        <v>2.1849506999999999</v>
      </c>
      <c r="BK17" s="52">
        <f t="shared" si="2"/>
        <v>67.009956650000007</v>
      </c>
    </row>
    <row r="18" spans="1:63">
      <c r="A18" s="59"/>
      <c r="B18" s="60" t="s">
        <v>111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0.22417318999999999</v>
      </c>
      <c r="I18" s="52">
        <v>0</v>
      </c>
      <c r="J18" s="52">
        <v>0</v>
      </c>
      <c r="K18" s="52">
        <v>0</v>
      </c>
      <c r="L18" s="52">
        <v>1.4005411699999999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7.5809860000000007E-2</v>
      </c>
      <c r="S18" s="52">
        <v>0</v>
      </c>
      <c r="T18" s="52">
        <v>0</v>
      </c>
      <c r="U18" s="52">
        <v>0</v>
      </c>
      <c r="V18" s="52">
        <v>0.18078483000000001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0.93503248999999999</v>
      </c>
      <c r="AC18" s="52">
        <v>15.296227099999999</v>
      </c>
      <c r="AD18" s="52">
        <v>0</v>
      </c>
      <c r="AE18" s="52">
        <v>0</v>
      </c>
      <c r="AF18" s="52">
        <v>40.04816228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6.1859740000000003E-2</v>
      </c>
      <c r="AM18" s="52">
        <v>0</v>
      </c>
      <c r="AN18" s="52">
        <v>0</v>
      </c>
      <c r="AO18" s="52">
        <v>0</v>
      </c>
      <c r="AP18" s="52">
        <v>0.32616954999999997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1.83755263</v>
      </c>
      <c r="AW18" s="52">
        <v>17.363037559999999</v>
      </c>
      <c r="AX18" s="52">
        <v>0</v>
      </c>
      <c r="AY18" s="52">
        <v>0</v>
      </c>
      <c r="AZ18" s="52">
        <v>19.118185140000001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1.14014478</v>
      </c>
      <c r="BG18" s="52">
        <v>0.56236129000000001</v>
      </c>
      <c r="BH18" s="52">
        <v>0</v>
      </c>
      <c r="BI18" s="52">
        <v>0</v>
      </c>
      <c r="BJ18" s="52">
        <v>3.9106289200000002</v>
      </c>
      <c r="BK18" s="52">
        <f t="shared" si="2"/>
        <v>102.48067053</v>
      </c>
    </row>
    <row r="19" spans="1:63">
      <c r="A19" s="59"/>
      <c r="B19" s="60" t="s">
        <v>112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0.11681237</v>
      </c>
      <c r="I19" s="52">
        <v>0</v>
      </c>
      <c r="J19" s="52">
        <v>0</v>
      </c>
      <c r="K19" s="52">
        <v>0</v>
      </c>
      <c r="L19" s="52">
        <v>1.9647559999999999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2.295929E-2</v>
      </c>
      <c r="S19" s="52">
        <v>0.61103507000000001</v>
      </c>
      <c r="T19" s="52">
        <v>0</v>
      </c>
      <c r="U19" s="52">
        <v>0</v>
      </c>
      <c r="V19" s="52">
        <v>5.5468399699999997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0.27956734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6.1504820000000002E-2</v>
      </c>
      <c r="AM19" s="52">
        <v>0</v>
      </c>
      <c r="AN19" s="52">
        <v>0</v>
      </c>
      <c r="AO19" s="52">
        <v>0</v>
      </c>
      <c r="AP19" s="52">
        <v>0.34666350000000001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0.23401240000000001</v>
      </c>
      <c r="AW19" s="52">
        <v>3.23310458</v>
      </c>
      <c r="AX19" s="52">
        <v>0</v>
      </c>
      <c r="AY19" s="52">
        <v>0</v>
      </c>
      <c r="AZ19" s="52">
        <v>13.615807240000001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0.10112957</v>
      </c>
      <c r="BG19" s="52">
        <v>1.6774040299999999</v>
      </c>
      <c r="BH19" s="52">
        <v>0</v>
      </c>
      <c r="BI19" s="52">
        <v>0</v>
      </c>
      <c r="BJ19" s="52">
        <v>0.78356351000000002</v>
      </c>
      <c r="BK19" s="52">
        <f t="shared" si="2"/>
        <v>28.595159690000003</v>
      </c>
    </row>
    <row r="20" spans="1:63">
      <c r="A20" s="59"/>
      <c r="B20" s="60" t="s">
        <v>113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0.13867011000000001</v>
      </c>
      <c r="I20" s="52">
        <v>5.6032854900000002</v>
      </c>
      <c r="J20" s="52">
        <v>0</v>
      </c>
      <c r="K20" s="52">
        <v>0</v>
      </c>
      <c r="L20" s="52">
        <v>9.2790407699999999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0.16983783</v>
      </c>
      <c r="S20" s="52">
        <v>0</v>
      </c>
      <c r="T20" s="52">
        <v>0</v>
      </c>
      <c r="U20" s="52">
        <v>0</v>
      </c>
      <c r="V20" s="52">
        <v>0.23556436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0.98481739000000001</v>
      </c>
      <c r="AC20" s="52">
        <v>4.6356680099999998</v>
      </c>
      <c r="AD20" s="52">
        <v>0</v>
      </c>
      <c r="AE20" s="52">
        <v>0</v>
      </c>
      <c r="AF20" s="52">
        <v>23.36702665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0.10339350999999999</v>
      </c>
      <c r="AM20" s="52">
        <v>0.55767807000000003</v>
      </c>
      <c r="AN20" s="52">
        <v>0</v>
      </c>
      <c r="AO20" s="52">
        <v>0</v>
      </c>
      <c r="AP20" s="52">
        <v>2.5876262200000002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1.00967411</v>
      </c>
      <c r="AW20" s="52">
        <v>6.3057574599999997</v>
      </c>
      <c r="AX20" s="52">
        <v>0</v>
      </c>
      <c r="AY20" s="52">
        <v>0</v>
      </c>
      <c r="AZ20" s="52">
        <v>15.62667055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0.43629097</v>
      </c>
      <c r="BG20" s="52">
        <v>0.19893157</v>
      </c>
      <c r="BH20" s="52">
        <v>0</v>
      </c>
      <c r="BI20" s="52">
        <v>0</v>
      </c>
      <c r="BJ20" s="52">
        <v>4.2997993699999997</v>
      </c>
      <c r="BK20" s="52">
        <f t="shared" si="2"/>
        <v>75.539732440000009</v>
      </c>
    </row>
    <row r="21" spans="1:63">
      <c r="A21" s="59"/>
      <c r="B21" s="60" t="s">
        <v>114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8.3102860000000001E-2</v>
      </c>
      <c r="I21" s="52">
        <v>11.51086903</v>
      </c>
      <c r="J21" s="52">
        <v>0</v>
      </c>
      <c r="K21" s="52">
        <v>0</v>
      </c>
      <c r="L21" s="52">
        <v>2.67276764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1.1791619999999999E-2</v>
      </c>
      <c r="S21" s="52">
        <v>0</v>
      </c>
      <c r="T21" s="52">
        <v>0</v>
      </c>
      <c r="U21" s="52">
        <v>0</v>
      </c>
      <c r="V21" s="52">
        <v>0.19091198000000001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2.2431625799999999</v>
      </c>
      <c r="AD21" s="52">
        <v>0</v>
      </c>
      <c r="AE21" s="52">
        <v>0</v>
      </c>
      <c r="AF21" s="52">
        <v>0.32101898000000001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0.72864313999999997</v>
      </c>
      <c r="AW21" s="52">
        <v>7.0255953</v>
      </c>
      <c r="AX21" s="52">
        <v>0</v>
      </c>
      <c r="AY21" s="52">
        <v>0</v>
      </c>
      <c r="AZ21" s="52">
        <v>19.927473500000001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0.12622275999999999</v>
      </c>
      <c r="BG21" s="52">
        <v>0.25791882999999999</v>
      </c>
      <c r="BH21" s="52">
        <v>0</v>
      </c>
      <c r="BI21" s="52">
        <v>0</v>
      </c>
      <c r="BJ21" s="52">
        <v>1.2694169200000001</v>
      </c>
      <c r="BK21" s="52">
        <f t="shared" si="2"/>
        <v>46.368895139999992</v>
      </c>
    </row>
    <row r="22" spans="1:63">
      <c r="A22" s="59"/>
      <c r="B22" s="60" t="s">
        <v>115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0.21934382999999999</v>
      </c>
      <c r="I22" s="52">
        <v>27.087657830000001</v>
      </c>
      <c r="J22" s="52">
        <v>0</v>
      </c>
      <c r="K22" s="52">
        <v>0</v>
      </c>
      <c r="L22" s="52">
        <v>2.9517153899999999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0.23926627</v>
      </c>
      <c r="S22" s="52">
        <v>21.3692323</v>
      </c>
      <c r="T22" s="52">
        <v>0</v>
      </c>
      <c r="U22" s="52">
        <v>0</v>
      </c>
      <c r="V22" s="52">
        <v>9.9601019999999998E-2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4.1817819999999999E-2</v>
      </c>
      <c r="AC22" s="52">
        <v>0.66991955000000003</v>
      </c>
      <c r="AD22" s="52">
        <v>0</v>
      </c>
      <c r="AE22" s="52">
        <v>0</v>
      </c>
      <c r="AF22" s="52">
        <v>3.9548354400000001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5.5826630000000002E-2</v>
      </c>
      <c r="AM22" s="52">
        <v>0</v>
      </c>
      <c r="AN22" s="52">
        <v>0</v>
      </c>
      <c r="AO22" s="52">
        <v>0</v>
      </c>
      <c r="AP22" s="52">
        <v>0.55826629000000005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1.6598548099999999</v>
      </c>
      <c r="AW22" s="52">
        <v>3.7534152000000001</v>
      </c>
      <c r="AX22" s="52">
        <v>0.27913315</v>
      </c>
      <c r="AY22" s="52">
        <v>0</v>
      </c>
      <c r="AZ22" s="52">
        <v>29.59562734</v>
      </c>
      <c r="BA22" s="52">
        <v>0</v>
      </c>
      <c r="BB22" s="52">
        <v>0</v>
      </c>
      <c r="BC22" s="52">
        <v>0</v>
      </c>
      <c r="BD22" s="52">
        <v>0</v>
      </c>
      <c r="BE22" s="52">
        <v>0</v>
      </c>
      <c r="BF22" s="52">
        <v>0.59371507999999995</v>
      </c>
      <c r="BG22" s="52">
        <v>0</v>
      </c>
      <c r="BH22" s="52">
        <v>0</v>
      </c>
      <c r="BI22" s="52">
        <v>0</v>
      </c>
      <c r="BJ22" s="52">
        <v>5.8779288300000001</v>
      </c>
      <c r="BK22" s="52">
        <f t="shared" si="2"/>
        <v>99.007156780000003</v>
      </c>
    </row>
    <row r="23" spans="1:63">
      <c r="A23" s="59"/>
      <c r="B23" s="60" t="s">
        <v>116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0.16067856</v>
      </c>
      <c r="I23" s="52">
        <v>0</v>
      </c>
      <c r="J23" s="52">
        <v>0</v>
      </c>
      <c r="K23" s="52">
        <v>0</v>
      </c>
      <c r="L23" s="52">
        <v>4.7624924499999999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4.5859400000000002E-2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0.16278877</v>
      </c>
      <c r="AC23" s="52">
        <v>0.56407145000000003</v>
      </c>
      <c r="AD23" s="52">
        <v>0</v>
      </c>
      <c r="AE23" s="52">
        <v>0</v>
      </c>
      <c r="AF23" s="52">
        <v>9.3538513499999993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0.18050287000000001</v>
      </c>
      <c r="AM23" s="52">
        <v>3.3844289999999999E-2</v>
      </c>
      <c r="AN23" s="52">
        <v>0</v>
      </c>
      <c r="AO23" s="52">
        <v>0</v>
      </c>
      <c r="AP23" s="52">
        <v>5.0980777799999997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2.72617763</v>
      </c>
      <c r="AW23" s="52">
        <v>2.7500446200000002</v>
      </c>
      <c r="AX23" s="52">
        <v>0</v>
      </c>
      <c r="AY23" s="52">
        <v>0</v>
      </c>
      <c r="AZ23" s="52">
        <v>64.463443760000004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0.97223017</v>
      </c>
      <c r="BG23" s="52">
        <v>0.95484886999999996</v>
      </c>
      <c r="BH23" s="52">
        <v>0.33844287000000001</v>
      </c>
      <c r="BI23" s="52">
        <v>0</v>
      </c>
      <c r="BJ23" s="52">
        <v>2.4224228999999999</v>
      </c>
      <c r="BK23" s="52">
        <f t="shared" si="2"/>
        <v>94.989777740000008</v>
      </c>
    </row>
    <row r="24" spans="1:63">
      <c r="A24" s="59"/>
      <c r="B24" s="60" t="s">
        <v>117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0.24148898999999999</v>
      </c>
      <c r="I24" s="52">
        <v>15.68015806</v>
      </c>
      <c r="J24" s="52">
        <v>0</v>
      </c>
      <c r="K24" s="52">
        <v>0</v>
      </c>
      <c r="L24" s="52">
        <v>0.61992625000000001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4.4800449999999999E-2</v>
      </c>
      <c r="S24" s="52">
        <v>0</v>
      </c>
      <c r="T24" s="52">
        <v>0</v>
      </c>
      <c r="U24" s="52">
        <v>0</v>
      </c>
      <c r="V24" s="52">
        <v>8.9600899999999997E-2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5.5941650000000002E-2</v>
      </c>
      <c r="AC24" s="52">
        <v>3.4462727399999999</v>
      </c>
      <c r="AD24" s="52">
        <v>0</v>
      </c>
      <c r="AE24" s="52">
        <v>0</v>
      </c>
      <c r="AF24" s="52">
        <v>5.79424764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4.4753319999999999E-2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0.37564143999999999</v>
      </c>
      <c r="AW24" s="52">
        <v>12.97891928</v>
      </c>
      <c r="AX24" s="52">
        <v>0</v>
      </c>
      <c r="AY24" s="52">
        <v>0</v>
      </c>
      <c r="AZ24" s="52">
        <v>7.9124758000000002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0.12530369</v>
      </c>
      <c r="BG24" s="52">
        <v>0</v>
      </c>
      <c r="BH24" s="52">
        <v>0</v>
      </c>
      <c r="BI24" s="52">
        <v>0</v>
      </c>
      <c r="BJ24" s="52">
        <v>0.44778713999999997</v>
      </c>
      <c r="BK24" s="52">
        <f t="shared" si="2"/>
        <v>47.85731735000001</v>
      </c>
    </row>
    <row r="25" spans="1:63">
      <c r="A25" s="59"/>
      <c r="B25" s="60" t="s">
        <v>118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0.16422901000000001</v>
      </c>
      <c r="I25" s="52">
        <v>0</v>
      </c>
      <c r="J25" s="52">
        <v>0</v>
      </c>
      <c r="K25" s="52">
        <v>0</v>
      </c>
      <c r="L25" s="52">
        <v>1.934623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6.6154909999999997E-2</v>
      </c>
      <c r="S25" s="52">
        <v>0</v>
      </c>
      <c r="T25" s="52">
        <v>0</v>
      </c>
      <c r="U25" s="52">
        <v>0</v>
      </c>
      <c r="V25" s="52">
        <v>1.1773331600000001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0.49231918000000002</v>
      </c>
      <c r="AC25" s="52">
        <v>3.0695009400000002</v>
      </c>
      <c r="AD25" s="52">
        <v>0</v>
      </c>
      <c r="AE25" s="52">
        <v>0</v>
      </c>
      <c r="AF25" s="52">
        <v>4.2199248599999999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2.5109900000000001E-2</v>
      </c>
      <c r="AM25" s="52">
        <v>0</v>
      </c>
      <c r="AN25" s="52">
        <v>0</v>
      </c>
      <c r="AO25" s="52">
        <v>0</v>
      </c>
      <c r="AP25" s="52">
        <v>0.90395634000000002</v>
      </c>
      <c r="AQ25" s="52">
        <v>0</v>
      </c>
      <c r="AR25" s="52">
        <v>0</v>
      </c>
      <c r="AS25" s="52">
        <v>0</v>
      </c>
      <c r="AT25" s="52">
        <v>0</v>
      </c>
      <c r="AU25" s="52">
        <v>0</v>
      </c>
      <c r="AV25" s="52">
        <v>1.5379478</v>
      </c>
      <c r="AW25" s="52">
        <v>5.3237883799999999</v>
      </c>
      <c r="AX25" s="52">
        <v>0</v>
      </c>
      <c r="AY25" s="52">
        <v>0</v>
      </c>
      <c r="AZ25" s="52">
        <v>29.764426230000002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0.25263906000000003</v>
      </c>
      <c r="BG25" s="52">
        <v>5.5799769999999999E-2</v>
      </c>
      <c r="BH25" s="52">
        <v>0</v>
      </c>
      <c r="BI25" s="52">
        <v>0</v>
      </c>
      <c r="BJ25" s="52">
        <v>2.2026670699999999</v>
      </c>
      <c r="BK25" s="52">
        <f t="shared" si="2"/>
        <v>51.190419609999999</v>
      </c>
    </row>
    <row r="26" spans="1:63">
      <c r="A26" s="59"/>
      <c r="B26" s="60" t="s">
        <v>119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5.2115389999999998E-2</v>
      </c>
      <c r="I26" s="52">
        <v>39.913537069999997</v>
      </c>
      <c r="J26" s="52">
        <v>0</v>
      </c>
      <c r="K26" s="52">
        <v>0</v>
      </c>
      <c r="L26" s="52">
        <v>1.17682592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3.1381310000000003E-2</v>
      </c>
      <c r="S26" s="52">
        <v>1.1207609700000001</v>
      </c>
      <c r="T26" s="52">
        <v>0</v>
      </c>
      <c r="U26" s="52">
        <v>0</v>
      </c>
      <c r="V26" s="52">
        <v>2.3423904200000001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4.4805000000000001E-3</v>
      </c>
      <c r="AC26" s="52">
        <v>3.3603735499999998</v>
      </c>
      <c r="AD26" s="52">
        <v>0</v>
      </c>
      <c r="AE26" s="52">
        <v>0</v>
      </c>
      <c r="AF26" s="52">
        <v>0.67207470999999996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5.6006225799999996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0.39314130000000003</v>
      </c>
      <c r="AW26" s="52">
        <v>1.4001556500000001</v>
      </c>
      <c r="AX26" s="52">
        <v>0</v>
      </c>
      <c r="AY26" s="52">
        <v>0</v>
      </c>
      <c r="AZ26" s="52">
        <v>7.3867104100000001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9.6308309999999994E-2</v>
      </c>
      <c r="BG26" s="52">
        <v>5.6006225799999996</v>
      </c>
      <c r="BH26" s="52">
        <v>0</v>
      </c>
      <c r="BI26" s="52">
        <v>0</v>
      </c>
      <c r="BJ26" s="52">
        <v>0.24082677</v>
      </c>
      <c r="BK26" s="52">
        <f t="shared" si="2"/>
        <v>69.392327439999988</v>
      </c>
    </row>
    <row r="27" spans="1:63">
      <c r="A27" s="59"/>
      <c r="B27" s="60" t="s">
        <v>120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0.1092321</v>
      </c>
      <c r="I27" s="52">
        <v>0</v>
      </c>
      <c r="J27" s="52">
        <v>0</v>
      </c>
      <c r="K27" s="52">
        <v>0</v>
      </c>
      <c r="L27" s="52">
        <v>2.76617823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7.0995269999999999E-2</v>
      </c>
      <c r="S27" s="52">
        <v>16.144301389999999</v>
      </c>
      <c r="T27" s="52">
        <v>0</v>
      </c>
      <c r="U27" s="52">
        <v>0</v>
      </c>
      <c r="V27" s="52">
        <v>1.7431150900000001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0.10737963</v>
      </c>
      <c r="AC27" s="52">
        <v>2.6149443099999998</v>
      </c>
      <c r="AD27" s="52">
        <v>0</v>
      </c>
      <c r="AE27" s="52">
        <v>0</v>
      </c>
      <c r="AF27" s="52">
        <v>8.6362664000000002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0.15578391999999999</v>
      </c>
      <c r="AM27" s="52">
        <v>0.27818556999999999</v>
      </c>
      <c r="AN27" s="52">
        <v>0</v>
      </c>
      <c r="AO27" s="52">
        <v>0</v>
      </c>
      <c r="AP27" s="52">
        <v>0.44509690000000002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1.4245083199999999</v>
      </c>
      <c r="AW27" s="52">
        <v>7.1771875600000001</v>
      </c>
      <c r="AX27" s="52">
        <v>0</v>
      </c>
      <c r="AY27" s="52">
        <v>0</v>
      </c>
      <c r="AZ27" s="52">
        <v>34.684313090000003</v>
      </c>
      <c r="BA27" s="52">
        <v>0</v>
      </c>
      <c r="BB27" s="52">
        <v>0</v>
      </c>
      <c r="BC27" s="52">
        <v>0</v>
      </c>
      <c r="BD27" s="52">
        <v>0</v>
      </c>
      <c r="BE27" s="52">
        <v>0</v>
      </c>
      <c r="BF27" s="52">
        <v>0.43287899000000002</v>
      </c>
      <c r="BG27" s="52">
        <v>1.9165870000000002E-2</v>
      </c>
      <c r="BH27" s="52">
        <v>0</v>
      </c>
      <c r="BI27" s="52">
        <v>0</v>
      </c>
      <c r="BJ27" s="52">
        <v>2.2907601999999998</v>
      </c>
      <c r="BK27" s="52">
        <f t="shared" si="2"/>
        <v>79.100292839999994</v>
      </c>
    </row>
    <row r="28" spans="1:63">
      <c r="A28" s="59"/>
      <c r="B28" s="60" t="s">
        <v>121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7.6999310000000001E-2</v>
      </c>
      <c r="I28" s="52">
        <v>5.5635338699999997</v>
      </c>
      <c r="J28" s="52">
        <v>0</v>
      </c>
      <c r="K28" s="52">
        <v>0</v>
      </c>
      <c r="L28" s="52">
        <v>6.00861658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1.223978E-2</v>
      </c>
      <c r="S28" s="52">
        <v>0</v>
      </c>
      <c r="T28" s="52">
        <v>0</v>
      </c>
      <c r="U28" s="52">
        <v>0</v>
      </c>
      <c r="V28" s="52">
        <v>0.13352480999999999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1.111145E-2</v>
      </c>
      <c r="AC28" s="52">
        <v>2.7778609999999999E-2</v>
      </c>
      <c r="AD28" s="52">
        <v>0</v>
      </c>
      <c r="AE28" s="52">
        <v>0</v>
      </c>
      <c r="AF28" s="52">
        <v>3.4556594500000002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5.5557200000000001E-3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0.14611551</v>
      </c>
      <c r="AW28" s="52">
        <v>1.88894568</v>
      </c>
      <c r="AX28" s="52">
        <v>0</v>
      </c>
      <c r="AY28" s="52">
        <v>0</v>
      </c>
      <c r="AZ28" s="52">
        <v>3.4917716400000001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0.17388301</v>
      </c>
      <c r="BG28" s="52">
        <v>0</v>
      </c>
      <c r="BH28" s="52">
        <v>0</v>
      </c>
      <c r="BI28" s="52">
        <v>0</v>
      </c>
      <c r="BJ28" s="52">
        <v>4.7590541899999996</v>
      </c>
      <c r="BK28" s="52">
        <f t="shared" si="2"/>
        <v>25.754789610000003</v>
      </c>
    </row>
    <row r="29" spans="1:63">
      <c r="A29" s="59"/>
      <c r="B29" s="60" t="s">
        <v>122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7.3329500000000004E-3</v>
      </c>
      <c r="I29" s="52">
        <v>9.5602155999999994</v>
      </c>
      <c r="J29" s="52">
        <v>0</v>
      </c>
      <c r="K29" s="52">
        <v>0</v>
      </c>
      <c r="L29" s="52">
        <v>0.89717574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0.1012192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2.8859010000000001E-2</v>
      </c>
      <c r="AC29" s="52">
        <v>0.83247145</v>
      </c>
      <c r="AD29" s="52">
        <v>0</v>
      </c>
      <c r="AE29" s="52">
        <v>0</v>
      </c>
      <c r="AF29" s="52">
        <v>2.4796705000000001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4.9948299999999996E-3</v>
      </c>
      <c r="AM29" s="52">
        <v>0</v>
      </c>
      <c r="AN29" s="52">
        <v>0</v>
      </c>
      <c r="AO29" s="52">
        <v>0</v>
      </c>
      <c r="AP29" s="52">
        <v>0.17759390999999999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0.53626700999999999</v>
      </c>
      <c r="AW29" s="52">
        <v>1.6649429</v>
      </c>
      <c r="AX29" s="52">
        <v>0</v>
      </c>
      <c r="AY29" s="52">
        <v>0</v>
      </c>
      <c r="AZ29" s="52">
        <v>2.7079585900000001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0.1486905</v>
      </c>
      <c r="BG29" s="52">
        <v>0.11099618999999999</v>
      </c>
      <c r="BH29" s="52">
        <v>0</v>
      </c>
      <c r="BI29" s="52">
        <v>0</v>
      </c>
      <c r="BJ29" s="52">
        <v>0.27749048999999998</v>
      </c>
      <c r="BK29" s="52">
        <f t="shared" si="2"/>
        <v>19.535878870000001</v>
      </c>
    </row>
    <row r="30" spans="1:63">
      <c r="A30" s="59"/>
      <c r="B30" s="60" t="s">
        <v>123</v>
      </c>
      <c r="C30" s="52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0.34128159000000002</v>
      </c>
      <c r="I30" s="52">
        <v>4.0713458500000002</v>
      </c>
      <c r="J30" s="52">
        <v>0</v>
      </c>
      <c r="K30" s="52">
        <v>0</v>
      </c>
      <c r="L30" s="52">
        <v>6.6983802499999996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9.6515390000000006E-2</v>
      </c>
      <c r="S30" s="52">
        <v>20.91962608</v>
      </c>
      <c r="T30" s="52">
        <v>0</v>
      </c>
      <c r="U30" s="52">
        <v>0</v>
      </c>
      <c r="V30" s="52">
        <v>0.54352608999999996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0.30932927999999998</v>
      </c>
      <c r="AC30" s="52">
        <v>5.2098188800000003</v>
      </c>
      <c r="AD30" s="52">
        <v>0</v>
      </c>
      <c r="AE30" s="52">
        <v>0</v>
      </c>
      <c r="AF30" s="52">
        <v>11.83238083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5.0345380000000002E-2</v>
      </c>
      <c r="AM30" s="52">
        <v>0.44303631999999998</v>
      </c>
      <c r="AN30" s="52">
        <v>0</v>
      </c>
      <c r="AO30" s="52">
        <v>0</v>
      </c>
      <c r="AP30" s="52">
        <v>1.146274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2.38907304</v>
      </c>
      <c r="AW30" s="52">
        <v>23.44885201</v>
      </c>
      <c r="AX30" s="52">
        <v>0</v>
      </c>
      <c r="AY30" s="52">
        <v>0</v>
      </c>
      <c r="AZ30" s="52">
        <v>38.557299639999997</v>
      </c>
      <c r="BA30" s="52">
        <v>0</v>
      </c>
      <c r="BB30" s="52">
        <v>0</v>
      </c>
      <c r="BC30" s="52">
        <v>0</v>
      </c>
      <c r="BD30" s="52">
        <v>0</v>
      </c>
      <c r="BE30" s="52">
        <v>0</v>
      </c>
      <c r="BF30" s="52">
        <v>0.40884150000000002</v>
      </c>
      <c r="BG30" s="52">
        <v>0.54750980000000005</v>
      </c>
      <c r="BH30" s="52">
        <v>0</v>
      </c>
      <c r="BI30" s="52">
        <v>0</v>
      </c>
      <c r="BJ30" s="52">
        <v>2.2067622099999999</v>
      </c>
      <c r="BK30" s="52">
        <f t="shared" si="2"/>
        <v>119.22019813999998</v>
      </c>
    </row>
    <row r="31" spans="1:63">
      <c r="A31" s="59"/>
      <c r="B31" s="60" t="s">
        <v>124</v>
      </c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7.9315659999999996E-2</v>
      </c>
      <c r="I31" s="52">
        <v>10.396185340000001</v>
      </c>
      <c r="J31" s="52">
        <v>0</v>
      </c>
      <c r="K31" s="52">
        <v>0</v>
      </c>
      <c r="L31" s="52">
        <v>0.15397088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6.6344999999999998E-3</v>
      </c>
      <c r="S31" s="52">
        <v>0</v>
      </c>
      <c r="T31" s="52">
        <v>0</v>
      </c>
      <c r="U31" s="52">
        <v>0</v>
      </c>
      <c r="V31" s="52">
        <v>2.465972E-2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1.2521579999999999E-2</v>
      </c>
      <c r="AC31" s="52">
        <v>4.9104225799999996</v>
      </c>
      <c r="AD31" s="52">
        <v>0</v>
      </c>
      <c r="AE31" s="52">
        <v>0</v>
      </c>
      <c r="AF31" s="52">
        <v>7.9573785199999998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4.9104200000000004E-3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0.37885042000000002</v>
      </c>
      <c r="AW31" s="52">
        <v>9.1327940600000002</v>
      </c>
      <c r="AX31" s="52">
        <v>0</v>
      </c>
      <c r="AY31" s="52">
        <v>0</v>
      </c>
      <c r="AZ31" s="52">
        <v>4.8652769300000003</v>
      </c>
      <c r="BA31" s="52">
        <v>0</v>
      </c>
      <c r="BB31" s="52">
        <v>0</v>
      </c>
      <c r="BC31" s="52">
        <v>0</v>
      </c>
      <c r="BD31" s="52">
        <v>0</v>
      </c>
      <c r="BE31" s="52">
        <v>0</v>
      </c>
      <c r="BF31" s="52">
        <v>8.509688E-2</v>
      </c>
      <c r="BG31" s="52">
        <v>0</v>
      </c>
      <c r="BH31" s="52">
        <v>0</v>
      </c>
      <c r="BI31" s="52">
        <v>0</v>
      </c>
      <c r="BJ31" s="52">
        <v>0.13491297999999999</v>
      </c>
      <c r="BK31" s="52">
        <f t="shared" si="2"/>
        <v>38.142930470000003</v>
      </c>
    </row>
    <row r="32" spans="1:63">
      <c r="A32" s="59"/>
      <c r="B32" s="60" t="s">
        <v>125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0.29548974</v>
      </c>
      <c r="I32" s="52">
        <v>14.2739657</v>
      </c>
      <c r="J32" s="52">
        <v>0</v>
      </c>
      <c r="K32" s="52">
        <v>0</v>
      </c>
      <c r="L32" s="52">
        <v>0.66986964999999998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0.15676166999999999</v>
      </c>
      <c r="S32" s="52">
        <v>0.21909387</v>
      </c>
      <c r="T32" s="52">
        <v>0</v>
      </c>
      <c r="U32" s="52">
        <v>0</v>
      </c>
      <c r="V32" s="52">
        <v>1.6432039999999998E-2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2.2492018800000002</v>
      </c>
      <c r="AC32" s="52">
        <v>77.911871599999998</v>
      </c>
      <c r="AD32" s="52">
        <v>0</v>
      </c>
      <c r="AE32" s="52">
        <v>0</v>
      </c>
      <c r="AF32" s="52">
        <v>237.23746521000001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0.40205306000000002</v>
      </c>
      <c r="AM32" s="52">
        <v>17.777856440000001</v>
      </c>
      <c r="AN32" s="52">
        <v>0</v>
      </c>
      <c r="AO32" s="52">
        <v>0</v>
      </c>
      <c r="AP32" s="52">
        <v>19.2855226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2.0417424999999998</v>
      </c>
      <c r="AW32" s="52">
        <v>5.2755411600000004</v>
      </c>
      <c r="AX32" s="52">
        <v>0</v>
      </c>
      <c r="AY32" s="52">
        <v>0</v>
      </c>
      <c r="AZ32" s="52">
        <v>28.430129220000001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1.2751635299999999</v>
      </c>
      <c r="BG32" s="52">
        <v>0.91434523999999995</v>
      </c>
      <c r="BH32" s="52">
        <v>0</v>
      </c>
      <c r="BI32" s="52">
        <v>0</v>
      </c>
      <c r="BJ32" s="52">
        <v>3.1929555299999999</v>
      </c>
      <c r="BK32" s="52">
        <f t="shared" si="2"/>
        <v>411.62546063999997</v>
      </c>
    </row>
    <row r="33" spans="1:63">
      <c r="A33" s="59"/>
      <c r="B33" s="60" t="s">
        <v>126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0.12591649999999999</v>
      </c>
      <c r="I33" s="52">
        <v>8.5121092300000001</v>
      </c>
      <c r="J33" s="52">
        <v>0</v>
      </c>
      <c r="K33" s="52">
        <v>0</v>
      </c>
      <c r="L33" s="52">
        <v>1.19870136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6.6512799999999999E-3</v>
      </c>
      <c r="S33" s="52">
        <v>2.3433792499999999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4.8367729999999998E-2</v>
      </c>
      <c r="AC33" s="52">
        <v>1.15378957</v>
      </c>
      <c r="AD33" s="52">
        <v>0</v>
      </c>
      <c r="AE33" s="52">
        <v>0</v>
      </c>
      <c r="AF33" s="52">
        <v>0.81886563000000001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3.4394830000000001E-2</v>
      </c>
      <c r="AM33" s="52">
        <v>0</v>
      </c>
      <c r="AN33" s="52">
        <v>0</v>
      </c>
      <c r="AO33" s="52">
        <v>0</v>
      </c>
      <c r="AP33" s="52">
        <v>2.1496769999999998E-2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52">
        <v>0.44928245</v>
      </c>
      <c r="AW33" s="52">
        <v>2.44525733</v>
      </c>
      <c r="AX33" s="52">
        <v>0</v>
      </c>
      <c r="AY33" s="52">
        <v>0</v>
      </c>
      <c r="AZ33" s="52">
        <v>8.8852353599999994</v>
      </c>
      <c r="BA33" s="52">
        <v>0</v>
      </c>
      <c r="BB33" s="52">
        <v>0</v>
      </c>
      <c r="BC33" s="52">
        <v>0</v>
      </c>
      <c r="BD33" s="52">
        <v>0</v>
      </c>
      <c r="BE33" s="52">
        <v>0</v>
      </c>
      <c r="BF33" s="52">
        <v>0.32460334000000002</v>
      </c>
      <c r="BG33" s="52">
        <v>0</v>
      </c>
      <c r="BH33" s="52">
        <v>0</v>
      </c>
      <c r="BI33" s="52">
        <v>0</v>
      </c>
      <c r="BJ33" s="52">
        <v>1.4402619400000001</v>
      </c>
      <c r="BK33" s="52">
        <f t="shared" si="2"/>
        <v>27.808312569999998</v>
      </c>
    </row>
    <row r="34" spans="1:63">
      <c r="A34" s="59"/>
      <c r="B34" s="60" t="s">
        <v>127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9.2847449999999998E-2</v>
      </c>
      <c r="I34" s="52">
        <v>4.0483693599999997</v>
      </c>
      <c r="J34" s="52">
        <v>0</v>
      </c>
      <c r="K34" s="52">
        <v>0</v>
      </c>
      <c r="L34" s="52">
        <v>0.38680618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2.6330760000000002E-2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0.10726739</v>
      </c>
      <c r="AD34" s="52">
        <v>0</v>
      </c>
      <c r="AE34" s="52">
        <v>0</v>
      </c>
      <c r="AF34" s="52">
        <v>0.85813910000000004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0.11263076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0.58519507000000004</v>
      </c>
      <c r="AW34" s="52">
        <v>14.29602669</v>
      </c>
      <c r="AX34" s="52">
        <v>0</v>
      </c>
      <c r="AY34" s="52">
        <v>0</v>
      </c>
      <c r="AZ34" s="52">
        <v>11.02805816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0.12274607</v>
      </c>
      <c r="BG34" s="52">
        <v>1.01904E-2</v>
      </c>
      <c r="BH34" s="52">
        <v>0</v>
      </c>
      <c r="BI34" s="52">
        <v>0</v>
      </c>
      <c r="BJ34" s="52">
        <v>0.17512365999999999</v>
      </c>
      <c r="BK34" s="52">
        <f t="shared" si="2"/>
        <v>31.849731049999999</v>
      </c>
    </row>
    <row r="35" spans="1:63">
      <c r="A35" s="59"/>
      <c r="B35" s="60" t="s">
        <v>128</v>
      </c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0.11044171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1.7216509799999999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0</v>
      </c>
      <c r="AP35" s="52">
        <v>0</v>
      </c>
      <c r="AQ35" s="52">
        <v>0</v>
      </c>
      <c r="AR35" s="52">
        <v>0</v>
      </c>
      <c r="AS35" s="52">
        <v>0</v>
      </c>
      <c r="AT35" s="52">
        <v>0</v>
      </c>
      <c r="AU35" s="52">
        <v>0</v>
      </c>
      <c r="AV35" s="52">
        <v>0.80914368999999997</v>
      </c>
      <c r="AW35" s="52">
        <v>121.10419886</v>
      </c>
      <c r="AX35" s="52">
        <v>0</v>
      </c>
      <c r="AY35" s="52">
        <v>0</v>
      </c>
      <c r="AZ35" s="52">
        <v>274.39691800999998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0.27555735999999997</v>
      </c>
      <c r="BG35" s="52">
        <v>8.3522683799999999</v>
      </c>
      <c r="BH35" s="52">
        <v>0</v>
      </c>
      <c r="BI35" s="52">
        <v>0</v>
      </c>
      <c r="BJ35" s="52">
        <v>6.4513998499999996</v>
      </c>
      <c r="BK35" s="52">
        <f t="shared" si="2"/>
        <v>413.22157883999995</v>
      </c>
    </row>
    <row r="36" spans="1:63">
      <c r="A36" s="59"/>
      <c r="B36" s="60" t="s">
        <v>129</v>
      </c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0.17891609</v>
      </c>
      <c r="I36" s="52">
        <v>61.797194179999998</v>
      </c>
      <c r="J36" s="52">
        <v>0</v>
      </c>
      <c r="K36" s="52">
        <v>0</v>
      </c>
      <c r="L36" s="52">
        <v>2.8583448100000002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0.1157725</v>
      </c>
      <c r="S36" s="52">
        <v>32.239625820000001</v>
      </c>
      <c r="T36" s="52">
        <v>0</v>
      </c>
      <c r="U36" s="52">
        <v>0</v>
      </c>
      <c r="V36" s="52">
        <v>0.42448840999999998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0.12266958</v>
      </c>
      <c r="AC36" s="52">
        <v>0.321405</v>
      </c>
      <c r="AD36" s="52">
        <v>0</v>
      </c>
      <c r="AE36" s="52">
        <v>0</v>
      </c>
      <c r="AF36" s="52">
        <v>5.7669442000000002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6.7495050000000001E-2</v>
      </c>
      <c r="AM36" s="52">
        <v>0</v>
      </c>
      <c r="AN36" s="52">
        <v>0</v>
      </c>
      <c r="AO36" s="52">
        <v>0</v>
      </c>
      <c r="AP36" s="52">
        <v>1.8871798099999999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2.6290596900000001</v>
      </c>
      <c r="AW36" s="52">
        <v>1.6151661900000001</v>
      </c>
      <c r="AX36" s="52">
        <v>2.1427</v>
      </c>
      <c r="AY36" s="52">
        <v>0</v>
      </c>
      <c r="AZ36" s="52">
        <v>24.133765780000001</v>
      </c>
      <c r="BA36" s="52">
        <v>0</v>
      </c>
      <c r="BB36" s="52">
        <v>0</v>
      </c>
      <c r="BC36" s="52">
        <v>0</v>
      </c>
      <c r="BD36" s="52">
        <v>0</v>
      </c>
      <c r="BE36" s="52">
        <v>0</v>
      </c>
      <c r="BF36" s="52">
        <v>1.0166907999999999</v>
      </c>
      <c r="BG36" s="52">
        <v>1.3231172499999999</v>
      </c>
      <c r="BH36" s="52">
        <v>0</v>
      </c>
      <c r="BI36" s="52">
        <v>0</v>
      </c>
      <c r="BJ36" s="52">
        <v>5.4181447800000004</v>
      </c>
      <c r="BK36" s="52">
        <f t="shared" si="2"/>
        <v>144.05867993999999</v>
      </c>
    </row>
    <row r="37" spans="1:63">
      <c r="A37" s="59"/>
      <c r="B37" s="60" t="s">
        <v>130</v>
      </c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5.6919039999999997E-2</v>
      </c>
      <c r="I37" s="52">
        <v>49.215711599999999</v>
      </c>
      <c r="J37" s="52">
        <v>0</v>
      </c>
      <c r="K37" s="52">
        <v>0</v>
      </c>
      <c r="L37" s="52">
        <v>13.584190120000001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1.069907E-2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5.7115480000000003E-2</v>
      </c>
      <c r="AC37" s="52">
        <v>1.6013685499999999</v>
      </c>
      <c r="AD37" s="52">
        <v>0</v>
      </c>
      <c r="AE37" s="52">
        <v>0</v>
      </c>
      <c r="AF37" s="52">
        <v>0.16313781999999999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1.3344740000000001E-2</v>
      </c>
      <c r="AM37" s="52">
        <v>0.1067579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0.77820425999999998</v>
      </c>
      <c r="AW37" s="52">
        <v>1.3777619800000001</v>
      </c>
      <c r="AX37" s="52">
        <v>0</v>
      </c>
      <c r="AY37" s="52">
        <v>0</v>
      </c>
      <c r="AZ37" s="52">
        <v>10.232036150000001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9.3877559999999999E-2</v>
      </c>
      <c r="BG37" s="52">
        <v>0</v>
      </c>
      <c r="BH37" s="52">
        <v>0</v>
      </c>
      <c r="BI37" s="52">
        <v>0</v>
      </c>
      <c r="BJ37" s="52">
        <v>0.25789185999999997</v>
      </c>
      <c r="BK37" s="52">
        <f t="shared" si="2"/>
        <v>77.549016129999998</v>
      </c>
    </row>
    <row r="38" spans="1:63">
      <c r="A38" s="59"/>
      <c r="B38" s="60" t="s">
        <v>131</v>
      </c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0.12229384</v>
      </c>
      <c r="I38" s="52">
        <v>2.7427244800000001</v>
      </c>
      <c r="J38" s="52">
        <v>0</v>
      </c>
      <c r="K38" s="52">
        <v>0</v>
      </c>
      <c r="L38" s="52">
        <v>0.21473897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8.9352890000000004E-2</v>
      </c>
      <c r="S38" s="52">
        <v>0.26842370999999998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8.8857409999999998E-2</v>
      </c>
      <c r="AC38" s="52">
        <v>0.82804770999999999</v>
      </c>
      <c r="AD38" s="52">
        <v>0</v>
      </c>
      <c r="AE38" s="52">
        <v>0</v>
      </c>
      <c r="AF38" s="52">
        <v>0.32132235999999997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1.071075E-2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1.00054533</v>
      </c>
      <c r="AW38" s="52">
        <v>14.042142500000001</v>
      </c>
      <c r="AX38" s="52">
        <v>0</v>
      </c>
      <c r="AY38" s="52">
        <v>0</v>
      </c>
      <c r="AZ38" s="52">
        <v>55.644243690000003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0.31026458000000001</v>
      </c>
      <c r="BG38" s="52">
        <v>2.57057884</v>
      </c>
      <c r="BH38" s="52">
        <v>0</v>
      </c>
      <c r="BI38" s="52">
        <v>0</v>
      </c>
      <c r="BJ38" s="52">
        <v>0.21421490000000001</v>
      </c>
      <c r="BK38" s="52">
        <f t="shared" si="2"/>
        <v>78.468461959999999</v>
      </c>
    </row>
    <row r="39" spans="1:63">
      <c r="A39" s="59"/>
      <c r="B39" s="60" t="s">
        <v>132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8.2590940000000002E-2</v>
      </c>
      <c r="I39" s="52">
        <v>317.06695015000003</v>
      </c>
      <c r="J39" s="52">
        <v>0</v>
      </c>
      <c r="K39" s="52">
        <v>0</v>
      </c>
      <c r="L39" s="52">
        <v>1.94035622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7.8294550000000004E-2</v>
      </c>
      <c r="S39" s="52">
        <v>5.3305112899999996</v>
      </c>
      <c r="T39" s="52">
        <v>0</v>
      </c>
      <c r="U39" s="52">
        <v>0</v>
      </c>
      <c r="V39" s="52">
        <v>4.4994749900000004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9.1028979999999995E-2</v>
      </c>
      <c r="AC39" s="52">
        <v>3.1939993599999998</v>
      </c>
      <c r="AD39" s="52">
        <v>0</v>
      </c>
      <c r="AE39" s="52">
        <v>0</v>
      </c>
      <c r="AF39" s="52">
        <v>1.24763471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7.9849980000000001E-2</v>
      </c>
      <c r="AM39" s="52">
        <v>0</v>
      </c>
      <c r="AN39" s="52">
        <v>0</v>
      </c>
      <c r="AO39" s="52">
        <v>0</v>
      </c>
      <c r="AP39" s="52">
        <v>1.8631660000000001E-2</v>
      </c>
      <c r="AQ39" s="52">
        <v>0</v>
      </c>
      <c r="AR39" s="52">
        <v>0</v>
      </c>
      <c r="AS39" s="52">
        <v>0</v>
      </c>
      <c r="AT39" s="52">
        <v>0</v>
      </c>
      <c r="AU39" s="52">
        <v>0</v>
      </c>
      <c r="AV39" s="52">
        <v>0.56594787999999996</v>
      </c>
      <c r="AW39" s="52">
        <v>41.655271900000002</v>
      </c>
      <c r="AX39" s="52">
        <v>0</v>
      </c>
      <c r="AY39" s="52">
        <v>0</v>
      </c>
      <c r="AZ39" s="52">
        <v>5.5475414299999999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0.32450075</v>
      </c>
      <c r="BG39" s="52">
        <v>0</v>
      </c>
      <c r="BH39" s="52">
        <v>0</v>
      </c>
      <c r="BI39" s="52">
        <v>0</v>
      </c>
      <c r="BJ39" s="52">
        <v>1.5547111300000001</v>
      </c>
      <c r="BK39" s="52">
        <f t="shared" si="2"/>
        <v>383.27729592000009</v>
      </c>
    </row>
    <row r="40" spans="1:63">
      <c r="A40" s="59"/>
      <c r="B40" s="60" t="s">
        <v>133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0.11206530000000001</v>
      </c>
      <c r="I40" s="52">
        <v>119.40562066</v>
      </c>
      <c r="J40" s="52">
        <v>0</v>
      </c>
      <c r="K40" s="52">
        <v>0</v>
      </c>
      <c r="L40" s="52">
        <v>6.3434240000000003E-2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0.10311742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4.7805649999999998E-2</v>
      </c>
      <c r="AC40" s="52">
        <v>0.53235694</v>
      </c>
      <c r="AD40" s="52">
        <v>0</v>
      </c>
      <c r="AE40" s="52">
        <v>0</v>
      </c>
      <c r="AF40" s="52">
        <v>7.0271120000000006E-2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0.22057029</v>
      </c>
      <c r="AW40" s="52">
        <v>39.074999069999997</v>
      </c>
      <c r="AX40" s="52">
        <v>0</v>
      </c>
      <c r="AY40" s="52">
        <v>0</v>
      </c>
      <c r="AZ40" s="52">
        <v>7.1838651100000002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0.10555041</v>
      </c>
      <c r="BG40" s="52">
        <v>5.3235690000000002E-2</v>
      </c>
      <c r="BH40" s="52">
        <v>0</v>
      </c>
      <c r="BI40" s="52">
        <v>0</v>
      </c>
      <c r="BJ40" s="52">
        <v>1.8632492700000001</v>
      </c>
      <c r="BK40" s="52">
        <f t="shared" si="2"/>
        <v>168.83614117000002</v>
      </c>
    </row>
    <row r="41" spans="1:63">
      <c r="A41" s="59"/>
      <c r="B41" s="60" t="s">
        <v>134</v>
      </c>
      <c r="C41" s="52">
        <v>0</v>
      </c>
      <c r="D41" s="52">
        <v>10.649151610000001</v>
      </c>
      <c r="E41" s="52">
        <v>0</v>
      </c>
      <c r="F41" s="52">
        <v>0</v>
      </c>
      <c r="G41" s="52">
        <v>0</v>
      </c>
      <c r="H41" s="52">
        <v>6.0692709999999997E-2</v>
      </c>
      <c r="I41" s="52">
        <v>80.028374350000007</v>
      </c>
      <c r="J41" s="52">
        <v>0</v>
      </c>
      <c r="K41" s="52">
        <v>0</v>
      </c>
      <c r="L41" s="52">
        <v>1.79144075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3.2635379999999999E-2</v>
      </c>
      <c r="S41" s="52">
        <v>1.06491516</v>
      </c>
      <c r="T41" s="52">
        <v>0</v>
      </c>
      <c r="U41" s="52">
        <v>0</v>
      </c>
      <c r="V41" s="52">
        <v>1.06491516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6.7175579999999999E-2</v>
      </c>
      <c r="AC41" s="52">
        <v>0.31905823</v>
      </c>
      <c r="AD41" s="52">
        <v>0</v>
      </c>
      <c r="AE41" s="52">
        <v>0</v>
      </c>
      <c r="AF41" s="52">
        <v>0.38007705000000003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2.1270549999999999E-2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0.25331095999999997</v>
      </c>
      <c r="AW41" s="52">
        <v>12.76232903</v>
      </c>
      <c r="AX41" s="52">
        <v>0</v>
      </c>
      <c r="AY41" s="52">
        <v>0</v>
      </c>
      <c r="AZ41" s="52">
        <v>2.0525972800000001</v>
      </c>
      <c r="BA41" s="52">
        <v>0</v>
      </c>
      <c r="BB41" s="52">
        <v>0</v>
      </c>
      <c r="BC41" s="52">
        <v>0</v>
      </c>
      <c r="BD41" s="52">
        <v>0</v>
      </c>
      <c r="BE41" s="52">
        <v>0</v>
      </c>
      <c r="BF41" s="52">
        <v>5.7940970000000001E-2</v>
      </c>
      <c r="BG41" s="52">
        <v>2.1057840000000001E-2</v>
      </c>
      <c r="BH41" s="52">
        <v>0</v>
      </c>
      <c r="BI41" s="52">
        <v>0</v>
      </c>
      <c r="BJ41" s="52">
        <v>0.54238834999999996</v>
      </c>
      <c r="BK41" s="52">
        <f t="shared" si="2"/>
        <v>111.16933096</v>
      </c>
    </row>
    <row r="42" spans="1:63">
      <c r="A42" s="59"/>
      <c r="B42" s="60" t="s">
        <v>135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9.0422370000000002E-2</v>
      </c>
      <c r="I42" s="52">
        <v>93.496140740000001</v>
      </c>
      <c r="J42" s="52">
        <v>0</v>
      </c>
      <c r="K42" s="52">
        <v>0</v>
      </c>
      <c r="L42" s="52">
        <v>0.73434168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3.4264950000000002E-2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3.1932499999999999E-3</v>
      </c>
      <c r="AC42" s="52">
        <v>7.5243957799999999</v>
      </c>
      <c r="AD42" s="52">
        <v>0</v>
      </c>
      <c r="AE42" s="52">
        <v>0</v>
      </c>
      <c r="AF42" s="52">
        <v>7.6850821199999997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2">
        <v>0</v>
      </c>
      <c r="AU42" s="52">
        <v>0</v>
      </c>
      <c r="AV42" s="52">
        <v>0.67534309000000003</v>
      </c>
      <c r="AW42" s="52">
        <v>11.655353079999999</v>
      </c>
      <c r="AX42" s="52">
        <v>0</v>
      </c>
      <c r="AY42" s="52">
        <v>0</v>
      </c>
      <c r="AZ42" s="52">
        <v>7.3532068500000003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0.10943364999999999</v>
      </c>
      <c r="BG42" s="52">
        <v>1.4041709499999999</v>
      </c>
      <c r="BH42" s="52">
        <v>0</v>
      </c>
      <c r="BI42" s="52">
        <v>0</v>
      </c>
      <c r="BJ42" s="52">
        <v>0.62799468000000003</v>
      </c>
      <c r="BK42" s="52">
        <f t="shared" si="2"/>
        <v>131.39334319</v>
      </c>
    </row>
    <row r="43" spans="1:63">
      <c r="A43" s="59"/>
      <c r="B43" s="60" t="s">
        <v>136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2.9630770000000001E-2</v>
      </c>
      <c r="I43" s="52">
        <v>0.12929790999999999</v>
      </c>
      <c r="J43" s="52">
        <v>0</v>
      </c>
      <c r="K43" s="52">
        <v>0</v>
      </c>
      <c r="L43" s="52">
        <v>1.6273381099999999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8.9213399999999998E-2</v>
      </c>
      <c r="S43" s="52">
        <v>0</v>
      </c>
      <c r="T43" s="52">
        <v>0</v>
      </c>
      <c r="U43" s="52">
        <v>0</v>
      </c>
      <c r="V43" s="52">
        <v>4.30993E-2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0.32951755999999999</v>
      </c>
      <c r="AC43" s="52">
        <v>0</v>
      </c>
      <c r="AD43" s="52">
        <v>0</v>
      </c>
      <c r="AE43" s="52">
        <v>0</v>
      </c>
      <c r="AF43" s="52">
        <v>2.2159583600000001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7.5134300000000001E-2</v>
      </c>
      <c r="AM43" s="52">
        <v>21.466941940000002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2.41851934</v>
      </c>
      <c r="AW43" s="52">
        <v>15.215113710000001</v>
      </c>
      <c r="AX43" s="52">
        <v>0</v>
      </c>
      <c r="AY43" s="52">
        <v>0</v>
      </c>
      <c r="AZ43" s="52">
        <v>38.99401202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0.97155086000000002</v>
      </c>
      <c r="BG43" s="52">
        <v>0.41055527000000003</v>
      </c>
      <c r="BH43" s="52">
        <v>0</v>
      </c>
      <c r="BI43" s="52">
        <v>0</v>
      </c>
      <c r="BJ43" s="52">
        <v>1.9731103400000001</v>
      </c>
      <c r="BK43" s="52">
        <f t="shared" si="2"/>
        <v>85.988993190000002</v>
      </c>
    </row>
    <row r="44" spans="1:63">
      <c r="A44" s="59"/>
      <c r="B44" s="60" t="s">
        <v>137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0.18308153999999999</v>
      </c>
      <c r="I44" s="52">
        <v>177.06402618000001</v>
      </c>
      <c r="J44" s="52">
        <v>0</v>
      </c>
      <c r="K44" s="52">
        <v>0</v>
      </c>
      <c r="L44" s="52">
        <v>1.5132291099999999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5.7512519999999998E-2</v>
      </c>
      <c r="S44" s="52">
        <v>58.577572570000001</v>
      </c>
      <c r="T44" s="52">
        <v>0</v>
      </c>
      <c r="U44" s="52">
        <v>0</v>
      </c>
      <c r="V44" s="52">
        <v>7.4553270000000005E-2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7.6458750000000006E-2</v>
      </c>
      <c r="AC44" s="52">
        <v>3.2388776500000001</v>
      </c>
      <c r="AD44" s="52">
        <v>0</v>
      </c>
      <c r="AE44" s="52">
        <v>0</v>
      </c>
      <c r="AF44" s="52">
        <v>3.78164027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5.6679300000000002E-2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1.1345873399999999</v>
      </c>
      <c r="AW44" s="52">
        <v>9.9529361400000003</v>
      </c>
      <c r="AX44" s="52">
        <v>0</v>
      </c>
      <c r="AY44" s="52">
        <v>0</v>
      </c>
      <c r="AZ44" s="52">
        <v>17.505010160000001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0.51608275999999997</v>
      </c>
      <c r="BG44" s="52">
        <v>1.08316564</v>
      </c>
      <c r="BH44" s="52">
        <v>0</v>
      </c>
      <c r="BI44" s="52">
        <v>0</v>
      </c>
      <c r="BJ44" s="52">
        <v>0.58955643999999996</v>
      </c>
      <c r="BK44" s="52">
        <f t="shared" si="2"/>
        <v>275.40496964000005</v>
      </c>
    </row>
    <row r="45" spans="1:63">
      <c r="A45" s="59"/>
      <c r="B45" s="60" t="s">
        <v>138</v>
      </c>
      <c r="C45" s="52">
        <v>0</v>
      </c>
      <c r="D45" s="52">
        <v>21.248109679999999</v>
      </c>
      <c r="E45" s="52">
        <v>0</v>
      </c>
      <c r="F45" s="52">
        <v>0</v>
      </c>
      <c r="G45" s="52">
        <v>0</v>
      </c>
      <c r="H45" s="52">
        <v>8.1805219999999998E-2</v>
      </c>
      <c r="I45" s="52">
        <v>179.79440299000001</v>
      </c>
      <c r="J45" s="52">
        <v>0</v>
      </c>
      <c r="K45" s="52">
        <v>0</v>
      </c>
      <c r="L45" s="52">
        <v>0.42496219000000002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0.14119369000000001</v>
      </c>
      <c r="S45" s="52">
        <v>58.432301619999997</v>
      </c>
      <c r="T45" s="52">
        <v>0</v>
      </c>
      <c r="U45" s="52">
        <v>0</v>
      </c>
      <c r="V45" s="52">
        <v>2.1248110000000001E-2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0.14884718999999999</v>
      </c>
      <c r="AC45" s="52">
        <v>1.03188616</v>
      </c>
      <c r="AD45" s="52">
        <v>0</v>
      </c>
      <c r="AE45" s="52">
        <v>0</v>
      </c>
      <c r="AF45" s="52">
        <v>3.11651268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2.966307E-2</v>
      </c>
      <c r="AM45" s="52">
        <v>0</v>
      </c>
      <c r="AN45" s="52">
        <v>0</v>
      </c>
      <c r="AO45" s="52">
        <v>0</v>
      </c>
      <c r="AP45" s="52">
        <v>5.2969769999999999E-2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1.1369454000000001</v>
      </c>
      <c r="AW45" s="52">
        <v>4.1930015200000001</v>
      </c>
      <c r="AX45" s="52">
        <v>0</v>
      </c>
      <c r="AY45" s="52">
        <v>0</v>
      </c>
      <c r="AZ45" s="52">
        <v>9.5815297699999995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0.17862467000000001</v>
      </c>
      <c r="BG45" s="52">
        <v>0.64511463999999996</v>
      </c>
      <c r="BH45" s="52">
        <v>0</v>
      </c>
      <c r="BI45" s="52">
        <v>0</v>
      </c>
      <c r="BJ45" s="52">
        <v>0.95272389000000002</v>
      </c>
      <c r="BK45" s="52">
        <f t="shared" si="2"/>
        <v>281.21184226000003</v>
      </c>
    </row>
    <row r="46" spans="1:63">
      <c r="A46" s="59"/>
      <c r="B46" s="60" t="s">
        <v>139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3.860446E-2</v>
      </c>
      <c r="I46" s="52">
        <v>198.03664903999999</v>
      </c>
      <c r="J46" s="52">
        <v>0</v>
      </c>
      <c r="K46" s="52">
        <v>0</v>
      </c>
      <c r="L46" s="52">
        <v>2.1376025799999998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4.3988880000000001E-2</v>
      </c>
      <c r="S46" s="52">
        <v>4.7856774199999998</v>
      </c>
      <c r="T46" s="52">
        <v>5.3174190000000003E-2</v>
      </c>
      <c r="U46" s="52">
        <v>0</v>
      </c>
      <c r="V46" s="52">
        <v>0.10634839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5.8419619999999998E-2</v>
      </c>
      <c r="AC46" s="52">
        <v>0</v>
      </c>
      <c r="AD46" s="52">
        <v>0</v>
      </c>
      <c r="AE46" s="52">
        <v>0</v>
      </c>
      <c r="AF46" s="52">
        <v>0.51515480000000002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5.3108740000000002E-2</v>
      </c>
      <c r="AQ46" s="52">
        <v>0</v>
      </c>
      <c r="AR46" s="52">
        <v>0</v>
      </c>
      <c r="AS46" s="52">
        <v>0</v>
      </c>
      <c r="AT46" s="52">
        <v>0</v>
      </c>
      <c r="AU46" s="52">
        <v>0</v>
      </c>
      <c r="AV46" s="52">
        <v>0.31345097999999999</v>
      </c>
      <c r="AW46" s="52">
        <v>6.5966357799999997</v>
      </c>
      <c r="AX46" s="52">
        <v>0</v>
      </c>
      <c r="AY46" s="52">
        <v>0</v>
      </c>
      <c r="AZ46" s="52">
        <v>7.9985759200000004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3.6645030000000002E-2</v>
      </c>
      <c r="BG46" s="52">
        <v>0</v>
      </c>
      <c r="BH46" s="52">
        <v>0</v>
      </c>
      <c r="BI46" s="52">
        <v>0</v>
      </c>
      <c r="BJ46" s="52">
        <v>0</v>
      </c>
      <c r="BK46" s="52">
        <f t="shared" si="2"/>
        <v>220.77403582999995</v>
      </c>
    </row>
    <row r="47" spans="1:63">
      <c r="A47" s="59"/>
      <c r="B47" s="60" t="s">
        <v>140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6.3414020000000001E-2</v>
      </c>
      <c r="I47" s="52">
        <v>136.00080940000001</v>
      </c>
      <c r="J47" s="52">
        <v>0</v>
      </c>
      <c r="K47" s="52">
        <v>0</v>
      </c>
      <c r="L47" s="52">
        <v>21.707107749999999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4.0495900000000001E-2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5.30058E-3</v>
      </c>
      <c r="AC47" s="52">
        <v>4.7705182300000004</v>
      </c>
      <c r="AD47" s="52">
        <v>0</v>
      </c>
      <c r="AE47" s="52">
        <v>0</v>
      </c>
      <c r="AF47" s="52">
        <v>7.6222280099999997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0.21202303</v>
      </c>
      <c r="AN47" s="52">
        <v>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0.42214634000000001</v>
      </c>
      <c r="AW47" s="52">
        <v>14.336294580000001</v>
      </c>
      <c r="AX47" s="52">
        <v>0</v>
      </c>
      <c r="AY47" s="52">
        <v>0</v>
      </c>
      <c r="AZ47" s="52">
        <v>13.61419502</v>
      </c>
      <c r="BA47" s="52">
        <v>0</v>
      </c>
      <c r="BB47" s="52">
        <v>0</v>
      </c>
      <c r="BC47" s="52">
        <v>0</v>
      </c>
      <c r="BD47" s="52">
        <v>0</v>
      </c>
      <c r="BE47" s="52">
        <v>0</v>
      </c>
      <c r="BF47" s="52">
        <v>0.14155187999999999</v>
      </c>
      <c r="BG47" s="52">
        <v>0.11590557</v>
      </c>
      <c r="BH47" s="52">
        <v>0</v>
      </c>
      <c r="BI47" s="52">
        <v>0</v>
      </c>
      <c r="BJ47" s="52">
        <v>0.54595930999999998</v>
      </c>
      <c r="BK47" s="52">
        <f t="shared" si="2"/>
        <v>199.59794962000007</v>
      </c>
    </row>
    <row r="48" spans="1:63">
      <c r="A48" s="59"/>
      <c r="B48" s="60" t="s">
        <v>141</v>
      </c>
      <c r="C48" s="52">
        <v>0</v>
      </c>
      <c r="D48" s="52">
        <v>26.431604849999999</v>
      </c>
      <c r="E48" s="52">
        <v>0</v>
      </c>
      <c r="F48" s="52">
        <v>0</v>
      </c>
      <c r="G48" s="52">
        <v>0</v>
      </c>
      <c r="H48" s="52">
        <v>0.27005786999999998</v>
      </c>
      <c r="I48" s="52">
        <v>347.50307544999998</v>
      </c>
      <c r="J48" s="52">
        <v>0</v>
      </c>
      <c r="K48" s="52">
        <v>0</v>
      </c>
      <c r="L48" s="52">
        <v>5.8859515299999998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4.3986419999999998E-2</v>
      </c>
      <c r="S48" s="52">
        <v>111.01274037</v>
      </c>
      <c r="T48" s="52">
        <v>0</v>
      </c>
      <c r="U48" s="52">
        <v>0</v>
      </c>
      <c r="V48" s="52">
        <v>1.0572641899999999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3.8532520000000001E-2</v>
      </c>
      <c r="AC48" s="52">
        <v>15.061953580000001</v>
      </c>
      <c r="AD48" s="52">
        <v>0</v>
      </c>
      <c r="AE48" s="52">
        <v>0</v>
      </c>
      <c r="AF48" s="52">
        <v>13.306915529999999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2">
        <v>5.2784270000000001E-2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52">
        <v>1.2972463599999999</v>
      </c>
      <c r="AW48" s="52">
        <v>11.12829528</v>
      </c>
      <c r="AX48" s="52">
        <v>0</v>
      </c>
      <c r="AY48" s="52">
        <v>0</v>
      </c>
      <c r="AZ48" s="52">
        <v>18.918640799999999</v>
      </c>
      <c r="BA48" s="52">
        <v>0</v>
      </c>
      <c r="BB48" s="52">
        <v>0</v>
      </c>
      <c r="BC48" s="52">
        <v>0</v>
      </c>
      <c r="BD48" s="52">
        <v>0</v>
      </c>
      <c r="BE48" s="52">
        <v>0</v>
      </c>
      <c r="BF48" s="52">
        <v>0.20554301999999999</v>
      </c>
      <c r="BG48" s="52">
        <v>3.1641427599999998</v>
      </c>
      <c r="BH48" s="52">
        <v>0</v>
      </c>
      <c r="BI48" s="52">
        <v>0</v>
      </c>
      <c r="BJ48" s="52">
        <v>0.96067378999999997</v>
      </c>
      <c r="BK48" s="52">
        <f t="shared" si="2"/>
        <v>556.33940859000006</v>
      </c>
    </row>
    <row r="49" spans="1:63">
      <c r="A49" s="59"/>
      <c r="B49" s="60" t="s">
        <v>142</v>
      </c>
      <c r="C49" s="52">
        <v>0</v>
      </c>
      <c r="D49" s="52">
        <v>15.83919678</v>
      </c>
      <c r="E49" s="52">
        <v>0</v>
      </c>
      <c r="F49" s="52">
        <v>0</v>
      </c>
      <c r="G49" s="52">
        <v>0</v>
      </c>
      <c r="H49" s="52">
        <v>0.14614299</v>
      </c>
      <c r="I49" s="52">
        <v>88.704689830000007</v>
      </c>
      <c r="J49" s="52">
        <v>0</v>
      </c>
      <c r="K49" s="52">
        <v>0</v>
      </c>
      <c r="L49" s="52">
        <v>2.15677063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2.8470430000000001E-2</v>
      </c>
      <c r="S49" s="52">
        <v>8.4475716199999997</v>
      </c>
      <c r="T49" s="52">
        <v>0</v>
      </c>
      <c r="U49" s="52">
        <v>0</v>
      </c>
      <c r="V49" s="52">
        <v>5.2797322600000003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2.530518E-2</v>
      </c>
      <c r="AC49" s="52">
        <v>2.6359564500000001</v>
      </c>
      <c r="AD49" s="52">
        <v>0</v>
      </c>
      <c r="AE49" s="52">
        <v>0</v>
      </c>
      <c r="AF49" s="52">
        <v>7.8464505200000003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1.317978E-2</v>
      </c>
      <c r="AM49" s="52">
        <v>0</v>
      </c>
      <c r="AN49" s="52">
        <v>0</v>
      </c>
      <c r="AO49" s="52">
        <v>0</v>
      </c>
      <c r="AP49" s="52">
        <v>2.1087649999999999E-2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0.75676631999999999</v>
      </c>
      <c r="AW49" s="52">
        <v>2.3635387899999998</v>
      </c>
      <c r="AX49" s="52">
        <v>2.1087651599999999</v>
      </c>
      <c r="AY49" s="52">
        <v>0</v>
      </c>
      <c r="AZ49" s="52">
        <v>50.265372020000001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0.16346937</v>
      </c>
      <c r="BG49" s="52">
        <v>0</v>
      </c>
      <c r="BH49" s="52">
        <v>0</v>
      </c>
      <c r="BI49" s="52">
        <v>0</v>
      </c>
      <c r="BJ49" s="52">
        <v>0.28960831999999997</v>
      </c>
      <c r="BK49" s="52">
        <f t="shared" si="2"/>
        <v>187.09207410000002</v>
      </c>
    </row>
    <row r="50" spans="1:63">
      <c r="A50" s="59"/>
      <c r="B50" s="60" t="s">
        <v>143</v>
      </c>
      <c r="C50" s="52">
        <v>0</v>
      </c>
      <c r="D50" s="52">
        <v>26.356975800000001</v>
      </c>
      <c r="E50" s="52">
        <v>0</v>
      </c>
      <c r="F50" s="52">
        <v>0</v>
      </c>
      <c r="G50" s="52">
        <v>0</v>
      </c>
      <c r="H50" s="52">
        <v>0.19991766</v>
      </c>
      <c r="I50" s="52">
        <v>186.60738866</v>
      </c>
      <c r="J50" s="52">
        <v>0</v>
      </c>
      <c r="K50" s="52">
        <v>0</v>
      </c>
      <c r="L50" s="52">
        <v>2.1296436500000002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6.0515619999999999E-2</v>
      </c>
      <c r="S50" s="52">
        <v>1.0724653500000001</v>
      </c>
      <c r="T50" s="52">
        <v>0</v>
      </c>
      <c r="U50" s="52">
        <v>0</v>
      </c>
      <c r="V50" s="52">
        <v>7.9070929999999998E-2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4.6847960000000001E-2</v>
      </c>
      <c r="AC50" s="52">
        <v>11.52775733</v>
      </c>
      <c r="AD50" s="52">
        <v>0</v>
      </c>
      <c r="AE50" s="52">
        <v>0</v>
      </c>
      <c r="AF50" s="52">
        <v>0.48911379999999999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1.05276E-3</v>
      </c>
      <c r="AM50" s="52">
        <v>0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0.71874777999999995</v>
      </c>
      <c r="AW50" s="52">
        <v>3.0056390099999999</v>
      </c>
      <c r="AX50" s="52">
        <v>0</v>
      </c>
      <c r="AY50" s="52">
        <v>0</v>
      </c>
      <c r="AZ50" s="52">
        <v>12.89122888</v>
      </c>
      <c r="BA50" s="52">
        <v>0</v>
      </c>
      <c r="BB50" s="52">
        <v>0</v>
      </c>
      <c r="BC50" s="52">
        <v>0</v>
      </c>
      <c r="BD50" s="52">
        <v>0</v>
      </c>
      <c r="BE50" s="52">
        <v>0</v>
      </c>
      <c r="BF50" s="52">
        <v>6.3869040000000002E-2</v>
      </c>
      <c r="BG50" s="52">
        <v>2.1055264500000002</v>
      </c>
      <c r="BH50" s="52">
        <v>0</v>
      </c>
      <c r="BI50" s="52">
        <v>0</v>
      </c>
      <c r="BJ50" s="52">
        <v>0.36846712999999998</v>
      </c>
      <c r="BK50" s="52">
        <f t="shared" si="2"/>
        <v>247.72422780999997</v>
      </c>
    </row>
    <row r="51" spans="1:63">
      <c r="A51" s="59"/>
      <c r="B51" s="60" t="s">
        <v>144</v>
      </c>
      <c r="C51" s="52">
        <v>0</v>
      </c>
      <c r="D51" s="52">
        <v>7.8894024199999997</v>
      </c>
      <c r="E51" s="52">
        <v>0</v>
      </c>
      <c r="F51" s="52">
        <v>0</v>
      </c>
      <c r="G51" s="52">
        <v>0</v>
      </c>
      <c r="H51" s="52">
        <v>0.11560603999999999</v>
      </c>
      <c r="I51" s="52">
        <v>8.2138851299999995</v>
      </c>
      <c r="J51" s="52">
        <v>0</v>
      </c>
      <c r="K51" s="52">
        <v>0</v>
      </c>
      <c r="L51" s="52">
        <v>0.50946290000000005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1.0519199999999999E-2</v>
      </c>
      <c r="S51" s="52">
        <v>0</v>
      </c>
      <c r="T51" s="52">
        <v>0</v>
      </c>
      <c r="U51" s="52">
        <v>0</v>
      </c>
      <c r="V51" s="52">
        <v>1.10925E-2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4.7269730000000003E-2</v>
      </c>
      <c r="AC51" s="52">
        <v>0</v>
      </c>
      <c r="AD51" s="52">
        <v>0</v>
      </c>
      <c r="AE51" s="52">
        <v>0</v>
      </c>
      <c r="AF51" s="52">
        <v>0.68278494999999995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0.16807014000000001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0.82975803000000004</v>
      </c>
      <c r="AW51" s="52">
        <v>4.6744508199999997</v>
      </c>
      <c r="AX51" s="52">
        <v>0</v>
      </c>
      <c r="AY51" s="52">
        <v>0</v>
      </c>
      <c r="AZ51" s="52">
        <v>21.180897829999999</v>
      </c>
      <c r="BA51" s="52">
        <v>0</v>
      </c>
      <c r="BB51" s="52">
        <v>0</v>
      </c>
      <c r="BC51" s="52">
        <v>0</v>
      </c>
      <c r="BD51" s="52">
        <v>0</v>
      </c>
      <c r="BE51" s="52">
        <v>0</v>
      </c>
      <c r="BF51" s="52">
        <v>0.10266669</v>
      </c>
      <c r="BG51" s="52">
        <v>0.40770034999999999</v>
      </c>
      <c r="BH51" s="52">
        <v>0</v>
      </c>
      <c r="BI51" s="52">
        <v>0</v>
      </c>
      <c r="BJ51" s="52">
        <v>0.56752875000000003</v>
      </c>
      <c r="BK51" s="52">
        <f t="shared" si="2"/>
        <v>45.41109548</v>
      </c>
    </row>
    <row r="52" spans="1:63">
      <c r="A52" s="59"/>
      <c r="B52" s="60" t="s">
        <v>145</v>
      </c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8.1481269999999995E-2</v>
      </c>
      <c r="I52" s="52">
        <v>73.59788709</v>
      </c>
      <c r="J52" s="52">
        <v>0</v>
      </c>
      <c r="K52" s="52">
        <v>0</v>
      </c>
      <c r="L52" s="52">
        <v>14.077698699999999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3.0410650000000001E-2</v>
      </c>
      <c r="S52" s="52">
        <v>26.28495968</v>
      </c>
      <c r="T52" s="52">
        <v>0</v>
      </c>
      <c r="U52" s="52">
        <v>0</v>
      </c>
      <c r="V52" s="52">
        <v>0.10513984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0.11339241</v>
      </c>
      <c r="AC52" s="52">
        <v>0.78744725999999998</v>
      </c>
      <c r="AD52" s="52">
        <v>0</v>
      </c>
      <c r="AE52" s="52">
        <v>0</v>
      </c>
      <c r="AF52" s="52">
        <v>5.6630057000000003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0</v>
      </c>
      <c r="AP52" s="52">
        <v>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52">
        <v>1.60586528</v>
      </c>
      <c r="AW52" s="52">
        <v>6.8559872400000001</v>
      </c>
      <c r="AX52" s="52">
        <v>0</v>
      </c>
      <c r="AY52" s="52">
        <v>0</v>
      </c>
      <c r="AZ52" s="52">
        <v>23.5245973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0.22270058000000001</v>
      </c>
      <c r="BG52" s="52">
        <v>0</v>
      </c>
      <c r="BH52" s="52">
        <v>0</v>
      </c>
      <c r="BI52" s="52">
        <v>0</v>
      </c>
      <c r="BJ52" s="52">
        <v>0.26248241999999999</v>
      </c>
      <c r="BK52" s="52">
        <f t="shared" si="2"/>
        <v>153.21305542000002</v>
      </c>
    </row>
    <row r="53" spans="1:63">
      <c r="A53" s="59"/>
      <c r="B53" s="60" t="s">
        <v>146</v>
      </c>
      <c r="C53" s="5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0.15653563000000001</v>
      </c>
      <c r="I53" s="52">
        <v>66.491391129999997</v>
      </c>
      <c r="J53" s="52">
        <v>0</v>
      </c>
      <c r="K53" s="52">
        <v>0</v>
      </c>
      <c r="L53" s="52">
        <v>27.480136609999999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1.7840970000000001E-2</v>
      </c>
      <c r="S53" s="52">
        <v>26.596556450000001</v>
      </c>
      <c r="T53" s="52">
        <v>0</v>
      </c>
      <c r="U53" s="52">
        <v>0</v>
      </c>
      <c r="V53" s="52">
        <v>0.17872885999999999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5.3103070000000002E-2</v>
      </c>
      <c r="AC53" s="52">
        <v>0</v>
      </c>
      <c r="AD53" s="52">
        <v>0</v>
      </c>
      <c r="AE53" s="52">
        <v>0</v>
      </c>
      <c r="AF53" s="52">
        <v>6.0962318099999999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0</v>
      </c>
      <c r="AP53" s="52">
        <v>8.4964899999999996E-2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0.51438815000000004</v>
      </c>
      <c r="AW53" s="52">
        <v>1.10499937</v>
      </c>
      <c r="AX53" s="52">
        <v>0</v>
      </c>
      <c r="AY53" s="52">
        <v>0</v>
      </c>
      <c r="AZ53" s="52">
        <v>19.202530119999999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0.12214129999999999</v>
      </c>
      <c r="BG53" s="52">
        <v>0</v>
      </c>
      <c r="BH53" s="52">
        <v>0</v>
      </c>
      <c r="BI53" s="52">
        <v>0</v>
      </c>
      <c r="BJ53" s="52">
        <v>0.28857160999999998</v>
      </c>
      <c r="BK53" s="52">
        <f t="shared" si="2"/>
        <v>148.38811998000003</v>
      </c>
    </row>
    <row r="54" spans="1:63">
      <c r="A54" s="59"/>
      <c r="B54" s="60" t="s">
        <v>147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0.23709957000000001</v>
      </c>
      <c r="I54" s="52">
        <v>168.78755966</v>
      </c>
      <c r="J54" s="52">
        <v>0</v>
      </c>
      <c r="K54" s="52">
        <v>0</v>
      </c>
      <c r="L54" s="52">
        <v>3.7247239200000002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4.1525550000000001E-2</v>
      </c>
      <c r="S54" s="52">
        <v>31.54318065</v>
      </c>
      <c r="T54" s="52">
        <v>0</v>
      </c>
      <c r="U54" s="52">
        <v>0</v>
      </c>
      <c r="V54" s="52">
        <v>0.10514394000000001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6.7724019999999996E-2</v>
      </c>
      <c r="AC54" s="52">
        <v>2.15246892</v>
      </c>
      <c r="AD54" s="52">
        <v>0</v>
      </c>
      <c r="AE54" s="52">
        <v>0</v>
      </c>
      <c r="AF54" s="52">
        <v>0.74548924000000005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1.6340933</v>
      </c>
      <c r="AW54" s="52">
        <v>12.98080612</v>
      </c>
      <c r="AX54" s="52">
        <v>0</v>
      </c>
      <c r="AY54" s="52">
        <v>0</v>
      </c>
      <c r="AZ54" s="52">
        <v>31.715252540000002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0.20644382</v>
      </c>
      <c r="BG54" s="52">
        <v>3.254953E-2</v>
      </c>
      <c r="BH54" s="52">
        <v>0</v>
      </c>
      <c r="BI54" s="52">
        <v>0</v>
      </c>
      <c r="BJ54" s="52">
        <v>0.94498636000000003</v>
      </c>
      <c r="BK54" s="52">
        <f t="shared" si="2"/>
        <v>254.91904714000003</v>
      </c>
    </row>
    <row r="55" spans="1:63">
      <c r="A55" s="59"/>
      <c r="B55" s="60" t="s">
        <v>148</v>
      </c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2.8914180000000001E-2</v>
      </c>
      <c r="I55" s="52">
        <v>110.62700816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1.3079700000000001E-3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0.63050439000000003</v>
      </c>
      <c r="AD55" s="52">
        <v>0</v>
      </c>
      <c r="AE55" s="52">
        <v>0</v>
      </c>
      <c r="AF55" s="52">
        <v>10.92874271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0</v>
      </c>
      <c r="AP55" s="52">
        <v>0</v>
      </c>
      <c r="AQ55" s="52">
        <v>0</v>
      </c>
      <c r="AR55" s="52">
        <v>0</v>
      </c>
      <c r="AS55" s="52">
        <v>0</v>
      </c>
      <c r="AT55" s="52">
        <v>0</v>
      </c>
      <c r="AU55" s="52">
        <v>0</v>
      </c>
      <c r="AV55" s="52">
        <v>8.6507299999999995E-2</v>
      </c>
      <c r="AW55" s="52">
        <v>3.5703193600000001</v>
      </c>
      <c r="AX55" s="52">
        <v>0</v>
      </c>
      <c r="AY55" s="52">
        <v>0</v>
      </c>
      <c r="AZ55" s="52">
        <v>2.6244745100000002</v>
      </c>
      <c r="BA55" s="52">
        <v>0</v>
      </c>
      <c r="BB55" s="52">
        <v>0</v>
      </c>
      <c r="BC55" s="52">
        <v>0</v>
      </c>
      <c r="BD55" s="52">
        <v>0</v>
      </c>
      <c r="BE55" s="52">
        <v>0</v>
      </c>
      <c r="BF55" s="52">
        <v>0.11190192</v>
      </c>
      <c r="BG55" s="52">
        <v>0</v>
      </c>
      <c r="BH55" s="52">
        <v>0</v>
      </c>
      <c r="BI55" s="52">
        <v>0</v>
      </c>
      <c r="BJ55" s="52">
        <v>0</v>
      </c>
      <c r="BK55" s="52">
        <f t="shared" si="2"/>
        <v>128.6096805</v>
      </c>
    </row>
    <row r="56" spans="1:63">
      <c r="A56" s="59"/>
      <c r="B56" s="60" t="s">
        <v>149</v>
      </c>
      <c r="C56" s="52">
        <v>0</v>
      </c>
      <c r="D56" s="52">
        <v>0</v>
      </c>
      <c r="E56" s="52">
        <v>0</v>
      </c>
      <c r="F56" s="52">
        <v>0</v>
      </c>
      <c r="G56" s="52">
        <v>0</v>
      </c>
      <c r="H56" s="52">
        <v>6.9033880000000006E-2</v>
      </c>
      <c r="I56" s="52">
        <v>3.7915530500000001</v>
      </c>
      <c r="J56" s="52">
        <v>0</v>
      </c>
      <c r="K56" s="52">
        <v>0</v>
      </c>
      <c r="L56" s="52">
        <v>4.2057563199999999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7.0095939999999995E-2</v>
      </c>
      <c r="S56" s="52">
        <v>0</v>
      </c>
      <c r="T56" s="52">
        <v>0</v>
      </c>
      <c r="U56" s="52">
        <v>0</v>
      </c>
      <c r="V56" s="52">
        <v>0.13806776000000001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0.10488239000000001</v>
      </c>
      <c r="AC56" s="52">
        <v>0.26485451999999998</v>
      </c>
      <c r="AD56" s="52">
        <v>0</v>
      </c>
      <c r="AE56" s="52">
        <v>0</v>
      </c>
      <c r="AF56" s="52">
        <v>6.05457424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1.059418E-2</v>
      </c>
      <c r="AM56" s="52">
        <v>0</v>
      </c>
      <c r="AN56" s="52">
        <v>0</v>
      </c>
      <c r="AO56" s="52">
        <v>0</v>
      </c>
      <c r="AP56" s="52">
        <v>2.118836E-2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0.78493661999999997</v>
      </c>
      <c r="AW56" s="52">
        <v>26.72354206</v>
      </c>
      <c r="AX56" s="52">
        <v>0</v>
      </c>
      <c r="AY56" s="52">
        <v>0</v>
      </c>
      <c r="AZ56" s="52">
        <v>48.307872519999997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0.35202979000000001</v>
      </c>
      <c r="BG56" s="52">
        <v>5.3182786899999996</v>
      </c>
      <c r="BH56" s="52">
        <v>0</v>
      </c>
      <c r="BI56" s="52">
        <v>0</v>
      </c>
      <c r="BJ56" s="52">
        <v>2.60122096</v>
      </c>
      <c r="BK56" s="52">
        <f t="shared" si="2"/>
        <v>98.81848128</v>
      </c>
    </row>
    <row r="57" spans="1:63">
      <c r="A57" s="59"/>
      <c r="B57" s="60" t="s">
        <v>150</v>
      </c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0.45836264999999998</v>
      </c>
      <c r="I57" s="52">
        <v>18.918363379999999</v>
      </c>
      <c r="J57" s="52">
        <v>0</v>
      </c>
      <c r="K57" s="52">
        <v>0</v>
      </c>
      <c r="L57" s="52">
        <v>17.298689209999999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0.26260993999999999</v>
      </c>
      <c r="S57" s="52">
        <v>0.79311193999999996</v>
      </c>
      <c r="T57" s="52">
        <v>0</v>
      </c>
      <c r="U57" s="52">
        <v>0</v>
      </c>
      <c r="V57" s="52">
        <v>2.6116139700000001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1.78425579</v>
      </c>
      <c r="AC57" s="52">
        <v>18.35710757</v>
      </c>
      <c r="AD57" s="52">
        <v>0</v>
      </c>
      <c r="AE57" s="52">
        <v>0</v>
      </c>
      <c r="AF57" s="52">
        <v>43.223538949999998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8.7002499999999997E-2</v>
      </c>
      <c r="AM57" s="52">
        <v>1.7400500800000001</v>
      </c>
      <c r="AN57" s="52">
        <v>0</v>
      </c>
      <c r="AO57" s="52">
        <v>0</v>
      </c>
      <c r="AP57" s="52">
        <v>0.92802671000000003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5.05696412</v>
      </c>
      <c r="AW57" s="52">
        <v>77.184363919999996</v>
      </c>
      <c r="AX57" s="52">
        <v>0</v>
      </c>
      <c r="AY57" s="52">
        <v>0</v>
      </c>
      <c r="AZ57" s="52">
        <v>176.39085001999999</v>
      </c>
      <c r="BA57" s="52">
        <v>0</v>
      </c>
      <c r="BB57" s="52">
        <v>0</v>
      </c>
      <c r="BC57" s="52">
        <v>0</v>
      </c>
      <c r="BD57" s="52">
        <v>0</v>
      </c>
      <c r="BE57" s="52">
        <v>0</v>
      </c>
      <c r="BF57" s="52">
        <v>1.0834279499999999</v>
      </c>
      <c r="BG57" s="52">
        <v>3.8085994699999999</v>
      </c>
      <c r="BH57" s="52">
        <v>1.58229503</v>
      </c>
      <c r="BI57" s="52">
        <v>0</v>
      </c>
      <c r="BJ57" s="52">
        <v>9.7179782699999997</v>
      </c>
      <c r="BK57" s="52">
        <f t="shared" si="2"/>
        <v>381.28721146999993</v>
      </c>
    </row>
    <row r="58" spans="1:63">
      <c r="A58" s="59"/>
      <c r="B58" s="60" t="s">
        <v>181</v>
      </c>
      <c r="C58" s="5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8.1845950000000001E-2</v>
      </c>
      <c r="I58" s="52">
        <v>177.6134327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8.3945000000000005E-4</v>
      </c>
      <c r="S58" s="52">
        <v>49.317433559999998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1.0481870000000001E-2</v>
      </c>
      <c r="AC58" s="52">
        <v>0</v>
      </c>
      <c r="AD58" s="52">
        <v>0</v>
      </c>
      <c r="AE58" s="52">
        <v>0</v>
      </c>
      <c r="AF58" s="52">
        <v>2.72528478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0.15754241999999999</v>
      </c>
      <c r="AW58" s="52">
        <v>0.95067785999999999</v>
      </c>
      <c r="AX58" s="52">
        <v>0</v>
      </c>
      <c r="AY58" s="52">
        <v>0</v>
      </c>
      <c r="AZ58" s="52">
        <v>9.4066243800000002</v>
      </c>
      <c r="BA58" s="52">
        <v>0</v>
      </c>
      <c r="BB58" s="52">
        <v>0</v>
      </c>
      <c r="BC58" s="52">
        <v>0</v>
      </c>
      <c r="BD58" s="52">
        <v>0</v>
      </c>
      <c r="BE58" s="52">
        <v>0</v>
      </c>
      <c r="BF58" s="52">
        <v>0.10766133</v>
      </c>
      <c r="BG58" s="52">
        <v>0</v>
      </c>
      <c r="BH58" s="52">
        <v>0</v>
      </c>
      <c r="BI58" s="52">
        <v>0</v>
      </c>
      <c r="BJ58" s="52">
        <v>0.52409322999999997</v>
      </c>
      <c r="BK58" s="52">
        <f t="shared" si="2"/>
        <v>240.89591753000008</v>
      </c>
    </row>
    <row r="59" spans="1:63">
      <c r="A59" s="59"/>
      <c r="B59" s="60" t="s">
        <v>182</v>
      </c>
      <c r="C59" s="52">
        <v>0</v>
      </c>
      <c r="D59" s="52">
        <v>0</v>
      </c>
      <c r="E59" s="52">
        <v>0</v>
      </c>
      <c r="F59" s="52">
        <v>0</v>
      </c>
      <c r="G59" s="52">
        <v>0</v>
      </c>
      <c r="H59" s="52">
        <v>0.13767555000000001</v>
      </c>
      <c r="I59" s="52">
        <v>203.50620294999999</v>
      </c>
      <c r="J59" s="52">
        <v>0</v>
      </c>
      <c r="K59" s="52">
        <v>0</v>
      </c>
      <c r="L59" s="52">
        <v>7.5313306000000004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4.7746259999999999E-2</v>
      </c>
      <c r="S59" s="52">
        <v>62.997627450000003</v>
      </c>
      <c r="T59" s="52">
        <v>0</v>
      </c>
      <c r="U59" s="52">
        <v>0</v>
      </c>
      <c r="V59" s="52">
        <v>0.15706007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7.8974000000000003E-2</v>
      </c>
      <c r="AC59" s="52">
        <v>0.20920264999999999</v>
      </c>
      <c r="AD59" s="52">
        <v>0</v>
      </c>
      <c r="AE59" s="52">
        <v>0</v>
      </c>
      <c r="AF59" s="52">
        <v>2.4110604900000001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6.2760789999999997E-2</v>
      </c>
      <c r="AM59" s="52">
        <v>0.15690198</v>
      </c>
      <c r="AN59" s="52">
        <v>0</v>
      </c>
      <c r="AO59" s="52">
        <v>0</v>
      </c>
      <c r="AP59" s="52">
        <v>0.21181768000000001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1.5359114300000001</v>
      </c>
      <c r="AW59" s="52">
        <v>5.2196059999999997</v>
      </c>
      <c r="AX59" s="52">
        <v>0</v>
      </c>
      <c r="AY59" s="52">
        <v>0</v>
      </c>
      <c r="AZ59" s="52">
        <v>24.334379510000002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0.38707824000000002</v>
      </c>
      <c r="BG59" s="52">
        <v>0.10460132</v>
      </c>
      <c r="BH59" s="52">
        <v>0</v>
      </c>
      <c r="BI59" s="52">
        <v>0</v>
      </c>
      <c r="BJ59" s="52">
        <v>4.5683780399999998</v>
      </c>
      <c r="BK59" s="52">
        <f t="shared" si="2"/>
        <v>313.65831501000008</v>
      </c>
    </row>
    <row r="60" spans="1:63">
      <c r="A60" s="59"/>
      <c r="B60" s="60" t="s">
        <v>183</v>
      </c>
      <c r="C60" s="52">
        <v>0</v>
      </c>
      <c r="D60" s="52">
        <v>0</v>
      </c>
      <c r="E60" s="52">
        <v>0</v>
      </c>
      <c r="F60" s="52">
        <v>0</v>
      </c>
      <c r="G60" s="52">
        <v>0</v>
      </c>
      <c r="H60" s="52">
        <v>7.4567309999999998E-2</v>
      </c>
      <c r="I60" s="52">
        <v>261.14849985000001</v>
      </c>
      <c r="J60" s="52">
        <v>0</v>
      </c>
      <c r="K60" s="52">
        <v>0</v>
      </c>
      <c r="L60" s="52">
        <v>4.7268584499999999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3.4512200000000001E-3</v>
      </c>
      <c r="S60" s="52">
        <v>73.207738730000003</v>
      </c>
      <c r="T60" s="52">
        <v>0</v>
      </c>
      <c r="U60" s="52">
        <v>0</v>
      </c>
      <c r="V60" s="52">
        <v>0.15687372999999999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1.149262E-2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3.134352E-2</v>
      </c>
      <c r="AM60" s="52">
        <v>0</v>
      </c>
      <c r="AN60" s="52">
        <v>0</v>
      </c>
      <c r="AO60" s="52">
        <v>0</v>
      </c>
      <c r="AP60" s="52">
        <v>0.11858297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0.20834035000000001</v>
      </c>
      <c r="AW60" s="52">
        <v>2.29852452</v>
      </c>
      <c r="AX60" s="52">
        <v>0</v>
      </c>
      <c r="AY60" s="52">
        <v>0</v>
      </c>
      <c r="AZ60" s="52">
        <v>1.6063552000000001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7.386413E-2</v>
      </c>
      <c r="BG60" s="52">
        <v>0.10464973</v>
      </c>
      <c r="BH60" s="52">
        <v>0</v>
      </c>
      <c r="BI60" s="52">
        <v>0</v>
      </c>
      <c r="BJ60" s="52">
        <v>0</v>
      </c>
      <c r="BK60" s="52">
        <f t="shared" si="2"/>
        <v>343.77114233000003</v>
      </c>
    </row>
    <row r="61" spans="1:63">
      <c r="A61" s="59"/>
      <c r="B61" s="60" t="s">
        <v>184</v>
      </c>
      <c r="C61" s="52">
        <v>0</v>
      </c>
      <c r="D61" s="52">
        <v>0</v>
      </c>
      <c r="E61" s="52">
        <v>0</v>
      </c>
      <c r="F61" s="52">
        <v>0</v>
      </c>
      <c r="G61" s="52">
        <v>0</v>
      </c>
      <c r="H61" s="52">
        <v>9.2740359999999994E-2</v>
      </c>
      <c r="I61" s="52">
        <v>162.02923068999999</v>
      </c>
      <c r="J61" s="52">
        <v>0</v>
      </c>
      <c r="K61" s="52">
        <v>0</v>
      </c>
      <c r="L61" s="52">
        <v>2.78168981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4.4385889999999997E-2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3.6535700000000001E-3</v>
      </c>
      <c r="AC61" s="52">
        <v>0</v>
      </c>
      <c r="AD61" s="52">
        <v>0</v>
      </c>
      <c r="AE61" s="52">
        <v>0</v>
      </c>
      <c r="AF61" s="52">
        <v>0.19098265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8.8416449999999994E-2</v>
      </c>
      <c r="AM61" s="52">
        <v>5.2193887099999996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1.20709533</v>
      </c>
      <c r="AW61" s="52">
        <v>5.4712690999999998</v>
      </c>
      <c r="AX61" s="52">
        <v>0</v>
      </c>
      <c r="AY61" s="52">
        <v>0</v>
      </c>
      <c r="AZ61" s="52">
        <v>14.447596770000001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0.20182854</v>
      </c>
      <c r="BG61" s="52">
        <v>53.759703709999997</v>
      </c>
      <c r="BH61" s="52">
        <v>0</v>
      </c>
      <c r="BI61" s="52">
        <v>0</v>
      </c>
      <c r="BJ61" s="52">
        <v>0.94829611999999996</v>
      </c>
      <c r="BK61" s="52">
        <f t="shared" si="2"/>
        <v>246.48627769999999</v>
      </c>
    </row>
    <row r="62" spans="1:63">
      <c r="A62" s="59"/>
      <c r="B62" s="60" t="s">
        <v>185</v>
      </c>
      <c r="C62" s="52">
        <v>0</v>
      </c>
      <c r="D62" s="52">
        <v>0</v>
      </c>
      <c r="E62" s="52">
        <v>0</v>
      </c>
      <c r="F62" s="52">
        <v>0</v>
      </c>
      <c r="G62" s="52">
        <v>0</v>
      </c>
      <c r="H62" s="52">
        <v>5.5781450000000003E-2</v>
      </c>
      <c r="I62" s="52">
        <v>125.63858646</v>
      </c>
      <c r="J62" s="52">
        <v>0</v>
      </c>
      <c r="K62" s="52">
        <v>0</v>
      </c>
      <c r="L62" s="52">
        <v>2.0227291100000002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2.6066100000000001E-3</v>
      </c>
      <c r="S62" s="52">
        <v>0</v>
      </c>
      <c r="T62" s="52">
        <v>0</v>
      </c>
      <c r="U62" s="52">
        <v>0</v>
      </c>
      <c r="V62" s="52">
        <v>0.65165242000000001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3.6475649999999998E-2</v>
      </c>
      <c r="AC62" s="52">
        <v>0.26054031999999999</v>
      </c>
      <c r="AD62" s="52">
        <v>0</v>
      </c>
      <c r="AE62" s="52">
        <v>0</v>
      </c>
      <c r="AF62" s="52">
        <v>0.57318871000000005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0.69991968999999998</v>
      </c>
      <c r="AW62" s="52">
        <v>0.46897257999999997</v>
      </c>
      <c r="AX62" s="52">
        <v>0</v>
      </c>
      <c r="AY62" s="52">
        <v>0</v>
      </c>
      <c r="AZ62" s="52">
        <v>12.86216497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0.24281420000000001</v>
      </c>
      <c r="BG62" s="52">
        <v>41.686451599999998</v>
      </c>
      <c r="BH62" s="52">
        <v>0</v>
      </c>
      <c r="BI62" s="52">
        <v>0</v>
      </c>
      <c r="BJ62" s="52">
        <v>0.52108065000000003</v>
      </c>
      <c r="BK62" s="52">
        <f t="shared" si="2"/>
        <v>185.72296442000001</v>
      </c>
    </row>
    <row r="63" spans="1:63">
      <c r="A63" s="59"/>
      <c r="B63" s="60" t="s">
        <v>193</v>
      </c>
      <c r="C63" s="52">
        <v>0</v>
      </c>
      <c r="D63" s="52">
        <v>0</v>
      </c>
      <c r="E63" s="52">
        <v>0</v>
      </c>
      <c r="F63" s="52">
        <v>0</v>
      </c>
      <c r="G63" s="52">
        <v>0</v>
      </c>
      <c r="H63" s="52">
        <v>0.17393140000000001</v>
      </c>
      <c r="I63" s="52">
        <v>31.28262582</v>
      </c>
      <c r="J63" s="52">
        <v>0</v>
      </c>
      <c r="K63" s="52">
        <v>0</v>
      </c>
      <c r="L63" s="52">
        <v>1.22569708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3.1595570000000003E-2</v>
      </c>
      <c r="S63" s="52">
        <v>0</v>
      </c>
      <c r="T63" s="52">
        <v>0</v>
      </c>
      <c r="U63" s="52">
        <v>0</v>
      </c>
      <c r="V63" s="52">
        <v>8.8634110000000002E-2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0.43505089000000002</v>
      </c>
      <c r="AC63" s="52">
        <v>0</v>
      </c>
      <c r="AD63" s="52">
        <v>0</v>
      </c>
      <c r="AE63" s="52">
        <v>0</v>
      </c>
      <c r="AF63" s="52">
        <v>8.3980090999999994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0.10407916</v>
      </c>
      <c r="AM63" s="52">
        <v>0</v>
      </c>
      <c r="AN63" s="52">
        <v>0</v>
      </c>
      <c r="AO63" s="52">
        <v>0</v>
      </c>
      <c r="AP63" s="52">
        <v>5.2039580000000002E-2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2.8684935</v>
      </c>
      <c r="AW63" s="52">
        <v>8.8693274199999994</v>
      </c>
      <c r="AX63" s="52">
        <v>0</v>
      </c>
      <c r="AY63" s="52">
        <v>0</v>
      </c>
      <c r="AZ63" s="52">
        <v>63.649692270000003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0.52994403000000001</v>
      </c>
      <c r="BG63" s="52">
        <v>1.0564034899999999</v>
      </c>
      <c r="BH63" s="52">
        <v>0</v>
      </c>
      <c r="BI63" s="52">
        <v>0</v>
      </c>
      <c r="BJ63" s="52">
        <v>3.3050889300000001</v>
      </c>
      <c r="BK63" s="52">
        <f t="shared" si="2"/>
        <v>122.07061234999998</v>
      </c>
    </row>
    <row r="64" spans="1:63">
      <c r="A64" s="59"/>
      <c r="B64" s="60" t="s">
        <v>194</v>
      </c>
      <c r="C64" s="52">
        <v>0</v>
      </c>
      <c r="D64" s="52">
        <v>0</v>
      </c>
      <c r="E64" s="52">
        <v>0</v>
      </c>
      <c r="F64" s="52">
        <v>0</v>
      </c>
      <c r="G64" s="52">
        <v>0</v>
      </c>
      <c r="H64" s="52">
        <v>8.7801729999999995E-2</v>
      </c>
      <c r="I64" s="52">
        <v>5.3936060599999998</v>
      </c>
      <c r="J64" s="52">
        <v>0</v>
      </c>
      <c r="K64" s="52">
        <v>0</v>
      </c>
      <c r="L64" s="52">
        <v>0.18670175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2.1470699999999999E-2</v>
      </c>
      <c r="S64" s="52">
        <v>0</v>
      </c>
      <c r="T64" s="52">
        <v>0</v>
      </c>
      <c r="U64" s="52">
        <v>0</v>
      </c>
      <c r="V64" s="52">
        <v>7.5345570000000001E-2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5.1839800000000004E-3</v>
      </c>
      <c r="AC64" s="52">
        <v>0.77759685999999995</v>
      </c>
      <c r="AD64" s="52">
        <v>0</v>
      </c>
      <c r="AE64" s="52">
        <v>0</v>
      </c>
      <c r="AF64" s="52">
        <v>2.0735916099999998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1.3240628800000001</v>
      </c>
      <c r="AW64" s="52">
        <v>2.94448972</v>
      </c>
      <c r="AX64" s="52">
        <v>0</v>
      </c>
      <c r="AY64" s="52">
        <v>0</v>
      </c>
      <c r="AZ64" s="52">
        <v>10.946524330000001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0.20967121999999999</v>
      </c>
      <c r="BG64" s="52">
        <v>0</v>
      </c>
      <c r="BH64" s="52">
        <v>0</v>
      </c>
      <c r="BI64" s="52">
        <v>0</v>
      </c>
      <c r="BJ64" s="52">
        <v>0.68670719000000002</v>
      </c>
      <c r="BK64" s="52">
        <f t="shared" si="2"/>
        <v>24.732753599999999</v>
      </c>
    </row>
    <row r="65" spans="1:63">
      <c r="A65" s="59"/>
      <c r="B65" s="60" t="s">
        <v>195</v>
      </c>
      <c r="C65" s="5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0.13952676</v>
      </c>
      <c r="I65" s="52">
        <v>3.5192226500000001</v>
      </c>
      <c r="J65" s="52">
        <v>0</v>
      </c>
      <c r="K65" s="52">
        <v>0</v>
      </c>
      <c r="L65" s="52">
        <v>8.0217574999999997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5.0407689999999998E-2</v>
      </c>
      <c r="S65" s="52">
        <v>0</v>
      </c>
      <c r="T65" s="52">
        <v>0</v>
      </c>
      <c r="U65" s="52">
        <v>0</v>
      </c>
      <c r="V65" s="52">
        <v>2.0701310000000001E-2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7.8564239999999994E-2</v>
      </c>
      <c r="AC65" s="52">
        <v>0</v>
      </c>
      <c r="AD65" s="52">
        <v>0</v>
      </c>
      <c r="AE65" s="52">
        <v>0</v>
      </c>
      <c r="AF65" s="52">
        <v>3.1517710800000001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1.03367E-3</v>
      </c>
      <c r="AM65" s="52">
        <v>0.51683290000000004</v>
      </c>
      <c r="AN65" s="52">
        <v>0</v>
      </c>
      <c r="AO65" s="52">
        <v>0</v>
      </c>
      <c r="AP65" s="52">
        <v>0.10336658</v>
      </c>
      <c r="AQ65" s="52">
        <v>0</v>
      </c>
      <c r="AR65" s="52">
        <v>0</v>
      </c>
      <c r="AS65" s="52">
        <v>0</v>
      </c>
      <c r="AT65" s="52">
        <v>0</v>
      </c>
      <c r="AU65" s="52">
        <v>0</v>
      </c>
      <c r="AV65" s="52">
        <v>1.3208993600000001</v>
      </c>
      <c r="AW65" s="52">
        <v>1.2300623100000001</v>
      </c>
      <c r="AX65" s="52">
        <v>0</v>
      </c>
      <c r="AY65" s="52">
        <v>0</v>
      </c>
      <c r="AZ65" s="52">
        <v>13.768600129999999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0.31613532</v>
      </c>
      <c r="BG65" s="52">
        <v>0</v>
      </c>
      <c r="BH65" s="52">
        <v>0</v>
      </c>
      <c r="BI65" s="52">
        <v>0</v>
      </c>
      <c r="BJ65" s="52">
        <v>0.7582776</v>
      </c>
      <c r="BK65" s="52">
        <f t="shared" si="2"/>
        <v>32.997159099999998</v>
      </c>
    </row>
    <row r="66" spans="1:63">
      <c r="A66" s="59"/>
      <c r="B66" s="60" t="s">
        <v>197</v>
      </c>
      <c r="C66" s="52">
        <v>0</v>
      </c>
      <c r="D66" s="52">
        <v>0</v>
      </c>
      <c r="E66" s="52">
        <v>0</v>
      </c>
      <c r="F66" s="52">
        <v>0</v>
      </c>
      <c r="G66" s="52">
        <v>0</v>
      </c>
      <c r="H66" s="52">
        <v>4.941429E-2</v>
      </c>
      <c r="I66" s="52">
        <v>34.569664529999997</v>
      </c>
      <c r="J66" s="52">
        <v>0</v>
      </c>
      <c r="K66" s="52">
        <v>0</v>
      </c>
      <c r="L66" s="52">
        <v>4.55635601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4.3720460000000003E-2</v>
      </c>
      <c r="S66" s="52">
        <v>15.251322589999999</v>
      </c>
      <c r="T66" s="52">
        <v>5.0837739999999999E-2</v>
      </c>
      <c r="U66" s="52">
        <v>0</v>
      </c>
      <c r="V66" s="52">
        <v>0.25418870999999998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3.3036410000000002E-2</v>
      </c>
      <c r="AC66" s="52">
        <v>5.0825241999999999</v>
      </c>
      <c r="AD66" s="52">
        <v>0</v>
      </c>
      <c r="AE66" s="52">
        <v>0</v>
      </c>
      <c r="AF66" s="52">
        <v>2.9489821900000002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0</v>
      </c>
      <c r="AU66" s="52">
        <v>0</v>
      </c>
      <c r="AV66" s="52">
        <v>0.46714903000000002</v>
      </c>
      <c r="AW66" s="52">
        <v>11.130717819999999</v>
      </c>
      <c r="AX66" s="52">
        <v>0</v>
      </c>
      <c r="AY66" s="52">
        <v>0</v>
      </c>
      <c r="AZ66" s="52">
        <v>4.3274888000000002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6.7597580000000004E-2</v>
      </c>
      <c r="BG66" s="52">
        <v>6.0990290299999996</v>
      </c>
      <c r="BH66" s="52">
        <v>0</v>
      </c>
      <c r="BI66" s="52">
        <v>0</v>
      </c>
      <c r="BJ66" s="52">
        <v>1.0406935900000001</v>
      </c>
      <c r="BK66" s="52">
        <f t="shared" si="2"/>
        <v>85.97272298</v>
      </c>
    </row>
    <row r="67" spans="1:63">
      <c r="A67" s="59"/>
      <c r="B67" s="60" t="s">
        <v>151</v>
      </c>
      <c r="C67" s="5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0.14077982999999999</v>
      </c>
      <c r="AC67" s="52">
        <v>8.3836597200000007</v>
      </c>
      <c r="AD67" s="52">
        <v>0</v>
      </c>
      <c r="AE67" s="52">
        <v>0</v>
      </c>
      <c r="AF67" s="52">
        <v>16.107188300000001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1.19946939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0.92448408999999998</v>
      </c>
      <c r="AW67" s="52">
        <v>16.65428649</v>
      </c>
      <c r="AX67" s="52">
        <v>0</v>
      </c>
      <c r="AY67" s="52">
        <v>0</v>
      </c>
      <c r="AZ67" s="52">
        <v>21.965058410000001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0.16850651</v>
      </c>
      <c r="BG67" s="52">
        <v>0</v>
      </c>
      <c r="BH67" s="52">
        <v>0</v>
      </c>
      <c r="BI67" s="52">
        <v>0</v>
      </c>
      <c r="BJ67" s="52">
        <v>1.80549183</v>
      </c>
      <c r="BK67" s="52">
        <f t="shared" si="2"/>
        <v>67.348924569999994</v>
      </c>
    </row>
    <row r="68" spans="1:63">
      <c r="A68" s="59"/>
      <c r="B68" s="60" t="s">
        <v>152</v>
      </c>
      <c r="C68" s="52">
        <v>0</v>
      </c>
      <c r="D68" s="52">
        <v>0</v>
      </c>
      <c r="E68" s="52">
        <v>0</v>
      </c>
      <c r="F68" s="52">
        <v>0</v>
      </c>
      <c r="G68" s="52">
        <v>0</v>
      </c>
      <c r="H68" s="52">
        <v>8.0171489999999998E-2</v>
      </c>
      <c r="I68" s="52">
        <v>0</v>
      </c>
      <c r="J68" s="52">
        <v>0</v>
      </c>
      <c r="K68" s="52">
        <v>0</v>
      </c>
      <c r="L68" s="52">
        <v>9.6977359999999999E-2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0.190998</v>
      </c>
      <c r="S68" s="52">
        <v>0</v>
      </c>
      <c r="T68" s="52">
        <v>0</v>
      </c>
      <c r="U68" s="52">
        <v>0</v>
      </c>
      <c r="V68" s="52">
        <v>5.1297719999999998E-2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3.5754366200000001</v>
      </c>
      <c r="AC68" s="52">
        <v>3.37833118</v>
      </c>
      <c r="AD68" s="52">
        <v>0</v>
      </c>
      <c r="AE68" s="52">
        <v>0</v>
      </c>
      <c r="AF68" s="52">
        <v>28.800999959999999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1.42181961</v>
      </c>
      <c r="AM68" s="52">
        <v>0.90553455000000005</v>
      </c>
      <c r="AN68" s="52">
        <v>0</v>
      </c>
      <c r="AO68" s="52">
        <v>0</v>
      </c>
      <c r="AP68" s="52">
        <v>3.5834251699999999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7.69043688</v>
      </c>
      <c r="AW68" s="52">
        <v>8.7097190100000006</v>
      </c>
      <c r="AX68" s="52">
        <v>0</v>
      </c>
      <c r="AY68" s="52">
        <v>0</v>
      </c>
      <c r="AZ68" s="52">
        <v>22.435801269999999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5.61167061</v>
      </c>
      <c r="BG68" s="52">
        <v>1.0940212899999999</v>
      </c>
      <c r="BH68" s="52">
        <v>0.43760852</v>
      </c>
      <c r="BI68" s="52">
        <v>0</v>
      </c>
      <c r="BJ68" s="52">
        <v>3.9343937599999999</v>
      </c>
      <c r="BK68" s="52">
        <f t="shared" si="2"/>
        <v>91.998643000000001</v>
      </c>
    </row>
    <row r="69" spans="1:63">
      <c r="A69" s="17"/>
      <c r="B69" s="26"/>
      <c r="C69" s="39"/>
      <c r="D69" s="46"/>
      <c r="E69" s="46"/>
      <c r="F69" s="46"/>
      <c r="G69" s="47"/>
      <c r="H69" s="39"/>
      <c r="I69" s="46"/>
      <c r="J69" s="46"/>
      <c r="K69" s="46"/>
      <c r="L69" s="47"/>
      <c r="M69" s="39"/>
      <c r="N69" s="46"/>
      <c r="O69" s="46"/>
      <c r="P69" s="46"/>
      <c r="Q69" s="47"/>
      <c r="R69" s="39"/>
      <c r="S69" s="46"/>
      <c r="T69" s="46"/>
      <c r="U69" s="46"/>
      <c r="V69" s="47"/>
      <c r="W69" s="39"/>
      <c r="X69" s="46"/>
      <c r="Y69" s="46"/>
      <c r="Z69" s="46"/>
      <c r="AA69" s="47"/>
      <c r="AB69" s="39"/>
      <c r="AC69" s="46"/>
      <c r="AD69" s="46"/>
      <c r="AE69" s="46"/>
      <c r="AF69" s="47"/>
      <c r="AG69" s="39"/>
      <c r="AH69" s="46"/>
      <c r="AI69" s="46"/>
      <c r="AJ69" s="46"/>
      <c r="AK69" s="47"/>
      <c r="AL69" s="39"/>
      <c r="AM69" s="46"/>
      <c r="AN69" s="46"/>
      <c r="AO69" s="46"/>
      <c r="AP69" s="47"/>
      <c r="AQ69" s="39"/>
      <c r="AR69" s="46"/>
      <c r="AS69" s="46"/>
      <c r="AT69" s="46"/>
      <c r="AU69" s="47"/>
      <c r="AV69" s="39"/>
      <c r="AW69" s="46"/>
      <c r="AX69" s="46"/>
      <c r="AY69" s="46"/>
      <c r="AZ69" s="47"/>
      <c r="BA69" s="39"/>
      <c r="BB69" s="46"/>
      <c r="BC69" s="46"/>
      <c r="BD69" s="46"/>
      <c r="BE69" s="47"/>
      <c r="BF69" s="39"/>
      <c r="BG69" s="46"/>
      <c r="BH69" s="46"/>
      <c r="BI69" s="46"/>
      <c r="BJ69" s="47"/>
      <c r="BK69" s="42"/>
    </row>
    <row r="70" spans="1:63" s="57" customFormat="1">
      <c r="A70" s="45"/>
      <c r="B70" s="56" t="s">
        <v>97</v>
      </c>
      <c r="C70" s="40">
        <f t="shared" ref="C70:BJ70" si="3">SUM(C15:C69)</f>
        <v>0</v>
      </c>
      <c r="D70" s="40">
        <f t="shared" si="3"/>
        <v>108.41444113999999</v>
      </c>
      <c r="E70" s="40">
        <f t="shared" si="3"/>
        <v>0</v>
      </c>
      <c r="F70" s="40">
        <f t="shared" si="3"/>
        <v>0</v>
      </c>
      <c r="G70" s="40">
        <f t="shared" si="3"/>
        <v>0</v>
      </c>
      <c r="H70" s="40">
        <f t="shared" si="3"/>
        <v>6.6975940599999975</v>
      </c>
      <c r="I70" s="40">
        <f t="shared" si="3"/>
        <v>3851.5323949200001</v>
      </c>
      <c r="J70" s="40">
        <f t="shared" si="3"/>
        <v>0</v>
      </c>
      <c r="K70" s="40">
        <f t="shared" si="3"/>
        <v>0</v>
      </c>
      <c r="L70" s="40">
        <f t="shared" si="3"/>
        <v>225.40422868000002</v>
      </c>
      <c r="M70" s="40">
        <f t="shared" si="3"/>
        <v>0</v>
      </c>
      <c r="N70" s="40">
        <f t="shared" si="3"/>
        <v>0</v>
      </c>
      <c r="O70" s="40">
        <f t="shared" si="3"/>
        <v>0</v>
      </c>
      <c r="P70" s="40">
        <f t="shared" si="3"/>
        <v>0</v>
      </c>
      <c r="Q70" s="40">
        <f t="shared" si="3"/>
        <v>0</v>
      </c>
      <c r="R70" s="40">
        <f t="shared" si="3"/>
        <v>3.1555476199999997</v>
      </c>
      <c r="S70" s="40">
        <f t="shared" si="3"/>
        <v>636.68561168999997</v>
      </c>
      <c r="T70" s="40">
        <f t="shared" si="3"/>
        <v>0.10401193</v>
      </c>
      <c r="U70" s="40">
        <f t="shared" si="3"/>
        <v>0</v>
      </c>
      <c r="V70" s="40">
        <f t="shared" si="3"/>
        <v>31.215792930000006</v>
      </c>
      <c r="W70" s="40">
        <f t="shared" si="3"/>
        <v>0</v>
      </c>
      <c r="X70" s="40">
        <f t="shared" si="3"/>
        <v>0</v>
      </c>
      <c r="Y70" s="40">
        <f t="shared" si="3"/>
        <v>0</v>
      </c>
      <c r="Z70" s="40">
        <f t="shared" si="3"/>
        <v>0</v>
      </c>
      <c r="AA70" s="40">
        <f t="shared" si="3"/>
        <v>0</v>
      </c>
      <c r="AB70" s="40">
        <f t="shared" si="3"/>
        <v>13.306510899999999</v>
      </c>
      <c r="AC70" s="40">
        <f t="shared" si="3"/>
        <v>221.16994015999995</v>
      </c>
      <c r="AD70" s="40">
        <f t="shared" si="3"/>
        <v>0</v>
      </c>
      <c r="AE70" s="40">
        <f t="shared" si="3"/>
        <v>0</v>
      </c>
      <c r="AF70" s="40">
        <f t="shared" si="3"/>
        <v>564.93765221000012</v>
      </c>
      <c r="AG70" s="40">
        <f t="shared" si="3"/>
        <v>0</v>
      </c>
      <c r="AH70" s="40">
        <f t="shared" si="3"/>
        <v>0</v>
      </c>
      <c r="AI70" s="40">
        <f t="shared" si="3"/>
        <v>0</v>
      </c>
      <c r="AJ70" s="40">
        <f t="shared" si="3"/>
        <v>0</v>
      </c>
      <c r="AK70" s="40">
        <f t="shared" si="3"/>
        <v>0</v>
      </c>
      <c r="AL70" s="40">
        <f t="shared" si="3"/>
        <v>3.4358379400000003</v>
      </c>
      <c r="AM70" s="40">
        <f t="shared" si="3"/>
        <v>55.072333659999998</v>
      </c>
      <c r="AN70" s="40">
        <f t="shared" si="3"/>
        <v>0</v>
      </c>
      <c r="AO70" s="40">
        <f t="shared" si="3"/>
        <v>0</v>
      </c>
      <c r="AP70" s="40">
        <f t="shared" si="3"/>
        <v>43.324815759999979</v>
      </c>
      <c r="AQ70" s="40">
        <f t="shared" si="3"/>
        <v>0</v>
      </c>
      <c r="AR70" s="40">
        <f t="shared" si="3"/>
        <v>0</v>
      </c>
      <c r="AS70" s="40">
        <f t="shared" si="3"/>
        <v>0</v>
      </c>
      <c r="AT70" s="40">
        <f t="shared" si="3"/>
        <v>0</v>
      </c>
      <c r="AU70" s="40">
        <f t="shared" si="3"/>
        <v>0</v>
      </c>
      <c r="AV70" s="40">
        <f t="shared" si="3"/>
        <v>63.480311390000011</v>
      </c>
      <c r="AW70" s="40">
        <f t="shared" si="3"/>
        <v>697.91691836999996</v>
      </c>
      <c r="AX70" s="40">
        <f t="shared" si="3"/>
        <v>4.5305983100000002</v>
      </c>
      <c r="AY70" s="40">
        <f t="shared" si="3"/>
        <v>0</v>
      </c>
      <c r="AZ70" s="40">
        <f t="shared" si="3"/>
        <v>1504.0134100700004</v>
      </c>
      <c r="BA70" s="40">
        <f t="shared" si="3"/>
        <v>0</v>
      </c>
      <c r="BB70" s="40">
        <f t="shared" si="3"/>
        <v>0</v>
      </c>
      <c r="BC70" s="40">
        <f t="shared" si="3"/>
        <v>0</v>
      </c>
      <c r="BD70" s="40">
        <f t="shared" si="3"/>
        <v>0</v>
      </c>
      <c r="BE70" s="40">
        <f t="shared" si="3"/>
        <v>0</v>
      </c>
      <c r="BF70" s="40">
        <f t="shared" si="3"/>
        <v>22.100426799999997</v>
      </c>
      <c r="BG70" s="40">
        <f t="shared" si="3"/>
        <v>250.01786329000001</v>
      </c>
      <c r="BH70" s="40">
        <f t="shared" si="3"/>
        <v>2.3583464200000002</v>
      </c>
      <c r="BI70" s="40">
        <f t="shared" si="3"/>
        <v>0</v>
      </c>
      <c r="BJ70" s="40">
        <f t="shared" si="3"/>
        <v>102.26114050000002</v>
      </c>
      <c r="BK70" s="40">
        <f>SUM(BK15:BK69)</f>
        <v>8411.1357287500014</v>
      </c>
    </row>
    <row r="71" spans="1:63">
      <c r="A71" s="17" t="s">
        <v>83</v>
      </c>
      <c r="B71" s="25" t="s">
        <v>15</v>
      </c>
      <c r="C71" s="74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6"/>
    </row>
    <row r="72" spans="1:63">
      <c r="A72" s="17"/>
      <c r="B72" s="26" t="s">
        <v>40</v>
      </c>
      <c r="C72" s="39"/>
      <c r="D72" s="34"/>
      <c r="E72" s="34"/>
      <c r="F72" s="34"/>
      <c r="G72" s="41"/>
      <c r="H72" s="39"/>
      <c r="I72" s="34"/>
      <c r="J72" s="34"/>
      <c r="K72" s="34"/>
      <c r="L72" s="41"/>
      <c r="M72" s="39"/>
      <c r="N72" s="34"/>
      <c r="O72" s="34"/>
      <c r="P72" s="34"/>
      <c r="Q72" s="41"/>
      <c r="R72" s="39"/>
      <c r="S72" s="34"/>
      <c r="T72" s="34"/>
      <c r="U72" s="34"/>
      <c r="V72" s="41"/>
      <c r="W72" s="39"/>
      <c r="X72" s="34"/>
      <c r="Y72" s="34"/>
      <c r="Z72" s="34"/>
      <c r="AA72" s="41"/>
      <c r="AB72" s="39"/>
      <c r="AC72" s="34"/>
      <c r="AD72" s="34"/>
      <c r="AE72" s="34"/>
      <c r="AF72" s="41"/>
      <c r="AG72" s="39"/>
      <c r="AH72" s="34"/>
      <c r="AI72" s="34"/>
      <c r="AJ72" s="34"/>
      <c r="AK72" s="41"/>
      <c r="AL72" s="39"/>
      <c r="AM72" s="34"/>
      <c r="AN72" s="34"/>
      <c r="AO72" s="34"/>
      <c r="AP72" s="41"/>
      <c r="AQ72" s="39"/>
      <c r="AR72" s="34"/>
      <c r="AS72" s="34"/>
      <c r="AT72" s="34"/>
      <c r="AU72" s="41"/>
      <c r="AV72" s="39"/>
      <c r="AW72" s="34"/>
      <c r="AX72" s="34"/>
      <c r="AY72" s="34"/>
      <c r="AZ72" s="41"/>
      <c r="BA72" s="39"/>
      <c r="BB72" s="34"/>
      <c r="BC72" s="34"/>
      <c r="BD72" s="34"/>
      <c r="BE72" s="41"/>
      <c r="BF72" s="39"/>
      <c r="BG72" s="34"/>
      <c r="BH72" s="34"/>
      <c r="BI72" s="34"/>
      <c r="BJ72" s="41"/>
      <c r="BK72" s="42">
        <v>0</v>
      </c>
    </row>
    <row r="73" spans="1:63" s="5" customFormat="1">
      <c r="A73" s="17"/>
      <c r="B73" s="27" t="s">
        <v>96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40">
        <v>0</v>
      </c>
      <c r="AN73" s="40">
        <v>0</v>
      </c>
      <c r="AO73" s="40">
        <v>0</v>
      </c>
      <c r="AP73" s="40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0</v>
      </c>
      <c r="AY73" s="40">
        <v>0</v>
      </c>
      <c r="AZ73" s="40">
        <v>0</v>
      </c>
      <c r="BA73" s="40">
        <v>0</v>
      </c>
      <c r="BB73" s="40">
        <v>0</v>
      </c>
      <c r="BC73" s="40">
        <v>0</v>
      </c>
      <c r="BD73" s="40">
        <v>0</v>
      </c>
      <c r="BE73" s="40">
        <v>0</v>
      </c>
      <c r="BF73" s="40">
        <v>0</v>
      </c>
      <c r="BG73" s="40">
        <v>0</v>
      </c>
      <c r="BH73" s="40">
        <v>0</v>
      </c>
      <c r="BI73" s="40">
        <v>0</v>
      </c>
      <c r="BJ73" s="40">
        <v>0</v>
      </c>
      <c r="BK73" s="40">
        <v>0</v>
      </c>
    </row>
    <row r="74" spans="1:63">
      <c r="A74" s="17" t="s">
        <v>85</v>
      </c>
      <c r="B74" s="33" t="s">
        <v>101</v>
      </c>
      <c r="C74" s="74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6"/>
    </row>
    <row r="75" spans="1:63">
      <c r="A75" s="17"/>
      <c r="B75" s="26" t="s">
        <v>40</v>
      </c>
      <c r="C75" s="39"/>
      <c r="D75" s="34"/>
      <c r="E75" s="34"/>
      <c r="F75" s="34"/>
      <c r="G75" s="41"/>
      <c r="H75" s="39"/>
      <c r="I75" s="34"/>
      <c r="J75" s="34"/>
      <c r="K75" s="34"/>
      <c r="L75" s="41"/>
      <c r="M75" s="39"/>
      <c r="N75" s="34"/>
      <c r="O75" s="34"/>
      <c r="P75" s="34"/>
      <c r="Q75" s="41"/>
      <c r="R75" s="39"/>
      <c r="S75" s="34"/>
      <c r="T75" s="34"/>
      <c r="U75" s="34"/>
      <c r="V75" s="41"/>
      <c r="W75" s="39"/>
      <c r="X75" s="34"/>
      <c r="Y75" s="34"/>
      <c r="Z75" s="34"/>
      <c r="AA75" s="41"/>
      <c r="AB75" s="39"/>
      <c r="AC75" s="34"/>
      <c r="AD75" s="34"/>
      <c r="AE75" s="34"/>
      <c r="AF75" s="41"/>
      <c r="AG75" s="39"/>
      <c r="AH75" s="34"/>
      <c r="AI75" s="34"/>
      <c r="AJ75" s="34"/>
      <c r="AK75" s="41"/>
      <c r="AL75" s="39"/>
      <c r="AM75" s="34"/>
      <c r="AN75" s="34"/>
      <c r="AO75" s="34"/>
      <c r="AP75" s="41"/>
      <c r="AQ75" s="39"/>
      <c r="AR75" s="34"/>
      <c r="AS75" s="34"/>
      <c r="AT75" s="34"/>
      <c r="AU75" s="41"/>
      <c r="AV75" s="39"/>
      <c r="AW75" s="34"/>
      <c r="AX75" s="34"/>
      <c r="AY75" s="34"/>
      <c r="AZ75" s="41"/>
      <c r="BA75" s="39"/>
      <c r="BB75" s="34"/>
      <c r="BC75" s="34"/>
      <c r="BD75" s="34"/>
      <c r="BE75" s="41"/>
      <c r="BF75" s="39"/>
      <c r="BG75" s="34"/>
      <c r="BH75" s="34"/>
      <c r="BI75" s="34"/>
      <c r="BJ75" s="41"/>
      <c r="BK75" s="42">
        <v>0</v>
      </c>
    </row>
    <row r="76" spans="1:63" s="5" customFormat="1">
      <c r="A76" s="17"/>
      <c r="B76" s="27" t="s">
        <v>95</v>
      </c>
      <c r="C76" s="40">
        <v>0</v>
      </c>
      <c r="D76" s="40">
        <v>0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40">
        <v>0</v>
      </c>
      <c r="AU76" s="40">
        <v>0</v>
      </c>
      <c r="AV76" s="40">
        <v>0</v>
      </c>
      <c r="AW76" s="40">
        <v>0</v>
      </c>
      <c r="AX76" s="40">
        <v>0</v>
      </c>
      <c r="AY76" s="40">
        <v>0</v>
      </c>
      <c r="AZ76" s="40">
        <v>0</v>
      </c>
      <c r="BA76" s="40">
        <v>0</v>
      </c>
      <c r="BB76" s="40">
        <v>0</v>
      </c>
      <c r="BC76" s="40">
        <v>0</v>
      </c>
      <c r="BD76" s="40">
        <v>0</v>
      </c>
      <c r="BE76" s="40">
        <v>0</v>
      </c>
      <c r="BF76" s="40">
        <v>0</v>
      </c>
      <c r="BG76" s="40">
        <v>0</v>
      </c>
      <c r="BH76" s="40">
        <v>0</v>
      </c>
      <c r="BI76" s="40">
        <v>0</v>
      </c>
      <c r="BJ76" s="40">
        <v>0</v>
      </c>
      <c r="BK76" s="40">
        <v>0</v>
      </c>
    </row>
    <row r="77" spans="1:63">
      <c r="A77" s="17" t="s">
        <v>86</v>
      </c>
      <c r="B77" s="25" t="s">
        <v>16</v>
      </c>
      <c r="C77" s="74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6"/>
    </row>
    <row r="78" spans="1:63">
      <c r="A78" s="17"/>
      <c r="B78" s="26" t="s">
        <v>164</v>
      </c>
      <c r="C78" s="39">
        <v>0</v>
      </c>
      <c r="D78" s="34">
        <v>0</v>
      </c>
      <c r="E78" s="34">
        <v>0</v>
      </c>
      <c r="F78" s="34">
        <v>0</v>
      </c>
      <c r="G78" s="41">
        <v>0</v>
      </c>
      <c r="H78" s="39">
        <v>1.4548449999999999E-2</v>
      </c>
      <c r="I78" s="34">
        <v>0</v>
      </c>
      <c r="J78" s="34">
        <v>0</v>
      </c>
      <c r="K78" s="34">
        <v>0</v>
      </c>
      <c r="L78" s="41">
        <v>2.2284800000000001E-3</v>
      </c>
      <c r="M78" s="39">
        <v>0</v>
      </c>
      <c r="N78" s="34">
        <v>0</v>
      </c>
      <c r="O78" s="34">
        <v>0</v>
      </c>
      <c r="P78" s="34">
        <v>0</v>
      </c>
      <c r="Q78" s="41">
        <v>0</v>
      </c>
      <c r="R78" s="39">
        <v>1.428551E-2</v>
      </c>
      <c r="S78" s="34">
        <v>0</v>
      </c>
      <c r="T78" s="34">
        <v>0</v>
      </c>
      <c r="U78" s="34">
        <v>0</v>
      </c>
      <c r="V78" s="41">
        <v>6.6196270000000001E-2</v>
      </c>
      <c r="W78" s="39">
        <v>0</v>
      </c>
      <c r="X78" s="34">
        <v>0</v>
      </c>
      <c r="Y78" s="34">
        <v>0</v>
      </c>
      <c r="Z78" s="34">
        <v>0</v>
      </c>
      <c r="AA78" s="41">
        <v>0</v>
      </c>
      <c r="AB78" s="39">
        <v>0.79531441999999997</v>
      </c>
      <c r="AC78" s="34">
        <v>0.31004303999999999</v>
      </c>
      <c r="AD78" s="34">
        <v>0</v>
      </c>
      <c r="AE78" s="34">
        <v>0</v>
      </c>
      <c r="AF78" s="41">
        <v>1.13166122</v>
      </c>
      <c r="AG78" s="39">
        <v>0</v>
      </c>
      <c r="AH78" s="34">
        <v>0</v>
      </c>
      <c r="AI78" s="34">
        <v>0</v>
      </c>
      <c r="AJ78" s="34">
        <v>0</v>
      </c>
      <c r="AK78" s="41">
        <v>0</v>
      </c>
      <c r="AL78" s="39">
        <v>7.3504169999999994E-2</v>
      </c>
      <c r="AM78" s="34">
        <v>0</v>
      </c>
      <c r="AN78" s="34">
        <v>0</v>
      </c>
      <c r="AO78" s="34">
        <v>0</v>
      </c>
      <c r="AP78" s="41">
        <v>9.5779100000000006E-2</v>
      </c>
      <c r="AQ78" s="39">
        <v>0</v>
      </c>
      <c r="AR78" s="34">
        <v>0</v>
      </c>
      <c r="AS78" s="34">
        <v>0</v>
      </c>
      <c r="AT78" s="34">
        <v>0</v>
      </c>
      <c r="AU78" s="41">
        <v>0</v>
      </c>
      <c r="AV78" s="39">
        <v>7.9881882400000004</v>
      </c>
      <c r="AW78" s="34">
        <v>11.6553027</v>
      </c>
      <c r="AX78" s="34">
        <v>0</v>
      </c>
      <c r="AY78" s="34">
        <v>0</v>
      </c>
      <c r="AZ78" s="41">
        <v>20.246908529999999</v>
      </c>
      <c r="BA78" s="39">
        <v>0</v>
      </c>
      <c r="BB78" s="34">
        <v>0</v>
      </c>
      <c r="BC78" s="34">
        <v>0</v>
      </c>
      <c r="BD78" s="34">
        <v>0</v>
      </c>
      <c r="BE78" s="41">
        <v>0</v>
      </c>
      <c r="BF78" s="39">
        <v>4.82828255</v>
      </c>
      <c r="BG78" s="34">
        <v>2.0852109200000002</v>
      </c>
      <c r="BH78" s="34">
        <v>0</v>
      </c>
      <c r="BI78" s="34">
        <v>0</v>
      </c>
      <c r="BJ78" s="41">
        <v>3.9518274299999998</v>
      </c>
      <c r="BK78" s="42">
        <f t="shared" ref="BK78:BK95" si="4">SUM(C78:BJ78)</f>
        <v>53.259281029999997</v>
      </c>
    </row>
    <row r="79" spans="1:63">
      <c r="A79" s="17"/>
      <c r="B79" s="26" t="s">
        <v>165</v>
      </c>
      <c r="C79" s="39">
        <v>0</v>
      </c>
      <c r="D79" s="46">
        <v>0</v>
      </c>
      <c r="E79" s="46">
        <v>0</v>
      </c>
      <c r="F79" s="46">
        <v>0</v>
      </c>
      <c r="G79" s="47">
        <v>0</v>
      </c>
      <c r="H79" s="39">
        <v>1.3608570900000001</v>
      </c>
      <c r="I79" s="46">
        <v>149.41783606000001</v>
      </c>
      <c r="J79" s="46">
        <v>0</v>
      </c>
      <c r="K79" s="46">
        <v>0</v>
      </c>
      <c r="L79" s="47">
        <v>199.67690519999999</v>
      </c>
      <c r="M79" s="39">
        <v>0</v>
      </c>
      <c r="N79" s="46">
        <v>0</v>
      </c>
      <c r="O79" s="46">
        <v>0</v>
      </c>
      <c r="P79" s="46">
        <v>0</v>
      </c>
      <c r="Q79" s="47">
        <v>0</v>
      </c>
      <c r="R79" s="39">
        <v>1.9157393199999999</v>
      </c>
      <c r="S79" s="46">
        <v>2.7765854499999998</v>
      </c>
      <c r="T79" s="46">
        <v>0</v>
      </c>
      <c r="U79" s="46">
        <v>0</v>
      </c>
      <c r="V79" s="47">
        <v>25.650561329999999</v>
      </c>
      <c r="W79" s="39">
        <v>0</v>
      </c>
      <c r="X79" s="46">
        <v>0</v>
      </c>
      <c r="Y79" s="46">
        <v>0</v>
      </c>
      <c r="Z79" s="46">
        <v>0</v>
      </c>
      <c r="AA79" s="47">
        <v>0</v>
      </c>
      <c r="AB79" s="39">
        <v>0.16944534999999999</v>
      </c>
      <c r="AC79" s="46">
        <v>10.80536592</v>
      </c>
      <c r="AD79" s="46">
        <v>0</v>
      </c>
      <c r="AE79" s="46">
        <v>0</v>
      </c>
      <c r="AF79" s="47">
        <v>10.16124383</v>
      </c>
      <c r="AG79" s="39">
        <v>0</v>
      </c>
      <c r="AH79" s="46">
        <v>0</v>
      </c>
      <c r="AI79" s="46">
        <v>0</v>
      </c>
      <c r="AJ79" s="46">
        <v>0</v>
      </c>
      <c r="AK79" s="47">
        <v>0</v>
      </c>
      <c r="AL79" s="39">
        <v>5.23886E-2</v>
      </c>
      <c r="AM79" s="46">
        <v>0</v>
      </c>
      <c r="AN79" s="46">
        <v>0</v>
      </c>
      <c r="AO79" s="46">
        <v>0</v>
      </c>
      <c r="AP79" s="47">
        <v>0.10069392000000001</v>
      </c>
      <c r="AQ79" s="39">
        <v>0</v>
      </c>
      <c r="AR79" s="46">
        <v>0</v>
      </c>
      <c r="AS79" s="46">
        <v>0</v>
      </c>
      <c r="AT79" s="46">
        <v>0</v>
      </c>
      <c r="AU79" s="47">
        <v>0</v>
      </c>
      <c r="AV79" s="39">
        <v>3.5232194099999998</v>
      </c>
      <c r="AW79" s="46">
        <v>149.45809675999999</v>
      </c>
      <c r="AX79" s="46">
        <v>0</v>
      </c>
      <c r="AY79" s="46">
        <v>0</v>
      </c>
      <c r="AZ79" s="47">
        <v>69.480887929999994</v>
      </c>
      <c r="BA79" s="39">
        <v>0</v>
      </c>
      <c r="BB79" s="46">
        <v>0</v>
      </c>
      <c r="BC79" s="46">
        <v>0</v>
      </c>
      <c r="BD79" s="46">
        <v>0</v>
      </c>
      <c r="BE79" s="47">
        <v>0</v>
      </c>
      <c r="BF79" s="39">
        <v>2.0536047100000001</v>
      </c>
      <c r="BG79" s="46">
        <v>2.0379167900000001</v>
      </c>
      <c r="BH79" s="46">
        <v>0.85267029000000005</v>
      </c>
      <c r="BI79" s="46">
        <v>0</v>
      </c>
      <c r="BJ79" s="47">
        <v>6.1578996300000002</v>
      </c>
      <c r="BK79" s="42">
        <f t="shared" si="4"/>
        <v>635.65191759000004</v>
      </c>
    </row>
    <row r="80" spans="1:63">
      <c r="A80" s="17"/>
      <c r="B80" s="26" t="s">
        <v>166</v>
      </c>
      <c r="C80" s="39">
        <v>0</v>
      </c>
      <c r="D80" s="46">
        <v>0</v>
      </c>
      <c r="E80" s="46">
        <v>0</v>
      </c>
      <c r="F80" s="46">
        <v>0</v>
      </c>
      <c r="G80" s="47">
        <v>0</v>
      </c>
      <c r="H80" s="39">
        <v>2.2003081199999999</v>
      </c>
      <c r="I80" s="46">
        <v>870.42074543000001</v>
      </c>
      <c r="J80" s="46">
        <v>48.107344230000002</v>
      </c>
      <c r="K80" s="46">
        <v>0</v>
      </c>
      <c r="L80" s="47">
        <v>103.3416349</v>
      </c>
      <c r="M80" s="39">
        <v>0</v>
      </c>
      <c r="N80" s="46">
        <v>0</v>
      </c>
      <c r="O80" s="46">
        <v>0</v>
      </c>
      <c r="P80" s="46">
        <v>0</v>
      </c>
      <c r="Q80" s="47">
        <v>0</v>
      </c>
      <c r="R80" s="39">
        <v>1.36430414</v>
      </c>
      <c r="S80" s="46">
        <v>16.711931660000001</v>
      </c>
      <c r="T80" s="46">
        <v>3.9537894900000001</v>
      </c>
      <c r="U80" s="46">
        <v>0</v>
      </c>
      <c r="V80" s="47">
        <v>1.25765148</v>
      </c>
      <c r="W80" s="39">
        <v>0</v>
      </c>
      <c r="X80" s="46">
        <v>0</v>
      </c>
      <c r="Y80" s="46">
        <v>0</v>
      </c>
      <c r="Z80" s="46">
        <v>0</v>
      </c>
      <c r="AA80" s="47">
        <v>0</v>
      </c>
      <c r="AB80" s="39">
        <v>11.52126578</v>
      </c>
      <c r="AC80" s="46">
        <v>128.47451559000001</v>
      </c>
      <c r="AD80" s="46">
        <v>0</v>
      </c>
      <c r="AE80" s="46">
        <v>0</v>
      </c>
      <c r="AF80" s="47">
        <v>192.45604943000001</v>
      </c>
      <c r="AG80" s="39">
        <v>0</v>
      </c>
      <c r="AH80" s="46">
        <v>0</v>
      </c>
      <c r="AI80" s="46">
        <v>0</v>
      </c>
      <c r="AJ80" s="46">
        <v>0</v>
      </c>
      <c r="AK80" s="47">
        <v>0</v>
      </c>
      <c r="AL80" s="39">
        <v>2.2218276399999999</v>
      </c>
      <c r="AM80" s="46">
        <v>10.60960051</v>
      </c>
      <c r="AN80" s="46">
        <v>0.66086628000000003</v>
      </c>
      <c r="AO80" s="46">
        <v>0</v>
      </c>
      <c r="AP80" s="47">
        <v>17.577206279999999</v>
      </c>
      <c r="AQ80" s="39">
        <v>0</v>
      </c>
      <c r="AR80" s="46">
        <v>0.26500836</v>
      </c>
      <c r="AS80" s="46">
        <v>0</v>
      </c>
      <c r="AT80" s="46">
        <v>0</v>
      </c>
      <c r="AU80" s="47">
        <v>0</v>
      </c>
      <c r="AV80" s="39">
        <v>91.379620770000002</v>
      </c>
      <c r="AW80" s="46">
        <v>1652.71778952</v>
      </c>
      <c r="AX80" s="46">
        <v>3.5797998999999998</v>
      </c>
      <c r="AY80" s="46">
        <v>450.11735536999998</v>
      </c>
      <c r="AZ80" s="47">
        <v>829.91357129999994</v>
      </c>
      <c r="BA80" s="39">
        <v>0</v>
      </c>
      <c r="BB80" s="46">
        <v>0</v>
      </c>
      <c r="BC80" s="46">
        <v>0</v>
      </c>
      <c r="BD80" s="46">
        <v>0</v>
      </c>
      <c r="BE80" s="47">
        <v>0</v>
      </c>
      <c r="BF80" s="39">
        <v>24.962810229999999</v>
      </c>
      <c r="BG80" s="46">
        <v>118.20477563999999</v>
      </c>
      <c r="BH80" s="46">
        <v>10.923706640000001</v>
      </c>
      <c r="BI80" s="46">
        <v>0</v>
      </c>
      <c r="BJ80" s="47">
        <v>86.105597619999998</v>
      </c>
      <c r="BK80" s="42">
        <f t="shared" si="4"/>
        <v>4679.0490763099997</v>
      </c>
    </row>
    <row r="81" spans="1:64">
      <c r="A81" s="17"/>
      <c r="B81" s="26" t="s">
        <v>167</v>
      </c>
      <c r="C81" s="39">
        <v>0</v>
      </c>
      <c r="D81" s="46">
        <v>0</v>
      </c>
      <c r="E81" s="46">
        <v>0</v>
      </c>
      <c r="F81" s="46">
        <v>0</v>
      </c>
      <c r="G81" s="47">
        <v>0</v>
      </c>
      <c r="H81" s="39">
        <v>0.65774957000000001</v>
      </c>
      <c r="I81" s="46">
        <v>117.00314791</v>
      </c>
      <c r="J81" s="46">
        <v>0</v>
      </c>
      <c r="K81" s="46">
        <v>0</v>
      </c>
      <c r="L81" s="47">
        <v>2.3286329299999999</v>
      </c>
      <c r="M81" s="39">
        <v>0</v>
      </c>
      <c r="N81" s="46">
        <v>0</v>
      </c>
      <c r="O81" s="46">
        <v>0</v>
      </c>
      <c r="P81" s="46">
        <v>0</v>
      </c>
      <c r="Q81" s="47">
        <v>0</v>
      </c>
      <c r="R81" s="39">
        <v>0.50696291999999998</v>
      </c>
      <c r="S81" s="46">
        <v>0</v>
      </c>
      <c r="T81" s="46">
        <v>0</v>
      </c>
      <c r="U81" s="46">
        <v>0</v>
      </c>
      <c r="V81" s="47">
        <v>0.22803308</v>
      </c>
      <c r="W81" s="39">
        <v>0</v>
      </c>
      <c r="X81" s="46">
        <v>0</v>
      </c>
      <c r="Y81" s="46">
        <v>0</v>
      </c>
      <c r="Z81" s="46">
        <v>0</v>
      </c>
      <c r="AA81" s="47">
        <v>0</v>
      </c>
      <c r="AB81" s="39">
        <v>0.60383359000000003</v>
      </c>
      <c r="AC81" s="46">
        <v>0.31943318999999998</v>
      </c>
      <c r="AD81" s="46">
        <v>0</v>
      </c>
      <c r="AE81" s="46">
        <v>0</v>
      </c>
      <c r="AF81" s="47">
        <v>3.3271548700000002</v>
      </c>
      <c r="AG81" s="39">
        <v>0</v>
      </c>
      <c r="AH81" s="46">
        <v>0</v>
      </c>
      <c r="AI81" s="46">
        <v>0</v>
      </c>
      <c r="AJ81" s="46">
        <v>0</v>
      </c>
      <c r="AK81" s="47">
        <v>0</v>
      </c>
      <c r="AL81" s="39">
        <v>0.17282655</v>
      </c>
      <c r="AM81" s="46">
        <v>8.0035400000000007E-2</v>
      </c>
      <c r="AN81" s="46">
        <v>0</v>
      </c>
      <c r="AO81" s="46">
        <v>0</v>
      </c>
      <c r="AP81" s="47">
        <v>0.28534987000000001</v>
      </c>
      <c r="AQ81" s="39">
        <v>0</v>
      </c>
      <c r="AR81" s="46">
        <v>0</v>
      </c>
      <c r="AS81" s="46">
        <v>0</v>
      </c>
      <c r="AT81" s="46">
        <v>0</v>
      </c>
      <c r="AU81" s="47">
        <v>0</v>
      </c>
      <c r="AV81" s="39">
        <v>11.409060419999999</v>
      </c>
      <c r="AW81" s="46">
        <v>125.4281615</v>
      </c>
      <c r="AX81" s="46">
        <v>9.5508645100000003</v>
      </c>
      <c r="AY81" s="46">
        <v>0</v>
      </c>
      <c r="AZ81" s="47">
        <v>101.07285219000001</v>
      </c>
      <c r="BA81" s="39">
        <v>0</v>
      </c>
      <c r="BB81" s="46">
        <v>0</v>
      </c>
      <c r="BC81" s="46">
        <v>0</v>
      </c>
      <c r="BD81" s="46">
        <v>0</v>
      </c>
      <c r="BE81" s="47">
        <v>0</v>
      </c>
      <c r="BF81" s="39">
        <v>9.1404838300000009</v>
      </c>
      <c r="BG81" s="46">
        <v>13.14691365</v>
      </c>
      <c r="BH81" s="46">
        <v>1.17684367</v>
      </c>
      <c r="BI81" s="46">
        <v>0</v>
      </c>
      <c r="BJ81" s="47">
        <v>14.260014440000001</v>
      </c>
      <c r="BK81" s="42">
        <f t="shared" si="4"/>
        <v>410.69835408999995</v>
      </c>
    </row>
    <row r="82" spans="1:64">
      <c r="A82" s="17"/>
      <c r="B82" s="26" t="s">
        <v>186</v>
      </c>
      <c r="C82" s="39">
        <v>0</v>
      </c>
      <c r="D82" s="46">
        <v>0.18229329</v>
      </c>
      <c r="E82" s="46">
        <v>0</v>
      </c>
      <c r="F82" s="46">
        <v>0</v>
      </c>
      <c r="G82" s="47">
        <v>0</v>
      </c>
      <c r="H82" s="39">
        <v>2.4723100699999998</v>
      </c>
      <c r="I82" s="46">
        <v>899.19042153999999</v>
      </c>
      <c r="J82" s="46">
        <v>8.6257253299999999</v>
      </c>
      <c r="K82" s="46">
        <v>0</v>
      </c>
      <c r="L82" s="47">
        <v>69.564960429999999</v>
      </c>
      <c r="M82" s="39">
        <v>0</v>
      </c>
      <c r="N82" s="46">
        <v>0</v>
      </c>
      <c r="O82" s="46">
        <v>0</v>
      </c>
      <c r="P82" s="46">
        <v>0</v>
      </c>
      <c r="Q82" s="47">
        <v>0</v>
      </c>
      <c r="R82" s="39">
        <v>1.8886313699999999</v>
      </c>
      <c r="S82" s="46">
        <v>1.4237713599999999</v>
      </c>
      <c r="T82" s="46">
        <v>4.6613402800000001</v>
      </c>
      <c r="U82" s="46">
        <v>0</v>
      </c>
      <c r="V82" s="47">
        <v>11.96654644</v>
      </c>
      <c r="W82" s="39">
        <v>0</v>
      </c>
      <c r="X82" s="46">
        <v>0</v>
      </c>
      <c r="Y82" s="46">
        <v>0</v>
      </c>
      <c r="Z82" s="46">
        <v>0</v>
      </c>
      <c r="AA82" s="47">
        <v>0</v>
      </c>
      <c r="AB82" s="39">
        <v>4.4387105199999999</v>
      </c>
      <c r="AC82" s="46">
        <v>174.51965577999999</v>
      </c>
      <c r="AD82" s="46">
        <v>0</v>
      </c>
      <c r="AE82" s="46">
        <v>0</v>
      </c>
      <c r="AF82" s="47">
        <v>346.08509878000001</v>
      </c>
      <c r="AG82" s="39">
        <v>0</v>
      </c>
      <c r="AH82" s="46">
        <v>0</v>
      </c>
      <c r="AI82" s="46">
        <v>0</v>
      </c>
      <c r="AJ82" s="46">
        <v>0</v>
      </c>
      <c r="AK82" s="47">
        <v>0</v>
      </c>
      <c r="AL82" s="39">
        <v>0.34544845000000002</v>
      </c>
      <c r="AM82" s="46">
        <v>4.0120254900000001</v>
      </c>
      <c r="AN82" s="46">
        <v>0</v>
      </c>
      <c r="AO82" s="46">
        <v>0</v>
      </c>
      <c r="AP82" s="47">
        <v>16.03022919</v>
      </c>
      <c r="AQ82" s="39">
        <v>0</v>
      </c>
      <c r="AR82" s="46">
        <v>2.4109238500000001</v>
      </c>
      <c r="AS82" s="46">
        <v>0</v>
      </c>
      <c r="AT82" s="46">
        <v>0</v>
      </c>
      <c r="AU82" s="47">
        <v>0</v>
      </c>
      <c r="AV82" s="39">
        <v>15.156594569999999</v>
      </c>
      <c r="AW82" s="46">
        <v>322.81902588000003</v>
      </c>
      <c r="AX82" s="46">
        <v>0</v>
      </c>
      <c r="AY82" s="46">
        <v>127.03005242</v>
      </c>
      <c r="AZ82" s="47">
        <v>307.90535913999997</v>
      </c>
      <c r="BA82" s="39">
        <v>0</v>
      </c>
      <c r="BB82" s="46">
        <v>0</v>
      </c>
      <c r="BC82" s="46">
        <v>0</v>
      </c>
      <c r="BD82" s="46">
        <v>0</v>
      </c>
      <c r="BE82" s="47">
        <v>0</v>
      </c>
      <c r="BF82" s="39">
        <v>6.5948921299999999</v>
      </c>
      <c r="BG82" s="46">
        <v>14.964060480000001</v>
      </c>
      <c r="BH82" s="46">
        <v>3.9615194100000002</v>
      </c>
      <c r="BI82" s="46">
        <v>0</v>
      </c>
      <c r="BJ82" s="47">
        <v>55.440861069999997</v>
      </c>
      <c r="BK82" s="42">
        <f t="shared" si="4"/>
        <v>2401.6904572700009</v>
      </c>
    </row>
    <row r="83" spans="1:64">
      <c r="A83" s="17"/>
      <c r="B83" s="26" t="s">
        <v>187</v>
      </c>
      <c r="C83" s="39">
        <v>0</v>
      </c>
      <c r="D83" s="46">
        <v>0</v>
      </c>
      <c r="E83" s="46">
        <v>0</v>
      </c>
      <c r="F83" s="46">
        <v>0</v>
      </c>
      <c r="G83" s="47">
        <v>0</v>
      </c>
      <c r="H83" s="39">
        <v>0.54832380999999997</v>
      </c>
      <c r="I83" s="46">
        <v>2.4345088000000001</v>
      </c>
      <c r="J83" s="46">
        <v>0</v>
      </c>
      <c r="K83" s="46">
        <v>0</v>
      </c>
      <c r="L83" s="47">
        <v>0.86155994000000002</v>
      </c>
      <c r="M83" s="39">
        <v>0</v>
      </c>
      <c r="N83" s="46">
        <v>0</v>
      </c>
      <c r="O83" s="46">
        <v>0</v>
      </c>
      <c r="P83" s="46">
        <v>0</v>
      </c>
      <c r="Q83" s="47">
        <v>0</v>
      </c>
      <c r="R83" s="39">
        <v>0.27196494999999998</v>
      </c>
      <c r="S83" s="46">
        <v>4.1476500000000001E-3</v>
      </c>
      <c r="T83" s="46">
        <v>0</v>
      </c>
      <c r="U83" s="46">
        <v>0</v>
      </c>
      <c r="V83" s="47">
        <v>0.47086436999999998</v>
      </c>
      <c r="W83" s="39">
        <v>0</v>
      </c>
      <c r="X83" s="46">
        <v>0</v>
      </c>
      <c r="Y83" s="46">
        <v>0</v>
      </c>
      <c r="Z83" s="46">
        <v>0</v>
      </c>
      <c r="AA83" s="47">
        <v>0</v>
      </c>
      <c r="AB83" s="39">
        <v>0.37533547</v>
      </c>
      <c r="AC83" s="46">
        <v>1.7114552199999999</v>
      </c>
      <c r="AD83" s="46">
        <v>0</v>
      </c>
      <c r="AE83" s="46">
        <v>0</v>
      </c>
      <c r="AF83" s="47">
        <v>3.5717954399999998</v>
      </c>
      <c r="AG83" s="39">
        <v>0</v>
      </c>
      <c r="AH83" s="46">
        <v>0</v>
      </c>
      <c r="AI83" s="46">
        <v>0</v>
      </c>
      <c r="AJ83" s="46">
        <v>0</v>
      </c>
      <c r="AK83" s="47">
        <v>0</v>
      </c>
      <c r="AL83" s="39">
        <v>0.1122508</v>
      </c>
      <c r="AM83" s="46">
        <v>0.34814989000000002</v>
      </c>
      <c r="AN83" s="46">
        <v>0</v>
      </c>
      <c r="AO83" s="46">
        <v>0</v>
      </c>
      <c r="AP83" s="47">
        <v>0.50059321999999995</v>
      </c>
      <c r="AQ83" s="39">
        <v>0</v>
      </c>
      <c r="AR83" s="46">
        <v>0</v>
      </c>
      <c r="AS83" s="46">
        <v>0</v>
      </c>
      <c r="AT83" s="46">
        <v>0</v>
      </c>
      <c r="AU83" s="47">
        <v>0</v>
      </c>
      <c r="AV83" s="39">
        <v>36.687342690000001</v>
      </c>
      <c r="AW83" s="46">
        <v>288.63172947999999</v>
      </c>
      <c r="AX83" s="46">
        <v>4.3788172699999999</v>
      </c>
      <c r="AY83" s="46">
        <v>0</v>
      </c>
      <c r="AZ83" s="47">
        <v>422.29161650999998</v>
      </c>
      <c r="BA83" s="39">
        <v>0</v>
      </c>
      <c r="BB83" s="46">
        <v>0</v>
      </c>
      <c r="BC83" s="46">
        <v>0</v>
      </c>
      <c r="BD83" s="46">
        <v>0</v>
      </c>
      <c r="BE83" s="47">
        <v>0</v>
      </c>
      <c r="BF83" s="39">
        <v>17.088206150000001</v>
      </c>
      <c r="BG83" s="46">
        <v>58.034932300000001</v>
      </c>
      <c r="BH83" s="46">
        <v>7.4724697899999999</v>
      </c>
      <c r="BI83" s="46">
        <v>0</v>
      </c>
      <c r="BJ83" s="47">
        <v>96.926200499999993</v>
      </c>
      <c r="BK83" s="42">
        <f t="shared" si="4"/>
        <v>942.72226425000008</v>
      </c>
    </row>
    <row r="84" spans="1:64">
      <c r="A84" s="17"/>
      <c r="B84" s="26" t="s">
        <v>168</v>
      </c>
      <c r="C84" s="39">
        <v>0</v>
      </c>
      <c r="D84" s="46">
        <v>0</v>
      </c>
      <c r="E84" s="46">
        <v>0</v>
      </c>
      <c r="F84" s="46">
        <v>0</v>
      </c>
      <c r="G84" s="47">
        <v>0</v>
      </c>
      <c r="H84" s="39">
        <v>0.15444432</v>
      </c>
      <c r="I84" s="46">
        <v>0.46054243</v>
      </c>
      <c r="J84" s="46">
        <v>0</v>
      </c>
      <c r="K84" s="46">
        <v>0</v>
      </c>
      <c r="L84" s="47">
        <v>1.33979249</v>
      </c>
      <c r="M84" s="39">
        <v>0</v>
      </c>
      <c r="N84" s="46">
        <v>0</v>
      </c>
      <c r="O84" s="46">
        <v>0</v>
      </c>
      <c r="P84" s="46">
        <v>0</v>
      </c>
      <c r="Q84" s="47">
        <v>0</v>
      </c>
      <c r="R84" s="39">
        <v>0.20078821999999999</v>
      </c>
      <c r="S84" s="46">
        <v>2.13642194</v>
      </c>
      <c r="T84" s="46">
        <v>0</v>
      </c>
      <c r="U84" s="46">
        <v>0</v>
      </c>
      <c r="V84" s="47">
        <v>2.1364210000000002E-2</v>
      </c>
      <c r="W84" s="39">
        <v>0</v>
      </c>
      <c r="X84" s="46">
        <v>0</v>
      </c>
      <c r="Y84" s="46">
        <v>0</v>
      </c>
      <c r="Z84" s="46">
        <v>0</v>
      </c>
      <c r="AA84" s="47">
        <v>0</v>
      </c>
      <c r="AB84" s="39">
        <v>1.04979252</v>
      </c>
      <c r="AC84" s="46">
        <v>31.228620079999999</v>
      </c>
      <c r="AD84" s="46">
        <v>0</v>
      </c>
      <c r="AE84" s="46">
        <v>0</v>
      </c>
      <c r="AF84" s="47">
        <v>80.523307310000007</v>
      </c>
      <c r="AG84" s="39">
        <v>0</v>
      </c>
      <c r="AH84" s="46">
        <v>0</v>
      </c>
      <c r="AI84" s="46">
        <v>0</v>
      </c>
      <c r="AJ84" s="46">
        <v>0</v>
      </c>
      <c r="AK84" s="47">
        <v>0</v>
      </c>
      <c r="AL84" s="39">
        <v>0.40759253000000001</v>
      </c>
      <c r="AM84" s="46">
        <v>1.3914971700000001</v>
      </c>
      <c r="AN84" s="46">
        <v>0</v>
      </c>
      <c r="AO84" s="46">
        <v>0</v>
      </c>
      <c r="AP84" s="47">
        <v>3.8415334200000002</v>
      </c>
      <c r="AQ84" s="39">
        <v>0</v>
      </c>
      <c r="AR84" s="46">
        <v>0</v>
      </c>
      <c r="AS84" s="46">
        <v>0</v>
      </c>
      <c r="AT84" s="46">
        <v>0</v>
      </c>
      <c r="AU84" s="47">
        <v>0</v>
      </c>
      <c r="AV84" s="39">
        <v>13.65816437</v>
      </c>
      <c r="AW84" s="46">
        <v>72.681958260000002</v>
      </c>
      <c r="AX84" s="46">
        <v>0</v>
      </c>
      <c r="AY84" s="46">
        <v>0</v>
      </c>
      <c r="AZ84" s="47">
        <v>128.63503245999999</v>
      </c>
      <c r="BA84" s="39">
        <v>0</v>
      </c>
      <c r="BB84" s="46">
        <v>0</v>
      </c>
      <c r="BC84" s="46">
        <v>0</v>
      </c>
      <c r="BD84" s="46">
        <v>0</v>
      </c>
      <c r="BE84" s="47">
        <v>0</v>
      </c>
      <c r="BF84" s="39">
        <v>10.877871799999999</v>
      </c>
      <c r="BG84" s="46">
        <v>24.308115099999998</v>
      </c>
      <c r="BH84" s="46">
        <v>2.4792606400000001</v>
      </c>
      <c r="BI84" s="46">
        <v>0</v>
      </c>
      <c r="BJ84" s="47">
        <v>22.250158299999999</v>
      </c>
      <c r="BK84" s="42">
        <f t="shared" si="4"/>
        <v>397.64625756999999</v>
      </c>
    </row>
    <row r="85" spans="1:64">
      <c r="A85" s="17"/>
      <c r="B85" s="26" t="s">
        <v>169</v>
      </c>
      <c r="C85" s="39">
        <v>0</v>
      </c>
      <c r="D85" s="46">
        <v>0</v>
      </c>
      <c r="E85" s="46">
        <v>0</v>
      </c>
      <c r="F85" s="46">
        <v>0</v>
      </c>
      <c r="G85" s="47">
        <v>0</v>
      </c>
      <c r="H85" s="39">
        <v>0.15010409999999999</v>
      </c>
      <c r="I85" s="46">
        <v>3.0814034499999998</v>
      </c>
      <c r="J85" s="46">
        <v>0</v>
      </c>
      <c r="K85" s="46">
        <v>0</v>
      </c>
      <c r="L85" s="47">
        <v>0</v>
      </c>
      <c r="M85" s="39">
        <v>0</v>
      </c>
      <c r="N85" s="46">
        <v>0</v>
      </c>
      <c r="O85" s="46">
        <v>0</v>
      </c>
      <c r="P85" s="46">
        <v>0</v>
      </c>
      <c r="Q85" s="47">
        <v>0</v>
      </c>
      <c r="R85" s="39">
        <v>0.11230517</v>
      </c>
      <c r="S85" s="46">
        <v>0</v>
      </c>
      <c r="T85" s="46">
        <v>0</v>
      </c>
      <c r="U85" s="46">
        <v>0</v>
      </c>
      <c r="V85" s="47">
        <v>0</v>
      </c>
      <c r="W85" s="39">
        <v>0</v>
      </c>
      <c r="X85" s="46">
        <v>0</v>
      </c>
      <c r="Y85" s="46">
        <v>0</v>
      </c>
      <c r="Z85" s="46">
        <v>0</v>
      </c>
      <c r="AA85" s="47">
        <v>0</v>
      </c>
      <c r="AB85" s="39">
        <v>1.05783191</v>
      </c>
      <c r="AC85" s="46">
        <v>0.36809402000000002</v>
      </c>
      <c r="AD85" s="46">
        <v>0</v>
      </c>
      <c r="AE85" s="46">
        <v>0</v>
      </c>
      <c r="AF85" s="47">
        <v>9.9346643500000003</v>
      </c>
      <c r="AG85" s="39">
        <v>0</v>
      </c>
      <c r="AH85" s="46">
        <v>0</v>
      </c>
      <c r="AI85" s="46">
        <v>0</v>
      </c>
      <c r="AJ85" s="46">
        <v>0</v>
      </c>
      <c r="AK85" s="47">
        <v>0</v>
      </c>
      <c r="AL85" s="39">
        <v>0.51364259000000001</v>
      </c>
      <c r="AM85" s="46">
        <v>0.17564368999999999</v>
      </c>
      <c r="AN85" s="46">
        <v>0</v>
      </c>
      <c r="AO85" s="46">
        <v>0</v>
      </c>
      <c r="AP85" s="47">
        <v>1.02427683</v>
      </c>
      <c r="AQ85" s="39">
        <v>0</v>
      </c>
      <c r="AR85" s="46">
        <v>0</v>
      </c>
      <c r="AS85" s="46">
        <v>0</v>
      </c>
      <c r="AT85" s="46">
        <v>0</v>
      </c>
      <c r="AU85" s="47">
        <v>0</v>
      </c>
      <c r="AV85" s="39">
        <v>15.19194092</v>
      </c>
      <c r="AW85" s="46">
        <v>14.30284778</v>
      </c>
      <c r="AX85" s="46">
        <v>0</v>
      </c>
      <c r="AY85" s="46">
        <v>0</v>
      </c>
      <c r="AZ85" s="47">
        <v>34.418407170000002</v>
      </c>
      <c r="BA85" s="39">
        <v>0</v>
      </c>
      <c r="BB85" s="46">
        <v>0</v>
      </c>
      <c r="BC85" s="46">
        <v>0</v>
      </c>
      <c r="BD85" s="46">
        <v>0</v>
      </c>
      <c r="BE85" s="47">
        <v>0</v>
      </c>
      <c r="BF85" s="39">
        <v>8.9735876300000008</v>
      </c>
      <c r="BG85" s="46">
        <v>8.3754997000000007</v>
      </c>
      <c r="BH85" s="46">
        <v>0</v>
      </c>
      <c r="BI85" s="46">
        <v>0</v>
      </c>
      <c r="BJ85" s="47">
        <v>18.669428889999999</v>
      </c>
      <c r="BK85" s="42">
        <f t="shared" si="4"/>
        <v>116.3496782</v>
      </c>
    </row>
    <row r="86" spans="1:64">
      <c r="A86" s="17"/>
      <c r="B86" s="26" t="s">
        <v>170</v>
      </c>
      <c r="C86" s="39">
        <v>0</v>
      </c>
      <c r="D86" s="46">
        <v>0</v>
      </c>
      <c r="E86" s="46">
        <v>0</v>
      </c>
      <c r="F86" s="46">
        <v>0</v>
      </c>
      <c r="G86" s="47">
        <v>0</v>
      </c>
      <c r="H86" s="39">
        <v>0</v>
      </c>
      <c r="I86" s="46">
        <v>0</v>
      </c>
      <c r="J86" s="46">
        <v>0</v>
      </c>
      <c r="K86" s="46">
        <v>0</v>
      </c>
      <c r="L86" s="47">
        <v>0</v>
      </c>
      <c r="M86" s="39">
        <v>0</v>
      </c>
      <c r="N86" s="46">
        <v>0</v>
      </c>
      <c r="O86" s="46">
        <v>0</v>
      </c>
      <c r="P86" s="46">
        <v>0</v>
      </c>
      <c r="Q86" s="47">
        <v>0</v>
      </c>
      <c r="R86" s="39">
        <v>0</v>
      </c>
      <c r="S86" s="46">
        <v>0</v>
      </c>
      <c r="T86" s="46">
        <v>0</v>
      </c>
      <c r="U86" s="46">
        <v>0</v>
      </c>
      <c r="V86" s="47">
        <v>0</v>
      </c>
      <c r="W86" s="39">
        <v>0</v>
      </c>
      <c r="X86" s="46">
        <v>0</v>
      </c>
      <c r="Y86" s="46">
        <v>0</v>
      </c>
      <c r="Z86" s="46">
        <v>0</v>
      </c>
      <c r="AA86" s="47">
        <v>0</v>
      </c>
      <c r="AB86" s="39">
        <v>0</v>
      </c>
      <c r="AC86" s="46">
        <v>0</v>
      </c>
      <c r="AD86" s="46">
        <v>0</v>
      </c>
      <c r="AE86" s="46">
        <v>0</v>
      </c>
      <c r="AF86" s="47">
        <v>0.96964019000000001</v>
      </c>
      <c r="AG86" s="39">
        <v>0</v>
      </c>
      <c r="AH86" s="46">
        <v>0</v>
      </c>
      <c r="AI86" s="46">
        <v>0</v>
      </c>
      <c r="AJ86" s="46">
        <v>0</v>
      </c>
      <c r="AK86" s="47">
        <v>0</v>
      </c>
      <c r="AL86" s="39">
        <v>0</v>
      </c>
      <c r="AM86" s="46">
        <v>0</v>
      </c>
      <c r="AN86" s="46">
        <v>0</v>
      </c>
      <c r="AO86" s="46">
        <v>0</v>
      </c>
      <c r="AP86" s="47">
        <v>0</v>
      </c>
      <c r="AQ86" s="39">
        <v>0</v>
      </c>
      <c r="AR86" s="46">
        <v>0</v>
      </c>
      <c r="AS86" s="46">
        <v>0</v>
      </c>
      <c r="AT86" s="46">
        <v>0</v>
      </c>
      <c r="AU86" s="47">
        <v>0</v>
      </c>
      <c r="AV86" s="39">
        <v>8.5542190000000004E-2</v>
      </c>
      <c r="AW86" s="46">
        <v>0.55361199999999999</v>
      </c>
      <c r="AX86" s="46">
        <v>0</v>
      </c>
      <c r="AY86" s="46">
        <v>0</v>
      </c>
      <c r="AZ86" s="47">
        <v>1.1241851599999999</v>
      </c>
      <c r="BA86" s="39">
        <v>0</v>
      </c>
      <c r="BB86" s="46">
        <v>0</v>
      </c>
      <c r="BC86" s="46">
        <v>0</v>
      </c>
      <c r="BD86" s="46">
        <v>0</v>
      </c>
      <c r="BE86" s="47">
        <v>0</v>
      </c>
      <c r="BF86" s="39">
        <v>2.8595639999999999E-2</v>
      </c>
      <c r="BG86" s="46">
        <v>0</v>
      </c>
      <c r="BH86" s="46">
        <v>0</v>
      </c>
      <c r="BI86" s="46">
        <v>0</v>
      </c>
      <c r="BJ86" s="47">
        <v>0</v>
      </c>
      <c r="BK86" s="42">
        <f t="shared" si="4"/>
        <v>2.7615751799999995</v>
      </c>
    </row>
    <row r="87" spans="1:64">
      <c r="A87" s="17"/>
      <c r="B87" s="26" t="s">
        <v>171</v>
      </c>
      <c r="C87" s="39">
        <v>0</v>
      </c>
      <c r="D87" s="46">
        <v>0</v>
      </c>
      <c r="E87" s="46">
        <v>0</v>
      </c>
      <c r="F87" s="46">
        <v>0</v>
      </c>
      <c r="G87" s="47">
        <v>0</v>
      </c>
      <c r="H87" s="39">
        <v>0</v>
      </c>
      <c r="I87" s="46">
        <v>0</v>
      </c>
      <c r="J87" s="46">
        <v>0</v>
      </c>
      <c r="K87" s="46">
        <v>0</v>
      </c>
      <c r="L87" s="47">
        <v>0</v>
      </c>
      <c r="M87" s="39">
        <v>0</v>
      </c>
      <c r="N87" s="46">
        <v>0</v>
      </c>
      <c r="O87" s="46">
        <v>0</v>
      </c>
      <c r="P87" s="46">
        <v>0</v>
      </c>
      <c r="Q87" s="47">
        <v>0</v>
      </c>
      <c r="R87" s="39">
        <v>0</v>
      </c>
      <c r="S87" s="46">
        <v>0</v>
      </c>
      <c r="T87" s="46">
        <v>0</v>
      </c>
      <c r="U87" s="46">
        <v>0</v>
      </c>
      <c r="V87" s="47">
        <v>0</v>
      </c>
      <c r="W87" s="39">
        <v>0</v>
      </c>
      <c r="X87" s="46">
        <v>0</v>
      </c>
      <c r="Y87" s="46">
        <v>0</v>
      </c>
      <c r="Z87" s="46">
        <v>0</v>
      </c>
      <c r="AA87" s="47">
        <v>0</v>
      </c>
      <c r="AB87" s="39">
        <v>2.0071799999999999E-3</v>
      </c>
      <c r="AC87" s="46">
        <v>0</v>
      </c>
      <c r="AD87" s="46">
        <v>0</v>
      </c>
      <c r="AE87" s="46">
        <v>0</v>
      </c>
      <c r="AF87" s="47">
        <v>0.10039632</v>
      </c>
      <c r="AG87" s="39">
        <v>0</v>
      </c>
      <c r="AH87" s="46">
        <v>0</v>
      </c>
      <c r="AI87" s="46">
        <v>0</v>
      </c>
      <c r="AJ87" s="46">
        <v>0</v>
      </c>
      <c r="AK87" s="47">
        <v>0</v>
      </c>
      <c r="AL87" s="39">
        <v>0</v>
      </c>
      <c r="AM87" s="46">
        <v>0</v>
      </c>
      <c r="AN87" s="46">
        <v>0</v>
      </c>
      <c r="AO87" s="46">
        <v>0</v>
      </c>
      <c r="AP87" s="47">
        <v>0</v>
      </c>
      <c r="AQ87" s="39">
        <v>0</v>
      </c>
      <c r="AR87" s="46">
        <v>0</v>
      </c>
      <c r="AS87" s="46">
        <v>0</v>
      </c>
      <c r="AT87" s="46">
        <v>0</v>
      </c>
      <c r="AU87" s="47">
        <v>0</v>
      </c>
      <c r="AV87" s="39">
        <v>0.12529306000000001</v>
      </c>
      <c r="AW87" s="46">
        <v>0</v>
      </c>
      <c r="AX87" s="46">
        <v>0</v>
      </c>
      <c r="AY87" s="46">
        <v>0</v>
      </c>
      <c r="AZ87" s="47">
        <v>0.46291065999999997</v>
      </c>
      <c r="BA87" s="39">
        <v>0</v>
      </c>
      <c r="BB87" s="46">
        <v>0</v>
      </c>
      <c r="BC87" s="46">
        <v>0</v>
      </c>
      <c r="BD87" s="46">
        <v>0</v>
      </c>
      <c r="BE87" s="47">
        <v>0</v>
      </c>
      <c r="BF87" s="39">
        <v>9.0121799999999998E-3</v>
      </c>
      <c r="BG87" s="46">
        <v>0</v>
      </c>
      <c r="BH87" s="46">
        <v>0</v>
      </c>
      <c r="BI87" s="46">
        <v>0</v>
      </c>
      <c r="BJ87" s="47">
        <v>0.22688104000000001</v>
      </c>
      <c r="BK87" s="42">
        <f t="shared" si="4"/>
        <v>0.92650043999999998</v>
      </c>
    </row>
    <row r="88" spans="1:64">
      <c r="A88" s="17"/>
      <c r="B88" s="26" t="s">
        <v>172</v>
      </c>
      <c r="C88" s="39">
        <v>0</v>
      </c>
      <c r="D88" s="46">
        <v>0</v>
      </c>
      <c r="E88" s="46">
        <v>0</v>
      </c>
      <c r="F88" s="46">
        <v>0</v>
      </c>
      <c r="G88" s="47">
        <v>0</v>
      </c>
      <c r="H88" s="39">
        <v>4.8970200000000002E-3</v>
      </c>
      <c r="I88" s="46">
        <v>0</v>
      </c>
      <c r="J88" s="46">
        <v>0</v>
      </c>
      <c r="K88" s="46">
        <v>0</v>
      </c>
      <c r="L88" s="47">
        <v>0</v>
      </c>
      <c r="M88" s="39">
        <v>0</v>
      </c>
      <c r="N88" s="46">
        <v>0</v>
      </c>
      <c r="O88" s="46">
        <v>0</v>
      </c>
      <c r="P88" s="46">
        <v>0</v>
      </c>
      <c r="Q88" s="47">
        <v>0</v>
      </c>
      <c r="R88" s="39">
        <v>0</v>
      </c>
      <c r="S88" s="46">
        <v>0</v>
      </c>
      <c r="T88" s="46">
        <v>0</v>
      </c>
      <c r="U88" s="46">
        <v>0</v>
      </c>
      <c r="V88" s="47">
        <v>0</v>
      </c>
      <c r="W88" s="39">
        <v>0</v>
      </c>
      <c r="X88" s="46">
        <v>0</v>
      </c>
      <c r="Y88" s="46">
        <v>0</v>
      </c>
      <c r="Z88" s="46">
        <v>0</v>
      </c>
      <c r="AA88" s="47">
        <v>0</v>
      </c>
      <c r="AB88" s="39">
        <v>8.4102099999999996E-3</v>
      </c>
      <c r="AC88" s="46">
        <v>0</v>
      </c>
      <c r="AD88" s="46">
        <v>0</v>
      </c>
      <c r="AE88" s="46">
        <v>0</v>
      </c>
      <c r="AF88" s="47">
        <v>0.20090055000000001</v>
      </c>
      <c r="AG88" s="39">
        <v>0</v>
      </c>
      <c r="AH88" s="46">
        <v>0</v>
      </c>
      <c r="AI88" s="46">
        <v>0</v>
      </c>
      <c r="AJ88" s="46">
        <v>0</v>
      </c>
      <c r="AK88" s="47">
        <v>0</v>
      </c>
      <c r="AL88" s="39">
        <v>2.008503E-2</v>
      </c>
      <c r="AM88" s="46">
        <v>0</v>
      </c>
      <c r="AN88" s="46">
        <v>0</v>
      </c>
      <c r="AO88" s="46">
        <v>0</v>
      </c>
      <c r="AP88" s="47">
        <v>0</v>
      </c>
      <c r="AQ88" s="39">
        <v>0</v>
      </c>
      <c r="AR88" s="46">
        <v>0</v>
      </c>
      <c r="AS88" s="46">
        <v>0</v>
      </c>
      <c r="AT88" s="46">
        <v>0</v>
      </c>
      <c r="AU88" s="47">
        <v>0</v>
      </c>
      <c r="AV88" s="39">
        <v>0.10331148</v>
      </c>
      <c r="AW88" s="46">
        <v>0</v>
      </c>
      <c r="AX88" s="46">
        <v>0</v>
      </c>
      <c r="AY88" s="46">
        <v>0</v>
      </c>
      <c r="AZ88" s="47">
        <v>0.68950840000000002</v>
      </c>
      <c r="BA88" s="39">
        <v>0</v>
      </c>
      <c r="BB88" s="46">
        <v>0</v>
      </c>
      <c r="BC88" s="46">
        <v>0</v>
      </c>
      <c r="BD88" s="46">
        <v>0</v>
      </c>
      <c r="BE88" s="47">
        <v>0</v>
      </c>
      <c r="BF88" s="39">
        <v>1.74535E-2</v>
      </c>
      <c r="BG88" s="46">
        <v>0</v>
      </c>
      <c r="BH88" s="46">
        <v>0</v>
      </c>
      <c r="BI88" s="46">
        <v>0</v>
      </c>
      <c r="BJ88" s="47">
        <v>2.0085840000000001E-2</v>
      </c>
      <c r="BK88" s="42">
        <f t="shared" si="4"/>
        <v>1.06465203</v>
      </c>
    </row>
    <row r="89" spans="1:64">
      <c r="A89" s="17"/>
      <c r="B89" s="26" t="s">
        <v>173</v>
      </c>
      <c r="C89" s="39">
        <v>0</v>
      </c>
      <c r="D89" s="46">
        <v>0</v>
      </c>
      <c r="E89" s="46">
        <v>0</v>
      </c>
      <c r="F89" s="46">
        <v>0</v>
      </c>
      <c r="G89" s="47">
        <v>0</v>
      </c>
      <c r="H89" s="39">
        <v>2.6368899999999998E-3</v>
      </c>
      <c r="I89" s="46">
        <v>0</v>
      </c>
      <c r="J89" s="46">
        <v>0</v>
      </c>
      <c r="K89" s="46">
        <v>0</v>
      </c>
      <c r="L89" s="47">
        <v>0</v>
      </c>
      <c r="M89" s="39">
        <v>0</v>
      </c>
      <c r="N89" s="46">
        <v>0</v>
      </c>
      <c r="O89" s="46">
        <v>0</v>
      </c>
      <c r="P89" s="46">
        <v>0</v>
      </c>
      <c r="Q89" s="47">
        <v>0</v>
      </c>
      <c r="R89" s="39">
        <v>2.52573E-2</v>
      </c>
      <c r="S89" s="46">
        <v>0</v>
      </c>
      <c r="T89" s="46">
        <v>0</v>
      </c>
      <c r="U89" s="46">
        <v>0</v>
      </c>
      <c r="V89" s="47">
        <v>0</v>
      </c>
      <c r="W89" s="39">
        <v>0</v>
      </c>
      <c r="X89" s="46">
        <v>0</v>
      </c>
      <c r="Y89" s="46">
        <v>0</v>
      </c>
      <c r="Z89" s="46">
        <v>0</v>
      </c>
      <c r="AA89" s="47">
        <v>0</v>
      </c>
      <c r="AB89" s="39">
        <v>8.5928980000000002E-2</v>
      </c>
      <c r="AC89" s="46">
        <v>0.13738225000000001</v>
      </c>
      <c r="AD89" s="46">
        <v>0</v>
      </c>
      <c r="AE89" s="46">
        <v>0</v>
      </c>
      <c r="AF89" s="47">
        <v>0.50561361000000005</v>
      </c>
      <c r="AG89" s="39">
        <v>0</v>
      </c>
      <c r="AH89" s="46">
        <v>0</v>
      </c>
      <c r="AI89" s="46">
        <v>0</v>
      </c>
      <c r="AJ89" s="46">
        <v>0</v>
      </c>
      <c r="AK89" s="47">
        <v>0</v>
      </c>
      <c r="AL89" s="39">
        <v>0</v>
      </c>
      <c r="AM89" s="46">
        <v>0</v>
      </c>
      <c r="AN89" s="46">
        <v>0</v>
      </c>
      <c r="AO89" s="46">
        <v>0</v>
      </c>
      <c r="AP89" s="47">
        <v>0</v>
      </c>
      <c r="AQ89" s="39">
        <v>0</v>
      </c>
      <c r="AR89" s="46">
        <v>0</v>
      </c>
      <c r="AS89" s="46">
        <v>0</v>
      </c>
      <c r="AT89" s="46">
        <v>0</v>
      </c>
      <c r="AU89" s="47">
        <v>0</v>
      </c>
      <c r="AV89" s="39">
        <v>0.30661274999999999</v>
      </c>
      <c r="AW89" s="46">
        <v>0.11031431999999999</v>
      </c>
      <c r="AX89" s="46">
        <v>0</v>
      </c>
      <c r="AY89" s="46">
        <v>0</v>
      </c>
      <c r="AZ89" s="47">
        <v>2.91960321</v>
      </c>
      <c r="BA89" s="39">
        <v>0</v>
      </c>
      <c r="BB89" s="46">
        <v>0</v>
      </c>
      <c r="BC89" s="46">
        <v>0</v>
      </c>
      <c r="BD89" s="46">
        <v>0</v>
      </c>
      <c r="BE89" s="47">
        <v>0</v>
      </c>
      <c r="BF89" s="39">
        <v>0.16793886999999999</v>
      </c>
      <c r="BG89" s="46">
        <v>0.22046995</v>
      </c>
      <c r="BH89" s="46">
        <v>0</v>
      </c>
      <c r="BI89" s="46">
        <v>0</v>
      </c>
      <c r="BJ89" s="47">
        <v>0.27618322000000001</v>
      </c>
      <c r="BK89" s="42">
        <f t="shared" si="4"/>
        <v>4.7579413500000012</v>
      </c>
    </row>
    <row r="90" spans="1:64">
      <c r="A90" s="17"/>
      <c r="B90" s="26" t="s">
        <v>174</v>
      </c>
      <c r="C90" s="39">
        <v>0</v>
      </c>
      <c r="D90" s="46">
        <v>0</v>
      </c>
      <c r="E90" s="46">
        <v>0</v>
      </c>
      <c r="F90" s="46">
        <v>0</v>
      </c>
      <c r="G90" s="47">
        <v>0</v>
      </c>
      <c r="H90" s="39">
        <v>4.3887300000000004E-3</v>
      </c>
      <c r="I90" s="46">
        <v>3.0159734199999999</v>
      </c>
      <c r="J90" s="46">
        <v>0</v>
      </c>
      <c r="K90" s="46">
        <v>0</v>
      </c>
      <c r="L90" s="47">
        <v>0</v>
      </c>
      <c r="M90" s="39">
        <v>0</v>
      </c>
      <c r="N90" s="46">
        <v>0</v>
      </c>
      <c r="O90" s="46">
        <v>0</v>
      </c>
      <c r="P90" s="46">
        <v>0</v>
      </c>
      <c r="Q90" s="47">
        <v>0</v>
      </c>
      <c r="R90" s="39">
        <v>0</v>
      </c>
      <c r="S90" s="46">
        <v>0</v>
      </c>
      <c r="T90" s="46">
        <v>0</v>
      </c>
      <c r="U90" s="46">
        <v>0</v>
      </c>
      <c r="V90" s="47">
        <v>0</v>
      </c>
      <c r="W90" s="39">
        <v>0</v>
      </c>
      <c r="X90" s="46">
        <v>0</v>
      </c>
      <c r="Y90" s="46">
        <v>0</v>
      </c>
      <c r="Z90" s="46">
        <v>0</v>
      </c>
      <c r="AA90" s="47">
        <v>0</v>
      </c>
      <c r="AB90" s="39">
        <v>3.26837E-3</v>
      </c>
      <c r="AC90" s="46">
        <v>0.25175380000000003</v>
      </c>
      <c r="AD90" s="46">
        <v>0</v>
      </c>
      <c r="AE90" s="46">
        <v>0</v>
      </c>
      <c r="AF90" s="47">
        <v>1.6020448</v>
      </c>
      <c r="AG90" s="39">
        <v>0</v>
      </c>
      <c r="AH90" s="46">
        <v>0</v>
      </c>
      <c r="AI90" s="46">
        <v>0</v>
      </c>
      <c r="AJ90" s="46">
        <v>0</v>
      </c>
      <c r="AK90" s="47">
        <v>0</v>
      </c>
      <c r="AL90" s="39">
        <v>0</v>
      </c>
      <c r="AM90" s="46">
        <v>0</v>
      </c>
      <c r="AN90" s="46">
        <v>0</v>
      </c>
      <c r="AO90" s="46">
        <v>0</v>
      </c>
      <c r="AP90" s="47">
        <v>0</v>
      </c>
      <c r="AQ90" s="39">
        <v>0</v>
      </c>
      <c r="AR90" s="46">
        <v>0</v>
      </c>
      <c r="AS90" s="46">
        <v>0</v>
      </c>
      <c r="AT90" s="46">
        <v>0</v>
      </c>
      <c r="AU90" s="47">
        <v>0</v>
      </c>
      <c r="AV90" s="39">
        <v>0.41971817</v>
      </c>
      <c r="AW90" s="46">
        <v>0</v>
      </c>
      <c r="AX90" s="46">
        <v>0</v>
      </c>
      <c r="AY90" s="46">
        <v>0</v>
      </c>
      <c r="AZ90" s="47">
        <v>0.67611626999999996</v>
      </c>
      <c r="BA90" s="39">
        <v>0</v>
      </c>
      <c r="BB90" s="46">
        <v>0</v>
      </c>
      <c r="BC90" s="46">
        <v>0</v>
      </c>
      <c r="BD90" s="46">
        <v>0</v>
      </c>
      <c r="BE90" s="47">
        <v>0</v>
      </c>
      <c r="BF90" s="39">
        <v>0.16622899999999999</v>
      </c>
      <c r="BG90" s="46">
        <v>0</v>
      </c>
      <c r="BH90" s="46">
        <v>0</v>
      </c>
      <c r="BI90" s="46">
        <v>0</v>
      </c>
      <c r="BJ90" s="47">
        <v>2.8022330000000002E-2</v>
      </c>
      <c r="BK90" s="42">
        <f t="shared" si="4"/>
        <v>6.1675148899999996</v>
      </c>
    </row>
    <row r="91" spans="1:64">
      <c r="A91" s="17"/>
      <c r="B91" s="26" t="s">
        <v>175</v>
      </c>
      <c r="C91" s="39">
        <v>0</v>
      </c>
      <c r="D91" s="46">
        <v>0</v>
      </c>
      <c r="E91" s="46">
        <v>0</v>
      </c>
      <c r="F91" s="46">
        <v>0</v>
      </c>
      <c r="G91" s="47">
        <v>0</v>
      </c>
      <c r="H91" s="39">
        <v>2.0155199999999998E-3</v>
      </c>
      <c r="I91" s="46">
        <v>0</v>
      </c>
      <c r="J91" s="46">
        <v>0</v>
      </c>
      <c r="K91" s="46">
        <v>0</v>
      </c>
      <c r="L91" s="47">
        <v>0</v>
      </c>
      <c r="M91" s="39">
        <v>0</v>
      </c>
      <c r="N91" s="46">
        <v>0</v>
      </c>
      <c r="O91" s="46">
        <v>0</v>
      </c>
      <c r="P91" s="46">
        <v>0</v>
      </c>
      <c r="Q91" s="47">
        <v>0</v>
      </c>
      <c r="R91" s="39">
        <v>0</v>
      </c>
      <c r="S91" s="46">
        <v>0</v>
      </c>
      <c r="T91" s="46">
        <v>0</v>
      </c>
      <c r="U91" s="46">
        <v>0</v>
      </c>
      <c r="V91" s="47">
        <v>0</v>
      </c>
      <c r="W91" s="39">
        <v>0</v>
      </c>
      <c r="X91" s="46">
        <v>0</v>
      </c>
      <c r="Y91" s="46">
        <v>0</v>
      </c>
      <c r="Z91" s="46">
        <v>0</v>
      </c>
      <c r="AA91" s="47">
        <v>0</v>
      </c>
      <c r="AB91" s="39">
        <v>0</v>
      </c>
      <c r="AC91" s="46">
        <v>0</v>
      </c>
      <c r="AD91" s="46">
        <v>0</v>
      </c>
      <c r="AE91" s="46">
        <v>0</v>
      </c>
      <c r="AF91" s="47">
        <v>0.13887446000000001</v>
      </c>
      <c r="AG91" s="39">
        <v>0</v>
      </c>
      <c r="AH91" s="46">
        <v>0</v>
      </c>
      <c r="AI91" s="46">
        <v>0</v>
      </c>
      <c r="AJ91" s="46">
        <v>0</v>
      </c>
      <c r="AK91" s="47">
        <v>0</v>
      </c>
      <c r="AL91" s="39">
        <v>0</v>
      </c>
      <c r="AM91" s="46">
        <v>3.3248000000000002E-4</v>
      </c>
      <c r="AN91" s="46">
        <v>0</v>
      </c>
      <c r="AO91" s="46">
        <v>0</v>
      </c>
      <c r="AP91" s="47">
        <v>0</v>
      </c>
      <c r="AQ91" s="39">
        <v>0</v>
      </c>
      <c r="AR91" s="46">
        <v>0</v>
      </c>
      <c r="AS91" s="46">
        <v>0</v>
      </c>
      <c r="AT91" s="46">
        <v>0</v>
      </c>
      <c r="AU91" s="47">
        <v>0</v>
      </c>
      <c r="AV91" s="39">
        <v>5.922765E-2</v>
      </c>
      <c r="AW91" s="46">
        <v>0</v>
      </c>
      <c r="AX91" s="46">
        <v>0</v>
      </c>
      <c r="AY91" s="46">
        <v>0</v>
      </c>
      <c r="AZ91" s="47">
        <v>0.60663559</v>
      </c>
      <c r="BA91" s="39">
        <v>0</v>
      </c>
      <c r="BB91" s="46">
        <v>0</v>
      </c>
      <c r="BC91" s="46">
        <v>0</v>
      </c>
      <c r="BD91" s="46">
        <v>0</v>
      </c>
      <c r="BE91" s="47">
        <v>0</v>
      </c>
      <c r="BF91" s="39">
        <v>1.225006E-2</v>
      </c>
      <c r="BG91" s="46">
        <v>5.9037539999999999E-2</v>
      </c>
      <c r="BH91" s="46">
        <v>0</v>
      </c>
      <c r="BI91" s="46">
        <v>0</v>
      </c>
      <c r="BJ91" s="47">
        <v>0.18818799</v>
      </c>
      <c r="BK91" s="42">
        <f t="shared" si="4"/>
        <v>1.0665612900000001</v>
      </c>
    </row>
    <row r="92" spans="1:64">
      <c r="A92" s="17"/>
      <c r="B92" s="26" t="s">
        <v>176</v>
      </c>
      <c r="C92" s="39">
        <v>0</v>
      </c>
      <c r="D92" s="46">
        <v>0</v>
      </c>
      <c r="E92" s="46">
        <v>0</v>
      </c>
      <c r="F92" s="46">
        <v>0</v>
      </c>
      <c r="G92" s="47">
        <v>0</v>
      </c>
      <c r="H92" s="39">
        <v>0</v>
      </c>
      <c r="I92" s="46">
        <v>1.84044987</v>
      </c>
      <c r="J92" s="46">
        <v>0</v>
      </c>
      <c r="K92" s="46">
        <v>0</v>
      </c>
      <c r="L92" s="47">
        <v>1.9926511899999999</v>
      </c>
      <c r="M92" s="39">
        <v>0</v>
      </c>
      <c r="N92" s="46">
        <v>0</v>
      </c>
      <c r="O92" s="46">
        <v>0</v>
      </c>
      <c r="P92" s="46">
        <v>0</v>
      </c>
      <c r="Q92" s="47">
        <v>0</v>
      </c>
      <c r="R92" s="39">
        <v>1.107899E-2</v>
      </c>
      <c r="S92" s="46">
        <v>0</v>
      </c>
      <c r="T92" s="46">
        <v>0</v>
      </c>
      <c r="U92" s="46">
        <v>0</v>
      </c>
      <c r="V92" s="47">
        <v>0</v>
      </c>
      <c r="W92" s="39">
        <v>0</v>
      </c>
      <c r="X92" s="46">
        <v>0</v>
      </c>
      <c r="Y92" s="46">
        <v>0</v>
      </c>
      <c r="Z92" s="46">
        <v>0</v>
      </c>
      <c r="AA92" s="47">
        <v>0</v>
      </c>
      <c r="AB92" s="39">
        <v>3.5511540000000001E-2</v>
      </c>
      <c r="AC92" s="46">
        <v>0</v>
      </c>
      <c r="AD92" s="46">
        <v>0</v>
      </c>
      <c r="AE92" s="46">
        <v>0</v>
      </c>
      <c r="AF92" s="47">
        <v>0.84195056999999995</v>
      </c>
      <c r="AG92" s="39">
        <v>0</v>
      </c>
      <c r="AH92" s="46">
        <v>0</v>
      </c>
      <c r="AI92" s="46">
        <v>0</v>
      </c>
      <c r="AJ92" s="46">
        <v>0</v>
      </c>
      <c r="AK92" s="47">
        <v>0</v>
      </c>
      <c r="AL92" s="39">
        <v>4.3720599999999997E-3</v>
      </c>
      <c r="AM92" s="46">
        <v>0</v>
      </c>
      <c r="AN92" s="46">
        <v>0</v>
      </c>
      <c r="AO92" s="46">
        <v>0</v>
      </c>
      <c r="AP92" s="47">
        <v>0</v>
      </c>
      <c r="AQ92" s="39">
        <v>0</v>
      </c>
      <c r="AR92" s="46">
        <v>0</v>
      </c>
      <c r="AS92" s="46">
        <v>0</v>
      </c>
      <c r="AT92" s="46">
        <v>0</v>
      </c>
      <c r="AU92" s="47">
        <v>0</v>
      </c>
      <c r="AV92" s="39">
        <v>0.35303366000000003</v>
      </c>
      <c r="AW92" s="46">
        <v>4.0612699999999996E-3</v>
      </c>
      <c r="AX92" s="46">
        <v>0</v>
      </c>
      <c r="AY92" s="46">
        <v>0</v>
      </c>
      <c r="AZ92" s="47">
        <v>1.54122556</v>
      </c>
      <c r="BA92" s="39">
        <v>0</v>
      </c>
      <c r="BB92" s="46">
        <v>0</v>
      </c>
      <c r="BC92" s="46">
        <v>0</v>
      </c>
      <c r="BD92" s="46">
        <v>0</v>
      </c>
      <c r="BE92" s="47">
        <v>0</v>
      </c>
      <c r="BF92" s="39">
        <v>0.13079531999999999</v>
      </c>
      <c r="BG92" s="46">
        <v>0</v>
      </c>
      <c r="BH92" s="46">
        <v>0</v>
      </c>
      <c r="BI92" s="46">
        <v>0</v>
      </c>
      <c r="BJ92" s="47">
        <v>0.67119276000000005</v>
      </c>
      <c r="BK92" s="42">
        <f t="shared" si="4"/>
        <v>7.4263227900000004</v>
      </c>
    </row>
    <row r="93" spans="1:64">
      <c r="A93" s="17"/>
      <c r="B93" s="26" t="s">
        <v>177</v>
      </c>
      <c r="C93" s="39">
        <v>0</v>
      </c>
      <c r="D93" s="46">
        <v>0</v>
      </c>
      <c r="E93" s="46">
        <v>0</v>
      </c>
      <c r="F93" s="46">
        <v>0</v>
      </c>
      <c r="G93" s="47">
        <v>0</v>
      </c>
      <c r="H93" s="39">
        <v>0</v>
      </c>
      <c r="I93" s="46">
        <v>0</v>
      </c>
      <c r="J93" s="46">
        <v>0</v>
      </c>
      <c r="K93" s="46">
        <v>0</v>
      </c>
      <c r="L93" s="47">
        <v>0</v>
      </c>
      <c r="M93" s="39">
        <v>0</v>
      </c>
      <c r="N93" s="46">
        <v>0</v>
      </c>
      <c r="O93" s="46">
        <v>0</v>
      </c>
      <c r="P93" s="46">
        <v>0</v>
      </c>
      <c r="Q93" s="47">
        <v>0</v>
      </c>
      <c r="R93" s="39">
        <v>0</v>
      </c>
      <c r="S93" s="46">
        <v>0</v>
      </c>
      <c r="T93" s="46">
        <v>0</v>
      </c>
      <c r="U93" s="46">
        <v>0</v>
      </c>
      <c r="V93" s="47">
        <v>0</v>
      </c>
      <c r="W93" s="39">
        <v>0</v>
      </c>
      <c r="X93" s="46">
        <v>0</v>
      </c>
      <c r="Y93" s="46">
        <v>0</v>
      </c>
      <c r="Z93" s="46">
        <v>0</v>
      </c>
      <c r="AA93" s="47">
        <v>0</v>
      </c>
      <c r="AB93" s="39">
        <v>7.2494200000000003E-3</v>
      </c>
      <c r="AC93" s="46">
        <v>0</v>
      </c>
      <c r="AD93" s="46">
        <v>0</v>
      </c>
      <c r="AE93" s="46">
        <v>0</v>
      </c>
      <c r="AF93" s="47">
        <v>0.32826319999999998</v>
      </c>
      <c r="AG93" s="39">
        <v>0</v>
      </c>
      <c r="AH93" s="46">
        <v>0</v>
      </c>
      <c r="AI93" s="46">
        <v>0</v>
      </c>
      <c r="AJ93" s="46">
        <v>0</v>
      </c>
      <c r="AK93" s="47">
        <v>0</v>
      </c>
      <c r="AL93" s="39">
        <v>0</v>
      </c>
      <c r="AM93" s="46">
        <v>0</v>
      </c>
      <c r="AN93" s="46">
        <v>0</v>
      </c>
      <c r="AO93" s="46">
        <v>0</v>
      </c>
      <c r="AP93" s="47">
        <v>0</v>
      </c>
      <c r="AQ93" s="39">
        <v>0</v>
      </c>
      <c r="AR93" s="46">
        <v>0</v>
      </c>
      <c r="AS93" s="46">
        <v>0</v>
      </c>
      <c r="AT93" s="46">
        <v>0</v>
      </c>
      <c r="AU93" s="47">
        <v>0</v>
      </c>
      <c r="AV93" s="39">
        <v>0.19207589</v>
      </c>
      <c r="AW93" s="46">
        <v>0.75803792999999997</v>
      </c>
      <c r="AX93" s="46">
        <v>0</v>
      </c>
      <c r="AY93" s="46">
        <v>0</v>
      </c>
      <c r="AZ93" s="47">
        <v>2.87163659</v>
      </c>
      <c r="BA93" s="39">
        <v>0</v>
      </c>
      <c r="BB93" s="46">
        <v>0</v>
      </c>
      <c r="BC93" s="46">
        <v>0</v>
      </c>
      <c r="BD93" s="46">
        <v>0</v>
      </c>
      <c r="BE93" s="47">
        <v>0</v>
      </c>
      <c r="BF93" s="39">
        <v>0.17367563</v>
      </c>
      <c r="BG93" s="46">
        <v>0</v>
      </c>
      <c r="BH93" s="46">
        <v>0</v>
      </c>
      <c r="BI93" s="46">
        <v>0</v>
      </c>
      <c r="BJ93" s="47">
        <v>6.5954170000000006E-2</v>
      </c>
      <c r="BK93" s="42">
        <f t="shared" si="4"/>
        <v>4.3968928300000005</v>
      </c>
    </row>
    <row r="94" spans="1:64">
      <c r="A94" s="17"/>
      <c r="B94" s="26" t="s">
        <v>178</v>
      </c>
      <c r="C94" s="39">
        <v>0</v>
      </c>
      <c r="D94" s="46">
        <v>0</v>
      </c>
      <c r="E94" s="46">
        <v>0</v>
      </c>
      <c r="F94" s="46">
        <v>0</v>
      </c>
      <c r="G94" s="47">
        <v>0</v>
      </c>
      <c r="H94" s="39">
        <v>0</v>
      </c>
      <c r="I94" s="46">
        <v>0</v>
      </c>
      <c r="J94" s="46">
        <v>0</v>
      </c>
      <c r="K94" s="46">
        <v>0</v>
      </c>
      <c r="L94" s="47">
        <v>0</v>
      </c>
      <c r="M94" s="39">
        <v>0</v>
      </c>
      <c r="N94" s="46">
        <v>0</v>
      </c>
      <c r="O94" s="46">
        <v>0</v>
      </c>
      <c r="P94" s="46">
        <v>0</v>
      </c>
      <c r="Q94" s="47">
        <v>0</v>
      </c>
      <c r="R94" s="39">
        <v>0</v>
      </c>
      <c r="S94" s="46">
        <v>0</v>
      </c>
      <c r="T94" s="46">
        <v>0</v>
      </c>
      <c r="U94" s="46">
        <v>0</v>
      </c>
      <c r="V94" s="47">
        <v>0</v>
      </c>
      <c r="W94" s="39">
        <v>0</v>
      </c>
      <c r="X94" s="46">
        <v>0</v>
      </c>
      <c r="Y94" s="46">
        <v>0</v>
      </c>
      <c r="Z94" s="46">
        <v>0</v>
      </c>
      <c r="AA94" s="47">
        <v>0</v>
      </c>
      <c r="AB94" s="39">
        <v>8.9525930000000004E-2</v>
      </c>
      <c r="AC94" s="46">
        <v>0</v>
      </c>
      <c r="AD94" s="46">
        <v>0</v>
      </c>
      <c r="AE94" s="46">
        <v>0</v>
      </c>
      <c r="AF94" s="47">
        <v>0</v>
      </c>
      <c r="AG94" s="39">
        <v>0</v>
      </c>
      <c r="AH94" s="46">
        <v>0</v>
      </c>
      <c r="AI94" s="46">
        <v>0</v>
      </c>
      <c r="AJ94" s="46">
        <v>0</v>
      </c>
      <c r="AK94" s="47">
        <v>0</v>
      </c>
      <c r="AL94" s="39">
        <v>0</v>
      </c>
      <c r="AM94" s="46">
        <v>0</v>
      </c>
      <c r="AN94" s="46">
        <v>0</v>
      </c>
      <c r="AO94" s="46">
        <v>0</v>
      </c>
      <c r="AP94" s="47">
        <v>0</v>
      </c>
      <c r="AQ94" s="39">
        <v>0</v>
      </c>
      <c r="AR94" s="46">
        <v>0</v>
      </c>
      <c r="AS94" s="46">
        <v>0</v>
      </c>
      <c r="AT94" s="46">
        <v>0</v>
      </c>
      <c r="AU94" s="47">
        <v>0</v>
      </c>
      <c r="AV94" s="39">
        <v>8.692954E-2</v>
      </c>
      <c r="AW94" s="46">
        <v>0.22588449999999999</v>
      </c>
      <c r="AX94" s="46">
        <v>0</v>
      </c>
      <c r="AY94" s="46">
        <v>0</v>
      </c>
      <c r="AZ94" s="47">
        <v>0.27742917</v>
      </c>
      <c r="BA94" s="39">
        <v>0</v>
      </c>
      <c r="BB94" s="46">
        <v>0</v>
      </c>
      <c r="BC94" s="46">
        <v>0</v>
      </c>
      <c r="BD94" s="46">
        <v>0</v>
      </c>
      <c r="BE94" s="47">
        <v>0</v>
      </c>
      <c r="BF94" s="39">
        <v>5.3706509999999999E-2</v>
      </c>
      <c r="BG94" s="46">
        <v>0</v>
      </c>
      <c r="BH94" s="46">
        <v>0</v>
      </c>
      <c r="BI94" s="46">
        <v>0</v>
      </c>
      <c r="BJ94" s="47">
        <v>0.24401395000000001</v>
      </c>
      <c r="BK94" s="42">
        <f t="shared" si="4"/>
        <v>0.97748960000000007</v>
      </c>
    </row>
    <row r="95" spans="1:64">
      <c r="A95" s="17"/>
      <c r="B95" s="26" t="s">
        <v>179</v>
      </c>
      <c r="C95" s="39">
        <v>0</v>
      </c>
      <c r="D95" s="46">
        <v>0</v>
      </c>
      <c r="E95" s="46">
        <v>0</v>
      </c>
      <c r="F95" s="46">
        <v>0</v>
      </c>
      <c r="G95" s="47">
        <v>0</v>
      </c>
      <c r="H95" s="39">
        <v>0</v>
      </c>
      <c r="I95" s="46">
        <v>0</v>
      </c>
      <c r="J95" s="46">
        <v>0</v>
      </c>
      <c r="K95" s="46">
        <v>0</v>
      </c>
      <c r="L95" s="47">
        <v>0</v>
      </c>
      <c r="M95" s="39">
        <v>0</v>
      </c>
      <c r="N95" s="46">
        <v>0</v>
      </c>
      <c r="O95" s="46">
        <v>0</v>
      </c>
      <c r="P95" s="46">
        <v>0</v>
      </c>
      <c r="Q95" s="47">
        <v>0</v>
      </c>
      <c r="R95" s="39">
        <v>1.0172E-2</v>
      </c>
      <c r="S95" s="46">
        <v>0</v>
      </c>
      <c r="T95" s="46">
        <v>0</v>
      </c>
      <c r="U95" s="46">
        <v>0</v>
      </c>
      <c r="V95" s="47">
        <v>0</v>
      </c>
      <c r="W95" s="39">
        <v>0</v>
      </c>
      <c r="X95" s="46">
        <v>0</v>
      </c>
      <c r="Y95" s="46">
        <v>0</v>
      </c>
      <c r="Z95" s="46">
        <v>0</v>
      </c>
      <c r="AA95" s="47">
        <v>0</v>
      </c>
      <c r="AB95" s="39">
        <v>3.8128870000000002E-2</v>
      </c>
      <c r="AC95" s="46">
        <v>0.35535691000000003</v>
      </c>
      <c r="AD95" s="46">
        <v>0</v>
      </c>
      <c r="AE95" s="46">
        <v>0</v>
      </c>
      <c r="AF95" s="47">
        <v>0.11790515</v>
      </c>
      <c r="AG95" s="39">
        <v>0</v>
      </c>
      <c r="AH95" s="46">
        <v>0</v>
      </c>
      <c r="AI95" s="46">
        <v>0</v>
      </c>
      <c r="AJ95" s="46">
        <v>0</v>
      </c>
      <c r="AK95" s="47">
        <v>0</v>
      </c>
      <c r="AL95" s="39">
        <v>0</v>
      </c>
      <c r="AM95" s="46">
        <v>0</v>
      </c>
      <c r="AN95" s="46">
        <v>0</v>
      </c>
      <c r="AO95" s="46">
        <v>0</v>
      </c>
      <c r="AP95" s="47">
        <v>0</v>
      </c>
      <c r="AQ95" s="39">
        <v>0</v>
      </c>
      <c r="AR95" s="46">
        <v>0</v>
      </c>
      <c r="AS95" s="46">
        <v>0</v>
      </c>
      <c r="AT95" s="46">
        <v>0</v>
      </c>
      <c r="AU95" s="47">
        <v>0</v>
      </c>
      <c r="AV95" s="39">
        <v>0.10347338</v>
      </c>
      <c r="AW95" s="46">
        <v>0.35619847999999998</v>
      </c>
      <c r="AX95" s="46">
        <v>0</v>
      </c>
      <c r="AY95" s="46">
        <v>0</v>
      </c>
      <c r="AZ95" s="47">
        <v>0.26902979999999999</v>
      </c>
      <c r="BA95" s="39">
        <v>0</v>
      </c>
      <c r="BB95" s="46">
        <v>0</v>
      </c>
      <c r="BC95" s="46">
        <v>0</v>
      </c>
      <c r="BD95" s="46">
        <v>0</v>
      </c>
      <c r="BE95" s="47">
        <v>0</v>
      </c>
      <c r="BF95" s="39">
        <v>7.0419800000000005E-2</v>
      </c>
      <c r="BG95" s="46">
        <v>0</v>
      </c>
      <c r="BH95" s="46">
        <v>0</v>
      </c>
      <c r="BI95" s="46">
        <v>0</v>
      </c>
      <c r="BJ95" s="47">
        <v>0.14734654999999999</v>
      </c>
      <c r="BK95" s="42">
        <f t="shared" si="4"/>
        <v>1.46803094</v>
      </c>
    </row>
    <row r="96" spans="1:64" s="5" customFormat="1">
      <c r="A96" s="17"/>
      <c r="B96" s="27" t="s">
        <v>94</v>
      </c>
      <c r="C96" s="40">
        <f>SUM(C78:C95)</f>
        <v>0</v>
      </c>
      <c r="D96" s="40">
        <f t="shared" ref="D96:BJ96" si="5">SUM(D78:D95)</f>
        <v>0.18229329</v>
      </c>
      <c r="E96" s="40">
        <f t="shared" si="5"/>
        <v>0</v>
      </c>
      <c r="F96" s="40">
        <f t="shared" si="5"/>
        <v>0</v>
      </c>
      <c r="G96" s="40">
        <f t="shared" si="5"/>
        <v>0</v>
      </c>
      <c r="H96" s="40">
        <f t="shared" si="5"/>
        <v>7.5725836899999983</v>
      </c>
      <c r="I96" s="40">
        <f t="shared" si="5"/>
        <v>2046.8650289099999</v>
      </c>
      <c r="J96" s="40">
        <f t="shared" si="5"/>
        <v>56.733069560000004</v>
      </c>
      <c r="K96" s="40">
        <f t="shared" si="5"/>
        <v>0</v>
      </c>
      <c r="L96" s="40">
        <f t="shared" si="5"/>
        <v>379.10836555999998</v>
      </c>
      <c r="M96" s="40">
        <f t="shared" si="5"/>
        <v>0</v>
      </c>
      <c r="N96" s="40">
        <f t="shared" si="5"/>
        <v>0</v>
      </c>
      <c r="O96" s="40">
        <f t="shared" si="5"/>
        <v>0</v>
      </c>
      <c r="P96" s="40">
        <f t="shared" si="5"/>
        <v>0</v>
      </c>
      <c r="Q96" s="40">
        <f t="shared" si="5"/>
        <v>0</v>
      </c>
      <c r="R96" s="40">
        <f t="shared" si="5"/>
        <v>6.3214898899999987</v>
      </c>
      <c r="S96" s="40">
        <f t="shared" si="5"/>
        <v>23.052858059999998</v>
      </c>
      <c r="T96" s="40">
        <f t="shared" si="5"/>
        <v>8.6151297699999994</v>
      </c>
      <c r="U96" s="40">
        <f t="shared" si="5"/>
        <v>0</v>
      </c>
      <c r="V96" s="40">
        <f t="shared" si="5"/>
        <v>39.661217180000001</v>
      </c>
      <c r="W96" s="40">
        <f t="shared" si="5"/>
        <v>0</v>
      </c>
      <c r="X96" s="40">
        <f t="shared" si="5"/>
        <v>0</v>
      </c>
      <c r="Y96" s="40">
        <f t="shared" si="5"/>
        <v>0</v>
      </c>
      <c r="Z96" s="40">
        <f t="shared" si="5"/>
        <v>0</v>
      </c>
      <c r="AA96" s="40">
        <f t="shared" si="5"/>
        <v>0</v>
      </c>
      <c r="AB96" s="40">
        <f t="shared" si="5"/>
        <v>20.281560060000007</v>
      </c>
      <c r="AC96" s="40">
        <f t="shared" si="5"/>
        <v>348.4816758</v>
      </c>
      <c r="AD96" s="40">
        <f t="shared" si="5"/>
        <v>0</v>
      </c>
      <c r="AE96" s="40">
        <f t="shared" si="5"/>
        <v>0</v>
      </c>
      <c r="AF96" s="40">
        <f t="shared" si="5"/>
        <v>651.99656407999998</v>
      </c>
      <c r="AG96" s="40">
        <f t="shared" si="5"/>
        <v>0</v>
      </c>
      <c r="AH96" s="40">
        <f t="shared" si="5"/>
        <v>0</v>
      </c>
      <c r="AI96" s="40">
        <f t="shared" si="5"/>
        <v>0</v>
      </c>
      <c r="AJ96" s="40">
        <f t="shared" si="5"/>
        <v>0</v>
      </c>
      <c r="AK96" s="40">
        <f t="shared" si="5"/>
        <v>0</v>
      </c>
      <c r="AL96" s="40">
        <f t="shared" si="5"/>
        <v>3.9239384200000003</v>
      </c>
      <c r="AM96" s="40">
        <f t="shared" si="5"/>
        <v>16.61728463</v>
      </c>
      <c r="AN96" s="40">
        <f t="shared" si="5"/>
        <v>0.66086628000000003</v>
      </c>
      <c r="AO96" s="40">
        <f t="shared" si="5"/>
        <v>0</v>
      </c>
      <c r="AP96" s="40">
        <f t="shared" si="5"/>
        <v>39.455661829999997</v>
      </c>
      <c r="AQ96" s="40">
        <f t="shared" si="5"/>
        <v>0</v>
      </c>
      <c r="AR96" s="40">
        <f t="shared" si="5"/>
        <v>2.67593221</v>
      </c>
      <c r="AS96" s="40">
        <f t="shared" si="5"/>
        <v>0</v>
      </c>
      <c r="AT96" s="40">
        <f t="shared" si="5"/>
        <v>0</v>
      </c>
      <c r="AU96" s="40">
        <f t="shared" si="5"/>
        <v>0</v>
      </c>
      <c r="AV96" s="40">
        <f t="shared" si="5"/>
        <v>196.82934916000005</v>
      </c>
      <c r="AW96" s="40">
        <f t="shared" si="5"/>
        <v>2639.70302038</v>
      </c>
      <c r="AX96" s="40">
        <f t="shared" si="5"/>
        <v>17.50948168</v>
      </c>
      <c r="AY96" s="40">
        <f t="shared" si="5"/>
        <v>577.14740778999999</v>
      </c>
      <c r="AZ96" s="40">
        <f t="shared" si="5"/>
        <v>1925.4029156400002</v>
      </c>
      <c r="BA96" s="40">
        <f t="shared" si="5"/>
        <v>0</v>
      </c>
      <c r="BB96" s="40">
        <f t="shared" si="5"/>
        <v>0</v>
      </c>
      <c r="BC96" s="40">
        <f t="shared" si="5"/>
        <v>0</v>
      </c>
      <c r="BD96" s="40">
        <f t="shared" si="5"/>
        <v>0</v>
      </c>
      <c r="BE96" s="40">
        <f t="shared" si="5"/>
        <v>0</v>
      </c>
      <c r="BF96" s="40">
        <f t="shared" si="5"/>
        <v>85.349815539999994</v>
      </c>
      <c r="BG96" s="40">
        <f t="shared" si="5"/>
        <v>241.43693207000001</v>
      </c>
      <c r="BH96" s="40">
        <f t="shared" si="5"/>
        <v>26.866470440000001</v>
      </c>
      <c r="BI96" s="40">
        <f t="shared" si="5"/>
        <v>0</v>
      </c>
      <c r="BJ96" s="40">
        <f t="shared" si="5"/>
        <v>305.62985573000003</v>
      </c>
      <c r="BK96" s="40">
        <f>SUM(BK78:BK95)</f>
        <v>9668.080767649999</v>
      </c>
      <c r="BL96" s="57"/>
    </row>
    <row r="97" spans="1:63" s="50" customFormat="1">
      <c r="A97" s="49"/>
      <c r="B97" s="27" t="s">
        <v>84</v>
      </c>
      <c r="C97" s="40">
        <f t="shared" ref="C97:AH97" si="6">C96+C76+C70+C13+C10</f>
        <v>0</v>
      </c>
      <c r="D97" s="40">
        <f t="shared" si="6"/>
        <v>448.53756593000003</v>
      </c>
      <c r="E97" s="40">
        <f t="shared" si="6"/>
        <v>309.70688866</v>
      </c>
      <c r="F97" s="40">
        <f t="shared" si="6"/>
        <v>0</v>
      </c>
      <c r="G97" s="40">
        <f t="shared" si="6"/>
        <v>0</v>
      </c>
      <c r="H97" s="40">
        <f t="shared" si="6"/>
        <v>19.591587099999995</v>
      </c>
      <c r="I97" s="40">
        <f t="shared" si="6"/>
        <v>9716.7125222499999</v>
      </c>
      <c r="J97" s="40">
        <f t="shared" si="6"/>
        <v>1865.66192045</v>
      </c>
      <c r="K97" s="40">
        <f t="shared" si="6"/>
        <v>5.5981948900000003</v>
      </c>
      <c r="L97" s="40">
        <f t="shared" si="6"/>
        <v>665.91682013000002</v>
      </c>
      <c r="M97" s="40">
        <f t="shared" si="6"/>
        <v>0</v>
      </c>
      <c r="N97" s="40">
        <f t="shared" si="6"/>
        <v>0</v>
      </c>
      <c r="O97" s="40">
        <f t="shared" si="6"/>
        <v>0</v>
      </c>
      <c r="P97" s="40">
        <f t="shared" si="6"/>
        <v>0</v>
      </c>
      <c r="Q97" s="40">
        <f t="shared" si="6"/>
        <v>0</v>
      </c>
      <c r="R97" s="40">
        <f t="shared" si="6"/>
        <v>11.991994039999998</v>
      </c>
      <c r="S97" s="40">
        <f t="shared" si="6"/>
        <v>749.56103906999988</v>
      </c>
      <c r="T97" s="40">
        <f t="shared" si="6"/>
        <v>109.99231098999999</v>
      </c>
      <c r="U97" s="40">
        <f t="shared" si="6"/>
        <v>0</v>
      </c>
      <c r="V97" s="40">
        <f t="shared" si="6"/>
        <v>78.325777840000015</v>
      </c>
      <c r="W97" s="40">
        <f t="shared" si="6"/>
        <v>0</v>
      </c>
      <c r="X97" s="40">
        <f t="shared" si="6"/>
        <v>104.72738119</v>
      </c>
      <c r="Y97" s="40">
        <f t="shared" si="6"/>
        <v>0</v>
      </c>
      <c r="Z97" s="40">
        <f t="shared" si="6"/>
        <v>0</v>
      </c>
      <c r="AA97" s="40">
        <f t="shared" si="6"/>
        <v>0</v>
      </c>
      <c r="AB97" s="40">
        <f t="shared" si="6"/>
        <v>38.420620930000013</v>
      </c>
      <c r="AC97" s="40">
        <f t="shared" si="6"/>
        <v>1096.2209745599998</v>
      </c>
      <c r="AD97" s="40">
        <f t="shared" si="6"/>
        <v>0</v>
      </c>
      <c r="AE97" s="40">
        <f t="shared" si="6"/>
        <v>0</v>
      </c>
      <c r="AF97" s="40">
        <f t="shared" si="6"/>
        <v>1574.4390594200001</v>
      </c>
      <c r="AG97" s="40">
        <f t="shared" si="6"/>
        <v>0</v>
      </c>
      <c r="AH97" s="40">
        <f t="shared" si="6"/>
        <v>0</v>
      </c>
      <c r="AI97" s="40">
        <f t="shared" ref="AI97:BK97" si="7">AI96+AI76+AI70+AI13+AI10</f>
        <v>0</v>
      </c>
      <c r="AJ97" s="40">
        <f t="shared" si="7"/>
        <v>0</v>
      </c>
      <c r="AK97" s="40">
        <f t="shared" si="7"/>
        <v>0</v>
      </c>
      <c r="AL97" s="40">
        <f t="shared" si="7"/>
        <v>8.3585622100000005</v>
      </c>
      <c r="AM97" s="40">
        <f t="shared" si="7"/>
        <v>78.346941779999995</v>
      </c>
      <c r="AN97" s="40">
        <f t="shared" si="7"/>
        <v>0.66086628000000003</v>
      </c>
      <c r="AO97" s="40">
        <f t="shared" si="7"/>
        <v>0</v>
      </c>
      <c r="AP97" s="40">
        <f t="shared" si="7"/>
        <v>88.815376199999974</v>
      </c>
      <c r="AQ97" s="40">
        <f t="shared" si="7"/>
        <v>0</v>
      </c>
      <c r="AR97" s="40">
        <f t="shared" si="7"/>
        <v>72.427236550000003</v>
      </c>
      <c r="AS97" s="40">
        <f t="shared" si="7"/>
        <v>0</v>
      </c>
      <c r="AT97" s="40">
        <f t="shared" si="7"/>
        <v>0</v>
      </c>
      <c r="AU97" s="40">
        <f t="shared" si="7"/>
        <v>0</v>
      </c>
      <c r="AV97" s="40">
        <f t="shared" si="7"/>
        <v>295.54942900000003</v>
      </c>
      <c r="AW97" s="40">
        <f t="shared" si="7"/>
        <v>7651.3666671800001</v>
      </c>
      <c r="AX97" s="40">
        <f t="shared" si="7"/>
        <v>243.2811385</v>
      </c>
      <c r="AY97" s="40">
        <f t="shared" si="7"/>
        <v>691.26516292999997</v>
      </c>
      <c r="AZ97" s="40">
        <f t="shared" si="7"/>
        <v>3725.6332665000009</v>
      </c>
      <c r="BA97" s="40">
        <f t="shared" si="7"/>
        <v>0</v>
      </c>
      <c r="BB97" s="40">
        <f t="shared" si="7"/>
        <v>0</v>
      </c>
      <c r="BC97" s="40">
        <f t="shared" si="7"/>
        <v>0</v>
      </c>
      <c r="BD97" s="40">
        <f t="shared" si="7"/>
        <v>0</v>
      </c>
      <c r="BE97" s="40">
        <f t="shared" si="7"/>
        <v>0</v>
      </c>
      <c r="BF97" s="40">
        <f t="shared" si="7"/>
        <v>118.19342313999999</v>
      </c>
      <c r="BG97" s="40">
        <f t="shared" si="7"/>
        <v>805.41994892000002</v>
      </c>
      <c r="BH97" s="40">
        <f t="shared" si="7"/>
        <v>47.86503167</v>
      </c>
      <c r="BI97" s="40">
        <f t="shared" si="7"/>
        <v>0</v>
      </c>
      <c r="BJ97" s="40">
        <f t="shared" si="7"/>
        <v>439.67997285000007</v>
      </c>
      <c r="BK97" s="40">
        <f t="shared" si="7"/>
        <v>31062.267681159999</v>
      </c>
    </row>
    <row r="98" spans="1:63" ht="3.75" customHeight="1">
      <c r="A98" s="17"/>
      <c r="B98" s="28"/>
      <c r="C98" s="74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6"/>
    </row>
    <row r="99" spans="1:63" ht="25.5">
      <c r="A99" s="17" t="s">
        <v>1</v>
      </c>
      <c r="B99" s="24" t="s">
        <v>7</v>
      </c>
      <c r="C99" s="74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6"/>
    </row>
    <row r="100" spans="1:63" s="5" customFormat="1">
      <c r="A100" s="17" t="s">
        <v>80</v>
      </c>
      <c r="B100" s="25" t="s">
        <v>2</v>
      </c>
      <c r="C100" s="88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90"/>
    </row>
    <row r="101" spans="1:63" s="5" customFormat="1">
      <c r="A101" s="17"/>
      <c r="B101" s="26" t="s">
        <v>153</v>
      </c>
      <c r="C101" s="48">
        <v>0</v>
      </c>
      <c r="D101" s="52">
        <v>0</v>
      </c>
      <c r="E101" s="52">
        <v>0</v>
      </c>
      <c r="F101" s="52">
        <v>0</v>
      </c>
      <c r="G101" s="53">
        <v>0</v>
      </c>
      <c r="H101" s="48">
        <v>0.93285978000000003</v>
      </c>
      <c r="I101" s="52">
        <v>0</v>
      </c>
      <c r="J101" s="52">
        <v>0</v>
      </c>
      <c r="K101" s="52">
        <v>0</v>
      </c>
      <c r="L101" s="53">
        <v>1.4581500000000001E-3</v>
      </c>
      <c r="M101" s="48">
        <v>0</v>
      </c>
      <c r="N101" s="52">
        <v>0</v>
      </c>
      <c r="O101" s="52">
        <v>0</v>
      </c>
      <c r="P101" s="52">
        <v>0</v>
      </c>
      <c r="Q101" s="53">
        <v>0</v>
      </c>
      <c r="R101" s="48">
        <v>0.65043443000000001</v>
      </c>
      <c r="S101" s="52">
        <v>0</v>
      </c>
      <c r="T101" s="52">
        <v>0</v>
      </c>
      <c r="U101" s="52">
        <v>0</v>
      </c>
      <c r="V101" s="53">
        <v>4.3388599999999999E-3</v>
      </c>
      <c r="W101" s="40">
        <v>0</v>
      </c>
      <c r="X101" s="43">
        <v>0</v>
      </c>
      <c r="Y101" s="43">
        <v>0</v>
      </c>
      <c r="Z101" s="43">
        <v>0</v>
      </c>
      <c r="AA101" s="44">
        <v>0</v>
      </c>
      <c r="AB101" s="40">
        <v>14.38040445</v>
      </c>
      <c r="AC101" s="43">
        <v>4.6919300000000004E-3</v>
      </c>
      <c r="AD101" s="43">
        <v>0</v>
      </c>
      <c r="AE101" s="43">
        <v>0</v>
      </c>
      <c r="AF101" s="44">
        <v>0.45472077</v>
      </c>
      <c r="AG101" s="40">
        <v>0</v>
      </c>
      <c r="AH101" s="43">
        <v>0</v>
      </c>
      <c r="AI101" s="43">
        <v>0</v>
      </c>
      <c r="AJ101" s="43">
        <v>0</v>
      </c>
      <c r="AK101" s="44">
        <v>0</v>
      </c>
      <c r="AL101" s="40">
        <v>6.4326925599999996</v>
      </c>
      <c r="AM101" s="43">
        <v>2.340159E-2</v>
      </c>
      <c r="AN101" s="43">
        <v>0</v>
      </c>
      <c r="AO101" s="43">
        <v>0</v>
      </c>
      <c r="AP101" s="44">
        <v>0.86278489000000003</v>
      </c>
      <c r="AQ101" s="40">
        <v>0</v>
      </c>
      <c r="AR101" s="43">
        <v>0</v>
      </c>
      <c r="AS101" s="43">
        <v>0</v>
      </c>
      <c r="AT101" s="43">
        <v>0</v>
      </c>
      <c r="AU101" s="44">
        <v>0</v>
      </c>
      <c r="AV101" s="40">
        <v>218.00156502999999</v>
      </c>
      <c r="AW101" s="43">
        <v>38.735710159999996</v>
      </c>
      <c r="AX101" s="43">
        <v>0</v>
      </c>
      <c r="AY101" s="43">
        <v>0</v>
      </c>
      <c r="AZ101" s="44">
        <v>31.639902289999998</v>
      </c>
      <c r="BA101" s="40">
        <v>0</v>
      </c>
      <c r="BB101" s="43">
        <v>0</v>
      </c>
      <c r="BC101" s="43">
        <v>0</v>
      </c>
      <c r="BD101" s="43">
        <v>0</v>
      </c>
      <c r="BE101" s="44">
        <v>0</v>
      </c>
      <c r="BF101" s="40">
        <v>102.37118753999999</v>
      </c>
      <c r="BG101" s="43">
        <v>16.402963660000001</v>
      </c>
      <c r="BH101" s="43">
        <v>0</v>
      </c>
      <c r="BI101" s="43">
        <v>0</v>
      </c>
      <c r="BJ101" s="44">
        <v>1.9938066000000001</v>
      </c>
      <c r="BK101" s="42">
        <f>SUM(C101:BJ101)</f>
        <v>432.89292269000003</v>
      </c>
    </row>
    <row r="102" spans="1:63" s="5" customFormat="1">
      <c r="A102" s="17"/>
      <c r="B102" s="26" t="s">
        <v>89</v>
      </c>
      <c r="C102" s="40">
        <f>SUM(C101)</f>
        <v>0</v>
      </c>
      <c r="D102" s="40">
        <f t="shared" ref="D102:BK102" si="8">SUM(D101)</f>
        <v>0</v>
      </c>
      <c r="E102" s="40">
        <f t="shared" si="8"/>
        <v>0</v>
      </c>
      <c r="F102" s="40">
        <f t="shared" si="8"/>
        <v>0</v>
      </c>
      <c r="G102" s="40">
        <f t="shared" si="8"/>
        <v>0</v>
      </c>
      <c r="H102" s="40">
        <f t="shared" si="8"/>
        <v>0.93285978000000003</v>
      </c>
      <c r="I102" s="40">
        <f t="shared" si="8"/>
        <v>0</v>
      </c>
      <c r="J102" s="40">
        <f t="shared" si="8"/>
        <v>0</v>
      </c>
      <c r="K102" s="40">
        <f t="shared" si="8"/>
        <v>0</v>
      </c>
      <c r="L102" s="40">
        <f t="shared" si="8"/>
        <v>1.4581500000000001E-3</v>
      </c>
      <c r="M102" s="40">
        <f t="shared" si="8"/>
        <v>0</v>
      </c>
      <c r="N102" s="40">
        <f t="shared" si="8"/>
        <v>0</v>
      </c>
      <c r="O102" s="40">
        <f t="shared" si="8"/>
        <v>0</v>
      </c>
      <c r="P102" s="40">
        <f t="shared" si="8"/>
        <v>0</v>
      </c>
      <c r="Q102" s="40">
        <f t="shared" si="8"/>
        <v>0</v>
      </c>
      <c r="R102" s="40">
        <f t="shared" si="8"/>
        <v>0.65043443000000001</v>
      </c>
      <c r="S102" s="40">
        <f t="shared" si="8"/>
        <v>0</v>
      </c>
      <c r="T102" s="40">
        <f t="shared" si="8"/>
        <v>0</v>
      </c>
      <c r="U102" s="40">
        <f t="shared" si="8"/>
        <v>0</v>
      </c>
      <c r="V102" s="40">
        <f t="shared" si="8"/>
        <v>4.3388599999999999E-3</v>
      </c>
      <c r="W102" s="40">
        <f t="shared" si="8"/>
        <v>0</v>
      </c>
      <c r="X102" s="40">
        <f t="shared" si="8"/>
        <v>0</v>
      </c>
      <c r="Y102" s="40">
        <f t="shared" si="8"/>
        <v>0</v>
      </c>
      <c r="Z102" s="40">
        <f t="shared" si="8"/>
        <v>0</v>
      </c>
      <c r="AA102" s="40">
        <f t="shared" si="8"/>
        <v>0</v>
      </c>
      <c r="AB102" s="40">
        <f t="shared" si="8"/>
        <v>14.38040445</v>
      </c>
      <c r="AC102" s="40">
        <f t="shared" si="8"/>
        <v>4.6919300000000004E-3</v>
      </c>
      <c r="AD102" s="40">
        <f t="shared" si="8"/>
        <v>0</v>
      </c>
      <c r="AE102" s="40">
        <f t="shared" si="8"/>
        <v>0</v>
      </c>
      <c r="AF102" s="40">
        <f t="shared" si="8"/>
        <v>0.45472077</v>
      </c>
      <c r="AG102" s="40">
        <f t="shared" si="8"/>
        <v>0</v>
      </c>
      <c r="AH102" s="40">
        <f t="shared" si="8"/>
        <v>0</v>
      </c>
      <c r="AI102" s="40">
        <f t="shared" si="8"/>
        <v>0</v>
      </c>
      <c r="AJ102" s="40">
        <f t="shared" si="8"/>
        <v>0</v>
      </c>
      <c r="AK102" s="40">
        <f t="shared" si="8"/>
        <v>0</v>
      </c>
      <c r="AL102" s="40">
        <f t="shared" si="8"/>
        <v>6.4326925599999996</v>
      </c>
      <c r="AM102" s="40">
        <f t="shared" si="8"/>
        <v>2.340159E-2</v>
      </c>
      <c r="AN102" s="40">
        <f t="shared" si="8"/>
        <v>0</v>
      </c>
      <c r="AO102" s="40">
        <f t="shared" si="8"/>
        <v>0</v>
      </c>
      <c r="AP102" s="40">
        <f t="shared" si="8"/>
        <v>0.86278489000000003</v>
      </c>
      <c r="AQ102" s="40">
        <f t="shared" si="8"/>
        <v>0</v>
      </c>
      <c r="AR102" s="40">
        <f t="shared" si="8"/>
        <v>0</v>
      </c>
      <c r="AS102" s="40">
        <f t="shared" si="8"/>
        <v>0</v>
      </c>
      <c r="AT102" s="40">
        <f t="shared" si="8"/>
        <v>0</v>
      </c>
      <c r="AU102" s="40">
        <f t="shared" si="8"/>
        <v>0</v>
      </c>
      <c r="AV102" s="40">
        <f t="shared" si="8"/>
        <v>218.00156502999999</v>
      </c>
      <c r="AW102" s="40">
        <f t="shared" si="8"/>
        <v>38.735710159999996</v>
      </c>
      <c r="AX102" s="40">
        <f t="shared" si="8"/>
        <v>0</v>
      </c>
      <c r="AY102" s="40">
        <f t="shared" si="8"/>
        <v>0</v>
      </c>
      <c r="AZ102" s="40">
        <f t="shared" si="8"/>
        <v>31.639902289999998</v>
      </c>
      <c r="BA102" s="40">
        <f t="shared" si="8"/>
        <v>0</v>
      </c>
      <c r="BB102" s="40">
        <f t="shared" si="8"/>
        <v>0</v>
      </c>
      <c r="BC102" s="40">
        <f t="shared" si="8"/>
        <v>0</v>
      </c>
      <c r="BD102" s="40">
        <f t="shared" si="8"/>
        <v>0</v>
      </c>
      <c r="BE102" s="40">
        <f t="shared" si="8"/>
        <v>0</v>
      </c>
      <c r="BF102" s="40">
        <f t="shared" si="8"/>
        <v>102.37118753999999</v>
      </c>
      <c r="BG102" s="40">
        <f t="shared" si="8"/>
        <v>16.402963660000001</v>
      </c>
      <c r="BH102" s="40">
        <f t="shared" si="8"/>
        <v>0</v>
      </c>
      <c r="BI102" s="40">
        <f t="shared" si="8"/>
        <v>0</v>
      </c>
      <c r="BJ102" s="40">
        <f t="shared" si="8"/>
        <v>1.9938066000000001</v>
      </c>
      <c r="BK102" s="40">
        <f t="shared" si="8"/>
        <v>432.89292269000003</v>
      </c>
    </row>
    <row r="103" spans="1:63">
      <c r="A103" s="17" t="s">
        <v>81</v>
      </c>
      <c r="B103" s="25" t="s">
        <v>17</v>
      </c>
      <c r="C103" s="74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6"/>
    </row>
    <row r="104" spans="1:63">
      <c r="A104" s="17"/>
      <c r="B104" s="26" t="s">
        <v>188</v>
      </c>
      <c r="C104" s="39">
        <v>0</v>
      </c>
      <c r="D104" s="34">
        <v>0</v>
      </c>
      <c r="E104" s="34">
        <v>0</v>
      </c>
      <c r="F104" s="34">
        <v>0</v>
      </c>
      <c r="G104" s="41">
        <v>0</v>
      </c>
      <c r="H104" s="39">
        <v>3.4874622899999999</v>
      </c>
      <c r="I104" s="34">
        <v>0</v>
      </c>
      <c r="J104" s="34">
        <v>0.39133664000000001</v>
      </c>
      <c r="K104" s="34">
        <v>0</v>
      </c>
      <c r="L104" s="41">
        <v>0.81583108000000004</v>
      </c>
      <c r="M104" s="39">
        <v>0</v>
      </c>
      <c r="N104" s="34">
        <v>0</v>
      </c>
      <c r="O104" s="34">
        <v>0</v>
      </c>
      <c r="P104" s="34">
        <v>0</v>
      </c>
      <c r="Q104" s="41">
        <v>0</v>
      </c>
      <c r="R104" s="39">
        <v>2.1067408599999999</v>
      </c>
      <c r="S104" s="34">
        <v>0</v>
      </c>
      <c r="T104" s="34">
        <v>0</v>
      </c>
      <c r="U104" s="34">
        <v>0</v>
      </c>
      <c r="V104" s="41">
        <v>0.35446204999999997</v>
      </c>
      <c r="W104" s="39">
        <v>0</v>
      </c>
      <c r="X104" s="34">
        <v>0</v>
      </c>
      <c r="Y104" s="34">
        <v>0</v>
      </c>
      <c r="Z104" s="34">
        <v>0</v>
      </c>
      <c r="AA104" s="41">
        <v>0</v>
      </c>
      <c r="AB104" s="39">
        <v>19.293597479999999</v>
      </c>
      <c r="AC104" s="34">
        <v>1.68938714</v>
      </c>
      <c r="AD104" s="34">
        <v>0</v>
      </c>
      <c r="AE104" s="34">
        <v>0</v>
      </c>
      <c r="AF104" s="41">
        <v>6.5689178400000001</v>
      </c>
      <c r="AG104" s="39">
        <v>0</v>
      </c>
      <c r="AH104" s="34">
        <v>0</v>
      </c>
      <c r="AI104" s="34">
        <v>0</v>
      </c>
      <c r="AJ104" s="34">
        <v>0</v>
      </c>
      <c r="AK104" s="41">
        <v>0</v>
      </c>
      <c r="AL104" s="39">
        <v>6.0932092799999999</v>
      </c>
      <c r="AM104" s="34">
        <v>0.14303046999999999</v>
      </c>
      <c r="AN104" s="34">
        <v>0</v>
      </c>
      <c r="AO104" s="34">
        <v>0</v>
      </c>
      <c r="AP104" s="41">
        <v>0.39079408999999998</v>
      </c>
      <c r="AQ104" s="39">
        <v>0</v>
      </c>
      <c r="AR104" s="34">
        <v>0</v>
      </c>
      <c r="AS104" s="34">
        <v>0</v>
      </c>
      <c r="AT104" s="34">
        <v>0</v>
      </c>
      <c r="AU104" s="41">
        <v>0</v>
      </c>
      <c r="AV104" s="39">
        <v>336.21139696</v>
      </c>
      <c r="AW104" s="34">
        <v>45.255802889999998</v>
      </c>
      <c r="AX104" s="34">
        <v>0</v>
      </c>
      <c r="AY104" s="34">
        <v>3.0311586899999998</v>
      </c>
      <c r="AZ104" s="41">
        <v>78.714366830000003</v>
      </c>
      <c r="BA104" s="39">
        <v>0</v>
      </c>
      <c r="BB104" s="34">
        <v>0</v>
      </c>
      <c r="BC104" s="34">
        <v>0</v>
      </c>
      <c r="BD104" s="34">
        <v>0</v>
      </c>
      <c r="BE104" s="41">
        <v>0</v>
      </c>
      <c r="BF104" s="39">
        <v>139.97340996999998</v>
      </c>
      <c r="BG104" s="34">
        <v>8.4509875500000007</v>
      </c>
      <c r="BH104" s="34">
        <v>4.2358974900000002</v>
      </c>
      <c r="BI104" s="34">
        <v>0</v>
      </c>
      <c r="BJ104" s="41">
        <v>17.21638639</v>
      </c>
      <c r="BK104" s="42">
        <f t="shared" ref="BK104:BK112" si="9">SUM(C104:BJ104)</f>
        <v>674.42417598999998</v>
      </c>
    </row>
    <row r="105" spans="1:63">
      <c r="A105" s="17"/>
      <c r="B105" s="26" t="s">
        <v>154</v>
      </c>
      <c r="C105" s="39">
        <v>0</v>
      </c>
      <c r="D105" s="46">
        <v>0</v>
      </c>
      <c r="E105" s="46">
        <v>0</v>
      </c>
      <c r="F105" s="46">
        <v>0</v>
      </c>
      <c r="G105" s="47">
        <v>0</v>
      </c>
      <c r="H105" s="39">
        <v>0.41049286000000001</v>
      </c>
      <c r="I105" s="46">
        <v>0</v>
      </c>
      <c r="J105" s="46">
        <v>0</v>
      </c>
      <c r="K105" s="46">
        <v>0</v>
      </c>
      <c r="L105" s="47">
        <v>0.32260697999999999</v>
      </c>
      <c r="M105" s="39">
        <v>0</v>
      </c>
      <c r="N105" s="46">
        <v>0</v>
      </c>
      <c r="O105" s="46">
        <v>0</v>
      </c>
      <c r="P105" s="46">
        <v>0</v>
      </c>
      <c r="Q105" s="47">
        <v>0</v>
      </c>
      <c r="R105" s="39">
        <v>0.40030765000000001</v>
      </c>
      <c r="S105" s="46">
        <v>0</v>
      </c>
      <c r="T105" s="46">
        <v>0</v>
      </c>
      <c r="U105" s="46">
        <v>0</v>
      </c>
      <c r="V105" s="47">
        <v>0.20492215999999999</v>
      </c>
      <c r="W105" s="39">
        <v>0</v>
      </c>
      <c r="X105" s="46">
        <v>0</v>
      </c>
      <c r="Y105" s="46">
        <v>0</v>
      </c>
      <c r="Z105" s="46">
        <v>0</v>
      </c>
      <c r="AA105" s="47">
        <v>0</v>
      </c>
      <c r="AB105" s="39">
        <v>6.1775069</v>
      </c>
      <c r="AC105" s="46">
        <v>0.26914999000000001</v>
      </c>
      <c r="AD105" s="46">
        <v>0</v>
      </c>
      <c r="AE105" s="46">
        <v>0</v>
      </c>
      <c r="AF105" s="47">
        <v>0.14226771999999999</v>
      </c>
      <c r="AG105" s="39">
        <v>0</v>
      </c>
      <c r="AH105" s="46">
        <v>0</v>
      </c>
      <c r="AI105" s="46">
        <v>0</v>
      </c>
      <c r="AJ105" s="46">
        <v>0</v>
      </c>
      <c r="AK105" s="47">
        <v>0</v>
      </c>
      <c r="AL105" s="39">
        <v>3.4534691899999999</v>
      </c>
      <c r="AM105" s="46">
        <v>2.7241497200000002</v>
      </c>
      <c r="AN105" s="46">
        <v>0</v>
      </c>
      <c r="AO105" s="46">
        <v>0</v>
      </c>
      <c r="AP105" s="47">
        <v>0.36980332999999999</v>
      </c>
      <c r="AQ105" s="39">
        <v>0</v>
      </c>
      <c r="AR105" s="46">
        <v>0</v>
      </c>
      <c r="AS105" s="46">
        <v>0</v>
      </c>
      <c r="AT105" s="46">
        <v>0</v>
      </c>
      <c r="AU105" s="47">
        <v>0</v>
      </c>
      <c r="AV105" s="39">
        <v>37.131464549999997</v>
      </c>
      <c r="AW105" s="46">
        <v>7.3210567099999997</v>
      </c>
      <c r="AX105" s="46">
        <v>0</v>
      </c>
      <c r="AY105" s="46">
        <v>0</v>
      </c>
      <c r="AZ105" s="47">
        <v>27.136891469999998</v>
      </c>
      <c r="BA105" s="39">
        <v>0</v>
      </c>
      <c r="BB105" s="46">
        <v>0</v>
      </c>
      <c r="BC105" s="46">
        <v>0</v>
      </c>
      <c r="BD105" s="46">
        <v>0</v>
      </c>
      <c r="BE105" s="47">
        <v>0</v>
      </c>
      <c r="BF105" s="39">
        <v>22.458740980000002</v>
      </c>
      <c r="BG105" s="46">
        <v>4.1450378099999998</v>
      </c>
      <c r="BH105" s="46">
        <v>0</v>
      </c>
      <c r="BI105" s="46">
        <v>0</v>
      </c>
      <c r="BJ105" s="47">
        <v>6.54890521</v>
      </c>
      <c r="BK105" s="42">
        <f t="shared" si="9"/>
        <v>119.21677323</v>
      </c>
    </row>
    <row r="106" spans="1:63">
      <c r="A106" s="17"/>
      <c r="B106" s="26" t="s">
        <v>155</v>
      </c>
      <c r="C106" s="39">
        <v>0</v>
      </c>
      <c r="D106" s="46">
        <v>0</v>
      </c>
      <c r="E106" s="46">
        <v>0</v>
      </c>
      <c r="F106" s="46">
        <v>0</v>
      </c>
      <c r="G106" s="47">
        <v>0</v>
      </c>
      <c r="H106" s="39">
        <v>0.34361915999999998</v>
      </c>
      <c r="I106" s="46">
        <v>0</v>
      </c>
      <c r="J106" s="46">
        <v>0</v>
      </c>
      <c r="K106" s="46">
        <v>0</v>
      </c>
      <c r="L106" s="47">
        <v>0.14975184</v>
      </c>
      <c r="M106" s="39">
        <v>0</v>
      </c>
      <c r="N106" s="46">
        <v>0</v>
      </c>
      <c r="O106" s="46">
        <v>0</v>
      </c>
      <c r="P106" s="46">
        <v>0</v>
      </c>
      <c r="Q106" s="47">
        <v>0</v>
      </c>
      <c r="R106" s="39">
        <v>0.69398645999999997</v>
      </c>
      <c r="S106" s="46">
        <v>2.24135E-3</v>
      </c>
      <c r="T106" s="46">
        <v>0</v>
      </c>
      <c r="U106" s="46">
        <v>0</v>
      </c>
      <c r="V106" s="47">
        <v>0.40999875000000002</v>
      </c>
      <c r="W106" s="39">
        <v>0</v>
      </c>
      <c r="X106" s="46">
        <v>0</v>
      </c>
      <c r="Y106" s="46">
        <v>0</v>
      </c>
      <c r="Z106" s="46">
        <v>0</v>
      </c>
      <c r="AA106" s="47">
        <v>0</v>
      </c>
      <c r="AB106" s="39">
        <v>3.5963438299999999</v>
      </c>
      <c r="AC106" s="46">
        <v>1.21538904</v>
      </c>
      <c r="AD106" s="46">
        <v>0</v>
      </c>
      <c r="AE106" s="46">
        <v>0</v>
      </c>
      <c r="AF106" s="47">
        <v>2.0489855700000001</v>
      </c>
      <c r="AG106" s="39">
        <v>0</v>
      </c>
      <c r="AH106" s="46">
        <v>0</v>
      </c>
      <c r="AI106" s="46">
        <v>0</v>
      </c>
      <c r="AJ106" s="46">
        <v>0</v>
      </c>
      <c r="AK106" s="47">
        <v>0</v>
      </c>
      <c r="AL106" s="39">
        <v>1.92536693</v>
      </c>
      <c r="AM106" s="46">
        <v>4.4408089999999997E-2</v>
      </c>
      <c r="AN106" s="46">
        <v>0</v>
      </c>
      <c r="AO106" s="46">
        <v>0</v>
      </c>
      <c r="AP106" s="47">
        <v>1.72192E-3</v>
      </c>
      <c r="AQ106" s="39">
        <v>0</v>
      </c>
      <c r="AR106" s="46">
        <v>0</v>
      </c>
      <c r="AS106" s="46">
        <v>0</v>
      </c>
      <c r="AT106" s="46">
        <v>0</v>
      </c>
      <c r="AU106" s="47">
        <v>0</v>
      </c>
      <c r="AV106" s="39">
        <v>45.029923060000002</v>
      </c>
      <c r="AW106" s="46">
        <v>28.071144050000001</v>
      </c>
      <c r="AX106" s="46">
        <v>0</v>
      </c>
      <c r="AY106" s="46">
        <v>0</v>
      </c>
      <c r="AZ106" s="47">
        <v>85.111825319999994</v>
      </c>
      <c r="BA106" s="39">
        <v>0</v>
      </c>
      <c r="BB106" s="46">
        <v>0</v>
      </c>
      <c r="BC106" s="46">
        <v>0</v>
      </c>
      <c r="BD106" s="46">
        <v>0</v>
      </c>
      <c r="BE106" s="47">
        <v>0</v>
      </c>
      <c r="BF106" s="39">
        <v>31.942592529999999</v>
      </c>
      <c r="BG106" s="46">
        <v>6.2921788899999997</v>
      </c>
      <c r="BH106" s="46">
        <v>0</v>
      </c>
      <c r="BI106" s="46">
        <v>0</v>
      </c>
      <c r="BJ106" s="47">
        <v>7.4191475599999999</v>
      </c>
      <c r="BK106" s="42">
        <f t="shared" si="9"/>
        <v>214.29862435000001</v>
      </c>
    </row>
    <row r="107" spans="1:63">
      <c r="A107" s="17"/>
      <c r="B107" s="26" t="s">
        <v>189</v>
      </c>
      <c r="C107" s="39">
        <v>0</v>
      </c>
      <c r="D107" s="46">
        <v>0</v>
      </c>
      <c r="E107" s="46">
        <v>0</v>
      </c>
      <c r="F107" s="46">
        <v>0</v>
      </c>
      <c r="G107" s="47">
        <v>0</v>
      </c>
      <c r="H107" s="39">
        <v>3.10198442</v>
      </c>
      <c r="I107" s="46">
        <v>360.32517049</v>
      </c>
      <c r="J107" s="46">
        <v>0</v>
      </c>
      <c r="K107" s="46">
        <v>0</v>
      </c>
      <c r="L107" s="47">
        <v>30.311153319999999</v>
      </c>
      <c r="M107" s="39">
        <v>0</v>
      </c>
      <c r="N107" s="46">
        <v>0</v>
      </c>
      <c r="O107" s="46">
        <v>0</v>
      </c>
      <c r="P107" s="46">
        <v>0</v>
      </c>
      <c r="Q107" s="47">
        <v>0</v>
      </c>
      <c r="R107" s="39">
        <v>0.98392489999999999</v>
      </c>
      <c r="S107" s="46">
        <v>7.5255051000000002</v>
      </c>
      <c r="T107" s="46">
        <v>0</v>
      </c>
      <c r="U107" s="46">
        <v>0</v>
      </c>
      <c r="V107" s="47">
        <v>6.2527268600000001</v>
      </c>
      <c r="W107" s="39">
        <v>0</v>
      </c>
      <c r="X107" s="46">
        <v>0</v>
      </c>
      <c r="Y107" s="46">
        <v>0</v>
      </c>
      <c r="Z107" s="46">
        <v>0</v>
      </c>
      <c r="AA107" s="47">
        <v>0</v>
      </c>
      <c r="AB107" s="39">
        <v>1.4319576700000001</v>
      </c>
      <c r="AC107" s="46">
        <v>176.89266835999999</v>
      </c>
      <c r="AD107" s="46">
        <v>0</v>
      </c>
      <c r="AE107" s="46">
        <v>0</v>
      </c>
      <c r="AF107" s="47">
        <v>125.81856976</v>
      </c>
      <c r="AG107" s="39">
        <v>0</v>
      </c>
      <c r="AH107" s="46">
        <v>0</v>
      </c>
      <c r="AI107" s="46">
        <v>0</v>
      </c>
      <c r="AJ107" s="46">
        <v>0</v>
      </c>
      <c r="AK107" s="47">
        <v>0</v>
      </c>
      <c r="AL107" s="39">
        <v>0.32907359000000003</v>
      </c>
      <c r="AM107" s="46">
        <v>23.911151019999998</v>
      </c>
      <c r="AN107" s="46">
        <v>0</v>
      </c>
      <c r="AO107" s="46">
        <v>0</v>
      </c>
      <c r="AP107" s="47">
        <v>8.4799988299999995</v>
      </c>
      <c r="AQ107" s="39">
        <v>0</v>
      </c>
      <c r="AR107" s="46">
        <v>0</v>
      </c>
      <c r="AS107" s="46">
        <v>0</v>
      </c>
      <c r="AT107" s="46">
        <v>0</v>
      </c>
      <c r="AU107" s="47">
        <v>0</v>
      </c>
      <c r="AV107" s="39">
        <v>42.776702149999998</v>
      </c>
      <c r="AW107" s="46">
        <v>484.54128728000001</v>
      </c>
      <c r="AX107" s="46">
        <v>0</v>
      </c>
      <c r="AY107" s="46">
        <v>0</v>
      </c>
      <c r="AZ107" s="47">
        <v>848.16319134000003</v>
      </c>
      <c r="BA107" s="39">
        <v>0</v>
      </c>
      <c r="BB107" s="46">
        <v>0</v>
      </c>
      <c r="BC107" s="46">
        <v>0</v>
      </c>
      <c r="BD107" s="46">
        <v>0</v>
      </c>
      <c r="BE107" s="47">
        <v>0</v>
      </c>
      <c r="BF107" s="39">
        <v>9.9396848999999996</v>
      </c>
      <c r="BG107" s="46">
        <v>36.969265200000002</v>
      </c>
      <c r="BH107" s="46">
        <v>0</v>
      </c>
      <c r="BI107" s="46">
        <v>0</v>
      </c>
      <c r="BJ107" s="47">
        <v>73.618459180000002</v>
      </c>
      <c r="BK107" s="42">
        <f t="shared" si="9"/>
        <v>2241.37247437</v>
      </c>
    </row>
    <row r="108" spans="1:63">
      <c r="A108" s="17"/>
      <c r="B108" s="26" t="s">
        <v>198</v>
      </c>
      <c r="C108" s="39">
        <v>0</v>
      </c>
      <c r="D108" s="46">
        <v>0.30825176999999998</v>
      </c>
      <c r="E108" s="46">
        <v>0</v>
      </c>
      <c r="F108" s="46">
        <v>0</v>
      </c>
      <c r="G108" s="47">
        <v>0</v>
      </c>
      <c r="H108" s="39">
        <v>0.22597174</v>
      </c>
      <c r="I108" s="46">
        <v>1.3976713199999999</v>
      </c>
      <c r="J108" s="46">
        <v>0</v>
      </c>
      <c r="K108" s="46">
        <v>0</v>
      </c>
      <c r="L108" s="47">
        <v>0.71800887999999996</v>
      </c>
      <c r="M108" s="39">
        <v>0</v>
      </c>
      <c r="N108" s="46">
        <v>0</v>
      </c>
      <c r="O108" s="46">
        <v>0</v>
      </c>
      <c r="P108" s="46">
        <v>0</v>
      </c>
      <c r="Q108" s="47">
        <v>0</v>
      </c>
      <c r="R108" s="39">
        <v>0.26136092</v>
      </c>
      <c r="S108" s="46">
        <v>0.61650355000000001</v>
      </c>
      <c r="T108" s="46">
        <v>0</v>
      </c>
      <c r="U108" s="46">
        <v>0</v>
      </c>
      <c r="V108" s="47">
        <v>0.33777182</v>
      </c>
      <c r="W108" s="39">
        <v>0</v>
      </c>
      <c r="X108" s="46">
        <v>0</v>
      </c>
      <c r="Y108" s="46">
        <v>0</v>
      </c>
      <c r="Z108" s="46">
        <v>0</v>
      </c>
      <c r="AA108" s="47">
        <v>0</v>
      </c>
      <c r="AB108" s="39">
        <v>1.01910287</v>
      </c>
      <c r="AC108" s="46">
        <v>4.6591301700000001</v>
      </c>
      <c r="AD108" s="46">
        <v>0</v>
      </c>
      <c r="AE108" s="46">
        <v>0</v>
      </c>
      <c r="AF108" s="47">
        <v>18.581161439999999</v>
      </c>
      <c r="AG108" s="39">
        <v>0</v>
      </c>
      <c r="AH108" s="46">
        <v>0</v>
      </c>
      <c r="AI108" s="46">
        <v>0</v>
      </c>
      <c r="AJ108" s="46">
        <v>0</v>
      </c>
      <c r="AK108" s="47">
        <v>0</v>
      </c>
      <c r="AL108" s="39">
        <v>0.39336315999999999</v>
      </c>
      <c r="AM108" s="46">
        <v>0.62258564000000005</v>
      </c>
      <c r="AN108" s="46">
        <v>0</v>
      </c>
      <c r="AO108" s="46">
        <v>0</v>
      </c>
      <c r="AP108" s="47">
        <v>1.9084191500000001</v>
      </c>
      <c r="AQ108" s="39">
        <v>0</v>
      </c>
      <c r="AR108" s="46">
        <v>0</v>
      </c>
      <c r="AS108" s="46">
        <v>0</v>
      </c>
      <c r="AT108" s="46">
        <v>0</v>
      </c>
      <c r="AU108" s="47">
        <v>0</v>
      </c>
      <c r="AV108" s="39">
        <v>6.8011469900000003</v>
      </c>
      <c r="AW108" s="46">
        <v>19.587356320000001</v>
      </c>
      <c r="AX108" s="46">
        <v>0</v>
      </c>
      <c r="AY108" s="46">
        <v>0</v>
      </c>
      <c r="AZ108" s="47">
        <v>89.562604759999999</v>
      </c>
      <c r="BA108" s="39">
        <v>0</v>
      </c>
      <c r="BB108" s="46">
        <v>0</v>
      </c>
      <c r="BC108" s="46">
        <v>0</v>
      </c>
      <c r="BD108" s="46">
        <v>0</v>
      </c>
      <c r="BE108" s="47">
        <v>0</v>
      </c>
      <c r="BF108" s="39">
        <v>3.7069050200000002</v>
      </c>
      <c r="BG108" s="46">
        <v>0.83543900999999998</v>
      </c>
      <c r="BH108" s="46">
        <v>0.27874072999999999</v>
      </c>
      <c r="BI108" s="46">
        <v>0</v>
      </c>
      <c r="BJ108" s="47">
        <v>3.2510916999999999</v>
      </c>
      <c r="BK108" s="42">
        <f t="shared" si="9"/>
        <v>155.07258695999997</v>
      </c>
    </row>
    <row r="109" spans="1:63">
      <c r="A109" s="17"/>
      <c r="B109" s="26" t="s">
        <v>156</v>
      </c>
      <c r="C109" s="39">
        <v>0</v>
      </c>
      <c r="D109" s="46">
        <v>0</v>
      </c>
      <c r="E109" s="46">
        <v>0</v>
      </c>
      <c r="F109" s="46">
        <v>0</v>
      </c>
      <c r="G109" s="47">
        <v>0</v>
      </c>
      <c r="H109" s="39">
        <v>9.7716609999999995E-2</v>
      </c>
      <c r="I109" s="46">
        <v>0</v>
      </c>
      <c r="J109" s="46">
        <v>0</v>
      </c>
      <c r="K109" s="46">
        <v>0</v>
      </c>
      <c r="L109" s="47">
        <v>0</v>
      </c>
      <c r="M109" s="39">
        <v>0</v>
      </c>
      <c r="N109" s="46">
        <v>0</v>
      </c>
      <c r="O109" s="46">
        <v>0</v>
      </c>
      <c r="P109" s="46">
        <v>0</v>
      </c>
      <c r="Q109" s="47">
        <v>0</v>
      </c>
      <c r="R109" s="39">
        <v>9.5114420000000005E-2</v>
      </c>
      <c r="S109" s="46">
        <v>0</v>
      </c>
      <c r="T109" s="46">
        <v>0</v>
      </c>
      <c r="U109" s="46">
        <v>0</v>
      </c>
      <c r="V109" s="47">
        <v>2.3289750000000001E-2</v>
      </c>
      <c r="W109" s="39">
        <v>0</v>
      </c>
      <c r="X109" s="46">
        <v>0</v>
      </c>
      <c r="Y109" s="46">
        <v>0</v>
      </c>
      <c r="Z109" s="46">
        <v>0</v>
      </c>
      <c r="AA109" s="47">
        <v>0</v>
      </c>
      <c r="AB109" s="39">
        <v>3.6266653600000001</v>
      </c>
      <c r="AC109" s="46">
        <v>1.9254478500000001</v>
      </c>
      <c r="AD109" s="46">
        <v>0</v>
      </c>
      <c r="AE109" s="46">
        <v>0</v>
      </c>
      <c r="AF109" s="47">
        <v>3.8209696499999999</v>
      </c>
      <c r="AG109" s="39">
        <v>0</v>
      </c>
      <c r="AH109" s="46">
        <v>0</v>
      </c>
      <c r="AI109" s="46">
        <v>0</v>
      </c>
      <c r="AJ109" s="46">
        <v>0</v>
      </c>
      <c r="AK109" s="47">
        <v>0</v>
      </c>
      <c r="AL109" s="39">
        <v>1.9557425500000001</v>
      </c>
      <c r="AM109" s="46">
        <v>1.3124745799999999</v>
      </c>
      <c r="AN109" s="46">
        <v>0</v>
      </c>
      <c r="AO109" s="46">
        <v>0</v>
      </c>
      <c r="AP109" s="47">
        <v>0.25968748000000003</v>
      </c>
      <c r="AQ109" s="39">
        <v>0</v>
      </c>
      <c r="AR109" s="46">
        <v>0</v>
      </c>
      <c r="AS109" s="46">
        <v>0</v>
      </c>
      <c r="AT109" s="46">
        <v>0</v>
      </c>
      <c r="AU109" s="47">
        <v>0</v>
      </c>
      <c r="AV109" s="39">
        <v>14.60731642</v>
      </c>
      <c r="AW109" s="46">
        <v>2.2059817700000002</v>
      </c>
      <c r="AX109" s="46">
        <v>0</v>
      </c>
      <c r="AY109" s="46">
        <v>0</v>
      </c>
      <c r="AZ109" s="47">
        <v>1.8962741599999999</v>
      </c>
      <c r="BA109" s="39">
        <v>0</v>
      </c>
      <c r="BB109" s="46">
        <v>0</v>
      </c>
      <c r="BC109" s="46">
        <v>0</v>
      </c>
      <c r="BD109" s="46">
        <v>0</v>
      </c>
      <c r="BE109" s="47">
        <v>0</v>
      </c>
      <c r="BF109" s="39">
        <v>11.50883011</v>
      </c>
      <c r="BG109" s="46">
        <v>0.42774002999999999</v>
      </c>
      <c r="BH109" s="46">
        <v>5.0326839999999998E-2</v>
      </c>
      <c r="BI109" s="46">
        <v>0</v>
      </c>
      <c r="BJ109" s="47">
        <v>7.0873679999999994E-2</v>
      </c>
      <c r="BK109" s="42">
        <f t="shared" si="9"/>
        <v>43.884451259999999</v>
      </c>
    </row>
    <row r="110" spans="1:63">
      <c r="A110" s="17"/>
      <c r="B110" s="26" t="s">
        <v>190</v>
      </c>
      <c r="C110" s="39">
        <v>0</v>
      </c>
      <c r="D110" s="46">
        <v>0</v>
      </c>
      <c r="E110" s="46">
        <v>0</v>
      </c>
      <c r="F110" s="46">
        <v>0</v>
      </c>
      <c r="G110" s="47">
        <v>0</v>
      </c>
      <c r="H110" s="39">
        <v>1.2304291000000001</v>
      </c>
      <c r="I110" s="46">
        <v>0.14479713</v>
      </c>
      <c r="J110" s="46">
        <v>0</v>
      </c>
      <c r="K110" s="46">
        <v>0</v>
      </c>
      <c r="L110" s="47">
        <v>1.0368601900000001</v>
      </c>
      <c r="M110" s="39">
        <v>0</v>
      </c>
      <c r="N110" s="46">
        <v>0</v>
      </c>
      <c r="O110" s="46">
        <v>0</v>
      </c>
      <c r="P110" s="46">
        <v>0</v>
      </c>
      <c r="Q110" s="47">
        <v>0</v>
      </c>
      <c r="R110" s="39">
        <v>1.33717021</v>
      </c>
      <c r="S110" s="46">
        <v>0</v>
      </c>
      <c r="T110" s="46">
        <v>0</v>
      </c>
      <c r="U110" s="46">
        <v>0</v>
      </c>
      <c r="V110" s="47">
        <v>0.31664617</v>
      </c>
      <c r="W110" s="39">
        <v>0</v>
      </c>
      <c r="X110" s="46">
        <v>0</v>
      </c>
      <c r="Y110" s="46">
        <v>0</v>
      </c>
      <c r="Z110" s="46">
        <v>0</v>
      </c>
      <c r="AA110" s="47">
        <v>0</v>
      </c>
      <c r="AB110" s="39">
        <v>10.79316566</v>
      </c>
      <c r="AC110" s="46">
        <v>0.64922486999999995</v>
      </c>
      <c r="AD110" s="46">
        <v>0</v>
      </c>
      <c r="AE110" s="46">
        <v>0</v>
      </c>
      <c r="AF110" s="47">
        <v>13.1039273</v>
      </c>
      <c r="AG110" s="39">
        <v>0</v>
      </c>
      <c r="AH110" s="46">
        <v>0</v>
      </c>
      <c r="AI110" s="46">
        <v>0</v>
      </c>
      <c r="AJ110" s="46">
        <v>0</v>
      </c>
      <c r="AK110" s="47">
        <v>0</v>
      </c>
      <c r="AL110" s="39">
        <v>3.8871725600000002</v>
      </c>
      <c r="AM110" s="46">
        <v>2.41656308</v>
      </c>
      <c r="AN110" s="46">
        <v>0</v>
      </c>
      <c r="AO110" s="46">
        <v>0</v>
      </c>
      <c r="AP110" s="47">
        <v>1.8526297300000001</v>
      </c>
      <c r="AQ110" s="39">
        <v>0</v>
      </c>
      <c r="AR110" s="46">
        <v>0</v>
      </c>
      <c r="AS110" s="46">
        <v>0</v>
      </c>
      <c r="AT110" s="46">
        <v>0</v>
      </c>
      <c r="AU110" s="47">
        <v>0</v>
      </c>
      <c r="AV110" s="39">
        <v>105.34745027</v>
      </c>
      <c r="AW110" s="46">
        <v>22.569042169999999</v>
      </c>
      <c r="AX110" s="46">
        <v>0</v>
      </c>
      <c r="AY110" s="46">
        <v>0</v>
      </c>
      <c r="AZ110" s="47">
        <v>58.752599959999998</v>
      </c>
      <c r="BA110" s="39">
        <v>0</v>
      </c>
      <c r="BB110" s="46">
        <v>0</v>
      </c>
      <c r="BC110" s="46">
        <v>0</v>
      </c>
      <c r="BD110" s="46">
        <v>0</v>
      </c>
      <c r="BE110" s="47">
        <v>0</v>
      </c>
      <c r="BF110" s="39">
        <v>58.219962440000003</v>
      </c>
      <c r="BG110" s="46">
        <v>7.42489475</v>
      </c>
      <c r="BH110" s="46">
        <v>0</v>
      </c>
      <c r="BI110" s="46">
        <v>0</v>
      </c>
      <c r="BJ110" s="47">
        <v>16.808201010000001</v>
      </c>
      <c r="BK110" s="42">
        <f t="shared" si="9"/>
        <v>305.89073660000003</v>
      </c>
    </row>
    <row r="111" spans="1:63">
      <c r="A111" s="17"/>
      <c r="B111" s="26" t="s">
        <v>191</v>
      </c>
      <c r="C111" s="39">
        <v>0</v>
      </c>
      <c r="D111" s="46">
        <v>0</v>
      </c>
      <c r="E111" s="46">
        <v>0</v>
      </c>
      <c r="F111" s="46">
        <v>0</v>
      </c>
      <c r="G111" s="47">
        <v>0</v>
      </c>
      <c r="H111" s="39">
        <v>2.82220622</v>
      </c>
      <c r="I111" s="46">
        <v>7.0127100000000001E-3</v>
      </c>
      <c r="J111" s="46">
        <v>0</v>
      </c>
      <c r="K111" s="46">
        <v>0</v>
      </c>
      <c r="L111" s="47">
        <v>1.7204160500000001</v>
      </c>
      <c r="M111" s="39">
        <v>0</v>
      </c>
      <c r="N111" s="46">
        <v>0</v>
      </c>
      <c r="O111" s="46">
        <v>0</v>
      </c>
      <c r="P111" s="46">
        <v>0</v>
      </c>
      <c r="Q111" s="47">
        <v>0</v>
      </c>
      <c r="R111" s="39">
        <v>1.8236364599999999</v>
      </c>
      <c r="S111" s="46">
        <v>0</v>
      </c>
      <c r="T111" s="46">
        <v>0</v>
      </c>
      <c r="U111" s="46">
        <v>0</v>
      </c>
      <c r="V111" s="47">
        <v>6.1284610000000003E-2</v>
      </c>
      <c r="W111" s="39">
        <v>0</v>
      </c>
      <c r="X111" s="46">
        <v>0</v>
      </c>
      <c r="Y111" s="46">
        <v>0</v>
      </c>
      <c r="Z111" s="46">
        <v>0</v>
      </c>
      <c r="AA111" s="47">
        <v>0</v>
      </c>
      <c r="AB111" s="39">
        <v>21.92276738</v>
      </c>
      <c r="AC111" s="46">
        <v>1.0180610800000001</v>
      </c>
      <c r="AD111" s="46">
        <v>0</v>
      </c>
      <c r="AE111" s="46">
        <v>3.5586640000000003E-2</v>
      </c>
      <c r="AF111" s="47">
        <v>11.765751379999999</v>
      </c>
      <c r="AG111" s="39">
        <v>0</v>
      </c>
      <c r="AH111" s="46">
        <v>0</v>
      </c>
      <c r="AI111" s="46">
        <v>0</v>
      </c>
      <c r="AJ111" s="46">
        <v>0</v>
      </c>
      <c r="AK111" s="47">
        <v>0</v>
      </c>
      <c r="AL111" s="39">
        <v>7.3869258699999998</v>
      </c>
      <c r="AM111" s="46">
        <v>0.13881688</v>
      </c>
      <c r="AN111" s="46">
        <v>0</v>
      </c>
      <c r="AO111" s="46">
        <v>0</v>
      </c>
      <c r="AP111" s="47">
        <v>0.40082037999999998</v>
      </c>
      <c r="AQ111" s="39">
        <v>0</v>
      </c>
      <c r="AR111" s="46">
        <v>0</v>
      </c>
      <c r="AS111" s="46">
        <v>0</v>
      </c>
      <c r="AT111" s="46">
        <v>0</v>
      </c>
      <c r="AU111" s="47">
        <v>0</v>
      </c>
      <c r="AV111" s="39">
        <v>313.82403942000002</v>
      </c>
      <c r="AW111" s="46">
        <v>75.571813890000001</v>
      </c>
      <c r="AX111" s="46">
        <v>0</v>
      </c>
      <c r="AY111" s="46">
        <v>2.4603720400000002</v>
      </c>
      <c r="AZ111" s="47">
        <v>51.846419140000002</v>
      </c>
      <c r="BA111" s="39">
        <v>0</v>
      </c>
      <c r="BB111" s="46">
        <v>0</v>
      </c>
      <c r="BC111" s="46">
        <v>0</v>
      </c>
      <c r="BD111" s="46">
        <v>0</v>
      </c>
      <c r="BE111" s="47">
        <v>0</v>
      </c>
      <c r="BF111" s="39">
        <v>142.16951356999999</v>
      </c>
      <c r="BG111" s="46">
        <v>1.6902807399999999</v>
      </c>
      <c r="BH111" s="46">
        <v>5.5677357399999998</v>
      </c>
      <c r="BI111" s="46">
        <v>0</v>
      </c>
      <c r="BJ111" s="47">
        <v>5.5797543000000003</v>
      </c>
      <c r="BK111" s="42">
        <f t="shared" si="9"/>
        <v>647.81321449999996</v>
      </c>
    </row>
    <row r="112" spans="1:63">
      <c r="A112" s="17"/>
      <c r="B112" s="26" t="s">
        <v>157</v>
      </c>
      <c r="C112" s="39">
        <v>0</v>
      </c>
      <c r="D112" s="46">
        <v>0</v>
      </c>
      <c r="E112" s="46">
        <v>0</v>
      </c>
      <c r="F112" s="46">
        <v>0</v>
      </c>
      <c r="G112" s="47">
        <v>0</v>
      </c>
      <c r="H112" s="39">
        <v>1.7837240299999999</v>
      </c>
      <c r="I112" s="46">
        <v>2.8366841800000002</v>
      </c>
      <c r="J112" s="46">
        <v>0</v>
      </c>
      <c r="K112" s="46">
        <v>0</v>
      </c>
      <c r="L112" s="47">
        <v>3.7353602100000001</v>
      </c>
      <c r="M112" s="39">
        <v>0</v>
      </c>
      <c r="N112" s="46">
        <v>0</v>
      </c>
      <c r="O112" s="46">
        <v>0</v>
      </c>
      <c r="P112" s="46">
        <v>0</v>
      </c>
      <c r="Q112" s="47">
        <v>0</v>
      </c>
      <c r="R112" s="39">
        <v>2.0770659400000002</v>
      </c>
      <c r="S112" s="46">
        <v>0.28478668000000001</v>
      </c>
      <c r="T112" s="46">
        <v>0</v>
      </c>
      <c r="U112" s="46">
        <v>0</v>
      </c>
      <c r="V112" s="47">
        <v>1.4962290499999999</v>
      </c>
      <c r="W112" s="39">
        <v>0</v>
      </c>
      <c r="X112" s="46">
        <v>0</v>
      </c>
      <c r="Y112" s="46">
        <v>0</v>
      </c>
      <c r="Z112" s="46">
        <v>0</v>
      </c>
      <c r="AA112" s="47">
        <v>0</v>
      </c>
      <c r="AB112" s="39">
        <v>29.958211949999999</v>
      </c>
      <c r="AC112" s="46">
        <v>70.694829670000004</v>
      </c>
      <c r="AD112" s="46">
        <v>0</v>
      </c>
      <c r="AE112" s="46">
        <v>0</v>
      </c>
      <c r="AF112" s="47">
        <v>101.26187777</v>
      </c>
      <c r="AG112" s="39">
        <v>0</v>
      </c>
      <c r="AH112" s="46">
        <v>0</v>
      </c>
      <c r="AI112" s="46">
        <v>0</v>
      </c>
      <c r="AJ112" s="46">
        <v>0</v>
      </c>
      <c r="AK112" s="47">
        <v>0</v>
      </c>
      <c r="AL112" s="39">
        <v>15.576496240000001</v>
      </c>
      <c r="AM112" s="46">
        <v>3.4172457399999998</v>
      </c>
      <c r="AN112" s="46">
        <v>0</v>
      </c>
      <c r="AO112" s="46">
        <v>0</v>
      </c>
      <c r="AP112" s="47">
        <v>6.4939587999999997</v>
      </c>
      <c r="AQ112" s="39">
        <v>0</v>
      </c>
      <c r="AR112" s="46">
        <v>0</v>
      </c>
      <c r="AS112" s="46">
        <v>0</v>
      </c>
      <c r="AT112" s="46">
        <v>0</v>
      </c>
      <c r="AU112" s="47">
        <v>0</v>
      </c>
      <c r="AV112" s="39">
        <v>224.09193972</v>
      </c>
      <c r="AW112" s="46">
        <v>64.355488919999999</v>
      </c>
      <c r="AX112" s="46">
        <v>0</v>
      </c>
      <c r="AY112" s="46">
        <v>12.692849860000001</v>
      </c>
      <c r="AZ112" s="47">
        <v>322.59948171000002</v>
      </c>
      <c r="BA112" s="39">
        <v>0</v>
      </c>
      <c r="BB112" s="46">
        <v>0</v>
      </c>
      <c r="BC112" s="46">
        <v>0</v>
      </c>
      <c r="BD112" s="46">
        <v>0</v>
      </c>
      <c r="BE112" s="47">
        <v>0</v>
      </c>
      <c r="BF112" s="39">
        <v>159.79241934000001</v>
      </c>
      <c r="BG112" s="46">
        <v>24.674782390000001</v>
      </c>
      <c r="BH112" s="46">
        <v>0</v>
      </c>
      <c r="BI112" s="46">
        <v>0</v>
      </c>
      <c r="BJ112" s="47">
        <v>66.101536780000004</v>
      </c>
      <c r="BK112" s="42">
        <f t="shared" si="9"/>
        <v>1113.9249689800001</v>
      </c>
    </row>
    <row r="113" spans="1:65" s="5" customFormat="1">
      <c r="A113" s="17"/>
      <c r="B113" s="27" t="s">
        <v>90</v>
      </c>
      <c r="C113" s="40">
        <f t="shared" ref="C113:BJ113" si="10">SUM(C104:C112)</f>
        <v>0</v>
      </c>
      <c r="D113" s="40">
        <f t="shared" si="10"/>
        <v>0.30825176999999998</v>
      </c>
      <c r="E113" s="40">
        <f t="shared" si="10"/>
        <v>0</v>
      </c>
      <c r="F113" s="40">
        <f t="shared" si="10"/>
        <v>0</v>
      </c>
      <c r="G113" s="40">
        <f t="shared" si="10"/>
        <v>0</v>
      </c>
      <c r="H113" s="40">
        <f t="shared" si="10"/>
        <v>13.50360643</v>
      </c>
      <c r="I113" s="40">
        <f t="shared" si="10"/>
        <v>364.71133583</v>
      </c>
      <c r="J113" s="40">
        <f t="shared" si="10"/>
        <v>0.39133664000000001</v>
      </c>
      <c r="K113" s="40">
        <f t="shared" si="10"/>
        <v>0</v>
      </c>
      <c r="L113" s="40">
        <f t="shared" si="10"/>
        <v>38.80998855</v>
      </c>
      <c r="M113" s="40">
        <f t="shared" si="10"/>
        <v>0</v>
      </c>
      <c r="N113" s="40">
        <f t="shared" si="10"/>
        <v>0</v>
      </c>
      <c r="O113" s="40">
        <f t="shared" si="10"/>
        <v>0</v>
      </c>
      <c r="P113" s="40">
        <f t="shared" si="10"/>
        <v>0</v>
      </c>
      <c r="Q113" s="40">
        <f t="shared" si="10"/>
        <v>0</v>
      </c>
      <c r="R113" s="40">
        <f t="shared" si="10"/>
        <v>9.7793078199999997</v>
      </c>
      <c r="S113" s="40">
        <f t="shared" si="10"/>
        <v>8.4290366799999994</v>
      </c>
      <c r="T113" s="40">
        <f t="shared" si="10"/>
        <v>0</v>
      </c>
      <c r="U113" s="40">
        <f t="shared" si="10"/>
        <v>0</v>
      </c>
      <c r="V113" s="40">
        <f t="shared" si="10"/>
        <v>9.4573312200000004</v>
      </c>
      <c r="W113" s="40">
        <f t="shared" si="10"/>
        <v>0</v>
      </c>
      <c r="X113" s="40">
        <f t="shared" si="10"/>
        <v>0</v>
      </c>
      <c r="Y113" s="40">
        <f t="shared" si="10"/>
        <v>0</v>
      </c>
      <c r="Z113" s="40">
        <f t="shared" si="10"/>
        <v>0</v>
      </c>
      <c r="AA113" s="40">
        <f t="shared" si="10"/>
        <v>0</v>
      </c>
      <c r="AB113" s="40">
        <f t="shared" si="10"/>
        <v>97.819319100000001</v>
      </c>
      <c r="AC113" s="40">
        <f t="shared" si="10"/>
        <v>259.01328817000001</v>
      </c>
      <c r="AD113" s="40">
        <f t="shared" si="10"/>
        <v>0</v>
      </c>
      <c r="AE113" s="40">
        <f t="shared" si="10"/>
        <v>3.5586640000000003E-2</v>
      </c>
      <c r="AF113" s="40">
        <f t="shared" si="10"/>
        <v>283.11242843000002</v>
      </c>
      <c r="AG113" s="40">
        <f t="shared" si="10"/>
        <v>0</v>
      </c>
      <c r="AH113" s="40">
        <f t="shared" si="10"/>
        <v>0</v>
      </c>
      <c r="AI113" s="40">
        <f t="shared" si="10"/>
        <v>0</v>
      </c>
      <c r="AJ113" s="40">
        <f t="shared" si="10"/>
        <v>0</v>
      </c>
      <c r="AK113" s="40">
        <f t="shared" si="10"/>
        <v>0</v>
      </c>
      <c r="AL113" s="40">
        <f t="shared" si="10"/>
        <v>41.000819370000002</v>
      </c>
      <c r="AM113" s="40">
        <f t="shared" si="10"/>
        <v>34.730425220000001</v>
      </c>
      <c r="AN113" s="40">
        <f t="shared" si="10"/>
        <v>0</v>
      </c>
      <c r="AO113" s="40">
        <f t="shared" si="10"/>
        <v>0</v>
      </c>
      <c r="AP113" s="40">
        <f t="shared" si="10"/>
        <v>20.157833709999998</v>
      </c>
      <c r="AQ113" s="40">
        <f t="shared" si="10"/>
        <v>0</v>
      </c>
      <c r="AR113" s="40">
        <f t="shared" si="10"/>
        <v>0</v>
      </c>
      <c r="AS113" s="40">
        <f t="shared" si="10"/>
        <v>0</v>
      </c>
      <c r="AT113" s="40">
        <f t="shared" si="10"/>
        <v>0</v>
      </c>
      <c r="AU113" s="40">
        <f t="shared" si="10"/>
        <v>0</v>
      </c>
      <c r="AV113" s="40">
        <f t="shared" si="10"/>
        <v>1125.82137954</v>
      </c>
      <c r="AW113" s="40">
        <f t="shared" si="10"/>
        <v>749.47897399999999</v>
      </c>
      <c r="AX113" s="40">
        <f t="shared" si="10"/>
        <v>0</v>
      </c>
      <c r="AY113" s="40">
        <f t="shared" si="10"/>
        <v>18.18438059</v>
      </c>
      <c r="AZ113" s="40">
        <f t="shared" si="10"/>
        <v>1563.78365469</v>
      </c>
      <c r="BA113" s="40">
        <f t="shared" si="10"/>
        <v>0</v>
      </c>
      <c r="BB113" s="40">
        <f t="shared" si="10"/>
        <v>0</v>
      </c>
      <c r="BC113" s="40">
        <f t="shared" si="10"/>
        <v>0</v>
      </c>
      <c r="BD113" s="40">
        <f t="shared" si="10"/>
        <v>0</v>
      </c>
      <c r="BE113" s="40">
        <f t="shared" si="10"/>
        <v>0</v>
      </c>
      <c r="BF113" s="40">
        <f t="shared" si="10"/>
        <v>579.71205885999996</v>
      </c>
      <c r="BG113" s="40">
        <f t="shared" si="10"/>
        <v>90.910606370000011</v>
      </c>
      <c r="BH113" s="40">
        <f t="shared" si="10"/>
        <v>10.1327008</v>
      </c>
      <c r="BI113" s="40">
        <f t="shared" si="10"/>
        <v>0</v>
      </c>
      <c r="BJ113" s="40">
        <f t="shared" si="10"/>
        <v>196.61435581000001</v>
      </c>
      <c r="BK113" s="40">
        <f>SUM(BK104:BK112)</f>
        <v>5515.8980062399996</v>
      </c>
    </row>
    <row r="114" spans="1:65" s="5" customFormat="1">
      <c r="A114" s="17"/>
      <c r="B114" s="27" t="s">
        <v>88</v>
      </c>
      <c r="C114" s="40">
        <f t="shared" ref="C114:BK114" si="11">C113+C102</f>
        <v>0</v>
      </c>
      <c r="D114" s="40">
        <f t="shared" si="11"/>
        <v>0.30825176999999998</v>
      </c>
      <c r="E114" s="40">
        <f t="shared" si="11"/>
        <v>0</v>
      </c>
      <c r="F114" s="40">
        <f t="shared" si="11"/>
        <v>0</v>
      </c>
      <c r="G114" s="40">
        <f t="shared" si="11"/>
        <v>0</v>
      </c>
      <c r="H114" s="40">
        <f t="shared" si="11"/>
        <v>14.436466209999999</v>
      </c>
      <c r="I114" s="40">
        <f t="shared" si="11"/>
        <v>364.71133583</v>
      </c>
      <c r="J114" s="40">
        <f t="shared" si="11"/>
        <v>0.39133664000000001</v>
      </c>
      <c r="K114" s="40">
        <f t="shared" si="11"/>
        <v>0</v>
      </c>
      <c r="L114" s="40">
        <f t="shared" si="11"/>
        <v>38.811446699999998</v>
      </c>
      <c r="M114" s="40">
        <f t="shared" si="11"/>
        <v>0</v>
      </c>
      <c r="N114" s="40">
        <f t="shared" si="11"/>
        <v>0</v>
      </c>
      <c r="O114" s="40">
        <f t="shared" si="11"/>
        <v>0</v>
      </c>
      <c r="P114" s="40">
        <f t="shared" si="11"/>
        <v>0</v>
      </c>
      <c r="Q114" s="40">
        <f t="shared" si="11"/>
        <v>0</v>
      </c>
      <c r="R114" s="40">
        <f t="shared" si="11"/>
        <v>10.42974225</v>
      </c>
      <c r="S114" s="40">
        <f t="shared" si="11"/>
        <v>8.4290366799999994</v>
      </c>
      <c r="T114" s="40">
        <f t="shared" si="11"/>
        <v>0</v>
      </c>
      <c r="U114" s="40">
        <f t="shared" si="11"/>
        <v>0</v>
      </c>
      <c r="V114" s="40">
        <f t="shared" si="11"/>
        <v>9.4616700800000011</v>
      </c>
      <c r="W114" s="40">
        <f t="shared" si="11"/>
        <v>0</v>
      </c>
      <c r="X114" s="40">
        <f t="shared" si="11"/>
        <v>0</v>
      </c>
      <c r="Y114" s="40">
        <f t="shared" si="11"/>
        <v>0</v>
      </c>
      <c r="Z114" s="40">
        <f t="shared" si="11"/>
        <v>0</v>
      </c>
      <c r="AA114" s="40">
        <f t="shared" si="11"/>
        <v>0</v>
      </c>
      <c r="AB114" s="40">
        <f t="shared" si="11"/>
        <v>112.19972355</v>
      </c>
      <c r="AC114" s="40">
        <f t="shared" si="11"/>
        <v>259.01798009999999</v>
      </c>
      <c r="AD114" s="40">
        <f t="shared" si="11"/>
        <v>0</v>
      </c>
      <c r="AE114" s="40">
        <f t="shared" si="11"/>
        <v>3.5586640000000003E-2</v>
      </c>
      <c r="AF114" s="40">
        <f t="shared" si="11"/>
        <v>283.56714920000002</v>
      </c>
      <c r="AG114" s="40">
        <f t="shared" si="11"/>
        <v>0</v>
      </c>
      <c r="AH114" s="40">
        <f t="shared" si="11"/>
        <v>0</v>
      </c>
      <c r="AI114" s="40">
        <f t="shared" si="11"/>
        <v>0</v>
      </c>
      <c r="AJ114" s="40">
        <f t="shared" si="11"/>
        <v>0</v>
      </c>
      <c r="AK114" s="40">
        <f t="shared" si="11"/>
        <v>0</v>
      </c>
      <c r="AL114" s="40">
        <f t="shared" si="11"/>
        <v>47.433511930000002</v>
      </c>
      <c r="AM114" s="40">
        <f t="shared" si="11"/>
        <v>34.75382681</v>
      </c>
      <c r="AN114" s="40">
        <f t="shared" si="11"/>
        <v>0</v>
      </c>
      <c r="AO114" s="40">
        <f t="shared" si="11"/>
        <v>0</v>
      </c>
      <c r="AP114" s="40">
        <f t="shared" si="11"/>
        <v>21.020618599999999</v>
      </c>
      <c r="AQ114" s="40">
        <f t="shared" si="11"/>
        <v>0</v>
      </c>
      <c r="AR114" s="40">
        <f t="shared" si="11"/>
        <v>0</v>
      </c>
      <c r="AS114" s="40">
        <f t="shared" si="11"/>
        <v>0</v>
      </c>
      <c r="AT114" s="40">
        <f t="shared" si="11"/>
        <v>0</v>
      </c>
      <c r="AU114" s="40">
        <f t="shared" si="11"/>
        <v>0</v>
      </c>
      <c r="AV114" s="40">
        <f t="shared" si="11"/>
        <v>1343.8229445699999</v>
      </c>
      <c r="AW114" s="40">
        <f t="shared" si="11"/>
        <v>788.21468415999993</v>
      </c>
      <c r="AX114" s="40">
        <f t="shared" si="11"/>
        <v>0</v>
      </c>
      <c r="AY114" s="40">
        <f t="shared" si="11"/>
        <v>18.18438059</v>
      </c>
      <c r="AZ114" s="40">
        <f t="shared" si="11"/>
        <v>1595.4235569800001</v>
      </c>
      <c r="BA114" s="40">
        <f t="shared" si="11"/>
        <v>0</v>
      </c>
      <c r="BB114" s="40">
        <f t="shared" si="11"/>
        <v>0</v>
      </c>
      <c r="BC114" s="40">
        <f t="shared" si="11"/>
        <v>0</v>
      </c>
      <c r="BD114" s="40">
        <f t="shared" si="11"/>
        <v>0</v>
      </c>
      <c r="BE114" s="40">
        <f t="shared" si="11"/>
        <v>0</v>
      </c>
      <c r="BF114" s="40">
        <f t="shared" si="11"/>
        <v>682.08324640000001</v>
      </c>
      <c r="BG114" s="40">
        <f t="shared" si="11"/>
        <v>107.31357003000001</v>
      </c>
      <c r="BH114" s="40">
        <f t="shared" si="11"/>
        <v>10.1327008</v>
      </c>
      <c r="BI114" s="40">
        <f t="shared" si="11"/>
        <v>0</v>
      </c>
      <c r="BJ114" s="40">
        <f t="shared" si="11"/>
        <v>198.60816241000001</v>
      </c>
      <c r="BK114" s="40">
        <f t="shared" si="11"/>
        <v>5948.7909289299996</v>
      </c>
    </row>
    <row r="115" spans="1:65" ht="3" customHeight="1">
      <c r="A115" s="17"/>
      <c r="B115" s="25"/>
      <c r="C115" s="74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6"/>
    </row>
    <row r="116" spans="1:65">
      <c r="A116" s="17" t="s">
        <v>18</v>
      </c>
      <c r="B116" s="24" t="s">
        <v>8</v>
      </c>
      <c r="C116" s="7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6"/>
    </row>
    <row r="117" spans="1:65">
      <c r="A117" s="17" t="s">
        <v>80</v>
      </c>
      <c r="B117" s="25" t="s">
        <v>19</v>
      </c>
      <c r="C117" s="74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6"/>
    </row>
    <row r="118" spans="1:65">
      <c r="A118" s="17"/>
      <c r="B118" s="26" t="s">
        <v>158</v>
      </c>
      <c r="C118" s="39">
        <v>0</v>
      </c>
      <c r="D118" s="34">
        <v>0</v>
      </c>
      <c r="E118" s="34">
        <v>0</v>
      </c>
      <c r="F118" s="34">
        <v>0</v>
      </c>
      <c r="G118" s="41">
        <v>0</v>
      </c>
      <c r="H118" s="39">
        <v>0.59212264999999997</v>
      </c>
      <c r="I118" s="34">
        <v>0</v>
      </c>
      <c r="J118" s="34">
        <v>0</v>
      </c>
      <c r="K118" s="34">
        <v>0</v>
      </c>
      <c r="L118" s="41">
        <v>0.39222871999999998</v>
      </c>
      <c r="M118" s="39">
        <v>0</v>
      </c>
      <c r="N118" s="34">
        <v>0</v>
      </c>
      <c r="O118" s="34">
        <v>0</v>
      </c>
      <c r="P118" s="34">
        <v>0</v>
      </c>
      <c r="Q118" s="41">
        <v>0</v>
      </c>
      <c r="R118" s="39">
        <v>0.36846337000000001</v>
      </c>
      <c r="S118" s="34">
        <v>0</v>
      </c>
      <c r="T118" s="34">
        <v>0</v>
      </c>
      <c r="U118" s="34">
        <v>0</v>
      </c>
      <c r="V118" s="41">
        <v>3.6019629999999997E-2</v>
      </c>
      <c r="W118" s="39">
        <v>0</v>
      </c>
      <c r="X118" s="34">
        <v>0</v>
      </c>
      <c r="Y118" s="34">
        <v>0</v>
      </c>
      <c r="Z118" s="34">
        <v>0</v>
      </c>
      <c r="AA118" s="41">
        <v>0</v>
      </c>
      <c r="AB118" s="39">
        <v>2.3600779900000002</v>
      </c>
      <c r="AC118" s="34">
        <v>0.18023041000000001</v>
      </c>
      <c r="AD118" s="34">
        <v>0</v>
      </c>
      <c r="AE118" s="34">
        <v>0</v>
      </c>
      <c r="AF118" s="41">
        <v>2.0678932300000001</v>
      </c>
      <c r="AG118" s="39">
        <v>0</v>
      </c>
      <c r="AH118" s="34">
        <v>0</v>
      </c>
      <c r="AI118" s="34">
        <v>0</v>
      </c>
      <c r="AJ118" s="34">
        <v>0</v>
      </c>
      <c r="AK118" s="41">
        <v>0</v>
      </c>
      <c r="AL118" s="39">
        <v>0.37119309</v>
      </c>
      <c r="AM118" s="34">
        <v>9.7185000000000001E-4</v>
      </c>
      <c r="AN118" s="34">
        <v>0</v>
      </c>
      <c r="AO118" s="34">
        <v>0</v>
      </c>
      <c r="AP118" s="41">
        <v>0.18189338999999999</v>
      </c>
      <c r="AQ118" s="39">
        <v>0</v>
      </c>
      <c r="AR118" s="34">
        <v>0</v>
      </c>
      <c r="AS118" s="34">
        <v>0</v>
      </c>
      <c r="AT118" s="34">
        <v>0</v>
      </c>
      <c r="AU118" s="41">
        <v>0</v>
      </c>
      <c r="AV118" s="39">
        <v>30.76875901</v>
      </c>
      <c r="AW118" s="34">
        <v>17.148453719999999</v>
      </c>
      <c r="AX118" s="34">
        <v>0</v>
      </c>
      <c r="AY118" s="34">
        <v>0</v>
      </c>
      <c r="AZ118" s="41">
        <v>83.488098660000006</v>
      </c>
      <c r="BA118" s="39">
        <v>0</v>
      </c>
      <c r="BB118" s="34">
        <v>0</v>
      </c>
      <c r="BC118" s="34">
        <v>0</v>
      </c>
      <c r="BD118" s="34">
        <v>0</v>
      </c>
      <c r="BE118" s="41">
        <v>0</v>
      </c>
      <c r="BF118" s="39">
        <v>26.921757769999999</v>
      </c>
      <c r="BG118" s="34">
        <v>7.9366670099999999</v>
      </c>
      <c r="BH118" s="34">
        <v>1.0586047000000001</v>
      </c>
      <c r="BI118" s="34">
        <v>0</v>
      </c>
      <c r="BJ118" s="41">
        <v>25.318719949999998</v>
      </c>
      <c r="BK118" s="42">
        <f>SUM(C118:BJ118)</f>
        <v>199.19215515000002</v>
      </c>
      <c r="BM118" s="61"/>
    </row>
    <row r="119" spans="1:65" s="5" customFormat="1">
      <c r="A119" s="17"/>
      <c r="B119" s="27" t="s">
        <v>87</v>
      </c>
      <c r="C119" s="40">
        <f>SUM(C118)</f>
        <v>0</v>
      </c>
      <c r="D119" s="40">
        <f t="shared" ref="D119:BK119" si="12">SUM(D118)</f>
        <v>0</v>
      </c>
      <c r="E119" s="40">
        <f t="shared" si="12"/>
        <v>0</v>
      </c>
      <c r="F119" s="40">
        <f t="shared" si="12"/>
        <v>0</v>
      </c>
      <c r="G119" s="40">
        <f t="shared" si="12"/>
        <v>0</v>
      </c>
      <c r="H119" s="40">
        <f t="shared" si="12"/>
        <v>0.59212264999999997</v>
      </c>
      <c r="I119" s="40">
        <f t="shared" si="12"/>
        <v>0</v>
      </c>
      <c r="J119" s="40">
        <f t="shared" si="12"/>
        <v>0</v>
      </c>
      <c r="K119" s="40">
        <f t="shared" si="12"/>
        <v>0</v>
      </c>
      <c r="L119" s="40">
        <f t="shared" si="12"/>
        <v>0.39222871999999998</v>
      </c>
      <c r="M119" s="40">
        <f t="shared" si="12"/>
        <v>0</v>
      </c>
      <c r="N119" s="40">
        <f t="shared" si="12"/>
        <v>0</v>
      </c>
      <c r="O119" s="40">
        <f t="shared" si="12"/>
        <v>0</v>
      </c>
      <c r="P119" s="40">
        <f t="shared" si="12"/>
        <v>0</v>
      </c>
      <c r="Q119" s="40">
        <f t="shared" si="12"/>
        <v>0</v>
      </c>
      <c r="R119" s="40">
        <f t="shared" si="12"/>
        <v>0.36846337000000001</v>
      </c>
      <c r="S119" s="40">
        <f t="shared" si="12"/>
        <v>0</v>
      </c>
      <c r="T119" s="40">
        <f t="shared" si="12"/>
        <v>0</v>
      </c>
      <c r="U119" s="40">
        <f t="shared" si="12"/>
        <v>0</v>
      </c>
      <c r="V119" s="40">
        <f t="shared" si="12"/>
        <v>3.6019629999999997E-2</v>
      </c>
      <c r="W119" s="40">
        <f t="shared" si="12"/>
        <v>0</v>
      </c>
      <c r="X119" s="40">
        <f t="shared" si="12"/>
        <v>0</v>
      </c>
      <c r="Y119" s="40">
        <f t="shared" si="12"/>
        <v>0</v>
      </c>
      <c r="Z119" s="40">
        <f t="shared" si="12"/>
        <v>0</v>
      </c>
      <c r="AA119" s="40">
        <f t="shared" si="12"/>
        <v>0</v>
      </c>
      <c r="AB119" s="40">
        <f t="shared" si="12"/>
        <v>2.3600779900000002</v>
      </c>
      <c r="AC119" s="40">
        <f t="shared" si="12"/>
        <v>0.18023041000000001</v>
      </c>
      <c r="AD119" s="40">
        <f t="shared" si="12"/>
        <v>0</v>
      </c>
      <c r="AE119" s="40">
        <f t="shared" si="12"/>
        <v>0</v>
      </c>
      <c r="AF119" s="40">
        <f t="shared" si="12"/>
        <v>2.0678932300000001</v>
      </c>
      <c r="AG119" s="40">
        <f t="shared" si="12"/>
        <v>0</v>
      </c>
      <c r="AH119" s="40">
        <f t="shared" si="12"/>
        <v>0</v>
      </c>
      <c r="AI119" s="40">
        <f t="shared" si="12"/>
        <v>0</v>
      </c>
      <c r="AJ119" s="40">
        <f t="shared" si="12"/>
        <v>0</v>
      </c>
      <c r="AK119" s="40">
        <f t="shared" si="12"/>
        <v>0</v>
      </c>
      <c r="AL119" s="40">
        <f t="shared" si="12"/>
        <v>0.37119309</v>
      </c>
      <c r="AM119" s="40">
        <f t="shared" si="12"/>
        <v>9.7185000000000001E-4</v>
      </c>
      <c r="AN119" s="40">
        <f t="shared" si="12"/>
        <v>0</v>
      </c>
      <c r="AO119" s="40">
        <f t="shared" si="12"/>
        <v>0</v>
      </c>
      <c r="AP119" s="40">
        <f t="shared" si="12"/>
        <v>0.18189338999999999</v>
      </c>
      <c r="AQ119" s="40">
        <f t="shared" si="12"/>
        <v>0</v>
      </c>
      <c r="AR119" s="40">
        <f t="shared" si="12"/>
        <v>0</v>
      </c>
      <c r="AS119" s="40">
        <f t="shared" si="12"/>
        <v>0</v>
      </c>
      <c r="AT119" s="40">
        <f t="shared" si="12"/>
        <v>0</v>
      </c>
      <c r="AU119" s="40">
        <f t="shared" si="12"/>
        <v>0</v>
      </c>
      <c r="AV119" s="40">
        <f t="shared" si="12"/>
        <v>30.76875901</v>
      </c>
      <c r="AW119" s="40">
        <f t="shared" si="12"/>
        <v>17.148453719999999</v>
      </c>
      <c r="AX119" s="40">
        <f t="shared" si="12"/>
        <v>0</v>
      </c>
      <c r="AY119" s="40">
        <f t="shared" si="12"/>
        <v>0</v>
      </c>
      <c r="AZ119" s="40">
        <f t="shared" si="12"/>
        <v>83.488098660000006</v>
      </c>
      <c r="BA119" s="40">
        <f t="shared" si="12"/>
        <v>0</v>
      </c>
      <c r="BB119" s="40">
        <f t="shared" si="12"/>
        <v>0</v>
      </c>
      <c r="BC119" s="40">
        <f t="shared" si="12"/>
        <v>0</v>
      </c>
      <c r="BD119" s="40">
        <f t="shared" si="12"/>
        <v>0</v>
      </c>
      <c r="BE119" s="40">
        <f t="shared" si="12"/>
        <v>0</v>
      </c>
      <c r="BF119" s="40">
        <f t="shared" si="12"/>
        <v>26.921757769999999</v>
      </c>
      <c r="BG119" s="40">
        <f t="shared" si="12"/>
        <v>7.9366670099999999</v>
      </c>
      <c r="BH119" s="40">
        <f t="shared" si="12"/>
        <v>1.0586047000000001</v>
      </c>
      <c r="BI119" s="40">
        <f t="shared" si="12"/>
        <v>0</v>
      </c>
      <c r="BJ119" s="40">
        <f t="shared" si="12"/>
        <v>25.318719949999998</v>
      </c>
      <c r="BK119" s="40">
        <f t="shared" si="12"/>
        <v>199.19215515000002</v>
      </c>
    </row>
    <row r="120" spans="1:65" ht="2.25" customHeight="1">
      <c r="A120" s="17"/>
      <c r="B120" s="25"/>
      <c r="C120" s="7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6"/>
    </row>
    <row r="121" spans="1:65">
      <c r="A121" s="17" t="s">
        <v>4</v>
      </c>
      <c r="B121" s="24" t="s">
        <v>9</v>
      </c>
      <c r="C121" s="74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6"/>
    </row>
    <row r="122" spans="1:65">
      <c r="A122" s="17" t="s">
        <v>80</v>
      </c>
      <c r="B122" s="25" t="s">
        <v>20</v>
      </c>
      <c r="C122" s="74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6"/>
    </row>
    <row r="123" spans="1:65">
      <c r="A123" s="17"/>
      <c r="B123" s="26" t="s">
        <v>159</v>
      </c>
      <c r="C123" s="39">
        <v>0</v>
      </c>
      <c r="D123" s="34">
        <v>0</v>
      </c>
      <c r="E123" s="34">
        <v>0</v>
      </c>
      <c r="F123" s="34">
        <v>0</v>
      </c>
      <c r="G123" s="41">
        <v>0</v>
      </c>
      <c r="H123" s="39">
        <v>0</v>
      </c>
      <c r="I123" s="34">
        <v>0</v>
      </c>
      <c r="J123" s="34">
        <v>0</v>
      </c>
      <c r="K123" s="34">
        <v>0</v>
      </c>
      <c r="L123" s="41">
        <v>0</v>
      </c>
      <c r="M123" s="39">
        <v>0</v>
      </c>
      <c r="N123" s="34">
        <v>0</v>
      </c>
      <c r="O123" s="34">
        <v>0</v>
      </c>
      <c r="P123" s="34">
        <v>0</v>
      </c>
      <c r="Q123" s="41">
        <v>0</v>
      </c>
      <c r="R123" s="39">
        <v>0</v>
      </c>
      <c r="S123" s="34">
        <v>0</v>
      </c>
      <c r="T123" s="34">
        <v>0</v>
      </c>
      <c r="U123" s="34">
        <v>0</v>
      </c>
      <c r="V123" s="41">
        <v>0</v>
      </c>
      <c r="W123" s="39">
        <v>0</v>
      </c>
      <c r="X123" s="34">
        <v>0</v>
      </c>
      <c r="Y123" s="34">
        <v>0</v>
      </c>
      <c r="Z123" s="34">
        <v>0</v>
      </c>
      <c r="AA123" s="41">
        <v>0</v>
      </c>
      <c r="AB123" s="39">
        <v>0</v>
      </c>
      <c r="AC123" s="34">
        <v>16.874637249999999</v>
      </c>
      <c r="AD123" s="34">
        <v>0</v>
      </c>
      <c r="AE123" s="34">
        <v>0</v>
      </c>
      <c r="AF123" s="41">
        <v>0</v>
      </c>
      <c r="AG123" s="39">
        <v>0</v>
      </c>
      <c r="AH123" s="34">
        <v>0</v>
      </c>
      <c r="AI123" s="34">
        <v>0</v>
      </c>
      <c r="AJ123" s="34">
        <v>0</v>
      </c>
      <c r="AK123" s="41">
        <v>0</v>
      </c>
      <c r="AL123" s="39">
        <v>0</v>
      </c>
      <c r="AM123" s="34">
        <v>0</v>
      </c>
      <c r="AN123" s="34">
        <v>0</v>
      </c>
      <c r="AO123" s="34">
        <v>0</v>
      </c>
      <c r="AP123" s="41">
        <v>0</v>
      </c>
      <c r="AQ123" s="39">
        <v>0</v>
      </c>
      <c r="AR123" s="34">
        <v>2.7185173100000002</v>
      </c>
      <c r="AS123" s="34">
        <v>0</v>
      </c>
      <c r="AT123" s="34">
        <v>0</v>
      </c>
      <c r="AU123" s="41">
        <v>0</v>
      </c>
      <c r="AV123" s="39">
        <v>0</v>
      </c>
      <c r="AW123" s="34">
        <v>570.87653937000005</v>
      </c>
      <c r="AX123" s="34">
        <v>0</v>
      </c>
      <c r="AY123" s="34">
        <v>0</v>
      </c>
      <c r="AZ123" s="41">
        <v>0.50372052</v>
      </c>
      <c r="BA123" s="39">
        <v>0</v>
      </c>
      <c r="BB123" s="34">
        <v>0</v>
      </c>
      <c r="BC123" s="34">
        <v>0</v>
      </c>
      <c r="BD123" s="34">
        <v>0</v>
      </c>
      <c r="BE123" s="41">
        <v>0</v>
      </c>
      <c r="BF123" s="39">
        <v>0</v>
      </c>
      <c r="BG123" s="34">
        <v>0</v>
      </c>
      <c r="BH123" s="34">
        <v>0</v>
      </c>
      <c r="BI123" s="34">
        <v>0</v>
      </c>
      <c r="BJ123" s="41">
        <v>0</v>
      </c>
      <c r="BK123" s="42">
        <f>SUM(C123:BJ123)</f>
        <v>590.97341445000006</v>
      </c>
    </row>
    <row r="124" spans="1:65" s="5" customFormat="1">
      <c r="A124" s="17"/>
      <c r="B124" s="27" t="s">
        <v>89</v>
      </c>
      <c r="C124" s="40">
        <f>SUM(C123)</f>
        <v>0</v>
      </c>
      <c r="D124" s="40">
        <f t="shared" ref="D124:BK124" si="13">SUM(D123)</f>
        <v>0</v>
      </c>
      <c r="E124" s="40">
        <f t="shared" si="13"/>
        <v>0</v>
      </c>
      <c r="F124" s="40">
        <f t="shared" si="13"/>
        <v>0</v>
      </c>
      <c r="G124" s="40">
        <f t="shared" si="13"/>
        <v>0</v>
      </c>
      <c r="H124" s="40">
        <f t="shared" si="13"/>
        <v>0</v>
      </c>
      <c r="I124" s="40">
        <f t="shared" si="13"/>
        <v>0</v>
      </c>
      <c r="J124" s="40">
        <f t="shared" si="13"/>
        <v>0</v>
      </c>
      <c r="K124" s="40">
        <f t="shared" si="13"/>
        <v>0</v>
      </c>
      <c r="L124" s="40">
        <f t="shared" si="13"/>
        <v>0</v>
      </c>
      <c r="M124" s="40">
        <f t="shared" si="13"/>
        <v>0</v>
      </c>
      <c r="N124" s="40">
        <f t="shared" si="13"/>
        <v>0</v>
      </c>
      <c r="O124" s="40">
        <f t="shared" si="13"/>
        <v>0</v>
      </c>
      <c r="P124" s="40">
        <f t="shared" si="13"/>
        <v>0</v>
      </c>
      <c r="Q124" s="40">
        <f t="shared" si="13"/>
        <v>0</v>
      </c>
      <c r="R124" s="40">
        <f t="shared" si="13"/>
        <v>0</v>
      </c>
      <c r="S124" s="40">
        <f t="shared" si="13"/>
        <v>0</v>
      </c>
      <c r="T124" s="40">
        <f t="shared" si="13"/>
        <v>0</v>
      </c>
      <c r="U124" s="40">
        <f t="shared" si="13"/>
        <v>0</v>
      </c>
      <c r="V124" s="40">
        <f t="shared" si="13"/>
        <v>0</v>
      </c>
      <c r="W124" s="40">
        <f t="shared" si="13"/>
        <v>0</v>
      </c>
      <c r="X124" s="40">
        <f t="shared" si="13"/>
        <v>0</v>
      </c>
      <c r="Y124" s="40">
        <f t="shared" si="13"/>
        <v>0</v>
      </c>
      <c r="Z124" s="40">
        <f t="shared" si="13"/>
        <v>0</v>
      </c>
      <c r="AA124" s="40">
        <f t="shared" si="13"/>
        <v>0</v>
      </c>
      <c r="AB124" s="40">
        <f t="shared" si="13"/>
        <v>0</v>
      </c>
      <c r="AC124" s="40">
        <f t="shared" si="13"/>
        <v>16.874637249999999</v>
      </c>
      <c r="AD124" s="40">
        <f t="shared" si="13"/>
        <v>0</v>
      </c>
      <c r="AE124" s="40">
        <f t="shared" si="13"/>
        <v>0</v>
      </c>
      <c r="AF124" s="40">
        <f t="shared" si="13"/>
        <v>0</v>
      </c>
      <c r="AG124" s="40">
        <f t="shared" si="13"/>
        <v>0</v>
      </c>
      <c r="AH124" s="40">
        <f t="shared" si="13"/>
        <v>0</v>
      </c>
      <c r="AI124" s="40">
        <f t="shared" si="13"/>
        <v>0</v>
      </c>
      <c r="AJ124" s="40">
        <f t="shared" si="13"/>
        <v>0</v>
      </c>
      <c r="AK124" s="40">
        <f t="shared" si="13"/>
        <v>0</v>
      </c>
      <c r="AL124" s="40">
        <f t="shared" si="13"/>
        <v>0</v>
      </c>
      <c r="AM124" s="40">
        <f t="shared" si="13"/>
        <v>0</v>
      </c>
      <c r="AN124" s="40">
        <f t="shared" si="13"/>
        <v>0</v>
      </c>
      <c r="AO124" s="40">
        <f t="shared" si="13"/>
        <v>0</v>
      </c>
      <c r="AP124" s="40">
        <f t="shared" si="13"/>
        <v>0</v>
      </c>
      <c r="AQ124" s="40">
        <f t="shared" si="13"/>
        <v>0</v>
      </c>
      <c r="AR124" s="40">
        <f t="shared" si="13"/>
        <v>2.7185173100000002</v>
      </c>
      <c r="AS124" s="40">
        <f t="shared" si="13"/>
        <v>0</v>
      </c>
      <c r="AT124" s="40">
        <f t="shared" si="13"/>
        <v>0</v>
      </c>
      <c r="AU124" s="40">
        <f t="shared" si="13"/>
        <v>0</v>
      </c>
      <c r="AV124" s="40">
        <f t="shared" si="13"/>
        <v>0</v>
      </c>
      <c r="AW124" s="40">
        <f t="shared" si="13"/>
        <v>570.87653937000005</v>
      </c>
      <c r="AX124" s="40">
        <f t="shared" si="13"/>
        <v>0</v>
      </c>
      <c r="AY124" s="40">
        <f t="shared" si="13"/>
        <v>0</v>
      </c>
      <c r="AZ124" s="40">
        <f t="shared" si="13"/>
        <v>0.50372052</v>
      </c>
      <c r="BA124" s="40">
        <f t="shared" si="13"/>
        <v>0</v>
      </c>
      <c r="BB124" s="40">
        <f t="shared" si="13"/>
        <v>0</v>
      </c>
      <c r="BC124" s="40">
        <f t="shared" si="13"/>
        <v>0</v>
      </c>
      <c r="BD124" s="40">
        <f t="shared" si="13"/>
        <v>0</v>
      </c>
      <c r="BE124" s="40">
        <f t="shared" si="13"/>
        <v>0</v>
      </c>
      <c r="BF124" s="40">
        <f t="shared" si="13"/>
        <v>0</v>
      </c>
      <c r="BG124" s="40">
        <f t="shared" si="13"/>
        <v>0</v>
      </c>
      <c r="BH124" s="40">
        <f t="shared" si="13"/>
        <v>0</v>
      </c>
      <c r="BI124" s="40">
        <f t="shared" si="13"/>
        <v>0</v>
      </c>
      <c r="BJ124" s="40">
        <f t="shared" si="13"/>
        <v>0</v>
      </c>
      <c r="BK124" s="40">
        <f t="shared" si="13"/>
        <v>590.97341445000006</v>
      </c>
    </row>
    <row r="125" spans="1:65">
      <c r="A125" s="17" t="s">
        <v>81</v>
      </c>
      <c r="B125" s="25" t="s">
        <v>21</v>
      </c>
      <c r="C125" s="74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6"/>
    </row>
    <row r="126" spans="1:65">
      <c r="A126" s="17"/>
      <c r="B126" s="26" t="s">
        <v>160</v>
      </c>
      <c r="C126" s="39">
        <v>0</v>
      </c>
      <c r="D126" s="34">
        <v>0</v>
      </c>
      <c r="E126" s="34">
        <v>0</v>
      </c>
      <c r="F126" s="34">
        <v>0</v>
      </c>
      <c r="G126" s="41">
        <v>0</v>
      </c>
      <c r="H126" s="39">
        <v>0</v>
      </c>
      <c r="I126" s="34">
        <v>0</v>
      </c>
      <c r="J126" s="34">
        <v>0</v>
      </c>
      <c r="K126" s="34">
        <v>0</v>
      </c>
      <c r="L126" s="41">
        <v>0</v>
      </c>
      <c r="M126" s="39">
        <v>0</v>
      </c>
      <c r="N126" s="34">
        <v>0</v>
      </c>
      <c r="O126" s="34">
        <v>0</v>
      </c>
      <c r="P126" s="34">
        <v>0</v>
      </c>
      <c r="Q126" s="41">
        <v>0</v>
      </c>
      <c r="R126" s="39">
        <v>0</v>
      </c>
      <c r="S126" s="34">
        <v>0</v>
      </c>
      <c r="T126" s="34">
        <v>0</v>
      </c>
      <c r="U126" s="34">
        <v>0</v>
      </c>
      <c r="V126" s="41">
        <v>0</v>
      </c>
      <c r="W126" s="39">
        <v>0</v>
      </c>
      <c r="X126" s="34">
        <v>0</v>
      </c>
      <c r="Y126" s="34">
        <v>0</v>
      </c>
      <c r="Z126" s="34">
        <v>0</v>
      </c>
      <c r="AA126" s="41">
        <v>0</v>
      </c>
      <c r="AB126" s="39">
        <v>0</v>
      </c>
      <c r="AC126" s="34">
        <v>3.61590474</v>
      </c>
      <c r="AD126" s="34">
        <v>0</v>
      </c>
      <c r="AE126" s="34">
        <v>0</v>
      </c>
      <c r="AF126" s="41">
        <v>0</v>
      </c>
      <c r="AG126" s="39">
        <v>0</v>
      </c>
      <c r="AH126" s="34">
        <v>0</v>
      </c>
      <c r="AI126" s="34">
        <v>0</v>
      </c>
      <c r="AJ126" s="34">
        <v>0</v>
      </c>
      <c r="AK126" s="41">
        <v>0</v>
      </c>
      <c r="AL126" s="39">
        <v>0</v>
      </c>
      <c r="AM126" s="34">
        <v>0</v>
      </c>
      <c r="AN126" s="34">
        <v>0</v>
      </c>
      <c r="AO126" s="34">
        <v>0</v>
      </c>
      <c r="AP126" s="41">
        <v>0</v>
      </c>
      <c r="AQ126" s="39">
        <v>0</v>
      </c>
      <c r="AR126" s="34">
        <v>23.481741339999999</v>
      </c>
      <c r="AS126" s="34">
        <v>0</v>
      </c>
      <c r="AT126" s="34">
        <v>0</v>
      </c>
      <c r="AU126" s="41">
        <v>0</v>
      </c>
      <c r="AV126" s="39">
        <v>0</v>
      </c>
      <c r="AW126" s="34">
        <v>8.7354633800000006</v>
      </c>
      <c r="AX126" s="34">
        <v>0</v>
      </c>
      <c r="AY126" s="34">
        <v>12.05301581</v>
      </c>
      <c r="AZ126" s="41">
        <v>4.83438429</v>
      </c>
      <c r="BA126" s="39">
        <v>0</v>
      </c>
      <c r="BB126" s="34">
        <v>0</v>
      </c>
      <c r="BC126" s="34">
        <v>0</v>
      </c>
      <c r="BD126" s="34">
        <v>0</v>
      </c>
      <c r="BE126" s="41">
        <v>0</v>
      </c>
      <c r="BF126" s="39">
        <v>0</v>
      </c>
      <c r="BG126" s="34">
        <v>0</v>
      </c>
      <c r="BH126" s="34">
        <v>0</v>
      </c>
      <c r="BI126" s="34">
        <v>0</v>
      </c>
      <c r="BJ126" s="41">
        <v>6.9103999999999997E-3</v>
      </c>
      <c r="BK126" s="42">
        <f>SUM(C126:BJ126)</f>
        <v>52.727419960000006</v>
      </c>
    </row>
    <row r="127" spans="1:65">
      <c r="A127" s="17"/>
      <c r="B127" s="26" t="s">
        <v>161</v>
      </c>
      <c r="C127" s="39">
        <v>0</v>
      </c>
      <c r="D127" s="46">
        <v>0</v>
      </c>
      <c r="E127" s="46">
        <v>0</v>
      </c>
      <c r="F127" s="46">
        <v>0</v>
      </c>
      <c r="G127" s="47">
        <v>0</v>
      </c>
      <c r="H127" s="39">
        <v>0</v>
      </c>
      <c r="I127" s="46">
        <v>0</v>
      </c>
      <c r="J127" s="46">
        <v>0</v>
      </c>
      <c r="K127" s="46">
        <v>0</v>
      </c>
      <c r="L127" s="47">
        <v>0</v>
      </c>
      <c r="M127" s="39">
        <v>0</v>
      </c>
      <c r="N127" s="46">
        <v>0</v>
      </c>
      <c r="O127" s="46">
        <v>0</v>
      </c>
      <c r="P127" s="46">
        <v>0</v>
      </c>
      <c r="Q127" s="47">
        <v>0</v>
      </c>
      <c r="R127" s="39">
        <v>0</v>
      </c>
      <c r="S127" s="46">
        <v>0</v>
      </c>
      <c r="T127" s="46">
        <v>0</v>
      </c>
      <c r="U127" s="46">
        <v>0</v>
      </c>
      <c r="V127" s="47">
        <v>0</v>
      </c>
      <c r="W127" s="39">
        <v>0</v>
      </c>
      <c r="X127" s="46">
        <v>0</v>
      </c>
      <c r="Y127" s="46">
        <v>0</v>
      </c>
      <c r="Z127" s="46">
        <v>0</v>
      </c>
      <c r="AA127" s="47">
        <v>0</v>
      </c>
      <c r="AB127" s="39">
        <v>0</v>
      </c>
      <c r="AC127" s="46">
        <v>0</v>
      </c>
      <c r="AD127" s="46">
        <v>0</v>
      </c>
      <c r="AE127" s="46">
        <v>0</v>
      </c>
      <c r="AF127" s="47">
        <v>0</v>
      </c>
      <c r="AG127" s="39">
        <v>0</v>
      </c>
      <c r="AH127" s="46">
        <v>0</v>
      </c>
      <c r="AI127" s="46">
        <v>0</v>
      </c>
      <c r="AJ127" s="46">
        <v>0</v>
      </c>
      <c r="AK127" s="47">
        <v>0</v>
      </c>
      <c r="AL127" s="39">
        <v>0</v>
      </c>
      <c r="AM127" s="46">
        <v>0</v>
      </c>
      <c r="AN127" s="46">
        <v>0</v>
      </c>
      <c r="AO127" s="46">
        <v>0</v>
      </c>
      <c r="AP127" s="47">
        <v>0</v>
      </c>
      <c r="AQ127" s="39">
        <v>0</v>
      </c>
      <c r="AR127" s="46">
        <v>12.241736319999999</v>
      </c>
      <c r="AS127" s="46">
        <v>0</v>
      </c>
      <c r="AT127" s="46">
        <v>0</v>
      </c>
      <c r="AU127" s="47">
        <v>0</v>
      </c>
      <c r="AV127" s="39">
        <v>0</v>
      </c>
      <c r="AW127" s="46">
        <v>2.4714702399999999</v>
      </c>
      <c r="AX127" s="46">
        <v>0</v>
      </c>
      <c r="AY127" s="46">
        <v>0</v>
      </c>
      <c r="AZ127" s="47">
        <v>0</v>
      </c>
      <c r="BA127" s="39">
        <v>0</v>
      </c>
      <c r="BB127" s="46">
        <v>0</v>
      </c>
      <c r="BC127" s="46">
        <v>0</v>
      </c>
      <c r="BD127" s="46">
        <v>0</v>
      </c>
      <c r="BE127" s="47">
        <v>0</v>
      </c>
      <c r="BF127" s="39">
        <v>0</v>
      </c>
      <c r="BG127" s="46">
        <v>0</v>
      </c>
      <c r="BH127" s="46">
        <v>0</v>
      </c>
      <c r="BI127" s="46">
        <v>0</v>
      </c>
      <c r="BJ127" s="47">
        <v>0</v>
      </c>
      <c r="BK127" s="42">
        <f>SUM(C127:BJ127)</f>
        <v>14.71320656</v>
      </c>
    </row>
    <row r="128" spans="1:65">
      <c r="A128" s="17"/>
      <c r="B128" s="26" t="s">
        <v>162</v>
      </c>
      <c r="C128" s="39">
        <v>0</v>
      </c>
      <c r="D128" s="46">
        <v>0</v>
      </c>
      <c r="E128" s="46">
        <v>0</v>
      </c>
      <c r="F128" s="46">
        <v>0</v>
      </c>
      <c r="G128" s="47">
        <v>0</v>
      </c>
      <c r="H128" s="39">
        <v>0</v>
      </c>
      <c r="I128" s="46">
        <v>0</v>
      </c>
      <c r="J128" s="46">
        <v>0</v>
      </c>
      <c r="K128" s="46">
        <v>0</v>
      </c>
      <c r="L128" s="47">
        <v>0</v>
      </c>
      <c r="M128" s="39">
        <v>0</v>
      </c>
      <c r="N128" s="46">
        <v>0</v>
      </c>
      <c r="O128" s="46">
        <v>0</v>
      </c>
      <c r="P128" s="46">
        <v>0</v>
      </c>
      <c r="Q128" s="47">
        <v>0</v>
      </c>
      <c r="R128" s="39">
        <v>0</v>
      </c>
      <c r="S128" s="46">
        <v>0</v>
      </c>
      <c r="T128" s="46">
        <v>0</v>
      </c>
      <c r="U128" s="46">
        <v>0</v>
      </c>
      <c r="V128" s="47">
        <v>0</v>
      </c>
      <c r="W128" s="39">
        <v>0</v>
      </c>
      <c r="X128" s="46">
        <v>0</v>
      </c>
      <c r="Y128" s="46">
        <v>0</v>
      </c>
      <c r="Z128" s="46">
        <v>0</v>
      </c>
      <c r="AA128" s="47">
        <v>0</v>
      </c>
      <c r="AB128" s="39">
        <v>0</v>
      </c>
      <c r="AC128" s="46">
        <v>7.3894589999999996E-2</v>
      </c>
      <c r="AD128" s="46">
        <v>0</v>
      </c>
      <c r="AE128" s="46">
        <v>0</v>
      </c>
      <c r="AF128" s="47">
        <v>0</v>
      </c>
      <c r="AG128" s="39">
        <v>0</v>
      </c>
      <c r="AH128" s="46">
        <v>0</v>
      </c>
      <c r="AI128" s="46">
        <v>0</v>
      </c>
      <c r="AJ128" s="46">
        <v>0</v>
      </c>
      <c r="AK128" s="47">
        <v>0</v>
      </c>
      <c r="AL128" s="39">
        <v>0</v>
      </c>
      <c r="AM128" s="46">
        <v>0</v>
      </c>
      <c r="AN128" s="46">
        <v>0</v>
      </c>
      <c r="AO128" s="46">
        <v>0</v>
      </c>
      <c r="AP128" s="47">
        <v>0</v>
      </c>
      <c r="AQ128" s="39">
        <v>0</v>
      </c>
      <c r="AR128" s="46">
        <v>0.54474451999999995</v>
      </c>
      <c r="AS128" s="46">
        <v>0</v>
      </c>
      <c r="AT128" s="46">
        <v>0</v>
      </c>
      <c r="AU128" s="47">
        <v>0</v>
      </c>
      <c r="AV128" s="39">
        <v>0</v>
      </c>
      <c r="AW128" s="46">
        <v>6.7915750199999998</v>
      </c>
      <c r="AX128" s="46">
        <v>0</v>
      </c>
      <c r="AY128" s="46">
        <v>0</v>
      </c>
      <c r="AZ128" s="47">
        <v>0</v>
      </c>
      <c r="BA128" s="39">
        <v>0</v>
      </c>
      <c r="BB128" s="46">
        <v>0</v>
      </c>
      <c r="BC128" s="46">
        <v>0</v>
      </c>
      <c r="BD128" s="46">
        <v>0</v>
      </c>
      <c r="BE128" s="47">
        <v>0</v>
      </c>
      <c r="BF128" s="39">
        <v>0</v>
      </c>
      <c r="BG128" s="46">
        <v>0</v>
      </c>
      <c r="BH128" s="46">
        <v>0</v>
      </c>
      <c r="BI128" s="46">
        <v>0</v>
      </c>
      <c r="BJ128" s="47">
        <v>0</v>
      </c>
      <c r="BK128" s="42">
        <f>SUM(C128:BJ128)</f>
        <v>7.41021413</v>
      </c>
    </row>
    <row r="129" spans="1:64" s="5" customFormat="1">
      <c r="A129" s="17"/>
      <c r="B129" s="27" t="s">
        <v>90</v>
      </c>
      <c r="C129" s="40">
        <f t="shared" ref="C129:BJ129" si="14">SUM(C126:C128)</f>
        <v>0</v>
      </c>
      <c r="D129" s="40">
        <f t="shared" si="14"/>
        <v>0</v>
      </c>
      <c r="E129" s="40">
        <f t="shared" si="14"/>
        <v>0</v>
      </c>
      <c r="F129" s="40">
        <f t="shared" si="14"/>
        <v>0</v>
      </c>
      <c r="G129" s="40">
        <f t="shared" si="14"/>
        <v>0</v>
      </c>
      <c r="H129" s="40">
        <f t="shared" si="14"/>
        <v>0</v>
      </c>
      <c r="I129" s="40">
        <f t="shared" si="14"/>
        <v>0</v>
      </c>
      <c r="J129" s="40">
        <f t="shared" si="14"/>
        <v>0</v>
      </c>
      <c r="K129" s="40">
        <f t="shared" si="14"/>
        <v>0</v>
      </c>
      <c r="L129" s="40">
        <f t="shared" si="14"/>
        <v>0</v>
      </c>
      <c r="M129" s="40">
        <f t="shared" si="14"/>
        <v>0</v>
      </c>
      <c r="N129" s="40">
        <f t="shared" si="14"/>
        <v>0</v>
      </c>
      <c r="O129" s="40">
        <f t="shared" si="14"/>
        <v>0</v>
      </c>
      <c r="P129" s="40">
        <f t="shared" si="14"/>
        <v>0</v>
      </c>
      <c r="Q129" s="40">
        <f t="shared" si="14"/>
        <v>0</v>
      </c>
      <c r="R129" s="40">
        <f t="shared" si="14"/>
        <v>0</v>
      </c>
      <c r="S129" s="40">
        <f t="shared" si="14"/>
        <v>0</v>
      </c>
      <c r="T129" s="40">
        <f t="shared" si="14"/>
        <v>0</v>
      </c>
      <c r="U129" s="40">
        <f t="shared" si="14"/>
        <v>0</v>
      </c>
      <c r="V129" s="40">
        <f t="shared" si="14"/>
        <v>0</v>
      </c>
      <c r="W129" s="40">
        <f t="shared" si="14"/>
        <v>0</v>
      </c>
      <c r="X129" s="40">
        <f t="shared" si="14"/>
        <v>0</v>
      </c>
      <c r="Y129" s="40">
        <f t="shared" si="14"/>
        <v>0</v>
      </c>
      <c r="Z129" s="40">
        <f t="shared" si="14"/>
        <v>0</v>
      </c>
      <c r="AA129" s="40">
        <f t="shared" si="14"/>
        <v>0</v>
      </c>
      <c r="AB129" s="40">
        <f t="shared" si="14"/>
        <v>0</v>
      </c>
      <c r="AC129" s="40">
        <f t="shared" si="14"/>
        <v>3.68979933</v>
      </c>
      <c r="AD129" s="40">
        <f t="shared" si="14"/>
        <v>0</v>
      </c>
      <c r="AE129" s="40">
        <f t="shared" si="14"/>
        <v>0</v>
      </c>
      <c r="AF129" s="40">
        <f t="shared" si="14"/>
        <v>0</v>
      </c>
      <c r="AG129" s="40">
        <f t="shared" si="14"/>
        <v>0</v>
      </c>
      <c r="AH129" s="40">
        <f t="shared" si="14"/>
        <v>0</v>
      </c>
      <c r="AI129" s="40">
        <f t="shared" si="14"/>
        <v>0</v>
      </c>
      <c r="AJ129" s="40">
        <f t="shared" si="14"/>
        <v>0</v>
      </c>
      <c r="AK129" s="40">
        <f t="shared" si="14"/>
        <v>0</v>
      </c>
      <c r="AL129" s="40">
        <f t="shared" si="14"/>
        <v>0</v>
      </c>
      <c r="AM129" s="40">
        <f t="shared" si="14"/>
        <v>0</v>
      </c>
      <c r="AN129" s="40">
        <f t="shared" si="14"/>
        <v>0</v>
      </c>
      <c r="AO129" s="40">
        <f t="shared" si="14"/>
        <v>0</v>
      </c>
      <c r="AP129" s="40">
        <f t="shared" si="14"/>
        <v>0</v>
      </c>
      <c r="AQ129" s="40">
        <f t="shared" si="14"/>
        <v>0</v>
      </c>
      <c r="AR129" s="40">
        <f t="shared" si="14"/>
        <v>36.268222180000002</v>
      </c>
      <c r="AS129" s="40">
        <f t="shared" si="14"/>
        <v>0</v>
      </c>
      <c r="AT129" s="40">
        <f t="shared" si="14"/>
        <v>0</v>
      </c>
      <c r="AU129" s="40">
        <f t="shared" si="14"/>
        <v>0</v>
      </c>
      <c r="AV129" s="40">
        <f t="shared" si="14"/>
        <v>0</v>
      </c>
      <c r="AW129" s="40">
        <f t="shared" si="14"/>
        <v>17.998508640000001</v>
      </c>
      <c r="AX129" s="40">
        <f t="shared" si="14"/>
        <v>0</v>
      </c>
      <c r="AY129" s="40">
        <f t="shared" si="14"/>
        <v>12.05301581</v>
      </c>
      <c r="AZ129" s="40">
        <f t="shared" si="14"/>
        <v>4.83438429</v>
      </c>
      <c r="BA129" s="40">
        <f t="shared" si="14"/>
        <v>0</v>
      </c>
      <c r="BB129" s="40">
        <f t="shared" si="14"/>
        <v>0</v>
      </c>
      <c r="BC129" s="40">
        <f t="shared" si="14"/>
        <v>0</v>
      </c>
      <c r="BD129" s="40">
        <f t="shared" si="14"/>
        <v>0</v>
      </c>
      <c r="BE129" s="40">
        <f t="shared" si="14"/>
        <v>0</v>
      </c>
      <c r="BF129" s="40">
        <f t="shared" si="14"/>
        <v>0</v>
      </c>
      <c r="BG129" s="40">
        <f t="shared" si="14"/>
        <v>0</v>
      </c>
      <c r="BH129" s="40">
        <f t="shared" si="14"/>
        <v>0</v>
      </c>
      <c r="BI129" s="40">
        <f t="shared" si="14"/>
        <v>0</v>
      </c>
      <c r="BJ129" s="40">
        <f t="shared" si="14"/>
        <v>6.9103999999999997E-3</v>
      </c>
      <c r="BK129" s="40">
        <f>SUM(BK126:BK128)</f>
        <v>74.850840650000009</v>
      </c>
    </row>
    <row r="130" spans="1:64" s="5" customFormat="1">
      <c r="A130" s="17"/>
      <c r="B130" s="27" t="s">
        <v>88</v>
      </c>
      <c r="C130" s="40">
        <f t="shared" ref="C130:BJ130" si="15">C129+C124</f>
        <v>0</v>
      </c>
      <c r="D130" s="40">
        <f t="shared" si="15"/>
        <v>0</v>
      </c>
      <c r="E130" s="40">
        <f t="shared" si="15"/>
        <v>0</v>
      </c>
      <c r="F130" s="40">
        <f t="shared" si="15"/>
        <v>0</v>
      </c>
      <c r="G130" s="40">
        <f t="shared" si="15"/>
        <v>0</v>
      </c>
      <c r="H130" s="40">
        <f t="shared" si="15"/>
        <v>0</v>
      </c>
      <c r="I130" s="40">
        <f t="shared" si="15"/>
        <v>0</v>
      </c>
      <c r="J130" s="40">
        <f t="shared" si="15"/>
        <v>0</v>
      </c>
      <c r="K130" s="40">
        <f t="shared" si="15"/>
        <v>0</v>
      </c>
      <c r="L130" s="40">
        <f t="shared" si="15"/>
        <v>0</v>
      </c>
      <c r="M130" s="40">
        <f t="shared" si="15"/>
        <v>0</v>
      </c>
      <c r="N130" s="40">
        <f t="shared" si="15"/>
        <v>0</v>
      </c>
      <c r="O130" s="40">
        <f t="shared" si="15"/>
        <v>0</v>
      </c>
      <c r="P130" s="40">
        <f t="shared" si="15"/>
        <v>0</v>
      </c>
      <c r="Q130" s="40">
        <f t="shared" si="15"/>
        <v>0</v>
      </c>
      <c r="R130" s="40">
        <f t="shared" si="15"/>
        <v>0</v>
      </c>
      <c r="S130" s="40">
        <f t="shared" si="15"/>
        <v>0</v>
      </c>
      <c r="T130" s="40">
        <f t="shared" si="15"/>
        <v>0</v>
      </c>
      <c r="U130" s="40">
        <f t="shared" si="15"/>
        <v>0</v>
      </c>
      <c r="V130" s="40">
        <f t="shared" si="15"/>
        <v>0</v>
      </c>
      <c r="W130" s="40">
        <f t="shared" si="15"/>
        <v>0</v>
      </c>
      <c r="X130" s="40">
        <f t="shared" si="15"/>
        <v>0</v>
      </c>
      <c r="Y130" s="40">
        <f t="shared" si="15"/>
        <v>0</v>
      </c>
      <c r="Z130" s="40">
        <f t="shared" si="15"/>
        <v>0</v>
      </c>
      <c r="AA130" s="40">
        <f t="shared" si="15"/>
        <v>0</v>
      </c>
      <c r="AB130" s="40">
        <f t="shared" si="15"/>
        <v>0</v>
      </c>
      <c r="AC130" s="40">
        <f t="shared" si="15"/>
        <v>20.564436579999999</v>
      </c>
      <c r="AD130" s="40">
        <f t="shared" si="15"/>
        <v>0</v>
      </c>
      <c r="AE130" s="40">
        <f t="shared" si="15"/>
        <v>0</v>
      </c>
      <c r="AF130" s="40">
        <f t="shared" si="15"/>
        <v>0</v>
      </c>
      <c r="AG130" s="40">
        <f t="shared" si="15"/>
        <v>0</v>
      </c>
      <c r="AH130" s="40">
        <f t="shared" si="15"/>
        <v>0</v>
      </c>
      <c r="AI130" s="40">
        <f t="shared" si="15"/>
        <v>0</v>
      </c>
      <c r="AJ130" s="40">
        <f t="shared" si="15"/>
        <v>0</v>
      </c>
      <c r="AK130" s="40">
        <f t="shared" si="15"/>
        <v>0</v>
      </c>
      <c r="AL130" s="40">
        <f t="shared" si="15"/>
        <v>0</v>
      </c>
      <c r="AM130" s="40">
        <f t="shared" si="15"/>
        <v>0</v>
      </c>
      <c r="AN130" s="40">
        <f t="shared" si="15"/>
        <v>0</v>
      </c>
      <c r="AO130" s="40">
        <f t="shared" si="15"/>
        <v>0</v>
      </c>
      <c r="AP130" s="40">
        <f t="shared" si="15"/>
        <v>0</v>
      </c>
      <c r="AQ130" s="40">
        <f t="shared" si="15"/>
        <v>0</v>
      </c>
      <c r="AR130" s="40">
        <f t="shared" si="15"/>
        <v>38.986739490000005</v>
      </c>
      <c r="AS130" s="40">
        <f t="shared" si="15"/>
        <v>0</v>
      </c>
      <c r="AT130" s="40">
        <f t="shared" si="15"/>
        <v>0</v>
      </c>
      <c r="AU130" s="40">
        <f t="shared" si="15"/>
        <v>0</v>
      </c>
      <c r="AV130" s="40">
        <f t="shared" si="15"/>
        <v>0</v>
      </c>
      <c r="AW130" s="40">
        <f t="shared" si="15"/>
        <v>588.87504801</v>
      </c>
      <c r="AX130" s="40">
        <f t="shared" si="15"/>
        <v>0</v>
      </c>
      <c r="AY130" s="40">
        <f t="shared" si="15"/>
        <v>12.05301581</v>
      </c>
      <c r="AZ130" s="40">
        <f t="shared" si="15"/>
        <v>5.3381048099999999</v>
      </c>
      <c r="BA130" s="40">
        <f t="shared" si="15"/>
        <v>0</v>
      </c>
      <c r="BB130" s="40">
        <f t="shared" si="15"/>
        <v>0</v>
      </c>
      <c r="BC130" s="40">
        <f t="shared" si="15"/>
        <v>0</v>
      </c>
      <c r="BD130" s="40">
        <f t="shared" si="15"/>
        <v>0</v>
      </c>
      <c r="BE130" s="40">
        <f t="shared" si="15"/>
        <v>0</v>
      </c>
      <c r="BF130" s="40">
        <f t="shared" si="15"/>
        <v>0</v>
      </c>
      <c r="BG130" s="40">
        <f t="shared" si="15"/>
        <v>0</v>
      </c>
      <c r="BH130" s="40">
        <f t="shared" si="15"/>
        <v>0</v>
      </c>
      <c r="BI130" s="40">
        <f t="shared" si="15"/>
        <v>0</v>
      </c>
      <c r="BJ130" s="40">
        <f t="shared" si="15"/>
        <v>6.9103999999999997E-3</v>
      </c>
      <c r="BK130" s="40">
        <f>BK129+BK124</f>
        <v>665.82425510000007</v>
      </c>
    </row>
    <row r="131" spans="1:64" ht="4.5" customHeight="1">
      <c r="A131" s="17"/>
      <c r="B131" s="25"/>
      <c r="C131" s="74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6"/>
    </row>
    <row r="132" spans="1:64" ht="25.5">
      <c r="A132" s="17" t="s">
        <v>22</v>
      </c>
      <c r="B132" s="24" t="s">
        <v>23</v>
      </c>
      <c r="C132" s="7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6"/>
    </row>
    <row r="133" spans="1:64">
      <c r="A133" s="17" t="s">
        <v>80</v>
      </c>
      <c r="B133" s="25" t="s">
        <v>24</v>
      </c>
      <c r="C133" s="74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6"/>
    </row>
    <row r="134" spans="1:64">
      <c r="A134" s="17"/>
      <c r="B134" s="26" t="s">
        <v>40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9">
        <v>0</v>
      </c>
      <c r="AL134" s="39">
        <v>0</v>
      </c>
      <c r="AM134" s="39">
        <v>0</v>
      </c>
      <c r="AN134" s="39">
        <v>0</v>
      </c>
      <c r="AO134" s="39">
        <v>0</v>
      </c>
      <c r="AP134" s="39">
        <v>0</v>
      </c>
      <c r="AQ134" s="39">
        <v>0</v>
      </c>
      <c r="AR134" s="39">
        <v>0</v>
      </c>
      <c r="AS134" s="39">
        <v>0</v>
      </c>
      <c r="AT134" s="39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39">
        <v>0</v>
      </c>
      <c r="BD134" s="39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39">
        <v>0</v>
      </c>
      <c r="BK134" s="39">
        <v>0</v>
      </c>
    </row>
    <row r="135" spans="1:64">
      <c r="A135" s="17"/>
      <c r="B135" s="27" t="s">
        <v>87</v>
      </c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39">
        <v>0</v>
      </c>
      <c r="Q135" s="39">
        <v>0</v>
      </c>
      <c r="R135" s="39">
        <v>0</v>
      </c>
      <c r="S135" s="39">
        <v>0</v>
      </c>
      <c r="T135" s="39">
        <v>0</v>
      </c>
      <c r="U135" s="39">
        <v>0</v>
      </c>
      <c r="V135" s="39">
        <v>0</v>
      </c>
      <c r="W135" s="39">
        <v>0</v>
      </c>
      <c r="X135" s="39">
        <v>0</v>
      </c>
      <c r="Y135" s="39">
        <v>0</v>
      </c>
      <c r="Z135" s="39">
        <v>0</v>
      </c>
      <c r="AA135" s="39">
        <v>0</v>
      </c>
      <c r="AB135" s="39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  <c r="AJ135" s="39">
        <v>0</v>
      </c>
      <c r="AK135" s="39">
        <v>0</v>
      </c>
      <c r="AL135" s="39">
        <v>0</v>
      </c>
      <c r="AM135" s="39">
        <v>0</v>
      </c>
      <c r="AN135" s="39">
        <v>0</v>
      </c>
      <c r="AO135" s="39">
        <v>0</v>
      </c>
      <c r="AP135" s="39">
        <v>0</v>
      </c>
      <c r="AQ135" s="39">
        <v>0</v>
      </c>
      <c r="AR135" s="39">
        <v>0</v>
      </c>
      <c r="AS135" s="39">
        <v>0</v>
      </c>
      <c r="AT135" s="39">
        <v>0</v>
      </c>
      <c r="AU135" s="39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  <c r="BA135" s="39">
        <v>0</v>
      </c>
      <c r="BB135" s="39">
        <v>0</v>
      </c>
      <c r="BC135" s="39">
        <v>0</v>
      </c>
      <c r="BD135" s="39">
        <v>0</v>
      </c>
      <c r="BE135" s="39">
        <v>0</v>
      </c>
      <c r="BF135" s="39">
        <v>0</v>
      </c>
      <c r="BG135" s="39">
        <v>0</v>
      </c>
      <c r="BH135" s="39">
        <v>0</v>
      </c>
      <c r="BI135" s="39">
        <v>0</v>
      </c>
      <c r="BJ135" s="39">
        <v>0</v>
      </c>
      <c r="BK135" s="39">
        <v>0</v>
      </c>
    </row>
    <row r="136" spans="1:64" ht="4.5" customHeight="1">
      <c r="A136" s="17"/>
      <c r="B136" s="29"/>
      <c r="C136" s="7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6"/>
    </row>
    <row r="137" spans="1:64" s="5" customFormat="1">
      <c r="A137" s="17"/>
      <c r="B137" s="30" t="s">
        <v>103</v>
      </c>
      <c r="C137" s="51">
        <f>C130+C119+C114+C97</f>
        <v>0</v>
      </c>
      <c r="D137" s="51">
        <f t="shared" ref="D137:BK137" si="16">D130+D119+D114+D97</f>
        <v>448.84581770000005</v>
      </c>
      <c r="E137" s="51">
        <f t="shared" si="16"/>
        <v>309.70688866</v>
      </c>
      <c r="F137" s="51">
        <f t="shared" si="16"/>
        <v>0</v>
      </c>
      <c r="G137" s="51">
        <f t="shared" si="16"/>
        <v>0</v>
      </c>
      <c r="H137" s="51">
        <f t="shared" si="16"/>
        <v>34.620175959999997</v>
      </c>
      <c r="I137" s="51">
        <f t="shared" si="16"/>
        <v>10081.423858079999</v>
      </c>
      <c r="J137" s="51">
        <f t="shared" si="16"/>
        <v>1866.05325709</v>
      </c>
      <c r="K137" s="51">
        <f t="shared" si="16"/>
        <v>5.5981948900000003</v>
      </c>
      <c r="L137" s="51">
        <f t="shared" si="16"/>
        <v>705.12049554999999</v>
      </c>
      <c r="M137" s="51">
        <f t="shared" si="16"/>
        <v>0</v>
      </c>
      <c r="N137" s="51">
        <f t="shared" si="16"/>
        <v>0</v>
      </c>
      <c r="O137" s="51">
        <f t="shared" si="16"/>
        <v>0</v>
      </c>
      <c r="P137" s="51">
        <f t="shared" si="16"/>
        <v>0</v>
      </c>
      <c r="Q137" s="51">
        <f t="shared" si="16"/>
        <v>0</v>
      </c>
      <c r="R137" s="51">
        <f t="shared" si="16"/>
        <v>22.790199659999999</v>
      </c>
      <c r="S137" s="51">
        <f t="shared" si="16"/>
        <v>757.99007574999985</v>
      </c>
      <c r="T137" s="51">
        <f t="shared" si="16"/>
        <v>109.99231098999999</v>
      </c>
      <c r="U137" s="51">
        <f t="shared" si="16"/>
        <v>0</v>
      </c>
      <c r="V137" s="51">
        <f t="shared" si="16"/>
        <v>87.823467550000018</v>
      </c>
      <c r="W137" s="51">
        <f t="shared" si="16"/>
        <v>0</v>
      </c>
      <c r="X137" s="51">
        <f t="shared" si="16"/>
        <v>104.72738119</v>
      </c>
      <c r="Y137" s="51">
        <f t="shared" si="16"/>
        <v>0</v>
      </c>
      <c r="Z137" s="51">
        <f t="shared" si="16"/>
        <v>0</v>
      </c>
      <c r="AA137" s="51">
        <f t="shared" si="16"/>
        <v>0</v>
      </c>
      <c r="AB137" s="51">
        <f t="shared" si="16"/>
        <v>152.98042247000001</v>
      </c>
      <c r="AC137" s="51">
        <f t="shared" si="16"/>
        <v>1375.9836216499998</v>
      </c>
      <c r="AD137" s="51">
        <f t="shared" si="16"/>
        <v>0</v>
      </c>
      <c r="AE137" s="51">
        <f t="shared" si="16"/>
        <v>3.5586640000000003E-2</v>
      </c>
      <c r="AF137" s="51">
        <f t="shared" si="16"/>
        <v>1860.0741018500003</v>
      </c>
      <c r="AG137" s="51">
        <f t="shared" si="16"/>
        <v>0</v>
      </c>
      <c r="AH137" s="51">
        <f t="shared" si="16"/>
        <v>0</v>
      </c>
      <c r="AI137" s="51">
        <f t="shared" si="16"/>
        <v>0</v>
      </c>
      <c r="AJ137" s="51">
        <f t="shared" si="16"/>
        <v>0</v>
      </c>
      <c r="AK137" s="51">
        <f t="shared" si="16"/>
        <v>0</v>
      </c>
      <c r="AL137" s="51">
        <f t="shared" si="16"/>
        <v>56.163267230000002</v>
      </c>
      <c r="AM137" s="51">
        <f t="shared" si="16"/>
        <v>113.10174043999999</v>
      </c>
      <c r="AN137" s="51">
        <f t="shared" si="16"/>
        <v>0.66086628000000003</v>
      </c>
      <c r="AO137" s="51">
        <f t="shared" si="16"/>
        <v>0</v>
      </c>
      <c r="AP137" s="51">
        <f t="shared" si="16"/>
        <v>110.01788818999998</v>
      </c>
      <c r="AQ137" s="51">
        <f t="shared" si="16"/>
        <v>0</v>
      </c>
      <c r="AR137" s="51">
        <f t="shared" si="16"/>
        <v>111.41397604000001</v>
      </c>
      <c r="AS137" s="51">
        <f t="shared" si="16"/>
        <v>0</v>
      </c>
      <c r="AT137" s="51">
        <f t="shared" si="16"/>
        <v>0</v>
      </c>
      <c r="AU137" s="51">
        <f t="shared" si="16"/>
        <v>0</v>
      </c>
      <c r="AV137" s="51">
        <f t="shared" si="16"/>
        <v>1670.14113258</v>
      </c>
      <c r="AW137" s="51">
        <f t="shared" si="16"/>
        <v>9045.6048530699991</v>
      </c>
      <c r="AX137" s="51">
        <f t="shared" si="16"/>
        <v>243.2811385</v>
      </c>
      <c r="AY137" s="51">
        <f t="shared" si="16"/>
        <v>721.50255932999994</v>
      </c>
      <c r="AZ137" s="51">
        <f t="shared" si="16"/>
        <v>5409.8830269500013</v>
      </c>
      <c r="BA137" s="51">
        <f t="shared" si="16"/>
        <v>0</v>
      </c>
      <c r="BB137" s="51">
        <f t="shared" si="16"/>
        <v>0</v>
      </c>
      <c r="BC137" s="51">
        <f t="shared" si="16"/>
        <v>0</v>
      </c>
      <c r="BD137" s="51">
        <f t="shared" si="16"/>
        <v>0</v>
      </c>
      <c r="BE137" s="51">
        <f t="shared" si="16"/>
        <v>0</v>
      </c>
      <c r="BF137" s="51">
        <f t="shared" si="16"/>
        <v>827.19842730999994</v>
      </c>
      <c r="BG137" s="51">
        <f t="shared" si="16"/>
        <v>920.67018596000003</v>
      </c>
      <c r="BH137" s="51">
        <f t="shared" si="16"/>
        <v>59.056337169999999</v>
      </c>
      <c r="BI137" s="51">
        <f t="shared" si="16"/>
        <v>0</v>
      </c>
      <c r="BJ137" s="51">
        <f t="shared" si="16"/>
        <v>663.61376561000009</v>
      </c>
      <c r="BK137" s="55">
        <f t="shared" si="16"/>
        <v>37876.075020340002</v>
      </c>
      <c r="BL137" s="57"/>
    </row>
    <row r="138" spans="1:64" ht="4.5" customHeight="1">
      <c r="A138" s="17"/>
      <c r="B138" s="30"/>
      <c r="C138" s="93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94"/>
    </row>
    <row r="139" spans="1:64" ht="14.25" customHeight="1">
      <c r="A139" s="17" t="s">
        <v>5</v>
      </c>
      <c r="B139" s="31" t="s">
        <v>26</v>
      </c>
      <c r="C139" s="93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94"/>
    </row>
    <row r="140" spans="1:64">
      <c r="A140" s="17"/>
      <c r="B140" s="26" t="s">
        <v>192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0.17620735000000001</v>
      </c>
      <c r="I140" s="34">
        <v>0</v>
      </c>
      <c r="J140" s="34">
        <v>0</v>
      </c>
      <c r="K140" s="34">
        <v>0</v>
      </c>
      <c r="L140" s="34">
        <v>8.2146819999999995E-2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5.429494E-2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1.28881742</v>
      </c>
      <c r="AC140" s="34">
        <v>0.37829965999999998</v>
      </c>
      <c r="AD140" s="34">
        <v>0</v>
      </c>
      <c r="AE140" s="34">
        <v>0</v>
      </c>
      <c r="AF140" s="34">
        <v>0.74367313000000002</v>
      </c>
      <c r="AG140" s="34">
        <v>0</v>
      </c>
      <c r="AH140" s="34">
        <v>0</v>
      </c>
      <c r="AI140" s="34">
        <v>0</v>
      </c>
      <c r="AJ140" s="34">
        <v>0</v>
      </c>
      <c r="AK140" s="34">
        <v>0</v>
      </c>
      <c r="AL140" s="34">
        <v>0.29219318999999999</v>
      </c>
      <c r="AM140" s="34">
        <v>0</v>
      </c>
      <c r="AN140" s="34">
        <v>0</v>
      </c>
      <c r="AO140" s="34">
        <v>0</v>
      </c>
      <c r="AP140" s="34">
        <v>0</v>
      </c>
      <c r="AQ140" s="34">
        <v>0</v>
      </c>
      <c r="AR140" s="34">
        <v>0</v>
      </c>
      <c r="AS140" s="34">
        <v>0</v>
      </c>
      <c r="AT140" s="34">
        <v>0</v>
      </c>
      <c r="AU140" s="34">
        <v>0</v>
      </c>
      <c r="AV140" s="34">
        <v>14.50994498</v>
      </c>
      <c r="AW140" s="34">
        <v>0.65743414</v>
      </c>
      <c r="AX140" s="34">
        <v>0</v>
      </c>
      <c r="AY140" s="34">
        <v>0</v>
      </c>
      <c r="AZ140" s="34">
        <v>3.7540321099999998</v>
      </c>
      <c r="BA140" s="34">
        <v>0</v>
      </c>
      <c r="BB140" s="34">
        <v>0</v>
      </c>
      <c r="BC140" s="34">
        <v>0</v>
      </c>
      <c r="BD140" s="34">
        <v>0</v>
      </c>
      <c r="BE140" s="34">
        <v>0</v>
      </c>
      <c r="BF140" s="34">
        <v>3.8455403399999999</v>
      </c>
      <c r="BG140" s="34">
        <v>4.8181069999999999E-2</v>
      </c>
      <c r="BH140" s="34">
        <v>0</v>
      </c>
      <c r="BI140" s="34">
        <v>0</v>
      </c>
      <c r="BJ140" s="34">
        <v>0.96751894999999999</v>
      </c>
      <c r="BK140" s="42">
        <f>SUM(C140:BJ140)</f>
        <v>26.798284099999996</v>
      </c>
    </row>
    <row r="141" spans="1:64">
      <c r="A141" s="54"/>
      <c r="B141" s="26" t="s">
        <v>163</v>
      </c>
      <c r="C141" s="34">
        <v>0</v>
      </c>
      <c r="D141" s="34">
        <v>0</v>
      </c>
      <c r="E141" s="34">
        <v>0</v>
      </c>
      <c r="F141" s="34">
        <v>0</v>
      </c>
      <c r="G141" s="34">
        <v>0</v>
      </c>
      <c r="H141" s="34">
        <v>1.88592692</v>
      </c>
      <c r="I141" s="34">
        <v>0</v>
      </c>
      <c r="J141" s="34">
        <v>0</v>
      </c>
      <c r="K141" s="34">
        <v>0</v>
      </c>
      <c r="L141" s="34">
        <v>0.11707681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1.59269113</v>
      </c>
      <c r="S141" s="34">
        <v>0</v>
      </c>
      <c r="T141" s="34">
        <v>0</v>
      </c>
      <c r="U141" s="34">
        <v>0</v>
      </c>
      <c r="V141" s="34">
        <v>1.718E-4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13.07355514</v>
      </c>
      <c r="AC141" s="34">
        <v>0.38059853999999999</v>
      </c>
      <c r="AD141" s="34">
        <v>0</v>
      </c>
      <c r="AE141" s="34">
        <v>0</v>
      </c>
      <c r="AF141" s="34">
        <v>5.20521206</v>
      </c>
      <c r="AG141" s="34">
        <v>0</v>
      </c>
      <c r="AH141" s="34">
        <v>0</v>
      </c>
      <c r="AI141" s="34">
        <v>0</v>
      </c>
      <c r="AJ141" s="34">
        <v>0</v>
      </c>
      <c r="AK141" s="34">
        <v>0</v>
      </c>
      <c r="AL141" s="34">
        <v>3.5439749800000002</v>
      </c>
      <c r="AM141" s="34">
        <v>0.10956659000000001</v>
      </c>
      <c r="AN141" s="34">
        <v>0</v>
      </c>
      <c r="AO141" s="34">
        <v>0</v>
      </c>
      <c r="AP141" s="34">
        <v>0.56455706000000005</v>
      </c>
      <c r="AQ141" s="34">
        <v>0</v>
      </c>
      <c r="AR141" s="34">
        <v>0</v>
      </c>
      <c r="AS141" s="34">
        <v>0</v>
      </c>
      <c r="AT141" s="34">
        <v>0</v>
      </c>
      <c r="AU141" s="34">
        <v>0</v>
      </c>
      <c r="AV141" s="34">
        <v>132.47598619999999</v>
      </c>
      <c r="AW141" s="34">
        <v>1.8404185799999999</v>
      </c>
      <c r="AX141" s="34">
        <v>0</v>
      </c>
      <c r="AY141" s="34">
        <v>0</v>
      </c>
      <c r="AZ141" s="34">
        <v>37.556672859999999</v>
      </c>
      <c r="BA141" s="34">
        <v>0</v>
      </c>
      <c r="BB141" s="34">
        <v>0</v>
      </c>
      <c r="BC141" s="34">
        <v>0</v>
      </c>
      <c r="BD141" s="34">
        <v>0</v>
      </c>
      <c r="BE141" s="34">
        <v>0</v>
      </c>
      <c r="BF141" s="34">
        <v>70.015342450000006</v>
      </c>
      <c r="BG141" s="34">
        <v>1.39611587</v>
      </c>
      <c r="BH141" s="34">
        <v>0</v>
      </c>
      <c r="BI141" s="34">
        <v>0</v>
      </c>
      <c r="BJ141" s="34">
        <v>3.85288019</v>
      </c>
      <c r="BK141" s="42">
        <f>SUM(C141:BJ141)</f>
        <v>273.61074718000003</v>
      </c>
    </row>
    <row r="142" spans="1:64" s="5" customFormat="1" ht="13.5" thickBot="1">
      <c r="A142" s="32"/>
      <c r="B142" s="27" t="s">
        <v>87</v>
      </c>
      <c r="C142" s="43">
        <f>SUM(C140:C141)</f>
        <v>0</v>
      </c>
      <c r="D142" s="43">
        <f t="shared" ref="D142:BJ142" si="17">SUM(D140:D141)</f>
        <v>0</v>
      </c>
      <c r="E142" s="43">
        <f t="shared" si="17"/>
        <v>0</v>
      </c>
      <c r="F142" s="43">
        <f t="shared" si="17"/>
        <v>0</v>
      </c>
      <c r="G142" s="43">
        <f t="shared" si="17"/>
        <v>0</v>
      </c>
      <c r="H142" s="43">
        <f t="shared" si="17"/>
        <v>2.06213427</v>
      </c>
      <c r="I142" s="43">
        <f t="shared" si="17"/>
        <v>0</v>
      </c>
      <c r="J142" s="43">
        <f t="shared" si="17"/>
        <v>0</v>
      </c>
      <c r="K142" s="43">
        <f t="shared" si="17"/>
        <v>0</v>
      </c>
      <c r="L142" s="43">
        <f t="shared" si="17"/>
        <v>0.19922362999999998</v>
      </c>
      <c r="M142" s="43">
        <f t="shared" si="17"/>
        <v>0</v>
      </c>
      <c r="N142" s="43">
        <f t="shared" si="17"/>
        <v>0</v>
      </c>
      <c r="O142" s="43">
        <f t="shared" si="17"/>
        <v>0</v>
      </c>
      <c r="P142" s="43">
        <f t="shared" si="17"/>
        <v>0</v>
      </c>
      <c r="Q142" s="43">
        <f t="shared" si="17"/>
        <v>0</v>
      </c>
      <c r="R142" s="43">
        <f t="shared" si="17"/>
        <v>1.6469860699999999</v>
      </c>
      <c r="S142" s="43">
        <f t="shared" si="17"/>
        <v>0</v>
      </c>
      <c r="T142" s="43">
        <f t="shared" si="17"/>
        <v>0</v>
      </c>
      <c r="U142" s="43">
        <f t="shared" si="17"/>
        <v>0</v>
      </c>
      <c r="V142" s="43">
        <f t="shared" si="17"/>
        <v>1.718E-4</v>
      </c>
      <c r="W142" s="43">
        <f t="shared" si="17"/>
        <v>0</v>
      </c>
      <c r="X142" s="43">
        <f t="shared" si="17"/>
        <v>0</v>
      </c>
      <c r="Y142" s="43">
        <f t="shared" si="17"/>
        <v>0</v>
      </c>
      <c r="Z142" s="43">
        <f t="shared" si="17"/>
        <v>0</v>
      </c>
      <c r="AA142" s="43">
        <f t="shared" si="17"/>
        <v>0</v>
      </c>
      <c r="AB142" s="43">
        <f t="shared" si="17"/>
        <v>14.362372560000001</v>
      </c>
      <c r="AC142" s="43">
        <f t="shared" si="17"/>
        <v>0.75889819999999997</v>
      </c>
      <c r="AD142" s="43">
        <f t="shared" si="17"/>
        <v>0</v>
      </c>
      <c r="AE142" s="43">
        <f t="shared" si="17"/>
        <v>0</v>
      </c>
      <c r="AF142" s="43">
        <f t="shared" si="17"/>
        <v>5.9488851900000004</v>
      </c>
      <c r="AG142" s="43">
        <f t="shared" si="17"/>
        <v>0</v>
      </c>
      <c r="AH142" s="43">
        <f t="shared" si="17"/>
        <v>0</v>
      </c>
      <c r="AI142" s="43">
        <f t="shared" si="17"/>
        <v>0</v>
      </c>
      <c r="AJ142" s="43">
        <f t="shared" si="17"/>
        <v>0</v>
      </c>
      <c r="AK142" s="43">
        <f t="shared" si="17"/>
        <v>0</v>
      </c>
      <c r="AL142" s="43">
        <f t="shared" si="17"/>
        <v>3.8361681700000001</v>
      </c>
      <c r="AM142" s="43">
        <f t="shared" si="17"/>
        <v>0.10956659000000001</v>
      </c>
      <c r="AN142" s="43">
        <f t="shared" si="17"/>
        <v>0</v>
      </c>
      <c r="AO142" s="43">
        <f t="shared" si="17"/>
        <v>0</v>
      </c>
      <c r="AP142" s="43">
        <f t="shared" si="17"/>
        <v>0.56455706000000005</v>
      </c>
      <c r="AQ142" s="43">
        <f t="shared" si="17"/>
        <v>0</v>
      </c>
      <c r="AR142" s="43">
        <f t="shared" si="17"/>
        <v>0</v>
      </c>
      <c r="AS142" s="43">
        <f t="shared" si="17"/>
        <v>0</v>
      </c>
      <c r="AT142" s="43">
        <f t="shared" si="17"/>
        <v>0</v>
      </c>
      <c r="AU142" s="43">
        <f t="shared" si="17"/>
        <v>0</v>
      </c>
      <c r="AV142" s="43">
        <f t="shared" si="17"/>
        <v>146.98593117999999</v>
      </c>
      <c r="AW142" s="43">
        <f t="shared" si="17"/>
        <v>2.49785272</v>
      </c>
      <c r="AX142" s="43">
        <f t="shared" si="17"/>
        <v>0</v>
      </c>
      <c r="AY142" s="43">
        <f t="shared" si="17"/>
        <v>0</v>
      </c>
      <c r="AZ142" s="43">
        <f t="shared" si="17"/>
        <v>41.310704969999996</v>
      </c>
      <c r="BA142" s="43">
        <f t="shared" si="17"/>
        <v>0</v>
      </c>
      <c r="BB142" s="43">
        <f t="shared" si="17"/>
        <v>0</v>
      </c>
      <c r="BC142" s="43">
        <f t="shared" si="17"/>
        <v>0</v>
      </c>
      <c r="BD142" s="43">
        <f t="shared" si="17"/>
        <v>0</v>
      </c>
      <c r="BE142" s="43">
        <f t="shared" si="17"/>
        <v>0</v>
      </c>
      <c r="BF142" s="43">
        <f t="shared" si="17"/>
        <v>73.860882790000005</v>
      </c>
      <c r="BG142" s="43">
        <f t="shared" si="17"/>
        <v>1.4442969400000001</v>
      </c>
      <c r="BH142" s="43">
        <f t="shared" si="17"/>
        <v>0</v>
      </c>
      <c r="BI142" s="43">
        <f t="shared" si="17"/>
        <v>0</v>
      </c>
      <c r="BJ142" s="43">
        <f t="shared" si="17"/>
        <v>4.8203991400000001</v>
      </c>
      <c r="BK142" s="43">
        <f>SUM(BK140:BK141)</f>
        <v>300.40903128000002</v>
      </c>
    </row>
    <row r="143" spans="1:64" ht="6" customHeight="1">
      <c r="A143" s="5"/>
      <c r="B143" s="23"/>
    </row>
    <row r="144" spans="1:64">
      <c r="A144" s="5"/>
      <c r="B144" s="5" t="s">
        <v>29</v>
      </c>
      <c r="L144" s="18" t="s">
        <v>41</v>
      </c>
    </row>
    <row r="145" spans="1:12">
      <c r="A145" s="5"/>
      <c r="B145" s="5" t="s">
        <v>30</v>
      </c>
      <c r="L145" s="5" t="s">
        <v>33</v>
      </c>
    </row>
    <row r="146" spans="1:12">
      <c r="L146" s="5" t="s">
        <v>34</v>
      </c>
    </row>
    <row r="147" spans="1:12">
      <c r="B147" s="5" t="s">
        <v>36</v>
      </c>
      <c r="L147" s="5" t="s">
        <v>102</v>
      </c>
    </row>
    <row r="148" spans="1:12">
      <c r="B148" s="5" t="s">
        <v>37</v>
      </c>
      <c r="L148" s="5" t="s">
        <v>104</v>
      </c>
    </row>
    <row r="149" spans="1:12">
      <c r="B149" s="5"/>
      <c r="L149" s="5" t="s">
        <v>35</v>
      </c>
    </row>
  </sheetData>
  <mergeCells count="49">
    <mergeCell ref="C136:BK136"/>
    <mergeCell ref="A1:A5"/>
    <mergeCell ref="C117:BK117"/>
    <mergeCell ref="C138:BK138"/>
    <mergeCell ref="C139:BK139"/>
    <mergeCell ref="C121:BK121"/>
    <mergeCell ref="C122:BK122"/>
    <mergeCell ref="C125:BK125"/>
    <mergeCell ref="C131:BK131"/>
    <mergeCell ref="C132:BK132"/>
    <mergeCell ref="C133:BK133"/>
    <mergeCell ref="C100:BK100"/>
    <mergeCell ref="C98:BK98"/>
    <mergeCell ref="C103:BK103"/>
    <mergeCell ref="C115:BK115"/>
    <mergeCell ref="C116:BK116"/>
    <mergeCell ref="C120:BK120"/>
    <mergeCell ref="C1:BK1"/>
    <mergeCell ref="BA3:BJ3"/>
    <mergeCell ref="BK2:BK5"/>
    <mergeCell ref="W3:AF3"/>
    <mergeCell ref="AG3:AP3"/>
    <mergeCell ref="C99:BK99"/>
    <mergeCell ref="M3:V3"/>
    <mergeCell ref="C11:BK11"/>
    <mergeCell ref="C14:BK14"/>
    <mergeCell ref="C71:BK71"/>
    <mergeCell ref="C74:BK74"/>
    <mergeCell ref="C77:BK77"/>
    <mergeCell ref="AL4:AP4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AG4:AK4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5"/>
  <sheetViews>
    <sheetView workbookViewId="0">
      <selection activeCell="B2" sqref="B2:L2"/>
    </sheetView>
  </sheetViews>
  <sheetFormatPr defaultRowHeight="12.75"/>
  <cols>
    <col min="1" max="1" width="2.28515625" customWidth="1"/>
    <col min="3" max="3" width="25.28515625" bestFit="1" customWidth="1"/>
    <col min="4" max="4" width="9.14062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140625" bestFit="1" customWidth="1"/>
    <col min="12" max="12" width="19.85546875" bestFit="1" customWidth="1"/>
  </cols>
  <sheetData>
    <row r="2" spans="2:12">
      <c r="B2" s="98" t="s">
        <v>200</v>
      </c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2:12">
      <c r="B3" s="95" t="s">
        <v>105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35">
        <f>VLOOKUP($C5,[1]Sheet2!$A$2:$I$38,2,FALSE)</f>
        <v>8.3937565000000006E-2</v>
      </c>
      <c r="E5" s="35">
        <f>VLOOKUP($C5,[1]Sheet2!$A$2:$I$38,3,FALSE)</f>
        <v>4.2220299999999996E-4</v>
      </c>
      <c r="F5" s="35">
        <f>VLOOKUP($C5,[1]Sheet2!$A$2:$I$38,4,FALSE)</f>
        <v>0.11047665199999999</v>
      </c>
      <c r="G5" s="35">
        <f>VLOOKUP($C5,[1]Sheet2!$A$2:$I$38,5,FALSE)</f>
        <v>0</v>
      </c>
      <c r="H5" s="34">
        <v>0</v>
      </c>
      <c r="I5" s="35">
        <f>VLOOKUP($C5,[1]Sheet2!$A$2:$I$38,6,FALSE)</f>
        <v>0</v>
      </c>
      <c r="J5" s="35">
        <f>VLOOKUP($C5,[1]Sheet2!$A$2:$I$38,7,FALSE)</f>
        <v>0</v>
      </c>
      <c r="K5" s="34">
        <f>SUM(D5:J5)</f>
        <v>0.19483642000000001</v>
      </c>
      <c r="L5" s="35">
        <f>VLOOKUP($C5,[1]Sheet2!$A$2:$I$38,8,FALSE)</f>
        <v>4.1985652000000005E-2</v>
      </c>
    </row>
    <row r="6" spans="2:12">
      <c r="B6" s="19">
        <v>2</v>
      </c>
      <c r="C6" s="21" t="s">
        <v>44</v>
      </c>
      <c r="D6" s="35">
        <f>VLOOKUP(C6,[1]Sheet2!$A$2:$I$38,2,FALSE)</f>
        <v>74.223200153999997</v>
      </c>
      <c r="E6" s="35">
        <f>VLOOKUP($C6,[1]Sheet2!$A$2:$I$38,3,FALSE)</f>
        <v>224.19164303400001</v>
      </c>
      <c r="F6" s="35">
        <f>VLOOKUP($C6,[1]Sheet2!$A$2:$I$38,4,FALSE)</f>
        <v>121.749643135</v>
      </c>
      <c r="G6" s="35">
        <f>VLOOKUP($C6,[1]Sheet2!$A$2:$I$38,5,FALSE)</f>
        <v>18.767077668000002</v>
      </c>
      <c r="H6" s="34">
        <v>0</v>
      </c>
      <c r="I6" s="35">
        <f>VLOOKUP($C6,[1]Sheet2!$A$2:$I$38,6,FALSE)</f>
        <v>0</v>
      </c>
      <c r="J6" s="35">
        <f>VLOOKUP($C6,[1]Sheet2!$A$2:$I$38,7,FALSE)</f>
        <v>4.8212070000000001E-3</v>
      </c>
      <c r="K6" s="34">
        <f t="shared" ref="K6:K41" si="0">SUM(D6:J6)</f>
        <v>438.93638519800004</v>
      </c>
      <c r="L6" s="35">
        <f>VLOOKUP($C6,[1]Sheet2!$A$2:$I$38,8,FALSE)</f>
        <v>11.924930709</v>
      </c>
    </row>
    <row r="7" spans="2:12">
      <c r="B7" s="19">
        <v>3</v>
      </c>
      <c r="C7" s="20" t="s">
        <v>45</v>
      </c>
      <c r="D7" s="35">
        <f>VLOOKUP(C7,[1]Sheet2!$A$2:$I$38,2,FALSE)</f>
        <v>0</v>
      </c>
      <c r="E7" s="35">
        <f>VLOOKUP($C7,[1]Sheet2!$A$2:$I$38,3,FALSE)</f>
        <v>0.27099228599999997</v>
      </c>
      <c r="F7" s="35">
        <f>VLOOKUP($C7,[1]Sheet2!$A$2:$I$38,4,FALSE)</f>
        <v>0.305280785</v>
      </c>
      <c r="G7" s="35">
        <f>VLOOKUP($C7,[1]Sheet2!$A$2:$I$38,5,FALSE)</f>
        <v>0</v>
      </c>
      <c r="H7" s="34">
        <v>0</v>
      </c>
      <c r="I7" s="35">
        <f>VLOOKUP($C7,[1]Sheet2!$A$2:$I$38,6,FALSE)</f>
        <v>0</v>
      </c>
      <c r="J7" s="35">
        <f>VLOOKUP($C7,[1]Sheet2!$A$2:$I$38,7,FALSE)</f>
        <v>0</v>
      </c>
      <c r="K7" s="34">
        <f t="shared" si="0"/>
        <v>0.57627307099999991</v>
      </c>
      <c r="L7" s="35">
        <f>VLOOKUP($C7,[1]Sheet2!$A$2:$I$38,8,FALSE)</f>
        <v>2.5160272000000001E-2</v>
      </c>
    </row>
    <row r="8" spans="2:12">
      <c r="B8" s="19">
        <v>4</v>
      </c>
      <c r="C8" s="21" t="s">
        <v>46</v>
      </c>
      <c r="D8" s="35">
        <f>VLOOKUP(C8,[1]Sheet2!$A$2:$I$38,2,FALSE)</f>
        <v>0.32309334000000001</v>
      </c>
      <c r="E8" s="35">
        <f>VLOOKUP($C8,[1]Sheet2!$A$2:$I$38,3,FALSE)</f>
        <v>39.124472863999998</v>
      </c>
      <c r="F8" s="35">
        <f>VLOOKUP($C8,[1]Sheet2!$A$2:$I$38,4,FALSE)</f>
        <v>19.53874085</v>
      </c>
      <c r="G8" s="35">
        <f>VLOOKUP($C8,[1]Sheet2!$A$2:$I$38,5,FALSE)</f>
        <v>0.51248548299999996</v>
      </c>
      <c r="H8" s="34">
        <v>0</v>
      </c>
      <c r="I8" s="35">
        <f>VLOOKUP($C8,[1]Sheet2!$A$2:$I$38,6,FALSE)</f>
        <v>0</v>
      </c>
      <c r="J8" s="35">
        <f>VLOOKUP($C8,[1]Sheet2!$A$2:$I$38,7,FALSE)</f>
        <v>0</v>
      </c>
      <c r="K8" s="34">
        <f t="shared" si="0"/>
        <v>59.498792536999993</v>
      </c>
      <c r="L8" s="35">
        <f>VLOOKUP($C8,[1]Sheet2!$A$2:$I$38,8,FALSE)</f>
        <v>1.9547371329999998</v>
      </c>
    </row>
    <row r="9" spans="2:12">
      <c r="B9" s="19">
        <v>5</v>
      </c>
      <c r="C9" s="21" t="s">
        <v>47</v>
      </c>
      <c r="D9" s="35">
        <f>VLOOKUP(C9,[1]Sheet2!$A$2:$I$38,2,FALSE)</f>
        <v>0.47806009299999996</v>
      </c>
      <c r="E9" s="35">
        <f>VLOOKUP($C9,[1]Sheet2!$A$2:$I$38,3,FALSE)</f>
        <v>12.313887596999999</v>
      </c>
      <c r="F9" s="35">
        <f>VLOOKUP($C9,[1]Sheet2!$A$2:$I$38,4,FALSE)</f>
        <v>29.736937402999999</v>
      </c>
      <c r="G9" s="35">
        <f>VLOOKUP($C9,[1]Sheet2!$A$2:$I$38,5,FALSE)</f>
        <v>0.91402914899999999</v>
      </c>
      <c r="H9" s="34">
        <v>0</v>
      </c>
      <c r="I9" s="35">
        <f>VLOOKUP($C9,[1]Sheet2!$A$2:$I$38,6,FALSE)</f>
        <v>0</v>
      </c>
      <c r="J9" s="35">
        <f>VLOOKUP($C9,[1]Sheet2!$A$2:$I$38,7,FALSE)</f>
        <v>0</v>
      </c>
      <c r="K9" s="34">
        <f t="shared" si="0"/>
        <v>43.442914242000001</v>
      </c>
      <c r="L9" s="35">
        <f>VLOOKUP($C9,[1]Sheet2!$A$2:$I$38,8,FALSE)</f>
        <v>2.1335469200000001</v>
      </c>
    </row>
    <row r="10" spans="2:12">
      <c r="B10" s="19">
        <v>6</v>
      </c>
      <c r="C10" s="21" t="s">
        <v>48</v>
      </c>
      <c r="D10" s="35">
        <f>VLOOKUP(C10,[1]Sheet2!$A$2:$I$38,2,FALSE)</f>
        <v>12.719879812</v>
      </c>
      <c r="E10" s="35">
        <f>VLOOKUP($C10,[1]Sheet2!$A$2:$I$38,3,FALSE)</f>
        <v>41.075395345000004</v>
      </c>
      <c r="F10" s="35">
        <f>VLOOKUP($C10,[1]Sheet2!$A$2:$I$38,4,FALSE)</f>
        <v>35.348030569000002</v>
      </c>
      <c r="G10" s="35">
        <f>VLOOKUP($C10,[1]Sheet2!$A$2:$I$38,5,FALSE)</f>
        <v>1.3717252640000002</v>
      </c>
      <c r="H10" s="34">
        <v>0</v>
      </c>
      <c r="I10" s="35">
        <f>VLOOKUP($C10,[1]Sheet2!$A$2:$I$38,6,FALSE)</f>
        <v>0</v>
      </c>
      <c r="J10" s="35">
        <f>VLOOKUP($C10,[1]Sheet2!$A$2:$I$38,7,FALSE)</f>
        <v>0</v>
      </c>
      <c r="K10" s="34">
        <f t="shared" si="0"/>
        <v>90.515030990000014</v>
      </c>
      <c r="L10" s="35">
        <f>VLOOKUP($C10,[1]Sheet2!$A$2:$I$38,8,FALSE)</f>
        <v>1.647377409</v>
      </c>
    </row>
    <row r="11" spans="2:12">
      <c r="B11" s="19">
        <v>7</v>
      </c>
      <c r="C11" s="21" t="s">
        <v>49</v>
      </c>
      <c r="D11" s="35">
        <f>VLOOKUP(C11,[1]Sheet2!$A$2:$I$38,2,FALSE)</f>
        <v>6.5596429299999999</v>
      </c>
      <c r="E11" s="35">
        <f>VLOOKUP($C11,[1]Sheet2!$A$2:$I$38,3,FALSE)</f>
        <v>5.2395678550000007</v>
      </c>
      <c r="F11" s="35">
        <f>VLOOKUP($C11,[1]Sheet2!$A$2:$I$38,4,FALSE)</f>
        <v>13.006603203000001</v>
      </c>
      <c r="G11" s="35">
        <f>VLOOKUP($C11,[1]Sheet2!$A$2:$I$38,5,FALSE)</f>
        <v>0.18028617599999999</v>
      </c>
      <c r="H11" s="34">
        <v>0</v>
      </c>
      <c r="I11" s="35">
        <f>VLOOKUP($C11,[1]Sheet2!$A$2:$I$38,6,FALSE)</f>
        <v>0</v>
      </c>
      <c r="J11" s="35">
        <f>VLOOKUP($C11,[1]Sheet2!$A$2:$I$38,7,FALSE)</f>
        <v>0</v>
      </c>
      <c r="K11" s="34">
        <f t="shared" si="0"/>
        <v>24.986100164</v>
      </c>
      <c r="L11" s="35">
        <f>VLOOKUP($C11,[1]Sheet2!$A$2:$I$38,8,FALSE)</f>
        <v>1.3163683239999999</v>
      </c>
    </row>
    <row r="12" spans="2:12">
      <c r="B12" s="19">
        <v>8</v>
      </c>
      <c r="C12" s="20" t="s">
        <v>50</v>
      </c>
      <c r="D12" s="35">
        <f>VLOOKUP(C12,[1]Sheet2!$A$2:$I$38,2,FALSE)</f>
        <v>1.4745069999999999E-3</v>
      </c>
      <c r="E12" s="35">
        <f>VLOOKUP($C12,[1]Sheet2!$A$2:$I$38,3,FALSE)</f>
        <v>0.13727808</v>
      </c>
      <c r="F12" s="35">
        <f>VLOOKUP($C12,[1]Sheet2!$A$2:$I$38,4,FALSE)</f>
        <v>1.0070497780000001</v>
      </c>
      <c r="G12" s="35">
        <f>VLOOKUP($C12,[1]Sheet2!$A$2:$I$38,5,FALSE)</f>
        <v>5.8686220000000004E-3</v>
      </c>
      <c r="H12" s="34">
        <v>0</v>
      </c>
      <c r="I12" s="35">
        <f>VLOOKUP($C12,[1]Sheet2!$A$2:$I$38,6,FALSE)</f>
        <v>0</v>
      </c>
      <c r="J12" s="35">
        <f>VLOOKUP($C12,[1]Sheet2!$A$2:$I$38,7,FALSE)</f>
        <v>0</v>
      </c>
      <c r="K12" s="34">
        <f t="shared" si="0"/>
        <v>1.1516709869999999</v>
      </c>
      <c r="L12" s="35">
        <f>VLOOKUP($C12,[1]Sheet2!$A$2:$I$38,8,FALSE)</f>
        <v>0.12747519499999999</v>
      </c>
    </row>
    <row r="13" spans="2:12">
      <c r="B13" s="19">
        <v>9</v>
      </c>
      <c r="C13" s="20" t="s">
        <v>51</v>
      </c>
      <c r="D13" s="35">
        <f>VLOOKUP(C13,[1]Sheet2!$A$2:$I$38,2,FALSE)</f>
        <v>0</v>
      </c>
      <c r="E13" s="35">
        <f>VLOOKUP($C13,[1]Sheet2!$A$2:$I$38,3,FALSE)</f>
        <v>1.5923704E-2</v>
      </c>
      <c r="F13" s="35">
        <f>VLOOKUP($C13,[1]Sheet2!$A$2:$I$38,4,FALSE)</f>
        <v>0.71004204599999998</v>
      </c>
      <c r="G13" s="35">
        <f>VLOOKUP($C13,[1]Sheet2!$A$2:$I$38,5,FALSE)</f>
        <v>3.5157064000000002E-2</v>
      </c>
      <c r="H13" s="34">
        <v>0</v>
      </c>
      <c r="I13" s="35">
        <f>VLOOKUP($C13,[1]Sheet2!$A$2:$I$38,6,FALSE)</f>
        <v>0</v>
      </c>
      <c r="J13" s="35">
        <f>VLOOKUP($C13,[1]Sheet2!$A$2:$I$38,7,FALSE)</f>
        <v>0</v>
      </c>
      <c r="K13" s="34">
        <f t="shared" si="0"/>
        <v>0.76112281399999993</v>
      </c>
      <c r="L13" s="35">
        <f>VLOOKUP($C13,[1]Sheet2!$A$2:$I$38,8,FALSE)</f>
        <v>7.9269268999999989E-2</v>
      </c>
    </row>
    <row r="14" spans="2:12">
      <c r="B14" s="19">
        <v>10</v>
      </c>
      <c r="C14" s="21" t="s">
        <v>52</v>
      </c>
      <c r="D14" s="35">
        <f>VLOOKUP(C14,[1]Sheet2!$A$2:$I$38,2,FALSE)</f>
        <v>96.036557611999996</v>
      </c>
      <c r="E14" s="35">
        <f>VLOOKUP($C14,[1]Sheet2!$A$2:$I$38,3,FALSE)</f>
        <v>327.051198537</v>
      </c>
      <c r="F14" s="35">
        <f>VLOOKUP($C14,[1]Sheet2!$A$2:$I$38,4,FALSE)</f>
        <v>233.41425200099999</v>
      </c>
      <c r="G14" s="35">
        <f>VLOOKUP($C14,[1]Sheet2!$A$2:$I$38,5,FALSE)</f>
        <v>3.9516307290000001</v>
      </c>
      <c r="H14" s="34">
        <v>0</v>
      </c>
      <c r="I14" s="35">
        <f>VLOOKUP($C14,[1]Sheet2!$A$2:$I$38,6,FALSE)</f>
        <v>2.7704628320000002</v>
      </c>
      <c r="J14" s="35">
        <f>VLOOKUP($C14,[1]Sheet2!$A$2:$I$38,7,FALSE)</f>
        <v>4.8212063229999993</v>
      </c>
      <c r="K14" s="34">
        <f t="shared" si="0"/>
        <v>668.04530803400007</v>
      </c>
      <c r="L14" s="35">
        <f>VLOOKUP($C14,[1]Sheet2!$A$2:$I$38,8,FALSE)</f>
        <v>4.4076972510000001</v>
      </c>
    </row>
    <row r="15" spans="2:12">
      <c r="B15" s="19">
        <v>11</v>
      </c>
      <c r="C15" s="21" t="s">
        <v>53</v>
      </c>
      <c r="D15" s="35">
        <f>VLOOKUP(C15,[1]Sheet2!$A$2:$I$38,2,FALSE)</f>
        <v>270.804237693</v>
      </c>
      <c r="E15" s="35">
        <f>VLOOKUP($C15,[1]Sheet2!$A$2:$I$38,3,FALSE)</f>
        <v>624.33027039700005</v>
      </c>
      <c r="F15" s="35">
        <f>VLOOKUP($C15,[1]Sheet2!$A$2:$I$38,4,FALSE)</f>
        <v>344.899116499</v>
      </c>
      <c r="G15" s="35">
        <f>VLOOKUP($C15,[1]Sheet2!$A$2:$I$38,5,FALSE)</f>
        <v>12.431693082999999</v>
      </c>
      <c r="H15" s="34">
        <v>0</v>
      </c>
      <c r="I15" s="35">
        <f>VLOOKUP($C15,[1]Sheet2!$A$2:$I$38,6,FALSE)</f>
        <v>0</v>
      </c>
      <c r="J15" s="35">
        <f>VLOOKUP($C15,[1]Sheet2!$A$2:$I$38,7,FALSE)</f>
        <v>5.2237770499999998</v>
      </c>
      <c r="K15" s="34">
        <f t="shared" si="0"/>
        <v>1257.6890947220002</v>
      </c>
      <c r="L15" s="35">
        <f>VLOOKUP($C15,[1]Sheet2!$A$2:$I$38,8,FALSE)</f>
        <v>14.061217533000001</v>
      </c>
    </row>
    <row r="16" spans="2:12">
      <c r="B16" s="19">
        <v>12</v>
      </c>
      <c r="C16" s="21" t="s">
        <v>54</v>
      </c>
      <c r="D16" s="35">
        <f>VLOOKUP(C16,[1]Sheet2!$A$2:$I$38,2,FALSE)</f>
        <v>218.450450569</v>
      </c>
      <c r="E16" s="35">
        <f>VLOOKUP($C16,[1]Sheet2!$A$2:$I$38,3,FALSE)</f>
        <v>1754.3506255420002</v>
      </c>
      <c r="F16" s="35">
        <f>VLOOKUP($C16,[1]Sheet2!$A$2:$I$38,4,FALSE)</f>
        <v>204.887698769</v>
      </c>
      <c r="G16" s="35">
        <f>VLOOKUP($C16,[1]Sheet2!$A$2:$I$38,5,FALSE)</f>
        <v>4.1728687180000001</v>
      </c>
      <c r="H16" s="34">
        <v>0</v>
      </c>
      <c r="I16" s="35">
        <f>VLOOKUP($C16,[1]Sheet2!$A$2:$I$38,6,FALSE)</f>
        <v>0.50372051500000004</v>
      </c>
      <c r="J16" s="35">
        <f>VLOOKUP($C16,[1]Sheet2!$A$2:$I$38,7,FALSE)</f>
        <v>0</v>
      </c>
      <c r="K16" s="34">
        <f t="shared" si="0"/>
        <v>2182.3653641129999</v>
      </c>
      <c r="L16" s="35">
        <f>VLOOKUP($C16,[1]Sheet2!$A$2:$I$38,8,FALSE)</f>
        <v>11.985243813</v>
      </c>
    </row>
    <row r="17" spans="2:14">
      <c r="B17" s="19">
        <v>13</v>
      </c>
      <c r="C17" s="21" t="s">
        <v>55</v>
      </c>
      <c r="D17" s="35">
        <f>VLOOKUP(C17,[1]Sheet2!$A$2:$I$38,2,FALSE)</f>
        <v>0.77806334099999996</v>
      </c>
      <c r="E17" s="35">
        <f>VLOOKUP($C17,[1]Sheet2!$A$2:$I$38,3,FALSE)</f>
        <v>9.4273574040000003</v>
      </c>
      <c r="F17" s="35">
        <f>VLOOKUP($C17,[1]Sheet2!$A$2:$I$38,4,FALSE)</f>
        <v>9.8307337790000009</v>
      </c>
      <c r="G17" s="35">
        <f>VLOOKUP($C17,[1]Sheet2!$A$2:$I$38,5,FALSE)</f>
        <v>0.89394468000000005</v>
      </c>
      <c r="H17" s="34">
        <v>0</v>
      </c>
      <c r="I17" s="35">
        <f>VLOOKUP($C17,[1]Sheet2!$A$2:$I$38,6,FALSE)</f>
        <v>0</v>
      </c>
      <c r="J17" s="35">
        <f>VLOOKUP($C17,[1]Sheet2!$A$2:$I$38,7,FALSE)</f>
        <v>0</v>
      </c>
      <c r="K17" s="34">
        <f t="shared" si="0"/>
        <v>20.930099204000001</v>
      </c>
      <c r="L17" s="35">
        <f>VLOOKUP($C17,[1]Sheet2!$A$2:$I$38,8,FALSE)</f>
        <v>0.73768639199999997</v>
      </c>
    </row>
    <row r="18" spans="2:14">
      <c r="B18" s="19">
        <v>14</v>
      </c>
      <c r="C18" s="21" t="s">
        <v>56</v>
      </c>
      <c r="D18" s="35">
        <f>VLOOKUP(C18,[1]Sheet2!$A$2:$I$38,2,FALSE)</f>
        <v>3.0224087E-2</v>
      </c>
      <c r="E18" s="35">
        <f>VLOOKUP($C18,[1]Sheet2!$A$2:$I$38,3,FALSE)</f>
        <v>1.374183352</v>
      </c>
      <c r="F18" s="35">
        <f>VLOOKUP($C18,[1]Sheet2!$A$2:$I$38,4,FALSE)</f>
        <v>8.1987072449999996</v>
      </c>
      <c r="G18" s="35">
        <f>VLOOKUP($C18,[1]Sheet2!$A$2:$I$38,5,FALSE)</f>
        <v>0.77355307300000009</v>
      </c>
      <c r="H18" s="34">
        <v>0</v>
      </c>
      <c r="I18" s="35">
        <f>VLOOKUP($C18,[1]Sheet2!$A$2:$I$38,6,FALSE)</f>
        <v>0</v>
      </c>
      <c r="J18" s="35">
        <f>VLOOKUP($C18,[1]Sheet2!$A$2:$I$38,7,FALSE)</f>
        <v>0</v>
      </c>
      <c r="K18" s="34">
        <f t="shared" si="0"/>
        <v>10.376667757</v>
      </c>
      <c r="L18" s="35">
        <f>VLOOKUP($C18,[1]Sheet2!$A$2:$I$38,8,FALSE)</f>
        <v>0.32140307099999998</v>
      </c>
    </row>
    <row r="19" spans="2:14">
      <c r="B19" s="19">
        <v>15</v>
      </c>
      <c r="C19" s="21" t="s">
        <v>57</v>
      </c>
      <c r="D19" s="35">
        <f>VLOOKUP(C19,[1]Sheet2!$A$2:$I$38,2,FALSE)</f>
        <v>4.5254274890000001</v>
      </c>
      <c r="E19" s="35">
        <f>VLOOKUP($C19,[1]Sheet2!$A$2:$I$38,3,FALSE)</f>
        <v>28.156552520999998</v>
      </c>
      <c r="F19" s="35">
        <f>VLOOKUP($C19,[1]Sheet2!$A$2:$I$38,4,FALSE)</f>
        <v>32.353406387</v>
      </c>
      <c r="G19" s="35">
        <f>VLOOKUP($C19,[1]Sheet2!$A$2:$I$38,5,FALSE)</f>
        <v>1.6425360789999999</v>
      </c>
      <c r="H19" s="34">
        <v>0</v>
      </c>
      <c r="I19" s="35">
        <f>VLOOKUP($C19,[1]Sheet2!$A$2:$I$38,6,FALSE)</f>
        <v>0</v>
      </c>
      <c r="J19" s="35">
        <f>VLOOKUP($C19,[1]Sheet2!$A$2:$I$38,7,FALSE)</f>
        <v>0</v>
      </c>
      <c r="K19" s="34">
        <f t="shared" si="0"/>
        <v>66.677922475999992</v>
      </c>
      <c r="L19" s="35">
        <f>VLOOKUP($C19,[1]Sheet2!$A$2:$I$38,8,FALSE)</f>
        <v>1.713363513</v>
      </c>
    </row>
    <row r="20" spans="2:14">
      <c r="B20" s="19">
        <v>16</v>
      </c>
      <c r="C20" s="21" t="s">
        <v>58</v>
      </c>
      <c r="D20" s="35">
        <f>VLOOKUP(C20,[1]Sheet2!$A$2:$I$38,2,FALSE)</f>
        <v>750.01168756899995</v>
      </c>
      <c r="E20" s="35">
        <f>VLOOKUP($C20,[1]Sheet2!$A$2:$I$38,3,FALSE)</f>
        <v>1069.794431904</v>
      </c>
      <c r="F20" s="35">
        <f>VLOOKUP($C20,[1]Sheet2!$A$2:$I$38,4,FALSE)</f>
        <v>273.54056552100002</v>
      </c>
      <c r="G20" s="35">
        <f>VLOOKUP($C20,[1]Sheet2!$A$2:$I$38,5,FALSE)</f>
        <v>11.433380777</v>
      </c>
      <c r="H20" s="34">
        <v>0</v>
      </c>
      <c r="I20" s="35">
        <f>VLOOKUP($C20,[1]Sheet2!$A$2:$I$38,6,FALSE)</f>
        <v>0</v>
      </c>
      <c r="J20" s="35">
        <f>VLOOKUP($C20,[1]Sheet2!$A$2:$I$38,7,FALSE)</f>
        <v>0</v>
      </c>
      <c r="K20" s="34">
        <f t="shared" si="0"/>
        <v>2104.780065771</v>
      </c>
      <c r="L20" s="35">
        <f>VLOOKUP($C20,[1]Sheet2!$A$2:$I$38,8,FALSE)</f>
        <v>18.460197874000002</v>
      </c>
    </row>
    <row r="21" spans="2:14">
      <c r="B21" s="19">
        <v>17</v>
      </c>
      <c r="C21" s="21" t="s">
        <v>59</v>
      </c>
      <c r="D21" s="35">
        <f>VLOOKUP(C21,[1]Sheet2!$A$2:$I$38,2,FALSE)</f>
        <v>42.570501393999997</v>
      </c>
      <c r="E21" s="35">
        <f>VLOOKUP($C21,[1]Sheet2!$A$2:$I$38,3,FALSE)</f>
        <v>50.915763173999999</v>
      </c>
      <c r="F21" s="35">
        <f>VLOOKUP($C21,[1]Sheet2!$A$2:$I$38,4,FALSE)</f>
        <v>45.404714335000001</v>
      </c>
      <c r="G21" s="35">
        <f>VLOOKUP($C21,[1]Sheet2!$A$2:$I$38,5,FALSE)</f>
        <v>3.4244151310000004</v>
      </c>
      <c r="H21" s="34">
        <v>0</v>
      </c>
      <c r="I21" s="35">
        <f>VLOOKUP($C21,[1]Sheet2!$A$2:$I$38,6,FALSE)</f>
        <v>0</v>
      </c>
      <c r="J21" s="35">
        <f>VLOOKUP($C21,[1]Sheet2!$A$2:$I$38,7,FALSE)</f>
        <v>0</v>
      </c>
      <c r="K21" s="34">
        <f t="shared" si="0"/>
        <v>142.31539403399998</v>
      </c>
      <c r="L21" s="35">
        <f>VLOOKUP($C21,[1]Sheet2!$A$2:$I$38,8,FALSE)</f>
        <v>9.1827517279999995</v>
      </c>
    </row>
    <row r="22" spans="2:14">
      <c r="B22" s="19">
        <v>18</v>
      </c>
      <c r="C22" s="20" t="s">
        <v>60</v>
      </c>
      <c r="D22" s="35">
        <f>VLOOKUP(C22,[1]Sheet2!$A$2:$I$38,2,FALSE)</f>
        <v>0</v>
      </c>
      <c r="E22" s="35">
        <f>VLOOKUP($C22,[1]Sheet2!$A$2:$I$38,3,FALSE)</f>
        <v>0</v>
      </c>
      <c r="F22" s="35">
        <f>VLOOKUP($C22,[1]Sheet2!$A$2:$I$38,4,FALSE)</f>
        <v>1.0662292E-2</v>
      </c>
      <c r="G22" s="35">
        <f>VLOOKUP($C22,[1]Sheet2!$A$2:$I$38,5,FALSE)</f>
        <v>0</v>
      </c>
      <c r="H22" s="34">
        <v>0</v>
      </c>
      <c r="I22" s="35">
        <f>VLOOKUP($C22,[1]Sheet2!$A$2:$I$38,6,FALSE)</f>
        <v>0</v>
      </c>
      <c r="J22" s="35">
        <f>VLOOKUP($C22,[1]Sheet2!$A$2:$I$38,7,FALSE)</f>
        <v>0</v>
      </c>
      <c r="K22" s="34">
        <f t="shared" si="0"/>
        <v>1.0662292E-2</v>
      </c>
      <c r="L22" s="35">
        <f>VLOOKUP($C22,[1]Sheet2!$A$2:$I$38,8,FALSE)</f>
        <v>0</v>
      </c>
    </row>
    <row r="23" spans="2:14">
      <c r="B23" s="19">
        <v>19</v>
      </c>
      <c r="C23" s="21" t="s">
        <v>61</v>
      </c>
      <c r="D23" s="35">
        <f>VLOOKUP(C23,[1]Sheet2!$A$2:$I$38,2,FALSE)</f>
        <v>6.5600483890000003</v>
      </c>
      <c r="E23" s="35">
        <f>VLOOKUP($C23,[1]Sheet2!$A$2:$I$38,3,FALSE)</f>
        <v>35.264190712000001</v>
      </c>
      <c r="F23" s="35">
        <f>VLOOKUP($C23,[1]Sheet2!$A$2:$I$38,4,FALSE)</f>
        <v>56.517229579999999</v>
      </c>
      <c r="G23" s="35">
        <f>VLOOKUP($C23,[1]Sheet2!$A$2:$I$38,5,FALSE)</f>
        <v>3.4876011359999999</v>
      </c>
      <c r="H23" s="34">
        <v>0</v>
      </c>
      <c r="I23" s="35">
        <f>VLOOKUP($C23,[1]Sheet2!$A$2:$I$38,6,FALSE)</f>
        <v>0</v>
      </c>
      <c r="J23" s="35">
        <f>VLOOKUP($C23,[1]Sheet2!$A$2:$I$38,7,FALSE)</f>
        <v>0</v>
      </c>
      <c r="K23" s="34">
        <f t="shared" si="0"/>
        <v>101.829069817</v>
      </c>
      <c r="L23" s="35">
        <f>VLOOKUP($C23,[1]Sheet2!$A$2:$I$38,8,FALSE)</f>
        <v>5.6207124729999993</v>
      </c>
    </row>
    <row r="24" spans="2:14">
      <c r="B24" s="19">
        <v>20</v>
      </c>
      <c r="C24" s="21" t="s">
        <v>62</v>
      </c>
      <c r="D24" s="35">
        <f>VLOOKUP(C24,[1]Sheet2!$A$2:$I$38,2,FALSE)</f>
        <v>9065.906677627001</v>
      </c>
      <c r="E24" s="35">
        <f>VLOOKUP($C24,[1]Sheet2!$A$2:$I$38,3,FALSE)</f>
        <v>7518.8702605820008</v>
      </c>
      <c r="F24" s="35">
        <f>VLOOKUP($C24,[1]Sheet2!$A$2:$I$38,4,FALSE)</f>
        <v>2388.5392404439999</v>
      </c>
      <c r="G24" s="35">
        <f>VLOOKUP($C24,[1]Sheet2!$A$2:$I$38,5,FALSE)</f>
        <v>45.531177495000001</v>
      </c>
      <c r="H24" s="34">
        <v>0</v>
      </c>
      <c r="I24" s="35">
        <f>VLOOKUP($C24,[1]Sheet2!$A$2:$I$38,6,FALSE)</f>
        <v>587.69923109399997</v>
      </c>
      <c r="J24" s="35">
        <f>VLOOKUP($C24,[1]Sheet2!$A$2:$I$38,7,FALSE)</f>
        <v>64.784965370000009</v>
      </c>
      <c r="K24" s="34">
        <f t="shared" si="0"/>
        <v>19671.331552611999</v>
      </c>
      <c r="L24" s="35">
        <f>VLOOKUP($C24,[1]Sheet2!$A$2:$I$38,8,FALSE)</f>
        <v>99.133194103999998</v>
      </c>
      <c r="N24" s="58"/>
    </row>
    <row r="25" spans="2:14">
      <c r="B25" s="19">
        <v>21</v>
      </c>
      <c r="C25" s="20" t="s">
        <v>63</v>
      </c>
      <c r="D25" s="35">
        <f>VLOOKUP(C25,[1]Sheet2!$A$2:$I$38,2,FALSE)</f>
        <v>0</v>
      </c>
      <c r="E25" s="35">
        <f>VLOOKUP($C25,[1]Sheet2!$A$2:$I$38,3,FALSE)</f>
        <v>0</v>
      </c>
      <c r="F25" s="35">
        <f>VLOOKUP($C25,[1]Sheet2!$A$2:$I$38,4,FALSE)</f>
        <v>0.61642828100000002</v>
      </c>
      <c r="G25" s="35">
        <f>VLOOKUP($C25,[1]Sheet2!$A$2:$I$38,5,FALSE)</f>
        <v>1.4314194000000001E-2</v>
      </c>
      <c r="H25" s="34">
        <v>0</v>
      </c>
      <c r="I25" s="35">
        <f>VLOOKUP($C25,[1]Sheet2!$A$2:$I$38,6,FALSE)</f>
        <v>0</v>
      </c>
      <c r="J25" s="35">
        <f>VLOOKUP($C25,[1]Sheet2!$A$2:$I$38,7,FALSE)</f>
        <v>0</v>
      </c>
      <c r="K25" s="34">
        <f t="shared" si="0"/>
        <v>0.63074247500000002</v>
      </c>
      <c r="L25" s="35">
        <f>VLOOKUP($C25,[1]Sheet2!$A$2:$I$38,8,FALSE)</f>
        <v>4.8944871000000001E-2</v>
      </c>
    </row>
    <row r="26" spans="2:14">
      <c r="B26" s="19">
        <v>22</v>
      </c>
      <c r="C26" s="21" t="s">
        <v>64</v>
      </c>
      <c r="D26" s="35">
        <f>VLOOKUP(C26,[1]Sheet2!$A$2:$I$38,2,FALSE)</f>
        <v>4.9991881000000002E-2</v>
      </c>
      <c r="E26" s="35">
        <f>VLOOKUP($C26,[1]Sheet2!$A$2:$I$38,3,FALSE)</f>
        <v>5.2645069370000002</v>
      </c>
      <c r="F26" s="35">
        <f>VLOOKUP($C26,[1]Sheet2!$A$2:$I$38,4,FALSE)</f>
        <v>14.577848886999998</v>
      </c>
      <c r="G26" s="35">
        <f>VLOOKUP($C26,[1]Sheet2!$A$2:$I$38,5,FALSE)</f>
        <v>1.8023937999999999</v>
      </c>
      <c r="H26" s="34">
        <v>0</v>
      </c>
      <c r="I26" s="35">
        <f>VLOOKUP($C26,[1]Sheet2!$A$2:$I$38,6,FALSE)</f>
        <v>0</v>
      </c>
      <c r="J26" s="35">
        <f>VLOOKUP($C26,[1]Sheet2!$A$2:$I$38,7,FALSE)</f>
        <v>0</v>
      </c>
      <c r="K26" s="34">
        <f t="shared" si="0"/>
        <v>21.694741505</v>
      </c>
      <c r="L26" s="35">
        <f>VLOOKUP($C26,[1]Sheet2!$A$2:$I$38,8,FALSE)</f>
        <v>3.1275457E-2</v>
      </c>
    </row>
    <row r="27" spans="2:14">
      <c r="B27" s="19">
        <v>23</v>
      </c>
      <c r="C27" s="20" t="s">
        <v>65</v>
      </c>
      <c r="D27" s="35">
        <f>VLOOKUP(C27,[1]Sheet2!$A$2:$I$38,2,FALSE)</f>
        <v>0</v>
      </c>
      <c r="E27" s="35">
        <f>VLOOKUP($C27,[1]Sheet2!$A$2:$I$38,3,FALSE)</f>
        <v>0</v>
      </c>
      <c r="F27" s="35">
        <f>VLOOKUP($C27,[1]Sheet2!$A$2:$I$38,4,FALSE)</f>
        <v>8.6184178E-2</v>
      </c>
      <c r="G27" s="35">
        <f>VLOOKUP($C27,[1]Sheet2!$A$2:$I$38,5,FALSE)</f>
        <v>0</v>
      </c>
      <c r="H27" s="34">
        <v>0</v>
      </c>
      <c r="I27" s="35">
        <f>VLOOKUP($C27,[1]Sheet2!$A$2:$I$38,6,FALSE)</f>
        <v>0</v>
      </c>
      <c r="J27" s="35">
        <f>VLOOKUP($C27,[1]Sheet2!$A$2:$I$38,7,FALSE)</f>
        <v>0</v>
      </c>
      <c r="K27" s="34">
        <f t="shared" si="0"/>
        <v>8.6184178E-2</v>
      </c>
      <c r="L27" s="35">
        <f>VLOOKUP($C27,[1]Sheet2!$A$2:$I$38,8,FALSE)</f>
        <v>0</v>
      </c>
    </row>
    <row r="28" spans="2:14">
      <c r="B28" s="19">
        <v>24</v>
      </c>
      <c r="C28" s="20" t="s">
        <v>66</v>
      </c>
      <c r="D28" s="35">
        <f>VLOOKUP(C28,[1]Sheet2!$A$2:$I$38,2,FALSE)</f>
        <v>0</v>
      </c>
      <c r="E28" s="35">
        <f>VLOOKUP($C28,[1]Sheet2!$A$2:$I$38,3,FALSE)</f>
        <v>0.104241731</v>
      </c>
      <c r="F28" s="35">
        <f>VLOOKUP($C28,[1]Sheet2!$A$2:$I$38,4,FALSE)</f>
        <v>0.79995824699999996</v>
      </c>
      <c r="G28" s="35">
        <f>VLOOKUP($C28,[1]Sheet2!$A$2:$I$38,5,FALSE)</f>
        <v>1.7498501E-2</v>
      </c>
      <c r="H28" s="34">
        <v>0</v>
      </c>
      <c r="I28" s="35">
        <f>VLOOKUP($C28,[1]Sheet2!$A$2:$I$38,6,FALSE)</f>
        <v>0</v>
      </c>
      <c r="J28" s="35">
        <f>VLOOKUP($C28,[1]Sheet2!$A$2:$I$38,7,FALSE)</f>
        <v>0</v>
      </c>
      <c r="K28" s="34">
        <f t="shared" si="0"/>
        <v>0.92169847900000001</v>
      </c>
      <c r="L28" s="35">
        <f>VLOOKUP($C28,[1]Sheet2!$A$2:$I$38,8,FALSE)</f>
        <v>2.2851512000000001E-2</v>
      </c>
    </row>
    <row r="29" spans="2:14">
      <c r="B29" s="19">
        <v>25</v>
      </c>
      <c r="C29" s="21" t="s">
        <v>67</v>
      </c>
      <c r="D29" s="35">
        <f>VLOOKUP(C29,[1]Sheet2!$A$2:$I$38,2,FALSE)</f>
        <v>628.38208702099996</v>
      </c>
      <c r="E29" s="35">
        <f>VLOOKUP($C29,[1]Sheet2!$A$2:$I$38,3,FALSE)</f>
        <v>2427.3810200710004</v>
      </c>
      <c r="F29" s="35">
        <f>VLOOKUP($C29,[1]Sheet2!$A$2:$I$38,4,FALSE)</f>
        <v>509.38907924299997</v>
      </c>
      <c r="G29" s="35">
        <f>VLOOKUP($C29,[1]Sheet2!$A$2:$I$38,5,FALSE)</f>
        <v>18.471908171999999</v>
      </c>
      <c r="H29" s="34">
        <v>0</v>
      </c>
      <c r="I29" s="35">
        <f>VLOOKUP($C29,[1]Sheet2!$A$2:$I$38,6,FALSE)</f>
        <v>0</v>
      </c>
      <c r="J29" s="35">
        <f>VLOOKUP($C29,[1]Sheet2!$A$2:$I$38,7,FALSE)</f>
        <v>0</v>
      </c>
      <c r="K29" s="34">
        <f t="shared" si="0"/>
        <v>3583.6240945070008</v>
      </c>
      <c r="L29" s="35">
        <f>VLOOKUP($C29,[1]Sheet2!$A$2:$I$38,8,FALSE)</f>
        <v>32.291565437000003</v>
      </c>
    </row>
    <row r="30" spans="2:14">
      <c r="B30" s="19">
        <v>26</v>
      </c>
      <c r="C30" s="21" t="s">
        <v>68</v>
      </c>
      <c r="D30" s="35">
        <f>VLOOKUP(C30,[1]Sheet2!$A$2:$I$38,2,FALSE)</f>
        <v>31.923109950000001</v>
      </c>
      <c r="E30" s="35">
        <f>VLOOKUP($C30,[1]Sheet2!$A$2:$I$38,3,FALSE)</f>
        <v>12.827461964999999</v>
      </c>
      <c r="F30" s="35">
        <f>VLOOKUP($C30,[1]Sheet2!$A$2:$I$38,4,FALSE)</f>
        <v>32.777211509000004</v>
      </c>
      <c r="G30" s="35">
        <f>VLOOKUP($C30,[1]Sheet2!$A$2:$I$38,5,FALSE)</f>
        <v>1.032838828</v>
      </c>
      <c r="H30" s="34">
        <v>0</v>
      </c>
      <c r="I30" s="35">
        <f>VLOOKUP($C30,[1]Sheet2!$A$2:$I$38,6,FALSE)</f>
        <v>0</v>
      </c>
      <c r="J30" s="35">
        <f>VLOOKUP($C30,[1]Sheet2!$A$2:$I$38,7,FALSE)</f>
        <v>0</v>
      </c>
      <c r="K30" s="34">
        <f t="shared" si="0"/>
        <v>78.560622252000002</v>
      </c>
      <c r="L30" s="35">
        <f>VLOOKUP($C30,[1]Sheet2!$A$2:$I$38,8,FALSE)</f>
        <v>1.1734893550000001</v>
      </c>
    </row>
    <row r="31" spans="2:14">
      <c r="B31" s="19">
        <v>27</v>
      </c>
      <c r="C31" s="21" t="s">
        <v>17</v>
      </c>
      <c r="D31" s="35">
        <f>VLOOKUP(C31,[1]Sheet2!$A$2:$I$38,2,FALSE)</f>
        <v>226.03815803800001</v>
      </c>
      <c r="E31" s="35">
        <f>VLOOKUP($C31,[1]Sheet2!$A$2:$I$38,3,FALSE)</f>
        <v>1063.921264741</v>
      </c>
      <c r="F31" s="35">
        <f>VLOOKUP($C31,[1]Sheet2!$A$2:$I$38,4,FALSE)</f>
        <v>441.21231539400003</v>
      </c>
      <c r="G31" s="35">
        <f>VLOOKUP($C31,[1]Sheet2!$A$2:$I$38,5,FALSE)</f>
        <v>13.347431376000001</v>
      </c>
      <c r="H31" s="34">
        <v>0</v>
      </c>
      <c r="I31" s="35">
        <f>VLOOKUP($C31,[1]Sheet2!$A$2:$I$38,6,FALSE)</f>
        <v>0</v>
      </c>
      <c r="J31" s="35">
        <f>VLOOKUP($C31,[1]Sheet2!$A$2:$I$38,7,FALSE)</f>
        <v>0</v>
      </c>
      <c r="K31" s="34">
        <f t="shared" si="0"/>
        <v>1744.519169549</v>
      </c>
      <c r="L31" s="35">
        <f>VLOOKUP($C31,[1]Sheet2!$A$2:$I$38,8,FALSE)</f>
        <v>13.698696268000001</v>
      </c>
    </row>
    <row r="32" spans="2:14">
      <c r="B32" s="19">
        <v>28</v>
      </c>
      <c r="C32" s="21" t="s">
        <v>69</v>
      </c>
      <c r="D32" s="35">
        <f>VLOOKUP(C32,[1]Sheet2!$A$2:$I$38,2,FALSE)</f>
        <v>1.2868916880000001</v>
      </c>
      <c r="E32" s="35">
        <f>VLOOKUP($C32,[1]Sheet2!$A$2:$I$38,3,FALSE)</f>
        <v>0.72186656399999993</v>
      </c>
      <c r="F32" s="35">
        <f>VLOOKUP($C32,[1]Sheet2!$A$2:$I$38,4,FALSE)</f>
        <v>2.6127288930000003</v>
      </c>
      <c r="G32" s="35">
        <f>VLOOKUP($C32,[1]Sheet2!$A$2:$I$38,5,FALSE)</f>
        <v>6.7056403000000001E-2</v>
      </c>
      <c r="H32" s="34">
        <v>0</v>
      </c>
      <c r="I32" s="35">
        <f>VLOOKUP($C32,[1]Sheet2!$A$2:$I$38,6,FALSE)</f>
        <v>0</v>
      </c>
      <c r="J32" s="35">
        <f>VLOOKUP($C32,[1]Sheet2!$A$2:$I$38,7,FALSE)</f>
        <v>0</v>
      </c>
      <c r="K32" s="34">
        <f t="shared" si="0"/>
        <v>4.6885435479999993</v>
      </c>
      <c r="L32" s="35">
        <f>VLOOKUP($C32,[1]Sheet2!$A$2:$I$38,8,FALSE)</f>
        <v>0.31447547200000003</v>
      </c>
    </row>
    <row r="33" spans="2:12">
      <c r="B33" s="19">
        <v>29</v>
      </c>
      <c r="C33" s="21" t="s">
        <v>70</v>
      </c>
      <c r="D33" s="35">
        <f>VLOOKUP(C33,[1]Sheet2!$A$2:$I$38,2,FALSE)</f>
        <v>39.408026529000004</v>
      </c>
      <c r="E33" s="35">
        <f>VLOOKUP($C33,[1]Sheet2!$A$2:$I$38,3,FALSE)</f>
        <v>219.76810126399999</v>
      </c>
      <c r="F33" s="35">
        <f>VLOOKUP($C33,[1]Sheet2!$A$2:$I$38,4,FALSE)</f>
        <v>109.39303676700001</v>
      </c>
      <c r="G33" s="35">
        <f>VLOOKUP($C33,[1]Sheet2!$A$2:$I$38,5,FALSE)</f>
        <v>7.2267246260000002</v>
      </c>
      <c r="H33" s="34">
        <v>0</v>
      </c>
      <c r="I33" s="35">
        <f>VLOOKUP($C33,[1]Sheet2!$A$2:$I$38,6,FALSE)</f>
        <v>0</v>
      </c>
      <c r="J33" s="35">
        <f>VLOOKUP($C33,[1]Sheet2!$A$2:$I$38,7,FALSE)</f>
        <v>0</v>
      </c>
      <c r="K33" s="34">
        <f t="shared" si="0"/>
        <v>375.79588918600001</v>
      </c>
      <c r="L33" s="35">
        <f>VLOOKUP($C33,[1]Sheet2!$A$2:$I$38,8,FALSE)</f>
        <v>4.8809270690000002</v>
      </c>
    </row>
    <row r="34" spans="2:12">
      <c r="B34" s="19">
        <v>30</v>
      </c>
      <c r="C34" s="21" t="s">
        <v>71</v>
      </c>
      <c r="D34" s="35">
        <f>VLOOKUP(C34,[1]Sheet2!$A$2:$I$38,2,FALSE)</f>
        <v>212.27824163</v>
      </c>
      <c r="E34" s="35">
        <f>VLOOKUP($C34,[1]Sheet2!$A$2:$I$38,3,FALSE)</f>
        <v>859.75101630200004</v>
      </c>
      <c r="F34" s="35">
        <f>VLOOKUP($C34,[1]Sheet2!$A$2:$I$38,4,FALSE)</f>
        <v>97.338087239999993</v>
      </c>
      <c r="G34" s="35">
        <f>VLOOKUP($C34,[1]Sheet2!$A$2:$I$38,5,FALSE)</f>
        <v>6.8791447699999999</v>
      </c>
      <c r="H34" s="34">
        <v>0</v>
      </c>
      <c r="I34" s="35">
        <f>VLOOKUP($C34,[1]Sheet2!$A$2:$I$38,6,FALSE)</f>
        <v>0</v>
      </c>
      <c r="J34" s="35">
        <f>VLOOKUP($C34,[1]Sheet2!$A$2:$I$38,7,FALSE)</f>
        <v>6.9103960000000009E-3</v>
      </c>
      <c r="K34" s="34">
        <f t="shared" si="0"/>
        <v>1176.2534003380001</v>
      </c>
      <c r="L34" s="35">
        <f>VLOOKUP($C34,[1]Sheet2!$A$2:$I$38,8,FALSE)</f>
        <v>6.1490020889999997</v>
      </c>
    </row>
    <row r="35" spans="2:12">
      <c r="B35" s="19">
        <v>31</v>
      </c>
      <c r="C35" s="20" t="s">
        <v>72</v>
      </c>
      <c r="D35" s="35">
        <f>VLOOKUP(C35,[1]Sheet2!$A$2:$I$38,2,FALSE)</f>
        <v>0.143787843</v>
      </c>
      <c r="E35" s="35">
        <f>VLOOKUP($C35,[1]Sheet2!$A$2:$I$38,3,FALSE)</f>
        <v>0.31465467799999997</v>
      </c>
      <c r="F35" s="35">
        <f>VLOOKUP($C35,[1]Sheet2!$A$2:$I$38,4,FALSE)</f>
        <v>2.963199672</v>
      </c>
      <c r="G35" s="35">
        <f>VLOOKUP($C35,[1]Sheet2!$A$2:$I$38,5,FALSE)</f>
        <v>0.41915603800000001</v>
      </c>
      <c r="H35" s="34">
        <v>0</v>
      </c>
      <c r="I35" s="35">
        <f>VLOOKUP($C35,[1]Sheet2!$A$2:$I$38,6,FALSE)</f>
        <v>0</v>
      </c>
      <c r="J35" s="35">
        <f>VLOOKUP($C35,[1]Sheet2!$A$2:$I$38,7,FALSE)</f>
        <v>0</v>
      </c>
      <c r="K35" s="34">
        <f t="shared" si="0"/>
        <v>3.840798231</v>
      </c>
      <c r="L35" s="35">
        <f>VLOOKUP($C35,[1]Sheet2!$A$2:$I$38,8,FALSE)</f>
        <v>0.35106518799999997</v>
      </c>
    </row>
    <row r="36" spans="2:12">
      <c r="B36" s="19">
        <v>32</v>
      </c>
      <c r="C36" s="21" t="s">
        <v>73</v>
      </c>
      <c r="D36" s="35">
        <f>VLOOKUP(C36,[1]Sheet2!$A$2:$I$38,2,FALSE)</f>
        <v>332.44842641500003</v>
      </c>
      <c r="E36" s="35">
        <f>VLOOKUP($C36,[1]Sheet2!$A$2:$I$38,3,FALSE)</f>
        <v>552.11523988800002</v>
      </c>
      <c r="F36" s="35">
        <f>VLOOKUP($C36,[1]Sheet2!$A$2:$I$38,4,FALSE)</f>
        <v>249.56761291699999</v>
      </c>
      <c r="G36" s="35">
        <f>VLOOKUP($C36,[1]Sheet2!$A$2:$I$38,5,FALSE)</f>
        <v>3.1479007050000001</v>
      </c>
      <c r="H36" s="34">
        <v>0</v>
      </c>
      <c r="I36" s="35">
        <f>VLOOKUP($C36,[1]Sheet2!$A$2:$I$38,6,FALSE)</f>
        <v>0</v>
      </c>
      <c r="J36" s="35">
        <f>VLOOKUP($C36,[1]Sheet2!$A$2:$I$38,7,FALSE)</f>
        <v>0</v>
      </c>
      <c r="K36" s="34">
        <f t="shared" si="0"/>
        <v>1137.2791799249999</v>
      </c>
      <c r="L36" s="35">
        <f>VLOOKUP($C36,[1]Sheet2!$A$2:$I$38,8,FALSE)</f>
        <v>18.131500605000003</v>
      </c>
    </row>
    <row r="37" spans="2:12">
      <c r="B37" s="19">
        <v>33</v>
      </c>
      <c r="C37" s="21" t="s">
        <v>74</v>
      </c>
      <c r="D37" s="35">
        <f>VLOOKUP(C37,[1]Sheet2!$A$2:$I$38,2,FALSE)</f>
        <v>5.7193500000000009E-4</v>
      </c>
      <c r="E37" s="35">
        <f>VLOOKUP($C37,[1]Sheet2!$A$2:$I$38,3,FALSE)</f>
        <v>7.7541206000000001E-2</v>
      </c>
      <c r="F37" s="35">
        <f>VLOOKUP($C37,[1]Sheet2!$A$2:$I$38,4,FALSE)</f>
        <v>0.21001398500000001</v>
      </c>
      <c r="G37" s="35">
        <f>VLOOKUP($C37,[1]Sheet2!$A$2:$I$38,5,FALSE)</f>
        <v>0</v>
      </c>
      <c r="H37" s="34">
        <v>0</v>
      </c>
      <c r="I37" s="35">
        <f>VLOOKUP($C37,[1]Sheet2!$A$2:$I$38,6,FALSE)</f>
        <v>0</v>
      </c>
      <c r="J37" s="35">
        <f>VLOOKUP($C37,[1]Sheet2!$A$2:$I$38,7,FALSE)</f>
        <v>0</v>
      </c>
      <c r="K37" s="34">
        <f t="shared" si="0"/>
        <v>0.28812712600000001</v>
      </c>
      <c r="L37" s="35">
        <f>VLOOKUP($C37,[1]Sheet2!$A$2:$I$38,8,FALSE)</f>
        <v>1.4769647E-2</v>
      </c>
    </row>
    <row r="38" spans="2:12">
      <c r="B38" s="19">
        <v>34</v>
      </c>
      <c r="C38" s="21" t="s">
        <v>75</v>
      </c>
      <c r="D38" s="35">
        <f>VLOOKUP(C38,[1]Sheet2!$A$2:$I$38,2,FALSE)</f>
        <v>130.65952508399999</v>
      </c>
      <c r="E38" s="35">
        <f>VLOOKUP($C38,[1]Sheet2!$A$2:$I$38,3,FALSE)</f>
        <v>596.67616088199998</v>
      </c>
      <c r="F38" s="35">
        <f>VLOOKUP($C38,[1]Sheet2!$A$2:$I$38,4,FALSE)</f>
        <v>325.47166930799995</v>
      </c>
      <c r="G38" s="35">
        <f>VLOOKUP($C38,[1]Sheet2!$A$2:$I$38,5,FALSE)</f>
        <v>21.912309766</v>
      </c>
      <c r="H38" s="34">
        <v>0</v>
      </c>
      <c r="I38" s="35">
        <f>VLOOKUP($C38,[1]Sheet2!$A$2:$I$38,6,FALSE)</f>
        <v>0</v>
      </c>
      <c r="J38" s="35">
        <f>VLOOKUP($C38,[1]Sheet2!$A$2:$I$38,7,FALSE)</f>
        <v>9.1602920000000004E-3</v>
      </c>
      <c r="K38" s="34">
        <f t="shared" si="0"/>
        <v>1074.7288253319998</v>
      </c>
      <c r="L38" s="35">
        <f>VLOOKUP($C38,[1]Sheet2!$A$2:$I$38,8,FALSE)</f>
        <v>22.115370752</v>
      </c>
    </row>
    <row r="39" spans="2:12">
      <c r="B39" s="19">
        <v>35</v>
      </c>
      <c r="C39" s="21" t="s">
        <v>76</v>
      </c>
      <c r="D39" s="35">
        <f>VLOOKUP(C39,[1]Sheet2!$A$2:$I$38,2,FALSE)</f>
        <v>3.003783313</v>
      </c>
      <c r="E39" s="35">
        <f>VLOOKUP($C39,[1]Sheet2!$A$2:$I$38,3,FALSE)</f>
        <v>25.668851641</v>
      </c>
      <c r="F39" s="35">
        <f>VLOOKUP($C39,[1]Sheet2!$A$2:$I$38,4,FALSE)</f>
        <v>25.816788710000001</v>
      </c>
      <c r="G39" s="35">
        <f>VLOOKUP($C39,[1]Sheet2!$A$2:$I$38,5,FALSE)</f>
        <v>4.08083537</v>
      </c>
      <c r="H39" s="34">
        <v>0</v>
      </c>
      <c r="I39" s="35">
        <f>VLOOKUP($C39,[1]Sheet2!$A$2:$I$38,6,FALSE)</f>
        <v>0</v>
      </c>
      <c r="J39" s="35">
        <f>VLOOKUP($C39,[1]Sheet2!$A$2:$I$38,7,FALSE)</f>
        <v>0</v>
      </c>
      <c r="K39" s="34">
        <f t="shared" si="0"/>
        <v>58.570259034000003</v>
      </c>
      <c r="L39" s="35">
        <f>VLOOKUP($C39,[1]Sheet2!$A$2:$I$38,8,FALSE)</f>
        <v>2.7225889400000001</v>
      </c>
    </row>
    <row r="40" spans="2:12">
      <c r="B40" s="19">
        <v>36</v>
      </c>
      <c r="C40" s="21" t="s">
        <v>77</v>
      </c>
      <c r="D40" s="35">
        <f>VLOOKUP(C40,[1]Sheet2!$A$2:$I$38,2,FALSE)</f>
        <v>435.67195100100002</v>
      </c>
      <c r="E40" s="35">
        <f>VLOOKUP($C40,[1]Sheet2!$A$2:$I$38,3,FALSE)</f>
        <v>950.20100897099996</v>
      </c>
      <c r="F40" s="35">
        <f>VLOOKUP($C40,[1]Sheet2!$A$2:$I$38,4,FALSE)</f>
        <v>316.70795595200002</v>
      </c>
      <c r="G40" s="35">
        <f>VLOOKUP($C40,[1]Sheet2!$A$2:$I$38,5,FALSE)</f>
        <v>11.213761728</v>
      </c>
      <c r="H40" s="34">
        <v>0</v>
      </c>
      <c r="I40" s="35">
        <f>VLOOKUP($C40,[1]Sheet2!$A$2:$I$38,6,FALSE)</f>
        <v>0</v>
      </c>
      <c r="J40" s="35">
        <f>VLOOKUP($C40,[1]Sheet2!$A$2:$I$38,7,FALSE)</f>
        <v>0</v>
      </c>
      <c r="K40" s="34">
        <f t="shared" si="0"/>
        <v>1713.794677652</v>
      </c>
      <c r="L40" s="35">
        <f>VLOOKUP($C40,[1]Sheet2!$A$2:$I$38,8,FALSE)</f>
        <v>13.588189972999999</v>
      </c>
    </row>
    <row r="41" spans="2:12">
      <c r="B41" s="19">
        <v>37</v>
      </c>
      <c r="C41" s="21" t="s">
        <v>196</v>
      </c>
      <c r="D41" s="35">
        <f>VLOOKUP(C41,[1]Sheet2!$A$2:$I$38,2,FALSE)</f>
        <v>12.018259749</v>
      </c>
      <c r="E41" s="35">
        <f>VLOOKUP($C41,[1]Sheet2!$A$2:$I$38,3,FALSE)</f>
        <v>2.1934913320000002</v>
      </c>
      <c r="F41" s="35">
        <f>VLOOKUP($C41,[1]Sheet2!$A$2:$I$38,4,FALSE)</f>
        <v>0.14328459399999999</v>
      </c>
      <c r="G41" s="35">
        <f>VLOOKUP($C41,[1]Sheet2!$A$2:$I$38,5,FALSE)</f>
        <v>2.9450532000000001E-2</v>
      </c>
      <c r="H41" s="34">
        <v>0</v>
      </c>
      <c r="I41" s="35">
        <f>VLOOKUP($C41,[1]Sheet2!$A$2:$I$38,6,FALSE)</f>
        <v>0</v>
      </c>
      <c r="J41" s="35">
        <f>VLOOKUP($C41,[1]Sheet2!$A$2:$I$38,7,FALSE)</f>
        <v>0</v>
      </c>
      <c r="K41" s="34">
        <f t="shared" si="0"/>
        <v>14.384486207000002</v>
      </c>
      <c r="L41" s="35">
        <f>VLOOKUP($C41,[1]Sheet2!$A$2:$I$38,8,FALSE)</f>
        <v>0</v>
      </c>
    </row>
    <row r="42" spans="2:12" s="38" customFormat="1" ht="15">
      <c r="B42" s="22" t="s">
        <v>11</v>
      </c>
      <c r="C42" s="36"/>
      <c r="D42" s="37">
        <f t="shared" ref="D42:J42" si="1">SUM(D5:D41)</f>
        <v>12603.375976248</v>
      </c>
      <c r="E42" s="37">
        <f t="shared" si="1"/>
        <v>18458.890845265996</v>
      </c>
      <c r="F42" s="37">
        <f t="shared" si="1"/>
        <v>5948.79253505</v>
      </c>
      <c r="G42" s="37">
        <f t="shared" si="1"/>
        <v>199.19215513600005</v>
      </c>
      <c r="H42" s="37">
        <f t="shared" si="1"/>
        <v>0</v>
      </c>
      <c r="I42" s="37">
        <f t="shared" si="1"/>
        <v>590.97341444099993</v>
      </c>
      <c r="J42" s="37">
        <f t="shared" si="1"/>
        <v>74.850840638000008</v>
      </c>
      <c r="K42" s="37">
        <f>SUM(K5:K41)</f>
        <v>37876.075766778995</v>
      </c>
      <c r="L42" s="37">
        <f>SUM(L5:L41)</f>
        <v>300.4090312699999</v>
      </c>
    </row>
    <row r="43" spans="2:12">
      <c r="B43" t="s">
        <v>93</v>
      </c>
      <c r="F43" s="58"/>
      <c r="K43" s="58"/>
    </row>
    <row r="44" spans="2:12">
      <c r="D44" s="58"/>
      <c r="K44" s="58"/>
    </row>
    <row r="45" spans="2:12">
      <c r="D45" s="58"/>
      <c r="K45" s="5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amko1081</cp:lastModifiedBy>
  <cp:lastPrinted>2014-03-24T10:58:12Z</cp:lastPrinted>
  <dcterms:created xsi:type="dcterms:W3CDTF">2014-01-06T04:43:23Z</dcterms:created>
  <dcterms:modified xsi:type="dcterms:W3CDTF">2014-11-11T05:23:04Z</dcterms:modified>
</cp:coreProperties>
</file>