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7470" windowHeight="6870" tabRatio="851" firstSheet="5" activeTab="24"/>
  </bookViews>
  <sheets>
    <sheet name="Index" sheetId="32" r:id="rId1"/>
    <sheet name="EDACBF" sheetId="1" r:id="rId2"/>
    <sheet name="EDBPDF" sheetId="2" r:id="rId3"/>
    <sheet name="EDCDOF" sheetId="3" r:id="rId4"/>
    <sheet name="EDGSEC" sheetId="4" r:id="rId5"/>
    <sheet name="EDSTIF" sheetId="5" r:id="rId6"/>
    <sheet name="EDTREF" sheetId="6" r:id="rId7"/>
    <sheet name="EEARBF" sheetId="7" r:id="rId8"/>
    <sheet name="EEARFD" sheetId="8" r:id="rId9"/>
    <sheet name="EEDGEF" sheetId="9" r:id="rId10"/>
    <sheet name="EEECRF" sheetId="10" r:id="rId11"/>
    <sheet name="EEELSS" sheetId="11" r:id="rId12"/>
    <sheet name="EEEQTF" sheetId="12" r:id="rId13"/>
    <sheet name="EEESCF" sheetId="13" r:id="rId14"/>
    <sheet name="EEESSF" sheetId="14" r:id="rId15"/>
    <sheet name="EEMOF1" sheetId="15" r:id="rId16"/>
    <sheet name="EENF50" sheetId="16" r:id="rId17"/>
    <sheet name="EENFBA" sheetId="17" r:id="rId18"/>
    <sheet name="EENQ30" sheetId="18" r:id="rId19"/>
    <sheet name="EEPRUA" sheetId="19" r:id="rId20"/>
    <sheet name="EESMCF" sheetId="20" r:id="rId21"/>
    <sheet name="EETAXF" sheetId="21" r:id="rId22"/>
    <sheet name="EFMS38" sheetId="22" r:id="rId23"/>
    <sheet name="EFMS41" sheetId="23" r:id="rId24"/>
    <sheet name="EFMS49" sheetId="24" r:id="rId25"/>
    <sheet name="EFMS55" sheetId="25" r:id="rId26"/>
    <sheet name="ELLIQF" sheetId="26" r:id="rId27"/>
    <sheet name="EOASEF" sheetId="27" r:id="rId28"/>
    <sheet name="EOCHIF" sheetId="28" r:id="rId29"/>
    <sheet name="EOEDOF" sheetId="29" r:id="rId30"/>
    <sheet name="EOEMOP" sheetId="30" r:id="rId31"/>
    <sheet name="EOUSEF" sheetId="31" r:id="rId32"/>
  </sheets>
  <definedNames>
    <definedName name="_xlnm._FilterDatabase" localSheetId="1" hidden="1">EDACBF!$A$8:$P$46</definedName>
    <definedName name="_xlnm._FilterDatabase" localSheetId="2" hidden="1">EDBPDF!$A$8:$P$47</definedName>
    <definedName name="_xlnm._FilterDatabase" localSheetId="3" hidden="1">EDCDOF!$A$8:$P$48</definedName>
    <definedName name="_xlnm._FilterDatabase" localSheetId="4" hidden="1">EDGSEC!$A$8:$P$43</definedName>
    <definedName name="_xlnm._FilterDatabase" localSheetId="5" hidden="1">EDSTIF!$A$8:$P$41</definedName>
    <definedName name="_xlnm._FilterDatabase" localSheetId="6" hidden="1">EDTREF!$A$8:$P$57</definedName>
    <definedName name="_xlnm._FilterDatabase" localSheetId="7" hidden="1">EEARBF!$A$8:$P$286</definedName>
    <definedName name="_xlnm._FilterDatabase" localSheetId="8" hidden="1">EEARFD!$A$8:$P$135</definedName>
    <definedName name="_xlnm._FilterDatabase" localSheetId="9" hidden="1">EEDGEF!$A$8:$P$98</definedName>
    <definedName name="_xlnm._FilterDatabase" localSheetId="10" hidden="1">EEECRF!$A$8:$P$100</definedName>
    <definedName name="_xlnm._FilterDatabase" localSheetId="11" hidden="1">EEELSS!$A$8:$P$81</definedName>
    <definedName name="_xlnm._FilterDatabase" localSheetId="12" hidden="1">EEEQTF!$A$8:$P$101</definedName>
    <definedName name="_xlnm._FilterDatabase" localSheetId="13" hidden="1">EEESCF!$A$8:$P$101</definedName>
    <definedName name="_xlnm._FilterDatabase" localSheetId="14" hidden="1">EEESSF!$A$8:$P$128</definedName>
    <definedName name="_xlnm._FilterDatabase" localSheetId="15" hidden="1">EEMOF1!$A$8:$P$78</definedName>
    <definedName name="_xlnm._FilterDatabase" localSheetId="16" hidden="1">EENF50!$A$8:$P$74</definedName>
    <definedName name="_xlnm._FilterDatabase" localSheetId="17" hidden="1">EENFBA!$A$8:$P$35</definedName>
    <definedName name="_xlnm._FilterDatabase" localSheetId="18" hidden="1">EENQ30!$A$8:$P$53</definedName>
    <definedName name="_xlnm._FilterDatabase" localSheetId="19" hidden="1">EEPRUA!$A$8:$P$69</definedName>
    <definedName name="_xlnm._FilterDatabase" localSheetId="20" hidden="1">EESMCF!$A$8:$P$105</definedName>
    <definedName name="_xlnm._FilterDatabase" localSheetId="21" hidden="1">EETAXF!$A$8:$P$78</definedName>
    <definedName name="_xlnm._FilterDatabase" localSheetId="22" hidden="1">EFMS38!$A$8:$P$19</definedName>
    <definedName name="_xlnm._FilterDatabase" localSheetId="23" hidden="1">EFMS41!$A$8:$P$41</definedName>
    <definedName name="_xlnm._FilterDatabase" localSheetId="24" hidden="1">EFMS49!$A$8:$P$42</definedName>
    <definedName name="_xlnm._FilterDatabase" localSheetId="25" hidden="1">EFMS55!$A$8:$P$44</definedName>
    <definedName name="_xlnm._FilterDatabase" localSheetId="26" hidden="1">ELLIQF!$A$8:$P$110</definedName>
    <definedName name="_xlnm._FilterDatabase" localSheetId="27" hidden="1">EOASEF!$A$8:$P$23</definedName>
    <definedName name="_xlnm._FilterDatabase" localSheetId="28" hidden="1">EOCHIF!$A$8:$P$23</definedName>
    <definedName name="_xlnm._FilterDatabase" localSheetId="29" hidden="1">EOEDOF!$A$8:$P$23</definedName>
    <definedName name="_xlnm._FilterDatabase" localSheetId="30" hidden="1">EOEMOP!$A$8:$P$23</definedName>
    <definedName name="_xlnm._FilterDatabase" localSheetId="31" hidden="1">EOUSEF!$A$8:$P$23</definedName>
    <definedName name="Hedging_Positions_through_Futures_AS_ON_MMMM_DD__YYYY___NIL" localSheetId="2">EDBPDF!#REF!</definedName>
    <definedName name="Hedging_Positions_through_Futures_AS_ON_MMMM_DD__YYYY___NIL" localSheetId="3">EDCDOF!#REF!</definedName>
    <definedName name="Hedging_Positions_through_Futures_AS_ON_MMMM_DD__YYYY___NIL" localSheetId="4">EDGSEC!#REF!</definedName>
    <definedName name="Hedging_Positions_through_Futures_AS_ON_MMMM_DD__YYYY___NIL" localSheetId="5">EDSTIF!#REF!</definedName>
    <definedName name="Hedging_Positions_through_Futures_AS_ON_MMMM_DD__YYYY___NIL" localSheetId="6">EDTREF!#REF!</definedName>
    <definedName name="Hedging_Positions_through_Futures_AS_ON_MMMM_DD__YYYY___NIL" localSheetId="7">EEARBF!#REF!</definedName>
    <definedName name="Hedging_Positions_through_Futures_AS_ON_MMMM_DD__YYYY___NIL" localSheetId="8">EEARFD!#REF!</definedName>
    <definedName name="Hedging_Positions_through_Futures_AS_ON_MMMM_DD__YYYY___NIL" localSheetId="9">EEDGEF!#REF!</definedName>
    <definedName name="Hedging_Positions_through_Futures_AS_ON_MMMM_DD__YYYY___NIL" localSheetId="10">EEECRF!#REF!</definedName>
    <definedName name="Hedging_Positions_through_Futures_AS_ON_MMMM_DD__YYYY___NIL" localSheetId="11">EEELSS!#REF!</definedName>
    <definedName name="Hedging_Positions_through_Futures_AS_ON_MMMM_DD__YYYY___NIL" localSheetId="12">EEEQTF!#REF!</definedName>
    <definedName name="Hedging_Positions_through_Futures_AS_ON_MMMM_DD__YYYY___NIL" localSheetId="13">EEESCF!#REF!</definedName>
    <definedName name="Hedging_Positions_through_Futures_AS_ON_MMMM_DD__YYYY___NIL" localSheetId="14">EEESSF!#REF!</definedName>
    <definedName name="Hedging_Positions_through_Futures_AS_ON_MMMM_DD__YYYY___NIL" localSheetId="15">EEMOF1!#REF!</definedName>
    <definedName name="Hedging_Positions_through_Futures_AS_ON_MMMM_DD__YYYY___NIL" localSheetId="16">EENF50!#REF!</definedName>
    <definedName name="Hedging_Positions_through_Futures_AS_ON_MMMM_DD__YYYY___NIL" localSheetId="17">EENFBA!#REF!</definedName>
    <definedName name="Hedging_Positions_through_Futures_AS_ON_MMMM_DD__YYYY___NIL" localSheetId="18">EENQ30!#REF!</definedName>
    <definedName name="Hedging_Positions_through_Futures_AS_ON_MMMM_DD__YYYY___NIL" localSheetId="19">EEPRUA!#REF!</definedName>
    <definedName name="Hedging_Positions_through_Futures_AS_ON_MMMM_DD__YYYY___NIL" localSheetId="20">EESMCF!#REF!</definedName>
    <definedName name="Hedging_Positions_through_Futures_AS_ON_MMMM_DD__YYYY___NIL" localSheetId="21">EETAXF!#REF!</definedName>
    <definedName name="Hedging_Positions_through_Futures_AS_ON_MMMM_DD__YYYY___NIL" localSheetId="22">EFMS38!#REF!</definedName>
    <definedName name="Hedging_Positions_through_Futures_AS_ON_MMMM_DD__YYYY___NIL" localSheetId="23">EFMS41!#REF!</definedName>
    <definedName name="Hedging_Positions_through_Futures_AS_ON_MMMM_DD__YYYY___NIL" localSheetId="24">EFMS49!#REF!</definedName>
    <definedName name="Hedging_Positions_through_Futures_AS_ON_MMMM_DD__YYYY___NIL" localSheetId="25">EFMS55!#REF!</definedName>
    <definedName name="Hedging_Positions_through_Futures_AS_ON_MMMM_DD__YYYY___NIL" localSheetId="26">ELLIQF!#REF!</definedName>
    <definedName name="Hedging_Positions_through_Futures_AS_ON_MMMM_DD__YYYY___NIL" localSheetId="27">EOASEF!#REF!</definedName>
    <definedName name="Hedging_Positions_through_Futures_AS_ON_MMMM_DD__YYYY___NIL" localSheetId="28">EOCHIF!#REF!</definedName>
    <definedName name="Hedging_Positions_through_Futures_AS_ON_MMMM_DD__YYYY___NIL" localSheetId="29">EOEDOF!#REF!</definedName>
    <definedName name="Hedging_Positions_through_Futures_AS_ON_MMMM_DD__YYYY___NIL" localSheetId="30">EOEMOP!#REF!</definedName>
    <definedName name="Hedging_Positions_through_Futures_AS_ON_MMMM_DD__YYYY___NIL" localSheetId="31">EOUSEF!#REF!</definedName>
    <definedName name="Hedging_Positions_through_Futures_AS_ON_MMMM_DD__YYYY___NIL">EDACBF!#REF!</definedName>
    <definedName name="JPM_Footer_disp" localSheetId="2">EDBPDF!#REF!</definedName>
    <definedName name="JPM_Footer_disp" localSheetId="3">EDCDOF!#REF!</definedName>
    <definedName name="JPM_Footer_disp" localSheetId="4">EDGSEC!#REF!</definedName>
    <definedName name="JPM_Footer_disp" localSheetId="5">EDSTIF!#REF!</definedName>
    <definedName name="JPM_Footer_disp" localSheetId="6">EDTREF!#REF!</definedName>
    <definedName name="JPM_Footer_disp" localSheetId="7">EEARBF!#REF!</definedName>
    <definedName name="JPM_Footer_disp" localSheetId="8">EEARFD!#REF!</definedName>
    <definedName name="JPM_Footer_disp" localSheetId="9">EEDGEF!#REF!</definedName>
    <definedName name="JPM_Footer_disp" localSheetId="10">EEECRF!#REF!</definedName>
    <definedName name="JPM_Footer_disp" localSheetId="11">EEELSS!#REF!</definedName>
    <definedName name="JPM_Footer_disp" localSheetId="12">EEEQTF!#REF!</definedName>
    <definedName name="JPM_Footer_disp" localSheetId="13">EEESCF!#REF!</definedName>
    <definedName name="JPM_Footer_disp" localSheetId="14">EEESSF!#REF!</definedName>
    <definedName name="JPM_Footer_disp" localSheetId="15">EEMOF1!#REF!</definedName>
    <definedName name="JPM_Footer_disp" localSheetId="16">EENF50!#REF!</definedName>
    <definedName name="JPM_Footer_disp" localSheetId="17">EENFBA!#REF!</definedName>
    <definedName name="JPM_Footer_disp" localSheetId="18">EENQ30!#REF!</definedName>
    <definedName name="JPM_Footer_disp" localSheetId="19">EEPRUA!#REF!</definedName>
    <definedName name="JPM_Footer_disp" localSheetId="20">EESMCF!#REF!</definedName>
    <definedName name="JPM_Footer_disp" localSheetId="21">EETAXF!#REF!</definedName>
    <definedName name="JPM_Footer_disp" localSheetId="22">EFMS38!#REF!</definedName>
    <definedName name="JPM_Footer_disp" localSheetId="23">EFMS41!#REF!</definedName>
    <definedName name="JPM_Footer_disp" localSheetId="24">EFMS49!#REF!</definedName>
    <definedName name="JPM_Footer_disp" localSheetId="25">EFMS55!#REF!</definedName>
    <definedName name="JPM_Footer_disp" localSheetId="26">ELLIQF!#REF!</definedName>
    <definedName name="JPM_Footer_disp" localSheetId="27">EOASEF!#REF!</definedName>
    <definedName name="JPM_Footer_disp" localSheetId="28">EOCHIF!#REF!</definedName>
    <definedName name="JPM_Footer_disp" localSheetId="29">EOEDOF!#REF!</definedName>
    <definedName name="JPM_Footer_disp" localSheetId="30">EOEMOP!#REF!</definedName>
    <definedName name="JPM_Footer_disp" localSheetId="31">EOUSEF!#REF!</definedName>
    <definedName name="JPM_Footer_disp">EDACBF!#REF!</definedName>
    <definedName name="JPM_Footer_disp12" localSheetId="2">EDBPDF!#REF!</definedName>
    <definedName name="JPM_Footer_disp12" localSheetId="3">EDCDOF!#REF!</definedName>
    <definedName name="JPM_Footer_disp12" localSheetId="4">EDGSEC!#REF!</definedName>
    <definedName name="JPM_Footer_disp12" localSheetId="5">EDSTIF!#REF!</definedName>
    <definedName name="JPM_Footer_disp12" localSheetId="6">EDTREF!#REF!</definedName>
    <definedName name="JPM_Footer_disp12" localSheetId="7">EEARBF!#REF!</definedName>
    <definedName name="JPM_Footer_disp12" localSheetId="8">EEARFD!#REF!</definedName>
    <definedName name="JPM_Footer_disp12" localSheetId="9">EEDGEF!#REF!</definedName>
    <definedName name="JPM_Footer_disp12" localSheetId="10">EEECRF!#REF!</definedName>
    <definedName name="JPM_Footer_disp12" localSheetId="11">EEELSS!#REF!</definedName>
    <definedName name="JPM_Footer_disp12" localSheetId="12">EEEQTF!#REF!</definedName>
    <definedName name="JPM_Footer_disp12" localSheetId="13">EEESCF!#REF!</definedName>
    <definedName name="JPM_Footer_disp12" localSheetId="14">EEESSF!#REF!</definedName>
    <definedName name="JPM_Footer_disp12" localSheetId="15">EEMOF1!#REF!</definedName>
    <definedName name="JPM_Footer_disp12" localSheetId="16">EENF50!#REF!</definedName>
    <definedName name="JPM_Footer_disp12" localSheetId="17">EENFBA!#REF!</definedName>
    <definedName name="JPM_Footer_disp12" localSheetId="18">EENQ30!#REF!</definedName>
    <definedName name="JPM_Footer_disp12" localSheetId="19">EEPRUA!#REF!</definedName>
    <definedName name="JPM_Footer_disp12" localSheetId="20">EESMCF!#REF!</definedName>
    <definedName name="JPM_Footer_disp12" localSheetId="21">EETAXF!#REF!</definedName>
    <definedName name="JPM_Footer_disp12" localSheetId="22">EFMS38!#REF!</definedName>
    <definedName name="JPM_Footer_disp12" localSheetId="23">EFMS41!#REF!</definedName>
    <definedName name="JPM_Footer_disp12" localSheetId="24">EFMS49!#REF!</definedName>
    <definedName name="JPM_Footer_disp12" localSheetId="25">EFMS55!#REF!</definedName>
    <definedName name="JPM_Footer_disp12" localSheetId="26">ELLIQF!#REF!</definedName>
    <definedName name="JPM_Footer_disp12" localSheetId="27">EOASEF!#REF!</definedName>
    <definedName name="JPM_Footer_disp12" localSheetId="28">EOCHIF!#REF!</definedName>
    <definedName name="JPM_Footer_disp12" localSheetId="29">EOEDOF!#REF!</definedName>
    <definedName name="JPM_Footer_disp12" localSheetId="30">EOEMOP!#REF!</definedName>
    <definedName name="JPM_Footer_disp12" localSheetId="31">EOUSEF!#REF!</definedName>
    <definedName name="JPM_Footer_disp12">EDACBF!#REF!</definedName>
  </definedNames>
  <calcPr calcId="145621"/>
</workbook>
</file>

<file path=xl/calcChain.xml><?xml version="1.0" encoding="utf-8"?>
<calcChain xmlns="http://schemas.openxmlformats.org/spreadsheetml/2006/main">
  <c r="B34" i="32" l="1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11" i="32"/>
  <c r="B10" i="32"/>
  <c r="B9" i="32"/>
  <c r="B8" i="32"/>
  <c r="B7" i="32"/>
  <c r="B6" i="32"/>
  <c r="B5" i="32"/>
  <c r="B4" i="32"/>
  <c r="B38" i="29" l="1"/>
  <c r="B37" i="28"/>
  <c r="B37" i="27"/>
  <c r="B37" i="30"/>
  <c r="B38" i="31"/>
  <c r="F35" i="25" l="1"/>
  <c r="E35" i="25"/>
  <c r="F39" i="3" l="1"/>
  <c r="E39" i="3"/>
  <c r="F65" i="16"/>
  <c r="E65" i="16"/>
  <c r="F61" i="16"/>
  <c r="F66" i="16" s="1"/>
  <c r="E61" i="16"/>
  <c r="E66" i="16" s="1"/>
  <c r="H4" i="31" l="1"/>
  <c r="H4" i="30"/>
  <c r="H4" i="29"/>
  <c r="H4" i="28"/>
  <c r="H4" i="27"/>
  <c r="H4" i="26"/>
  <c r="H4" i="25"/>
  <c r="H4" i="24"/>
  <c r="H4" i="23"/>
  <c r="H4" i="22"/>
  <c r="H4" i="21"/>
  <c r="H4" i="20"/>
  <c r="H4" i="19"/>
  <c r="H4" i="18"/>
  <c r="H4" i="17"/>
  <c r="H4" i="16"/>
  <c r="H4" i="15"/>
  <c r="H4" i="14"/>
  <c r="H4" i="13"/>
  <c r="H4" i="12"/>
  <c r="H4" i="11"/>
  <c r="H4" i="10"/>
  <c r="H4" i="9"/>
  <c r="H4" i="8"/>
  <c r="H4" i="7"/>
  <c r="H4" i="6"/>
  <c r="H4" i="5"/>
  <c r="H4" i="4"/>
  <c r="H4" i="3"/>
  <c r="H4" i="2"/>
  <c r="H4" i="1"/>
</calcChain>
</file>

<file path=xl/sharedStrings.xml><?xml version="1.0" encoding="utf-8"?>
<sst xmlns="http://schemas.openxmlformats.org/spreadsheetml/2006/main" count="5318" uniqueCount="1313">
  <si>
    <t>Name of the Instrument</t>
  </si>
  <si>
    <t>ISIN</t>
  </si>
  <si>
    <t>Quantity</t>
  </si>
  <si>
    <t>% to Net Assets</t>
  </si>
  <si>
    <t>Market/Fair Value(Rs. In Lacs)</t>
  </si>
  <si>
    <t>Rating/Industry</t>
  </si>
  <si>
    <t>PORTFOLIO STATEMENT OF EDELWEISS DYNAMIC BOND FUND AS ON APRIL 30, 2019</t>
  </si>
  <si>
    <t>(An open ended dynamic debt scheme investing across duration)</t>
  </si>
  <si>
    <t>PORTFOLIO STATEMENT OF EDELWEISS  BANKING AND PSU DEBT FUND AS ON APRIL 30, 2019</t>
  </si>
  <si>
    <t>(An open ended debt scheme predominantly investing in Debt Instruments of Banks, Public Sector Undertakings,
Public Financial Institutions and Municipal Bonds.)</t>
  </si>
  <si>
    <t>PORTFOLIO STATEMENT OF EDELWEISS CORPORATE BOND FUND AS ON APRIL 30, 2019</t>
  </si>
  <si>
    <t>(An open-ended debt scheme predominantly investing in AA+ and above rated corporate bonds)</t>
  </si>
  <si>
    <t>PORTFOLIO STATEMENT OF EDELWEISS  GOVERNMENT SECURITIES FUND AS ON APRIL 30, 2019</t>
  </si>
  <si>
    <t>(An open ended debt scheme investing in government securities across maturity)</t>
  </si>
  <si>
    <t>PORTFOLIO STATEMENT OF EDELWEISS SHORT TERM FUND AS ON APRIL 30, 2019</t>
  </si>
  <si>
    <t>(An open ended short term debt scheme investing in instruments such that the Macaulay duration of the portfolio
is between 1 year and 3 years.)</t>
  </si>
  <si>
    <t>PORTFOLIO STATEMENT OF EDELWEISS LOW DURATION FUND AS ON APRIL 30, 2019</t>
  </si>
  <si>
    <t>(An open ended low duration debt scheme investing in instruments such that the Macaulay duration of the portfolio
is between 6 months and 12 months.)</t>
  </si>
  <si>
    <t>PORTFOLIO STATEMENT OF EDELWEISS ARBITRAGE FUND AS ON APRIL 30, 2019</t>
  </si>
  <si>
    <t>(An open ended scheme investing in arbitrage opportunities)</t>
  </si>
  <si>
    <t>PORTFOLIO STATEMENT OF EDELWEISS BALANCED ADVANTAGE FUND AS ON APRIL 30, 2019</t>
  </si>
  <si>
    <t>(An open ended dynamic asset allocation fund)</t>
  </si>
  <si>
    <t>PORTFOLIO STATEMENT OF EDELWEISS LARGE CAP FUND AS ON APRIL 30, 2019</t>
  </si>
  <si>
    <t>(An open ended equity scheme predominantly investing in large cap stocks)</t>
  </si>
  <si>
    <t>PORTFOLIO STATEMENT OF EDELWEISS MULTI-CAP FUND AS ON APRIL 30, 2019</t>
  </si>
  <si>
    <t>(An open ended equity scheme investing across large cap, mid cap, small cap stocks)</t>
  </si>
  <si>
    <t>PORTFOLIO STATEMENT OF EDELWEISS LONG TERM EQUITY FUND AS ON APRIL 30, 2019</t>
  </si>
  <si>
    <t>(An open ended equity linked saving scheme with a statutory lock in of 3 years and tax benefit)</t>
  </si>
  <si>
    <t>PORTFOLIO STATEMENT OF EDELWEISS LARGE &amp; MID CAP FUND AS ON APRIL 30, 2019</t>
  </si>
  <si>
    <t>(An open ended equity scheme investing in both large cap and mid cap stocks)</t>
  </si>
  <si>
    <t>PORTFOLIO STATEMENT OF EDELWEISS SMALL CAP FUND AS ON APRIL 30, 2019</t>
  </si>
  <si>
    <t>(An open ended scheme predominantly investing in small cap stocks)</t>
  </si>
  <si>
    <t>PORTFOLIO STATEMENT OF EDELWEISS EQUITY SAVINGS FUND AS ON APRIL 30, 2019</t>
  </si>
  <si>
    <t>(An Open ended scheme investing in equity, arbitrage and debt)</t>
  </si>
  <si>
    <t>PORTFOLIO STATEMENT OF EDELWEISS ETF - NIFTY 50 AS ON APRIL 30, 2019</t>
  </si>
  <si>
    <t>(An open ended scheme tracking Nifty 50 Index)</t>
  </si>
  <si>
    <t>PORTFOLIO STATEMENT OF EDELWEISS ETF - NIFTY BANK AS ON APRIL 30, 2019</t>
  </si>
  <si>
    <t>(An open ended scheme tracking Nifty Bank Index)</t>
  </si>
  <si>
    <t>PORTFOLIO STATEMENT OF EDELWEISS ETF - NIFTY 100 QUALITY 30 AS ON APRIL 30, 2019</t>
  </si>
  <si>
    <t>(An open ended scheme tracking Nifty 100 Quality 30 Index)</t>
  </si>
  <si>
    <t>PORTFOLIO STATEMENT OF EDELWEISS MULTI - ASSET ALLOCATION FUND AS ON APRIL 30, 2019</t>
  </si>
  <si>
    <t>(An open ended scheme investing in Equity, Debt and Gold)</t>
  </si>
  <si>
    <t>PORTFOLIO STATEMENT OF EDELWEISS MID CAP FUND AS ON APRIL 30, 2019</t>
  </si>
  <si>
    <t>(An open ended equity scheme predominantly investing in mid cap stocks)</t>
  </si>
  <si>
    <t>PORTFOLIO STATEMENT OF EDELWEISS  TAX ADVANTAGE FUND AS ON APRIL 30, 2019</t>
  </si>
  <si>
    <t>PORTFOLIO STATEMENT OF EDELWEISS  FIXED MATURITY PLAN - SERIES 38 AS ON APRIL 30, 2019</t>
  </si>
  <si>
    <t>(A 60 months close ended income scheme)</t>
  </si>
  <si>
    <t>PORTFOLIO STATEMENT OF EDELWEISS  FIXED MATURITY PLAN - SERIES 41 AS ON APRIL 30, 2019</t>
  </si>
  <si>
    <t>(A 1106 Days Close ended Income Scheme)</t>
  </si>
  <si>
    <t>PORTFOLIO STATEMENT OF EDELWEISS  FIXED MATURITY PLAN - SERIES 49 AS ON APRIL 30, 2019</t>
  </si>
  <si>
    <t>(A 1119 Days Close ended Income Scheme)</t>
  </si>
  <si>
    <t>PORTFOLIO STATEMENT OF EDELWEISS  FIXED MATURITY PLAN - SERIES 55 AS ON APRIL 30, 2019</t>
  </si>
  <si>
    <t>(A 38 Month Close ended Income Scheme)</t>
  </si>
  <si>
    <t>PORTFOLIO STATEMENT OF EDELWEISS  LIQUID FUND AS ON APRIL 30, 2019</t>
  </si>
  <si>
    <t>(An open-ended liquid scheme)</t>
  </si>
  <si>
    <t>PORTFOLIO STATEMENT OF EDELWEISS  ASEAN EQUITY OFF-SHORE FUND AS ON APRIL 30, 2019</t>
  </si>
  <si>
    <t>(An open ended fund of fund scheme investing in JPMorgan Funds – ASEAN Equity Fund)</t>
  </si>
  <si>
    <t>PORTFOLIO STATEMENT OF EDELWEISS  GREATER CHINA EQUITY OFF-SHORE FUND AS ON APRIL 30, 2019</t>
  </si>
  <si>
    <t>(An open ended fund of fund scheme investing in JPMorgan Funds – Greater China Fund)</t>
  </si>
  <si>
    <t>PORTFOLIO STATEMENT OF EDELWEISS  EUROPE DYNAMIC EQUITY OFF-SHORE FUND AS ON APRIL 30, 2019</t>
  </si>
  <si>
    <t>(An open ended fund of fund scheme investing in JPMorgan Funds – Europe Dynamic Fund)</t>
  </si>
  <si>
    <t>PORTFOLIO STATEMENT OF EDELWEISS  EMERGING MARKETS OPPORTUNITIES EQUITY OFF-SHORE FUND AS ON APRIL 30, 2019</t>
  </si>
  <si>
    <t>(An open ended fund of fund scheme investing in JPMorgan Funds – Emerging Market Opportunities Fund)</t>
  </si>
  <si>
    <t>PORTFOLIO STATEMENT OF EDELWEISS  US VALUE EQUITY OFF-SHORE FUND AS ON APRIL 30, 2019</t>
  </si>
  <si>
    <t>(An open ended fund of fund scheme investing in JPMorgan Funds – US Value Fund)</t>
  </si>
  <si>
    <t>Equity &amp; Equity related</t>
  </si>
  <si>
    <t>NIL</t>
  </si>
  <si>
    <t>Debt Instruments</t>
  </si>
  <si>
    <t>(a)Listed / Awaiting listing on stock Exchanges</t>
  </si>
  <si>
    <t>8.95% FOOD CORP OF INDIA NCD 01-03-2029**</t>
  </si>
  <si>
    <t>INE861G08043</t>
  </si>
  <si>
    <t>CRISIL AAA(SO)</t>
  </si>
  <si>
    <t>8.41% HUDCO NCD RED 15-03-2029**</t>
  </si>
  <si>
    <t>INE031A08699</t>
  </si>
  <si>
    <t>ICRA AAA</t>
  </si>
  <si>
    <t>8.25% BHARTI AIRTEL LTD NCD RED 20-04-20**</t>
  </si>
  <si>
    <t>INE397D08029</t>
  </si>
  <si>
    <t>CRISIL AA</t>
  </si>
  <si>
    <t>7.99% TATA POWER NCD SR-V 15-11-2024**</t>
  </si>
  <si>
    <t>INE245A08133</t>
  </si>
  <si>
    <t>CARE AA</t>
  </si>
  <si>
    <t>8.35% IRFC NCD RED 13-03-2029**</t>
  </si>
  <si>
    <t>INE053F07BC1</t>
  </si>
  <si>
    <t>CRISIL AAA</t>
  </si>
  <si>
    <t>9.95% SYNDICATE BANK CALL 25/10/2021**</t>
  </si>
  <si>
    <t>INE667A08088</t>
  </si>
  <si>
    <t>CARE A+</t>
  </si>
  <si>
    <t>8.12% NABHA POW NCD RED 23-06-21 C230618**</t>
  </si>
  <si>
    <t>INE445L08342</t>
  </si>
  <si>
    <t>ICRA AAA(SO)</t>
  </si>
  <si>
    <t>8.27% NHAI NCD RED 28-03-2029**</t>
  </si>
  <si>
    <t>INE906B07GP0</t>
  </si>
  <si>
    <t>8.54% REC LTD NCD RED 15-11-28**</t>
  </si>
  <si>
    <t>INE020B08BE3</t>
  </si>
  <si>
    <t>8.24% NABARD NCD RED 22-03-2029</t>
  </si>
  <si>
    <t>INE261F08BF1</t>
  </si>
  <si>
    <t>8.12% NABHA POWER NCD RED 28-04-2021**</t>
  </si>
  <si>
    <t>INE445L08334</t>
  </si>
  <si>
    <t>Sub Total</t>
  </si>
  <si>
    <t>Government Securities</t>
  </si>
  <si>
    <t>7.95% GOVT OF INDIA RED 28-08-2032</t>
  </si>
  <si>
    <t>IN0020020106</t>
  </si>
  <si>
    <t>SOVEREIGN</t>
  </si>
  <si>
    <t>(b)Privately Placed/Unlisted</t>
  </si>
  <si>
    <t>10.50% S D CORPORATION NCD 17-04-2021#**</t>
  </si>
  <si>
    <t>INE660N08151</t>
  </si>
  <si>
    <t>CARE AA(SO)</t>
  </si>
  <si>
    <t>(c)Securitised Debt Instruments</t>
  </si>
  <si>
    <t>TOTAL</t>
  </si>
  <si>
    <t>TREPS / Reverse Repo</t>
  </si>
  <si>
    <t>Clearing Corporation of India Ltd.</t>
  </si>
  <si>
    <t>Net Receivables/(Payables)</t>
  </si>
  <si>
    <t>GRAND TOTAL</t>
  </si>
  <si>
    <t>#  Unlisted Security</t>
  </si>
  <si>
    <t>**  Thinly Traded / Non Traded Security</t>
  </si>
  <si>
    <t>9.04% EXIM BANK OF INDIA NCD RED 210922**</t>
  </si>
  <si>
    <t>INE514E08BO8</t>
  </si>
  <si>
    <t>8.9%STATE BK OF INDIA NCD 2-11-28 C21123**</t>
  </si>
  <si>
    <t>INE062A08165</t>
  </si>
  <si>
    <t>9.20% ICICI BK PERPETUAL CALL-17/03/2022**</t>
  </si>
  <si>
    <t>INE090A08TW2</t>
  </si>
  <si>
    <t>CARE AA+</t>
  </si>
  <si>
    <t>9.14% BANK OF BARODA PERP CAL 22-03-2022**</t>
  </si>
  <si>
    <t>INE028A08091</t>
  </si>
  <si>
    <t>8.75% AXIS BK PERPE CALL 28-6-2022**</t>
  </si>
  <si>
    <t>INE238A08443</t>
  </si>
  <si>
    <t>CRISIL AA+</t>
  </si>
  <si>
    <t>9.75% JAMNAGAR UTILI &amp; POWER 02-08-2024**</t>
  </si>
  <si>
    <t>INE936D07075</t>
  </si>
  <si>
    <t>9.30% SHRIRAM TRANS FIN NCD RED 12-07-23**</t>
  </si>
  <si>
    <t>INE721A07NW7</t>
  </si>
  <si>
    <t>8.18% POWER FIN CORP NCD RED 19-03-2022**</t>
  </si>
  <si>
    <t>INE134E08JW1</t>
  </si>
  <si>
    <t>8.28% ORIENTALNAGPUR BETUL NCD 30-03-22**</t>
  </si>
  <si>
    <t>INE105N07118</t>
  </si>
  <si>
    <t>8.2% POWER GRID CORP NCD RED 23-01-2020**</t>
  </si>
  <si>
    <t>INE752E07ME4</t>
  </si>
  <si>
    <t>8.75% INDIABULLS HSG NCD RED 21-02-2020**</t>
  </si>
  <si>
    <t>INE148I07JG7</t>
  </si>
  <si>
    <t>8.9% DHFL NCD RED 04-06-2021**</t>
  </si>
  <si>
    <t>INE202B07IY2</t>
  </si>
  <si>
    <t>CARE A</t>
  </si>
  <si>
    <t>9.1% DEWAN HOUSING FIN NCD 16-08-2021**</t>
  </si>
  <si>
    <t>INE202B07HS6</t>
  </si>
  <si>
    <t>8.25% INDIAN RAIL FI NCD 28-02-2024**</t>
  </si>
  <si>
    <t>INE053F07BB3</t>
  </si>
  <si>
    <t>8.25% INDIABULLS HSNG FIN NCD 13-03-2020**</t>
  </si>
  <si>
    <t>INE148I07GR0</t>
  </si>
  <si>
    <t>CARE AAA</t>
  </si>
  <si>
    <t>7.99% TATA POWER NCD SR-I 16-11-2020**</t>
  </si>
  <si>
    <t>INE245A08091</t>
  </si>
  <si>
    <t>10.4% SIKKA PORTS &amp; TER LTD NCD 18-07-21**</t>
  </si>
  <si>
    <t>INE941D07125</t>
  </si>
  <si>
    <t>7.48% BENNETT COLEMAN &amp; CO LTD 26-04-21#**</t>
  </si>
  <si>
    <t>INE801J08019</t>
  </si>
  <si>
    <t>INE038715129</t>
  </si>
  <si>
    <t>(a) Listed / Awaiting listing on Stock Exchanges</t>
  </si>
  <si>
    <t>7.17% GOVT OF INDIA RED 08-01-2028</t>
  </si>
  <si>
    <t>IN0020170174</t>
  </si>
  <si>
    <t>8.19% GOVT OF INDIA RED 16-01-2020</t>
  </si>
  <si>
    <t>IN0020110071</t>
  </si>
  <si>
    <t>8.30% GOVT OF INDIA RED 02-07-2040</t>
  </si>
  <si>
    <t>IN0020100031</t>
  </si>
  <si>
    <t>State Development Loan</t>
  </si>
  <si>
    <t>8.38% GUJARAT SDL RED 27-02-2029</t>
  </si>
  <si>
    <t>IN1520180309</t>
  </si>
  <si>
    <t>8.35% GUJARAT SDL RED 06-03-2029</t>
  </si>
  <si>
    <t>IN1520180317</t>
  </si>
  <si>
    <t>IIFL HOME FIN ZCB RED 06-04-2020**</t>
  </si>
  <si>
    <t>INE477L07925</t>
  </si>
  <si>
    <t>9.18% VEDANTA LTD NCD RED 02-07-2021**</t>
  </si>
  <si>
    <t>INE205A07154</t>
  </si>
  <si>
    <t>9.23% TALWANDI SABO PWR LTD NCD 30-07-21**</t>
  </si>
  <si>
    <t>INE694L07123</t>
  </si>
  <si>
    <t>CRISIL AA(SO)</t>
  </si>
  <si>
    <t>9.1% DEWAN HSG FIN NCD RED 16-08-2019**</t>
  </si>
  <si>
    <t>INE202B07HQ0</t>
  </si>
  <si>
    <t>9.05% DEWAN HSG FIN NCD RED 09-09-2019**</t>
  </si>
  <si>
    <t>INE202B07IJ3</t>
  </si>
  <si>
    <t>10.75% SUNNY VIEW EST NCD RED 12-04-2021#**</t>
  </si>
  <si>
    <t>INE195S08025</t>
  </si>
  <si>
    <t>ICRA AA-(SO)</t>
  </si>
  <si>
    <t>8.26% HDFC LTD NCD RED 12-08-2019**</t>
  </si>
  <si>
    <t>INE001A07OR2</t>
  </si>
  <si>
    <t>6.78% RELIANCE INDUSTRIES RED 16-09-2020**</t>
  </si>
  <si>
    <t>INE002A08484</t>
  </si>
  <si>
    <t>2% THE INDIAN HOTELS CO NCD RED 09-12-19**</t>
  </si>
  <si>
    <t>INE053A08057</t>
  </si>
  <si>
    <t>ICRA AA</t>
  </si>
  <si>
    <t>7.85% INDIAN HOTELS CO NCD RED 15-04-22**</t>
  </si>
  <si>
    <t>INE053A07182</t>
  </si>
  <si>
    <t>9.39% POWER FIN CORP NCD RED 27-08-2019**</t>
  </si>
  <si>
    <t>INE134E08GF2</t>
  </si>
  <si>
    <t>9% MUTHOOT FINANCE NCD RED 24-04-2022**</t>
  </si>
  <si>
    <t>INE414G07CD9</t>
  </si>
  <si>
    <t>9% L&amp;T FIN NCD ANN COM RED 13-04-2022**</t>
  </si>
  <si>
    <t>INE027E07907</t>
  </si>
  <si>
    <t>SUNDARAM BNP PARI HOME FIN ZCB 07-03-22**</t>
  </si>
  <si>
    <t>INE667F07HA9</t>
  </si>
  <si>
    <t>ICRA AA+</t>
  </si>
  <si>
    <t>8.80% POWER GRID CORP NCD RED 29-09-19**</t>
  </si>
  <si>
    <t>INE752E07FY6</t>
  </si>
  <si>
    <t>JSW TECHNO PRO MGMT ZCB 280921 P/C280220#**</t>
  </si>
  <si>
    <t>INE192L07151</t>
  </si>
  <si>
    <t>BRICKWORK A(SO)</t>
  </si>
  <si>
    <t>Money Market Instruments</t>
  </si>
  <si>
    <t>Certificate of Deposit</t>
  </si>
  <si>
    <t>HDFC BANK CD RED 06-03-2020#**</t>
  </si>
  <si>
    <t>INE040A16CE4</t>
  </si>
  <si>
    <t>CARE A1+</t>
  </si>
  <si>
    <t>ICICI BANK CD RED 05-03-2020#**</t>
  </si>
  <si>
    <t>INE090A163T9</t>
  </si>
  <si>
    <t>ICRA A1+</t>
  </si>
  <si>
    <t>SIDBI CD RED 12-03-2020#**</t>
  </si>
  <si>
    <t>INE556F16572</t>
  </si>
  <si>
    <t>CRISIL A1+</t>
  </si>
  <si>
    <t>AXIS BANK LTD CD RED 12-03-2020#**</t>
  </si>
  <si>
    <t>INE238A167L0</t>
  </si>
  <si>
    <t>(a)Listed / Awaiting listing on Stock Exchanges</t>
  </si>
  <si>
    <t>Reliance Industries Ltd.</t>
  </si>
  <si>
    <t>INE002A01018</t>
  </si>
  <si>
    <t>PETROLEUM PRODUCTS</t>
  </si>
  <si>
    <t>Housing Development Finance Corporation Ltd.</t>
  </si>
  <si>
    <t>INE001A01036</t>
  </si>
  <si>
    <t>FINANCE</t>
  </si>
  <si>
    <t>Infosys Ltd.</t>
  </si>
  <si>
    <t>INE009A01021</t>
  </si>
  <si>
    <t>SOFTWARE</t>
  </si>
  <si>
    <t>Sun Pharmaceutical Ind Ltd.</t>
  </si>
  <si>
    <t>INE044A01036</t>
  </si>
  <si>
    <t>PHARMACEUTICALS</t>
  </si>
  <si>
    <t>UPL Ltd.</t>
  </si>
  <si>
    <t>INE628A01036</t>
  </si>
  <si>
    <t>PESTICIDES</t>
  </si>
  <si>
    <t>State Bank of India</t>
  </si>
  <si>
    <t>INE062A01020</t>
  </si>
  <si>
    <t>BANKS</t>
  </si>
  <si>
    <t>Indiabulls Housing Finance Ltd.</t>
  </si>
  <si>
    <t>INE148I01020</t>
  </si>
  <si>
    <t>ITC Ltd.</t>
  </si>
  <si>
    <t>INE154A01025</t>
  </si>
  <si>
    <t>CONSUMER NON DURABLES</t>
  </si>
  <si>
    <t>Larsen &amp; Toubro Ltd.</t>
  </si>
  <si>
    <t>INE018A01030</t>
  </si>
  <si>
    <t>CONSTRUCTION PROJECT</t>
  </si>
  <si>
    <t>Hindustan Unilever Ltd.</t>
  </si>
  <si>
    <t>INE030A01027</t>
  </si>
  <si>
    <t>Punjab National Bank</t>
  </si>
  <si>
    <t>INE160A01022</t>
  </si>
  <si>
    <t>Tata Consultancy Services Ltd.</t>
  </si>
  <si>
    <t>INE467B01029</t>
  </si>
  <si>
    <t>Grasim Industries Ltd.</t>
  </si>
  <si>
    <t>INE047A01021</t>
  </si>
  <si>
    <t>CEMENT</t>
  </si>
  <si>
    <t>JSW Steel Ltd.</t>
  </si>
  <si>
    <t>INE019A01038</t>
  </si>
  <si>
    <t>FERROUS METALS</t>
  </si>
  <si>
    <t>Adani Power Ltd.</t>
  </si>
  <si>
    <t>INE814H01011</t>
  </si>
  <si>
    <t>POWER</t>
  </si>
  <si>
    <t>IDFC Ltd.</t>
  </si>
  <si>
    <t>INE043D01016</t>
  </si>
  <si>
    <t>HDFC Bank Ltd.</t>
  </si>
  <si>
    <t>INE040A01026</t>
  </si>
  <si>
    <t>Aurobindo Pharma Ltd.</t>
  </si>
  <si>
    <t>INE406A01037</t>
  </si>
  <si>
    <t>Sun TV Network Ltd.</t>
  </si>
  <si>
    <t>INE424H01027</t>
  </si>
  <si>
    <t>MEDIA &amp; ENTERTAINMENT</t>
  </si>
  <si>
    <t>Adani Enterprises Ltd.</t>
  </si>
  <si>
    <t>INE423A01024</t>
  </si>
  <si>
    <t>TRADING</t>
  </si>
  <si>
    <t>United Spirits Ltd.</t>
  </si>
  <si>
    <t>INE854D01024</t>
  </si>
  <si>
    <t>Hindalco Industries Ltd.</t>
  </si>
  <si>
    <t>INE038A01020</t>
  </si>
  <si>
    <t>NON - FERROUS METALS</t>
  </si>
  <si>
    <t>Jindal Steel &amp; Power Ltd.</t>
  </si>
  <si>
    <t>INE749A01030</t>
  </si>
  <si>
    <t>Mahindra &amp; Mahindra Ltd.</t>
  </si>
  <si>
    <t>INE101A01026</t>
  </si>
  <si>
    <t>AUTO</t>
  </si>
  <si>
    <t>Yes Bank Ltd.</t>
  </si>
  <si>
    <t>INE528G01027</t>
  </si>
  <si>
    <t>MRF Ltd.</t>
  </si>
  <si>
    <t>INE883A01011</t>
  </si>
  <si>
    <t>AUTO ANCILLARIES</t>
  </si>
  <si>
    <t>Manappuram Finance Ltd.</t>
  </si>
  <si>
    <t>INE522D01027</t>
  </si>
  <si>
    <t>Bharti Airtel Ltd.</t>
  </si>
  <si>
    <t>INE397D01024</t>
  </si>
  <si>
    <t>TELECOM - SERVICES</t>
  </si>
  <si>
    <t>Bharat Heavy Electricals Ltd.</t>
  </si>
  <si>
    <t>INE257A01026</t>
  </si>
  <si>
    <t>INDUSTRIAL CAPITAL GOODS</t>
  </si>
  <si>
    <t>Tata Power Company Ltd.</t>
  </si>
  <si>
    <t>INE245A01021</t>
  </si>
  <si>
    <t>Dr. Reddy's Laboratories Ltd.</t>
  </si>
  <si>
    <t>INE089A01023</t>
  </si>
  <si>
    <t>Cadila Healthcare Ltd.</t>
  </si>
  <si>
    <t>INE010B01027</t>
  </si>
  <si>
    <t>Adani Ports &amp; Special Economic Zone Ltd.</t>
  </si>
  <si>
    <t>INE742F01042</t>
  </si>
  <si>
    <t>TRANSPORTATION</t>
  </si>
  <si>
    <t>Raymond Ltd.</t>
  </si>
  <si>
    <t>INE301A01014</t>
  </si>
  <si>
    <t>TEXTILE PRODUCTS</t>
  </si>
  <si>
    <t>Biocon Ltd.</t>
  </si>
  <si>
    <t>INE376G01013</t>
  </si>
  <si>
    <t>GMR Infrastructure Ltd.</t>
  </si>
  <si>
    <t>INE776C01039</t>
  </si>
  <si>
    <t>The South Indian Bank Ltd.</t>
  </si>
  <si>
    <t>INE683A01023</t>
  </si>
  <si>
    <t>Bharat Petroleum Corporation Ltd.</t>
  </si>
  <si>
    <t>INE029A01011</t>
  </si>
  <si>
    <t>DLF Ltd.</t>
  </si>
  <si>
    <t>INE271C01023</t>
  </si>
  <si>
    <t>CONSTRUCTION</t>
  </si>
  <si>
    <t>Dewan Housing Finance Corporation Ltd.</t>
  </si>
  <si>
    <t>INE202B01012</t>
  </si>
  <si>
    <t>TV18 Broadcast Ltd.</t>
  </si>
  <si>
    <t>INE886H01027</t>
  </si>
  <si>
    <t>Bharat Forge Ltd.</t>
  </si>
  <si>
    <t>INE465A01025</t>
  </si>
  <si>
    <t>INDUSTRIAL PRODUCTS</t>
  </si>
  <si>
    <t>Tata Motors Ltd.</t>
  </si>
  <si>
    <t>IN9155A01020</t>
  </si>
  <si>
    <t>Nestle India Ltd.</t>
  </si>
  <si>
    <t>INE239A01016</t>
  </si>
  <si>
    <t>Axis Bank Ltd.</t>
  </si>
  <si>
    <t>INE238A01034</t>
  </si>
  <si>
    <t>Gujarat State Fertilizers &amp; Chem Ltd.</t>
  </si>
  <si>
    <t>INE026A01025</t>
  </si>
  <si>
    <t>FERTILISERS</t>
  </si>
  <si>
    <t>Mahindra &amp; Mahindra Financial Services Ltd</t>
  </si>
  <si>
    <t>INE774D01024</t>
  </si>
  <si>
    <t>CG Power and Industrial Solutions Ltd.</t>
  </si>
  <si>
    <t>INE067A01029</t>
  </si>
  <si>
    <t>NMDC Ltd.</t>
  </si>
  <si>
    <t>INE584A01023</t>
  </si>
  <si>
    <t>MINERALS/MINING</t>
  </si>
  <si>
    <t>United Breweries Ltd.</t>
  </si>
  <si>
    <t>INE686F01025</t>
  </si>
  <si>
    <t>NCC Ltd.</t>
  </si>
  <si>
    <t>INE868B01028</t>
  </si>
  <si>
    <t>National Aluminium Company Ltd.</t>
  </si>
  <si>
    <t>INE139A01034</t>
  </si>
  <si>
    <t>Titan Company Ltd.</t>
  </si>
  <si>
    <t>INE280A01028</t>
  </si>
  <si>
    <t>CONSUMER DURABLES</t>
  </si>
  <si>
    <t>Century Textiles &amp; Industries Ltd.</t>
  </si>
  <si>
    <t>INE055A01016</t>
  </si>
  <si>
    <t>Exide Industries Ltd.</t>
  </si>
  <si>
    <t>INE302A01020</t>
  </si>
  <si>
    <t>Tata Steel Ltd.</t>
  </si>
  <si>
    <t>INE081A01012</t>
  </si>
  <si>
    <t>Vedanta Ltd.</t>
  </si>
  <si>
    <t>INE205A01025</t>
  </si>
  <si>
    <t>Bajaj Finance Ltd.</t>
  </si>
  <si>
    <t>INE296A01024</t>
  </si>
  <si>
    <t>InterGlobe Aviation Ltd.</t>
  </si>
  <si>
    <t>INE646L01027</t>
  </si>
  <si>
    <t>Tech Mahindra Ltd.</t>
  </si>
  <si>
    <t>INE669C01036</t>
  </si>
  <si>
    <t>Mahanagar Gas Ltd.</t>
  </si>
  <si>
    <t>INE002S01010</t>
  </si>
  <si>
    <t>GAS</t>
  </si>
  <si>
    <t>Suzlon Energy Ltd.</t>
  </si>
  <si>
    <t>INE040H01021</t>
  </si>
  <si>
    <t>Strides Pharma Science Ltd.</t>
  </si>
  <si>
    <t>INE939A01011</t>
  </si>
  <si>
    <t>Jain Irrigation Systems Ltd.</t>
  </si>
  <si>
    <t>INE175A01038</t>
  </si>
  <si>
    <t>Canara Bank</t>
  </si>
  <si>
    <t>INE476A01014</t>
  </si>
  <si>
    <t>L&amp;T Finance Holdings Ltd.</t>
  </si>
  <si>
    <t>INE498L01015</t>
  </si>
  <si>
    <t>BEML Ltd.</t>
  </si>
  <si>
    <t>INE258A01016</t>
  </si>
  <si>
    <t>Oil &amp; Natural Gas Corporation Ltd.</t>
  </si>
  <si>
    <t>INE213A01029</t>
  </si>
  <si>
    <t>OIL</t>
  </si>
  <si>
    <t>Hexaware Technologies Ltd.</t>
  </si>
  <si>
    <t>INE093A01033</t>
  </si>
  <si>
    <t>Wockhardt Ltd.</t>
  </si>
  <si>
    <t>INE049B01025</t>
  </si>
  <si>
    <t>Hindustan Petroleum Corporation Ltd.</t>
  </si>
  <si>
    <t>INE094A01015</t>
  </si>
  <si>
    <t>The India Cements Ltd.</t>
  </si>
  <si>
    <t>INE383A01012</t>
  </si>
  <si>
    <t>Tata Communications Ltd.</t>
  </si>
  <si>
    <t>INE151A01013</t>
  </si>
  <si>
    <t>Ambuja Cements Ltd.</t>
  </si>
  <si>
    <t>INE079A01024</t>
  </si>
  <si>
    <t>Bharat Electronics Ltd.</t>
  </si>
  <si>
    <t>INE263A01024</t>
  </si>
  <si>
    <t>Steel Authority of India Ltd.</t>
  </si>
  <si>
    <t>INE114A01011</t>
  </si>
  <si>
    <t>Karnataka Bank Ltd.</t>
  </si>
  <si>
    <t>INE614B01018</t>
  </si>
  <si>
    <t>NIIT Technologies Ltd.</t>
  </si>
  <si>
    <t>INE591G01017</t>
  </si>
  <si>
    <t>Tata Elxsi Ltd.</t>
  </si>
  <si>
    <t>INE670A01012</t>
  </si>
  <si>
    <t>IDBI Bank Ltd.</t>
  </si>
  <si>
    <t>INE008A01015</t>
  </si>
  <si>
    <t>Multi Commodity Exchange Of India Ltd.</t>
  </si>
  <si>
    <t>INE745G01035</t>
  </si>
  <si>
    <t>IFCI Ltd.</t>
  </si>
  <si>
    <t>INE039A01010</t>
  </si>
  <si>
    <t>Dabur India Ltd.</t>
  </si>
  <si>
    <t>INE016A01026</t>
  </si>
  <si>
    <t>Marico Ltd.</t>
  </si>
  <si>
    <t>INE196A01026</t>
  </si>
  <si>
    <t>LIC Housing Finance Ltd.</t>
  </si>
  <si>
    <t>INE115A01026</t>
  </si>
  <si>
    <t>Bharti Infratel Ltd.</t>
  </si>
  <si>
    <t>INE121J01017</t>
  </si>
  <si>
    <t>TELECOM -  EQUIPMENT &amp; ACCESSORIES</t>
  </si>
  <si>
    <t>Reliance Power Ltd.</t>
  </si>
  <si>
    <t>INE614G01033</t>
  </si>
  <si>
    <t>(b) Unlisted</t>
  </si>
  <si>
    <t>Derivatives</t>
  </si>
  <si>
    <t>(a) Index/Stock Future</t>
  </si>
  <si>
    <t>Reliance Power Ltd.30/05/2019</t>
  </si>
  <si>
    <t>Bharti Infratel Ltd.30/05/2019</t>
  </si>
  <si>
    <t>LIC Housing Finance Ltd.30/05/2019</t>
  </si>
  <si>
    <t>Marico Ltd.30/05/2019</t>
  </si>
  <si>
    <t>Dabur India Ltd.30/05/2019</t>
  </si>
  <si>
    <t>IFCI Ltd.30/05/2019</t>
  </si>
  <si>
    <t>Multi Commodity Exchange Of India Ltd.30/05/2019</t>
  </si>
  <si>
    <t>IDBI Bank Ltd.30/05/2019</t>
  </si>
  <si>
    <t>Tata Elxsi Ltd.30/05/2019</t>
  </si>
  <si>
    <t>NIIT Technologies Ltd.30/05/2019</t>
  </si>
  <si>
    <t>Karnataka Bank Ltd.30/05/2019</t>
  </si>
  <si>
    <t>Steel Authority of India Ltd.30/05/2019</t>
  </si>
  <si>
    <t>Yes Bank Ltd.27/06/2019</t>
  </si>
  <si>
    <t>Bharat Electronics Ltd.30/05/2019</t>
  </si>
  <si>
    <t>Ambuja Cements Ltd.30/05/2019</t>
  </si>
  <si>
    <t>Tata Communications Ltd.30/05/2019</t>
  </si>
  <si>
    <t>The India Cements Ltd.30/05/2019</t>
  </si>
  <si>
    <t>Hindustan Petroleum Corporation Ltd.30/05/2019</t>
  </si>
  <si>
    <t>Wockhardt Ltd.30/05/2019</t>
  </si>
  <si>
    <t>Hexaware Technologies Ltd.30/05/2019</t>
  </si>
  <si>
    <t>Oil &amp; Natural Gas Corporation Ltd.30/05/2019</t>
  </si>
  <si>
    <t>BEML Ltd.30/05/2019</t>
  </si>
  <si>
    <t>L&amp;T Finance Holdings Ltd.30/05/2019</t>
  </si>
  <si>
    <t>Canara Bank30/05/2019</t>
  </si>
  <si>
    <t>Jain Irrigation Systems Ltd.30/05/2019</t>
  </si>
  <si>
    <t>Strides Pharma Science Ltd.30/05/2019</t>
  </si>
  <si>
    <t>Suzlon Energy Ltd.30/05/2019</t>
  </si>
  <si>
    <t>Mahanagar Gas Ltd.30/05/2019</t>
  </si>
  <si>
    <t>Tech Mahindra Ltd.30/05/2019</t>
  </si>
  <si>
    <t>InterGlobe Aviation Ltd.30/05/2019</t>
  </si>
  <si>
    <t>Bajaj Finance Ltd.30/05/2019</t>
  </si>
  <si>
    <t>Vedanta Ltd.30/05/2019</t>
  </si>
  <si>
    <t>Tata Steel Ltd.30/05/2019</t>
  </si>
  <si>
    <t>Exide Industries Ltd.30/05/2019</t>
  </si>
  <si>
    <t>Century Textiles &amp; Industries Ltd.30/05/2019</t>
  </si>
  <si>
    <t>Titan Company Ltd.30/05/2019</t>
  </si>
  <si>
    <t>National Aluminium Company Ltd.30/05/2019</t>
  </si>
  <si>
    <t>NCC Ltd.30/05/2019</t>
  </si>
  <si>
    <t>United Breweries Ltd.30/05/2019</t>
  </si>
  <si>
    <t>NMDC Ltd.30/05/2019</t>
  </si>
  <si>
    <t>CG Power and Industrial Solutions Ltd.30/05/2019</t>
  </si>
  <si>
    <t>Mahindra &amp; Mahindra Financial Services Ltd30/05/2019</t>
  </si>
  <si>
    <t>Gujarat State Fertilizers &amp; Chem Ltd.30/05/2019</t>
  </si>
  <si>
    <t>Axis Bank Ltd.30/05/2019</t>
  </si>
  <si>
    <t>Nestle India Ltd.30/05/2019</t>
  </si>
  <si>
    <t>Tata Motors Ltd.30/05/2019</t>
  </si>
  <si>
    <t>Bharat Forge Ltd.30/05/2019</t>
  </si>
  <si>
    <t>TV18 Broadcast Ltd.30/05/2019</t>
  </si>
  <si>
    <t>Dewan Housing Finance Corporation Ltd.30/05/2019</t>
  </si>
  <si>
    <t>DLF Ltd.30/05/2019</t>
  </si>
  <si>
    <t>Bharat Petroleum Corporation Ltd.30/05/2019</t>
  </si>
  <si>
    <t>The South Indian Bank Ltd.30/05/2019</t>
  </si>
  <si>
    <t>GMR Infrastructure Ltd.30/05/2019</t>
  </si>
  <si>
    <t>Biocon Ltd.30/05/2019</t>
  </si>
  <si>
    <t>Raymond Ltd.30/05/2019</t>
  </si>
  <si>
    <t>Adani Ports &amp; Special Economic Zone Ltd.30/05/2019</t>
  </si>
  <si>
    <t>Cadila Healthcare Ltd.30/05/2019</t>
  </si>
  <si>
    <t>Dr. Reddy's Laboratories Ltd.30/05/2019</t>
  </si>
  <si>
    <t>Tata Power Company Ltd.30/05/2019</t>
  </si>
  <si>
    <t>ITC Ltd.30/05/2019</t>
  </si>
  <si>
    <t>Bharat Heavy Electricals Ltd.30/05/2019</t>
  </si>
  <si>
    <t>Bharti Airtel Ltd.30/05/2019</t>
  </si>
  <si>
    <t>Manappuram Finance Ltd.30/05/2019</t>
  </si>
  <si>
    <t>Yes Bank Ltd.30/05/2019</t>
  </si>
  <si>
    <t>MRF Ltd.30/05/2019</t>
  </si>
  <si>
    <t>Mahindra &amp; Mahindra Ltd.30/05/2019</t>
  </si>
  <si>
    <t>Jindal Steel &amp; Power Ltd.30/05/2019</t>
  </si>
  <si>
    <t>Hindalco Industries Ltd.30/05/2019</t>
  </si>
  <si>
    <t>United Spirits Ltd.30/05/2019</t>
  </si>
  <si>
    <t>Adani Enterprises Ltd.30/05/2019</t>
  </si>
  <si>
    <t>Sun TV Network Ltd.30/05/2019</t>
  </si>
  <si>
    <t>Aurobindo Pharma Ltd.30/05/2019</t>
  </si>
  <si>
    <t>HDFC Bank Ltd.30/05/2019</t>
  </si>
  <si>
    <t>IDFC Ltd.30/05/2019</t>
  </si>
  <si>
    <t>Adani Power Ltd.30/05/2019</t>
  </si>
  <si>
    <t>JSW Steel Ltd.30/05/2019</t>
  </si>
  <si>
    <t>Grasim Industries Ltd.30/05/2019</t>
  </si>
  <si>
    <t>Tata Consultancy Services Ltd.27/06/2019</t>
  </si>
  <si>
    <t>Punjab National Bank30/05/2019</t>
  </si>
  <si>
    <t>ITC Ltd.27/06/2019</t>
  </si>
  <si>
    <t>Hindustan Unilever Ltd.30/05/2019</t>
  </si>
  <si>
    <t>Larsen &amp; Toubro Ltd.30/05/2019</t>
  </si>
  <si>
    <t>Indiabulls Housing Finance Ltd.30/05/2019</t>
  </si>
  <si>
    <t>State Bank of India30/05/2019</t>
  </si>
  <si>
    <t>UPL Ltd.30/05/2019</t>
  </si>
  <si>
    <t>Sun Pharmaceutical Ind Ltd.30/05/2019</t>
  </si>
  <si>
    <t>Infosys Ltd.30/05/2019</t>
  </si>
  <si>
    <t>Housing Development Finance Corporation Ltd.30/05/2019</t>
  </si>
  <si>
    <t>Reliance Industries Ltd.30/05/2019</t>
  </si>
  <si>
    <t>7.80% HDFC LTD NCD RED 11-11-2019**</t>
  </si>
  <si>
    <t>INE001A07PU3</t>
  </si>
  <si>
    <t>9.00% MUTHOOT FINANCE NCD RED 30-01-2020**</t>
  </si>
  <si>
    <t>INE414G07BS9</t>
  </si>
  <si>
    <t>LIC HSG FIN ZCB RED 10-09-2019**</t>
  </si>
  <si>
    <t>INE115A07FT4</t>
  </si>
  <si>
    <t>SIDBI CD RED 07-06-2019#**</t>
  </si>
  <si>
    <t>INE556F16440</t>
  </si>
  <si>
    <t>AXIS BANK LTD CD RED 10-05-2019#**</t>
  </si>
  <si>
    <t>INE238A160B6</t>
  </si>
  <si>
    <t>Commercial Paper</t>
  </si>
  <si>
    <t>HDFC LTD. CP RED 15-05-2019#**</t>
  </si>
  <si>
    <t>INE001A14UI4</t>
  </si>
  <si>
    <t>Deposits</t>
  </si>
  <si>
    <t>Margin Deposits</t>
  </si>
  <si>
    <t>7.5% HDFC BK F&amp;O QTY COM RED 01-01-20</t>
  </si>
  <si>
    <t>366 Days</t>
  </si>
  <si>
    <t>7.5% FEDERAL BK F&amp;O QTY COM FD 20-12-19</t>
  </si>
  <si>
    <t>7.5% FEDERAL BK F&amp;O QTY COM 04-04-2020</t>
  </si>
  <si>
    <t>368 Days</t>
  </si>
  <si>
    <t>7.5% FEDERAL BANK F&amp;O QTY COM 18-12-2019</t>
  </si>
  <si>
    <t>7.25% FEDERAL BANK F&amp;O QTY COM 17-06-19</t>
  </si>
  <si>
    <t>182 Days</t>
  </si>
  <si>
    <t>7.85% IDFC FIRST BK QTY COM F&amp;O 26-08-19</t>
  </si>
  <si>
    <t>367 Days</t>
  </si>
  <si>
    <t>7.8% IDFC FIRST BK QTY COM F&amp;O 14-08-19</t>
  </si>
  <si>
    <t>7.8% IDFC FIRST BK F&amp;O QTY COM 12-08-19</t>
  </si>
  <si>
    <t>369 Days</t>
  </si>
  <si>
    <t>7.8% IDFC FIRST BK F&amp;O QTY COM 09-08-19</t>
  </si>
  <si>
    <t>7.4% RBL BANK F&amp;O QTY COM 03-03-20</t>
  </si>
  <si>
    <t>336 Days</t>
  </si>
  <si>
    <t>7.15% IDFC FIRST BANK F&amp;O 31-07-2019</t>
  </si>
  <si>
    <t>96 Days</t>
  </si>
  <si>
    <t>7.5% FEDERAL BANK F&amp;O QTY COM 28-04-20</t>
  </si>
  <si>
    <t>371 Days</t>
  </si>
  <si>
    <t>7.4% HDFC BANK F&amp;O QTY COM RED 01-08-19</t>
  </si>
  <si>
    <t>365 Days</t>
  </si>
  <si>
    <t>7.7% IDFC FIRST BK F&amp;O QTYCOM 04-04-2020</t>
  </si>
  <si>
    <t>7.85% IDFC FIRST BK QTY COM F&amp;O 16-08-19</t>
  </si>
  <si>
    <t>7.55% IDFC FIRST BK F&amp;O FD RED 01-10-19</t>
  </si>
  <si>
    <t>181 Days</t>
  </si>
  <si>
    <t>7.5% FEDERAL BK F&amp;O QTY COM 03-04-20</t>
  </si>
  <si>
    <t>7.4% HDFC BANK F&amp;O QTY COM 05-08-2019</t>
  </si>
  <si>
    <t>7.85% IDFC FIRST BK QTY COM F&amp;O 27-08-19</t>
  </si>
  <si>
    <t>7.4% HDFC BANK F&amp;O QTY COM RED 02-08-19</t>
  </si>
  <si>
    <t>7.55%AU SMALL FI BK QTY COM FD 24-10-19</t>
  </si>
  <si>
    <t>274 Days</t>
  </si>
  <si>
    <t>7.55% FEDERAL BK F&amp;O QTY COM FD 20-04-20</t>
  </si>
  <si>
    <t>370 Days</t>
  </si>
  <si>
    <t>7.55% FEDERAL BK F&amp;O QTY COM FD 17-04-20</t>
  </si>
  <si>
    <t>7.55% FEDERAL BK F&amp;O QTY COM 22-04-2020</t>
  </si>
  <si>
    <t>7.55% FEDERAL BK F&amp;O QTY COM 21-04-2020</t>
  </si>
  <si>
    <t>7.55% FEDERAL BK F&amp;O QTY COM 20-04-2020</t>
  </si>
  <si>
    <t>7.5% HDFC BANK F&amp;O QTY COM FD 08-04-20</t>
  </si>
  <si>
    <t>7.5% HDFC BANK F&amp;O QTY COM 10-04-20</t>
  </si>
  <si>
    <t>7.5% HDFC BANK F&amp;O QTY COM 09-04-2020</t>
  </si>
  <si>
    <t>7.5% HDFC BANK QTY COM F&amp;O RD 19-11-2019</t>
  </si>
  <si>
    <t>7.5% HDFC BANK QTY COM F&amp;O RD 18-11-2019</t>
  </si>
  <si>
    <t>7.5% HDFC BANK QTY COM F&amp;O RD 15-11-2019</t>
  </si>
  <si>
    <t>7.5% HDFC BANK QTY COM F&amp;O RD 14-11-2019</t>
  </si>
  <si>
    <t>7.5% HDFC BANK QTY COM F&amp;O RD 13-11-2019</t>
  </si>
  <si>
    <t>7.45% HDFC F&amp;O QTLY COMP FD 31-10-2019</t>
  </si>
  <si>
    <t>7.45% HDFC F&amp;O QTLY COMP FD 30-10-2019</t>
  </si>
  <si>
    <t>7.45% HDFC F&amp;O QTLY COMP FD 29-10-2019</t>
  </si>
  <si>
    <t>7.45% HDFC F&amp;O QTLY COMP FD 08-11-2019</t>
  </si>
  <si>
    <t>375 Days</t>
  </si>
  <si>
    <t>7.45% HDFC F&amp;O QTLY COMP FD 07-11-2019</t>
  </si>
  <si>
    <t>374 Days</t>
  </si>
  <si>
    <t>7.45% HDFC F&amp;O QTLY COMP FD 06-11-2019</t>
  </si>
  <si>
    <t>373 Days</t>
  </si>
  <si>
    <t>7.45% HDFC F&amp;O QTLY COMP FD 05-11-2019</t>
  </si>
  <si>
    <t>372 Days</t>
  </si>
  <si>
    <t>7.45% HDFC F&amp;O QTLY COMP FD 04-11-2019</t>
  </si>
  <si>
    <t>7.45% HDFC F&amp;O QTLY COMP FD 01-11-2019</t>
  </si>
  <si>
    <t>7.45% HDFC F&amp;O FD QTY CMP 05-11-2019</t>
  </si>
  <si>
    <t>7.45% HDFC F&amp;O FD QTY CMP 04-11-2019</t>
  </si>
  <si>
    <t>7.45% HDFC F&amp;O FD QTY CMP 01-11-2019</t>
  </si>
  <si>
    <t>7.1% HDFC BANK QTY COMM F&amp;O FD 23-05-19</t>
  </si>
  <si>
    <t>184 Days</t>
  </si>
  <si>
    <t>7.1% HDFC BANK QTY COMM F&amp;O FD 22-05-19</t>
  </si>
  <si>
    <t>183 Days</t>
  </si>
  <si>
    <t>7.1% HDFC BANK QTY COMM F&amp;O FD 21-05-19</t>
  </si>
  <si>
    <t>Net Receivables/(Payables) include Net Current Assets as well as the Mark to Market on derivative trades.</t>
  </si>
  <si>
    <t>ICICI Bank Ltd.</t>
  </si>
  <si>
    <t>INE090A01021</t>
  </si>
  <si>
    <t>HCL Technologies Ltd.</t>
  </si>
  <si>
    <t>INE860A01027</t>
  </si>
  <si>
    <t>GlaxoSmithKline Consumer Healthcare Ltd.</t>
  </si>
  <si>
    <t>INE264A01014</t>
  </si>
  <si>
    <t>Kotak Mahindra Bank Ltd.</t>
  </si>
  <si>
    <t>INE237A01028</t>
  </si>
  <si>
    <t>Petronet LNG Ltd.</t>
  </si>
  <si>
    <t>INE347G01014</t>
  </si>
  <si>
    <t>RBL Bank Ltd.</t>
  </si>
  <si>
    <t>INE976G01028</t>
  </si>
  <si>
    <t>Bharat Financial Inclusion Ltd.</t>
  </si>
  <si>
    <t>INE180K01011</t>
  </si>
  <si>
    <t>ICICI Lombard General Insurance Co. Ltd.</t>
  </si>
  <si>
    <t>INE765G01017</t>
  </si>
  <si>
    <t>Aarti Industries Ltd.</t>
  </si>
  <si>
    <t>INE769A01020</t>
  </si>
  <si>
    <t>CHEMICALS</t>
  </si>
  <si>
    <t>MindTree Ltd.</t>
  </si>
  <si>
    <t>INE018I01017</t>
  </si>
  <si>
    <t>Colgate Palmolive (India) Ltd.</t>
  </si>
  <si>
    <t>INE259A01022</t>
  </si>
  <si>
    <t>Maruti Suzuki India Ltd.</t>
  </si>
  <si>
    <t>INE585B01010</t>
  </si>
  <si>
    <t>Britannia Industries Ltd.</t>
  </si>
  <si>
    <t>INE216A01030</t>
  </si>
  <si>
    <t>Endurance Technologies Ltd.</t>
  </si>
  <si>
    <t>INE913H01037</t>
  </si>
  <si>
    <t>L&amp;T Technology Services Ltd.</t>
  </si>
  <si>
    <t>INE010V01017</t>
  </si>
  <si>
    <t>Coal India Ltd.</t>
  </si>
  <si>
    <t>INE522F01014</t>
  </si>
  <si>
    <t>Ultratech Cement Ltd.</t>
  </si>
  <si>
    <t>INE481G01011</t>
  </si>
  <si>
    <t>Larsen &amp; Toubro Infotech Ltd.</t>
  </si>
  <si>
    <t>INE214T01019</t>
  </si>
  <si>
    <t>TCNS Clothing Company Ltd.</t>
  </si>
  <si>
    <t>INE778U01029</t>
  </si>
  <si>
    <t>Power Grid Corporation of India Ltd.</t>
  </si>
  <si>
    <t>INE752E01010</t>
  </si>
  <si>
    <t>Oil India Ltd.</t>
  </si>
  <si>
    <t>INE274J01014</t>
  </si>
  <si>
    <t>Mphasis Ltd.</t>
  </si>
  <si>
    <t>INE356A01018</t>
  </si>
  <si>
    <t>Bandhan Bank Ltd.</t>
  </si>
  <si>
    <t>INE545U01014</t>
  </si>
  <si>
    <t>HDFC Life Insurance Co Ltd.</t>
  </si>
  <si>
    <t>INE795G01014</t>
  </si>
  <si>
    <t>Fine Organic Industries Ltd.</t>
  </si>
  <si>
    <t>INE686Y01026</t>
  </si>
  <si>
    <t>Aditya Birla Fashion and Retail Ltd.</t>
  </si>
  <si>
    <t>INE647O01011</t>
  </si>
  <si>
    <t>RETAILING</t>
  </si>
  <si>
    <t>Cholamandalam Investment &amp; Finance Company Ltd.</t>
  </si>
  <si>
    <t>INE121A01016</t>
  </si>
  <si>
    <t>Indian Oil Corporation Ltd.</t>
  </si>
  <si>
    <t>INE242A01010</t>
  </si>
  <si>
    <t>Jubilant Life Sciences Ltd.</t>
  </si>
  <si>
    <t>INE700A01033</t>
  </si>
  <si>
    <t>Berger Paints (I) Ltd.</t>
  </si>
  <si>
    <t>INE463A01038</t>
  </si>
  <si>
    <t>Bayer Cropscience Ltd.</t>
  </si>
  <si>
    <t>INE462A01022</t>
  </si>
  <si>
    <t>SBI Life Insurance Co. Ltd.</t>
  </si>
  <si>
    <t>INE123W01016</t>
  </si>
  <si>
    <t>Torrent Pharmaceuticals Ltd.</t>
  </si>
  <si>
    <t>INE685A01028</t>
  </si>
  <si>
    <t>AIA Engineering Ltd.</t>
  </si>
  <si>
    <t>INE212H01026</t>
  </si>
  <si>
    <t>Metropolis Healthcare Ltd.</t>
  </si>
  <si>
    <t>INE112L01020</t>
  </si>
  <si>
    <t>HEALTHCARE SERVICES</t>
  </si>
  <si>
    <t>AAVAS FINANCIERS LIMITED</t>
  </si>
  <si>
    <t>INE216P01012</t>
  </si>
  <si>
    <t>Teamlease Services Ltd.</t>
  </si>
  <si>
    <t>INE985S01024</t>
  </si>
  <si>
    <t>COMMERCIAL SERVICES</t>
  </si>
  <si>
    <t>INE155A01022</t>
  </si>
  <si>
    <t>KEI Industries Ltd.</t>
  </si>
  <si>
    <t>INE878B01027</t>
  </si>
  <si>
    <t>APL Apollo Tubes Ltd.</t>
  </si>
  <si>
    <t>INE702C01019</t>
  </si>
  <si>
    <t>Indraprastha Gas Ltd.</t>
  </si>
  <si>
    <t>INE203G01027</t>
  </si>
  <si>
    <t>Procter &amp; Gamble Hygiene&amp;HealthCare Ltd.</t>
  </si>
  <si>
    <t>INE179A01014</t>
  </si>
  <si>
    <t>Power Finance Corporation Ltd.</t>
  </si>
  <si>
    <t>INE134E01011</t>
  </si>
  <si>
    <t>3M India Ltd.</t>
  </si>
  <si>
    <t>INE470A01017</t>
  </si>
  <si>
    <t>Suprajit Engineering Ltd.</t>
  </si>
  <si>
    <t>INE399C01030</t>
  </si>
  <si>
    <t>Arvind Fashions Ltd.</t>
  </si>
  <si>
    <t>INE955V01021</t>
  </si>
  <si>
    <t>Nifty Bank 30/05/2019</t>
  </si>
  <si>
    <t>INDEX FUTURES</t>
  </si>
  <si>
    <t>NIFTY 30/05/2019</t>
  </si>
  <si>
    <t>(B)Index / Stock Option</t>
  </si>
  <si>
    <t>PUT NIFTY 30/05/2019 12500</t>
  </si>
  <si>
    <t>INDEX OPTIONS</t>
  </si>
  <si>
    <t>9.37% SBI NCD PERPETUAL CALL 21-12-2023**</t>
  </si>
  <si>
    <t>INE062A08181</t>
  </si>
  <si>
    <t>BANK OF IND CD RED 17-06-2019#**</t>
  </si>
  <si>
    <t>INE084A16BV8</t>
  </si>
  <si>
    <t>HDFC LTD. CP RED 24-05-2019#**</t>
  </si>
  <si>
    <t>INE001A14UU9</t>
  </si>
  <si>
    <t>RELIANCE JIO INFO LTD CP RED 04-06-2019#**</t>
  </si>
  <si>
    <t>INE110L14JZ7</t>
  </si>
  <si>
    <t>6.75% HDFC BANK F&amp;O FD RED 27-05-2019</t>
  </si>
  <si>
    <t>94 Days</t>
  </si>
  <si>
    <t>6.75% HDFC BANK F&amp;O FD RED 07-06-2019</t>
  </si>
  <si>
    <t>93 Days</t>
  </si>
  <si>
    <t>6.5% AU SMALL FIN BANK F&amp;O 29-07-2019</t>
  </si>
  <si>
    <t>Divi's Laboratories Ltd.</t>
  </si>
  <si>
    <t>INE361B01024</t>
  </si>
  <si>
    <t>Wipro Ltd.</t>
  </si>
  <si>
    <t>INE075A01022</t>
  </si>
  <si>
    <t>Asian Paints Ltd.</t>
  </si>
  <si>
    <t>INE021A01026</t>
  </si>
  <si>
    <t>Supreme Industries Ltd.</t>
  </si>
  <si>
    <t>INE195A01028</t>
  </si>
  <si>
    <t>Thermax Ltd.</t>
  </si>
  <si>
    <t>INE152A01029</t>
  </si>
  <si>
    <t>Jubilant Foodworks Ltd.</t>
  </si>
  <si>
    <t>INE797F01012</t>
  </si>
  <si>
    <t>NTPC Ltd.</t>
  </si>
  <si>
    <t>INE733E01010</t>
  </si>
  <si>
    <t>Sanofi India Ltd.</t>
  </si>
  <si>
    <t>INE058A01010</t>
  </si>
  <si>
    <t>IIFL Holdings Ltd.</t>
  </si>
  <si>
    <t>INE530B01024</t>
  </si>
  <si>
    <t>Honeywell Automation India Ltd.</t>
  </si>
  <si>
    <t>INE671A01010</t>
  </si>
  <si>
    <t>Crompton Greaves Cons Electrical Ltd.</t>
  </si>
  <si>
    <t>INE299U01018</t>
  </si>
  <si>
    <t>PNB Housing Finance Ltd.</t>
  </si>
  <si>
    <t>INE572E01012</t>
  </si>
  <si>
    <t>WABCO India Ltd.</t>
  </si>
  <si>
    <t>INE342J01019</t>
  </si>
  <si>
    <t>6.5% AU SMALL FIN BANK F&amp;O 23-07-2019</t>
  </si>
  <si>
    <t>92 Days</t>
  </si>
  <si>
    <t>6.9% AU SMALL FIN BK F&amp;O RED 13-06-19</t>
  </si>
  <si>
    <t>6.25% HDFC BANK F&amp;O FD RED 20-06-2019</t>
  </si>
  <si>
    <t>ACC Ltd.</t>
  </si>
  <si>
    <t>INE012A01025</t>
  </si>
  <si>
    <t>IPCA Laboratories Ltd.</t>
  </si>
  <si>
    <t>INE571A01020</t>
  </si>
  <si>
    <t>Prestige Estates Projects Ltd.</t>
  </si>
  <si>
    <t>INE811K01011</t>
  </si>
  <si>
    <t>Equitas Holdings Ltd.</t>
  </si>
  <si>
    <t>INE988K01017</t>
  </si>
  <si>
    <t>Apollo Hospitals Enterprise Ltd.</t>
  </si>
  <si>
    <t>INE437A01024</t>
  </si>
  <si>
    <t>The Federal Bank Ltd.</t>
  </si>
  <si>
    <t>INE171A01029</t>
  </si>
  <si>
    <t>City Union Bank Ltd.</t>
  </si>
  <si>
    <t>INE491A01021</t>
  </si>
  <si>
    <t>The Indian Hotels Company Ltd.</t>
  </si>
  <si>
    <t>INE053A01029</t>
  </si>
  <si>
    <t>HOTELS, RESORTS AND OTHER RECREATIONAL ACTIVITIES</t>
  </si>
  <si>
    <t>IndusInd Bank Ltd.</t>
  </si>
  <si>
    <t>INE095A01012</t>
  </si>
  <si>
    <t>Praj Industries Ltd.</t>
  </si>
  <si>
    <t>INE074A01025</t>
  </si>
  <si>
    <t>Ujjivan Financial Services Ltd.</t>
  </si>
  <si>
    <t>INE334L01012</t>
  </si>
  <si>
    <t>Voltamp Transformers Ltd.</t>
  </si>
  <si>
    <t>INE540H01012</t>
  </si>
  <si>
    <t>Lemon Tree Hotels Ltd.</t>
  </si>
  <si>
    <t>INE970X01018</t>
  </si>
  <si>
    <t>JK Cement Ltd.</t>
  </si>
  <si>
    <t>INE823G01014</t>
  </si>
  <si>
    <t>Minda Industries Ltd.</t>
  </si>
  <si>
    <t>INE405E01023</t>
  </si>
  <si>
    <t>Tube Investments Of India Ltd.</t>
  </si>
  <si>
    <t>INE974X01010</t>
  </si>
  <si>
    <t>Whirlpool of India Ltd.</t>
  </si>
  <si>
    <t>INE716A01013</t>
  </si>
  <si>
    <t>Sadbhav Engineering Ltd.</t>
  </si>
  <si>
    <t>INE226H01026</t>
  </si>
  <si>
    <t>Havells India Ltd.</t>
  </si>
  <si>
    <t>INE176B01034</t>
  </si>
  <si>
    <t>Vinati Organics Ltd.</t>
  </si>
  <si>
    <t>INE410B01029</t>
  </si>
  <si>
    <t>Kalpataru Power Transmission Ltd.</t>
  </si>
  <si>
    <t>INE220B01022</t>
  </si>
  <si>
    <t>Grindwell Norton Ltd</t>
  </si>
  <si>
    <t>INE536A01023</t>
  </si>
  <si>
    <t>Info Edge (India) Ltd.</t>
  </si>
  <si>
    <t>INE663F01024</t>
  </si>
  <si>
    <t>Solar Industries India Ltd.</t>
  </si>
  <si>
    <t>INE343H01029</t>
  </si>
  <si>
    <t>Ashoka Buildcon Ltd.</t>
  </si>
  <si>
    <t>INE442H01029</t>
  </si>
  <si>
    <t>Bajaj Electricals Ltd.</t>
  </si>
  <si>
    <t>INE193E01025</t>
  </si>
  <si>
    <t>Action Construction Equipment Ltd.</t>
  </si>
  <si>
    <t>INE731H01025</t>
  </si>
  <si>
    <t>JMC Projects (India)  Ltd.</t>
  </si>
  <si>
    <t>INE890A01024</t>
  </si>
  <si>
    <t>Ahluwalia Contracts (India) Ltd.</t>
  </si>
  <si>
    <t>INE758C01029</t>
  </si>
  <si>
    <t>KNR Constructions Ltd</t>
  </si>
  <si>
    <t>INE634I01029</t>
  </si>
  <si>
    <t>SKF India Ltd.</t>
  </si>
  <si>
    <t>INE640A01023</t>
  </si>
  <si>
    <t>Blue Star Ltd.</t>
  </si>
  <si>
    <t>INE472A01039</t>
  </si>
  <si>
    <t>6.7% IDFC FIRST BK F&amp;O FD RED 12-07-2019</t>
  </si>
  <si>
    <t>6.9% AU SMALL FIN BANK F&amp;O RED 25-07-19</t>
  </si>
  <si>
    <t>6.9% AU SMALL FIN BK F&amp;O FD RED 02-05-19</t>
  </si>
  <si>
    <t>6.75% IDFC FIRST BK F&amp;O RED 05-07-2019</t>
  </si>
  <si>
    <t>6.25% HDFC BANK F&amp;O FD RED 16-05-2019</t>
  </si>
  <si>
    <t>6.25% HDFC BANK F&amp;O FD RED 05-06-2019</t>
  </si>
  <si>
    <t>SRF Ltd.</t>
  </si>
  <si>
    <t>INE647A01010</t>
  </si>
  <si>
    <t>Bata India Ltd.</t>
  </si>
  <si>
    <t>INE176A01028</t>
  </si>
  <si>
    <t>P I INDUSTRIES LIMITED</t>
  </si>
  <si>
    <t>INE603J01030</t>
  </si>
  <si>
    <t>Trent Ltd.</t>
  </si>
  <si>
    <t>INE849A01020</t>
  </si>
  <si>
    <t>Voltas Ltd.</t>
  </si>
  <si>
    <t>INE226A01021</t>
  </si>
  <si>
    <t>The Phoenix Mills Ltd.</t>
  </si>
  <si>
    <t>INE211B01039</t>
  </si>
  <si>
    <t>9.50% BLUE DART EXP LTD NCD RED 20-11-19**</t>
  </si>
  <si>
    <t>INE233B08103</t>
  </si>
  <si>
    <t>6.8% AU SMALL FIN BK F&amp;O FD RED 02-05-19</t>
  </si>
  <si>
    <t>6.75% HDFC BANK F&amp;O FD RED 05-06-2019</t>
  </si>
  <si>
    <t>6.75% HDFC BANK F&amp;O FD RED 16-05-2019</t>
  </si>
  <si>
    <t>6.25% HDFC BANK F&amp;O FD RED 21-06-2019</t>
  </si>
  <si>
    <t>VIP Industries Ltd.</t>
  </si>
  <si>
    <t>INE054A01027</t>
  </si>
  <si>
    <t>PVR Ltd.</t>
  </si>
  <si>
    <t>INE191H01014</t>
  </si>
  <si>
    <t>Inox Leisure Ltd.</t>
  </si>
  <si>
    <t>INE312H01016</t>
  </si>
  <si>
    <t>Sobha Ltd.</t>
  </si>
  <si>
    <t>INE671H01015</t>
  </si>
  <si>
    <t>Radico Khaitan Ltd.</t>
  </si>
  <si>
    <t>INE944F01028</t>
  </si>
  <si>
    <t>Carborundum Universal Ltd.</t>
  </si>
  <si>
    <t>INE120A01034</t>
  </si>
  <si>
    <t>Apar Industries Ltd.</t>
  </si>
  <si>
    <t>INE372A01015</t>
  </si>
  <si>
    <t>JB Chemicals &amp; Pharmaceuticals Ltd.</t>
  </si>
  <si>
    <t>INE572A01028</t>
  </si>
  <si>
    <t>Subros Ltd.</t>
  </si>
  <si>
    <t>INE287B01021</t>
  </si>
  <si>
    <t>Schaeffler India Ltd.</t>
  </si>
  <si>
    <t>INE513A01014</t>
  </si>
  <si>
    <t>Relaxo Footwears Ltd.</t>
  </si>
  <si>
    <t>INE131B01039</t>
  </si>
  <si>
    <t>Atul Ltd.</t>
  </si>
  <si>
    <t>INE100A01010</t>
  </si>
  <si>
    <t>Navin Fluorine International Ltd.</t>
  </si>
  <si>
    <t>INE048G01026</t>
  </si>
  <si>
    <t>Orient Electric Ltd.</t>
  </si>
  <si>
    <t>INE142Z01019</t>
  </si>
  <si>
    <t>TCI Express Ltd.</t>
  </si>
  <si>
    <t>INE586V01016</t>
  </si>
  <si>
    <t>Muthoot Finance Ltd.</t>
  </si>
  <si>
    <t>INE414G01012</t>
  </si>
  <si>
    <t>Orient Refractories Ltd.</t>
  </si>
  <si>
    <t>INE743M01012</t>
  </si>
  <si>
    <t>Aegis Logistics Ltd.</t>
  </si>
  <si>
    <t>INE208C01025</t>
  </si>
  <si>
    <t>Indian Bank</t>
  </si>
  <si>
    <t>INE562A01011</t>
  </si>
  <si>
    <t>Insecticides (India) Ltd.</t>
  </si>
  <si>
    <t>INE070I01018</t>
  </si>
  <si>
    <t>Persistent Systems Ltd.</t>
  </si>
  <si>
    <t>INE262H01013</t>
  </si>
  <si>
    <t>Harita Seating Systems Ltd.</t>
  </si>
  <si>
    <t>INE939D01015</t>
  </si>
  <si>
    <t>PSP Projects Ltd.</t>
  </si>
  <si>
    <t>INE488V01015</t>
  </si>
  <si>
    <t>Royal Orchid Hotels Ltd.</t>
  </si>
  <si>
    <t>INE283H01019</t>
  </si>
  <si>
    <t>Shopper's Stop Ltd.</t>
  </si>
  <si>
    <t>INE498B01024</t>
  </si>
  <si>
    <t>6.75% HDFC BK F&amp;O FD RED 27-06-2019</t>
  </si>
  <si>
    <t>6.75% HDFC BANK FD RED 04-06-2019</t>
  </si>
  <si>
    <t>95 Days</t>
  </si>
  <si>
    <t>6.75% HDFC BANK F&amp;O FD RED 03-06-2019</t>
  </si>
  <si>
    <t>IRB Infrastructure Developers Ltd.</t>
  </si>
  <si>
    <t>INE821I01014</t>
  </si>
  <si>
    <t>IRB Infrastructure Developers Ltd.30/05/2019</t>
  </si>
  <si>
    <t>6.75% HDFC BANK F&amp;O FD RED 19-06-2019</t>
  </si>
  <si>
    <t>7.25% RBL BANK F&amp;O FD RED 07-06-2019</t>
  </si>
  <si>
    <t>7.4% KOTAK MAH BK F&amp;O QTY COM FD17-07-19</t>
  </si>
  <si>
    <t>7.25%AU SMALL FI BK QTY CM F&amp;O 11-02-20</t>
  </si>
  <si>
    <t>7.75% RBL BANK QTY COM F&amp;O RED 22-08-19</t>
  </si>
  <si>
    <t>7.75% RBL BANK QTY COM F&amp;O RED 19-08-19</t>
  </si>
  <si>
    <t>AU Small Finance Bank Ltd.</t>
  </si>
  <si>
    <t>INE949L01017</t>
  </si>
  <si>
    <t>Avenue Supermarts Ltd.</t>
  </si>
  <si>
    <t>INE192R01011</t>
  </si>
  <si>
    <t>HDFC Asset Management Company Ltd.</t>
  </si>
  <si>
    <t>INE127D01025</t>
  </si>
  <si>
    <t>Eris Lifesciences Ltd.</t>
  </si>
  <si>
    <t>INE406M01024</t>
  </si>
  <si>
    <t>Capacit E Infraprojects Ltd.</t>
  </si>
  <si>
    <t>INE264T01014</t>
  </si>
  <si>
    <t>Dr. Lal Path Labs Ltd.</t>
  </si>
  <si>
    <t>INE600L01024</t>
  </si>
  <si>
    <t>Quess Corp Ltd.</t>
  </si>
  <si>
    <t>INE615P01015</t>
  </si>
  <si>
    <t>SERVICES</t>
  </si>
  <si>
    <t>MAS Financial Services Ltd.</t>
  </si>
  <si>
    <t>INE348L01012</t>
  </si>
  <si>
    <t>Godrej Agrovet Ltd.</t>
  </si>
  <si>
    <t>INE850D01014</t>
  </si>
  <si>
    <t>Dixon Technologies (India) Ltd.</t>
  </si>
  <si>
    <t>INE935N01012</t>
  </si>
  <si>
    <t>LAURUS LABS LIMITED</t>
  </si>
  <si>
    <t>INE947Q01010</t>
  </si>
  <si>
    <t>Amber Enterprises India Ltd.</t>
  </si>
  <si>
    <t>INE371P01015</t>
  </si>
  <si>
    <t>Mahindra Logistics Ltd.</t>
  </si>
  <si>
    <t>INE766P01016</t>
  </si>
  <si>
    <t>Thyrocare Technologies Ltd.</t>
  </si>
  <si>
    <t>INE594H01019</t>
  </si>
  <si>
    <t>H G Infra Engineering Ltd.</t>
  </si>
  <si>
    <t>INE926X01010</t>
  </si>
  <si>
    <t>Indian Energy Exchange Ltd.</t>
  </si>
  <si>
    <t>INE022Q01020</t>
  </si>
  <si>
    <t>Advanced Enzyme Technologies Ltd.</t>
  </si>
  <si>
    <t>INE837H01020</t>
  </si>
  <si>
    <t>Central Depository Services (I) Ltd.</t>
  </si>
  <si>
    <t>INE736A01011</t>
  </si>
  <si>
    <t>GNA Axles Ltd.</t>
  </si>
  <si>
    <t>INE934S01014</t>
  </si>
  <si>
    <t>Reliance Nippon Life Asset Mgmt Ltd.</t>
  </si>
  <si>
    <t>INE298J01013</t>
  </si>
  <si>
    <t>Indostar Capital Finance Ltd.</t>
  </si>
  <si>
    <t>INE896L01010</t>
  </si>
  <si>
    <t>RBL Bank Ltd.30/05/2019</t>
  </si>
  <si>
    <t>PUT NIFTY 24/06/2021 10500</t>
  </si>
  <si>
    <t>6.9% AU SMALL FI BK F&amp;O FD 08-06-19</t>
  </si>
  <si>
    <t>Bajaj Finserv Ltd.</t>
  </si>
  <si>
    <t>INE918I01018</t>
  </si>
  <si>
    <t>Bajaj Auto Ltd.</t>
  </si>
  <si>
    <t>INE917I01010</t>
  </si>
  <si>
    <t>Hero MotoCorp Ltd.</t>
  </si>
  <si>
    <t>INE158A01026</t>
  </si>
  <si>
    <t>GAIL (India) Ltd.</t>
  </si>
  <si>
    <t>INE129A01019</t>
  </si>
  <si>
    <t>Eicher Motors Ltd.</t>
  </si>
  <si>
    <t>INE066A01013</t>
  </si>
  <si>
    <t>Cipla Ltd.</t>
  </si>
  <si>
    <t>INE059A01026</t>
  </si>
  <si>
    <t>Zee Entertainment Enterprises Ltd.</t>
  </si>
  <si>
    <t>INE256A01028</t>
  </si>
  <si>
    <t>IN8397D01015</t>
  </si>
  <si>
    <t>Bank of Baroda</t>
  </si>
  <si>
    <t>INE028A01039</t>
  </si>
  <si>
    <t>IDFC First Bank Ltd.</t>
  </si>
  <si>
    <t>INE092T01019</t>
  </si>
  <si>
    <t>Godrej Consumer Products Ltd.</t>
  </si>
  <si>
    <t>INE102D01028</t>
  </si>
  <si>
    <t>Pidilite Industries Ltd.</t>
  </si>
  <si>
    <t>INE318A01026</t>
  </si>
  <si>
    <t>Bosch Ltd.</t>
  </si>
  <si>
    <t>INE323A01026</t>
  </si>
  <si>
    <t>Container Corporation Of India Ltd.</t>
  </si>
  <si>
    <t>INE111A01025</t>
  </si>
  <si>
    <t>Oracle Financial Services Software Ltd.</t>
  </si>
  <si>
    <t>INE881D01027</t>
  </si>
  <si>
    <t>Hindustan Zinc Ltd.</t>
  </si>
  <si>
    <t>INE267A01025</t>
  </si>
  <si>
    <t>ABB India Ltd.</t>
  </si>
  <si>
    <t>INE117A01022</t>
  </si>
  <si>
    <t>Piramal Enterprises Ltd.</t>
  </si>
  <si>
    <t>INE140A01024</t>
  </si>
  <si>
    <t>Natco Pharma Ltd.</t>
  </si>
  <si>
    <t>INE987B01026</t>
  </si>
  <si>
    <t>Investment in Mutual fund</t>
  </si>
  <si>
    <t>RELIANCE ETF GOLD BEES</t>
  </si>
  <si>
    <t>INF732E01102</t>
  </si>
  <si>
    <t>Max Financial Services Ltd.</t>
  </si>
  <si>
    <t>INE180A01020</t>
  </si>
  <si>
    <t>Astral Poly Technik Ltd</t>
  </si>
  <si>
    <t>INE006I01046</t>
  </si>
  <si>
    <t>Sterlite Technologies Ltd.</t>
  </si>
  <si>
    <t>INE089C01029</t>
  </si>
  <si>
    <t>Mold-Tek Packaging Ltd.</t>
  </si>
  <si>
    <t>INE893J01029</t>
  </si>
  <si>
    <t>6.75% HDFC BANK F&amp;O FD RED 31-05-2019</t>
  </si>
  <si>
    <t>6.75% HDFC BANK F&amp;O FD RED 21-06-2019</t>
  </si>
  <si>
    <t>6.75% HDFC BANK F&amp;O FD 06-07-2019</t>
  </si>
  <si>
    <t>Kansai Nerolac Paints Ltd.</t>
  </si>
  <si>
    <t>INE531A01024</t>
  </si>
  <si>
    <t>Apollo Tyres Ltd.</t>
  </si>
  <si>
    <t>INE438A01022</t>
  </si>
  <si>
    <t>Kirloskar Brothers Ltd.</t>
  </si>
  <si>
    <t>INE732A01036</t>
  </si>
  <si>
    <t>Future Retail Ltd.</t>
  </si>
  <si>
    <t>INE752P01024</t>
  </si>
  <si>
    <t>Tejas Networks Ltd.</t>
  </si>
  <si>
    <t>INE010J01012</t>
  </si>
  <si>
    <t>TIL Ltd.</t>
  </si>
  <si>
    <t>INE806C01018</t>
  </si>
  <si>
    <t>Arrow Greentech Ltd.</t>
  </si>
  <si>
    <t>INE570D01018</t>
  </si>
  <si>
    <t>EDELWEISS RUR &amp; CORP SERV ZCB 14-02-2020**</t>
  </si>
  <si>
    <t>INE657N07282</t>
  </si>
  <si>
    <t>ECL FINANCE LTD.ZCB RED 03-04-2020**</t>
  </si>
  <si>
    <t>INE804I078R2</t>
  </si>
  <si>
    <t>9.04% REC LTD NCD RED 12-10-2019**</t>
  </si>
  <si>
    <t>INE020B08856</t>
  </si>
  <si>
    <t>8.39% RAJASTHAN SDL RED 15-03-2020</t>
  </si>
  <si>
    <t>IN2920150298</t>
  </si>
  <si>
    <t>FULLERTON INDIA CREDIT ZCB RED 15-07-21**</t>
  </si>
  <si>
    <t>INE535H07AK8</t>
  </si>
  <si>
    <t>8.8% L&amp;T HOUSING FIN NCD RED 23-06-2021**</t>
  </si>
  <si>
    <t>INE476M07BM9</t>
  </si>
  <si>
    <t>8.5% SIDBI NCD RED 21-06-2021**</t>
  </si>
  <si>
    <t>INE556F08JF7</t>
  </si>
  <si>
    <t>7.65% IRFC NCD RED 15-03-2021**</t>
  </si>
  <si>
    <t>INE053F07AK6</t>
  </si>
  <si>
    <t>8.32% RELIANCE JIO INFO NCD 08-07-2021**</t>
  </si>
  <si>
    <t>INE110L07070</t>
  </si>
  <si>
    <t>8.25% L&amp;T FINANCE NCD RED 21-06-2021**</t>
  </si>
  <si>
    <t>INE027E07642</t>
  </si>
  <si>
    <t>7.7% REC LTD NCD RED 15-03-2021**</t>
  </si>
  <si>
    <t>INE020B08AS5</t>
  </si>
  <si>
    <t>KOTAK MAH PRIME ZCB RED 26-04-2021**</t>
  </si>
  <si>
    <t>INE916DA7PI5</t>
  </si>
  <si>
    <t>SHRIRAM CITY UNION FIN ZCB RED 04-04-22**</t>
  </si>
  <si>
    <t>INE722A07851</t>
  </si>
  <si>
    <t>7.85% BHOPAL DHULE TRANS NCD 04-04-2022**</t>
  </si>
  <si>
    <t>INE774N07087</t>
  </si>
  <si>
    <t>ADITYA BIRLA HSG FIN ZCB RED 13-04-2022**</t>
  </si>
  <si>
    <t>INE831R07235</t>
  </si>
  <si>
    <t>2% TATA STEEL LTD. NCD RED 23-04-2022**</t>
  </si>
  <si>
    <t>INE081A08181</t>
  </si>
  <si>
    <t>9.55% HINDALCO IND NCD RED 25-04-2022**</t>
  </si>
  <si>
    <t>INE038A07258</t>
  </si>
  <si>
    <t>8.3% RELIANCE INDUS SR J NCD 08-03-2022</t>
  </si>
  <si>
    <t>INE002A08575</t>
  </si>
  <si>
    <t>9.65% SBI CARDS &amp; PAY NCD RED 25-04-2022#**</t>
  </si>
  <si>
    <t>INE018E08060</t>
  </si>
  <si>
    <t>10.1% POWER GRID NCD RED 12-06-2019**</t>
  </si>
  <si>
    <t>INE752E07DS3</t>
  </si>
  <si>
    <t>Treasury bills</t>
  </si>
  <si>
    <t>91 DAYS TBILL RED 09-05-2019</t>
  </si>
  <si>
    <t>IN002018X484</t>
  </si>
  <si>
    <t>91 DAYS TBILL RED 01-08-2019</t>
  </si>
  <si>
    <t>IN002019X052</t>
  </si>
  <si>
    <t>CANARA BANK CD RED 06-06-2019#**</t>
  </si>
  <si>
    <t>INE476A16SB2</t>
  </si>
  <si>
    <t>BANK OF IND CD RED 07-06-2019#**</t>
  </si>
  <si>
    <t>INE084A16BU0</t>
  </si>
  <si>
    <t>INDIAN BANK CD RED 03-06-2019#**</t>
  </si>
  <si>
    <t>INE562A16JJ1</t>
  </si>
  <si>
    <t>FITCH A1+</t>
  </si>
  <si>
    <t>BANK OF BARODA CD RED 14-05-2019#**</t>
  </si>
  <si>
    <t>INE028A16BC5</t>
  </si>
  <si>
    <t>ICICI BANK CD RED 31-05-2019#**</t>
  </si>
  <si>
    <t>INE090A163S1</t>
  </si>
  <si>
    <t>AXIS BANK LTD CD RED 20-06-2019#**</t>
  </si>
  <si>
    <t>INE238A162I7</t>
  </si>
  <si>
    <t>IDFC FIRST BK CD RED 25-06-2019#**</t>
  </si>
  <si>
    <t>INE092T16KR0</t>
  </si>
  <si>
    <t>VIJAYA BANK CD RED 30-05-2019#**</t>
  </si>
  <si>
    <t>INE705A16RZ5</t>
  </si>
  <si>
    <t>SIDBI CD RED 28-05-2019#**</t>
  </si>
  <si>
    <t>INE556F16416</t>
  </si>
  <si>
    <t>PUNJAB NATIONAL BANK CD RED 13-06-2019#**</t>
  </si>
  <si>
    <t>INE160A16LY9</t>
  </si>
  <si>
    <t>IDFC FIRST BK CD RED 14-05-2019#**</t>
  </si>
  <si>
    <t>INE092T16JQ4</t>
  </si>
  <si>
    <t>IDFC FIRST BANK LTD. CD RED 07-05-2019#**</t>
  </si>
  <si>
    <t>INE092T16JM3</t>
  </si>
  <si>
    <t>ICICI BANK CD RED 17-05-2019#**</t>
  </si>
  <si>
    <t>INE090A169T6</t>
  </si>
  <si>
    <t>PUNJAB NATIONAL BANK CD RED 27-05-2019#**</t>
  </si>
  <si>
    <t>INE160A16LT9</t>
  </si>
  <si>
    <t>BANK OF BARODA CD RED 03-06-2019#**</t>
  </si>
  <si>
    <t>INE028A16BD3</t>
  </si>
  <si>
    <t>VIJAYA BANK CD RED 11-06-2019#**</t>
  </si>
  <si>
    <t>INE705A16SH1</t>
  </si>
  <si>
    <t>SIDBI CD RED 18-06-2019#**</t>
  </si>
  <si>
    <t>INE556F16457</t>
  </si>
  <si>
    <t>VIJAYA BANK CD RED 24-06-2019#**</t>
  </si>
  <si>
    <t>INE705A16SO7</t>
  </si>
  <si>
    <t>AXIS BANK LTD CD RED 07-06-2019#**</t>
  </si>
  <si>
    <t>INE238A169I2</t>
  </si>
  <si>
    <t>IDFC FIRST BK CD RED 10-05-2019#**</t>
  </si>
  <si>
    <t>INE092T16JO9</t>
  </si>
  <si>
    <t>RELIANCE IND CP RED 27-05-2019#**</t>
  </si>
  <si>
    <t>INE002A14CI0</t>
  </si>
  <si>
    <t>CHAMBAL FERT &amp; CHEM CP RED 18-06-2019#**</t>
  </si>
  <si>
    <t>INE085A14EW2</t>
  </si>
  <si>
    <t>NTPC LTD CP RED 27-05-2019#**</t>
  </si>
  <si>
    <t>INE733E14336</t>
  </si>
  <si>
    <t>SUNDARAM BNP PARIBAS HM FIN CP31-05-19#**</t>
  </si>
  <si>
    <t>INE667F14EK1</t>
  </si>
  <si>
    <t>SHRIRAM CITY UNION FIN CP RED 27-05-2019#**</t>
  </si>
  <si>
    <t>INE722A14DZ5</t>
  </si>
  <si>
    <t>SBI CARDS &amp; PAY SERV CP RED 12-06-2019#**</t>
  </si>
  <si>
    <t>INE018E14MR8</t>
  </si>
  <si>
    <t>KOTAK MAHINDRA INV CP 14-06-19#**</t>
  </si>
  <si>
    <t>INE975F14RS3</t>
  </si>
  <si>
    <t>KOTAK MAH PRIME CP RED 19-06-2019#**</t>
  </si>
  <si>
    <t>INE916D14M76</t>
  </si>
  <si>
    <t>THE RAMCO CEMENTS CP RED 21-06-2019#**</t>
  </si>
  <si>
    <t>INE331A14HN2</t>
  </si>
  <si>
    <t>NETWORK 18 MEDIA &amp; IN CP RED 24-06-2019#**</t>
  </si>
  <si>
    <t>INE870H14GU1</t>
  </si>
  <si>
    <t>COROMANDEL INTL CP RED 25-06-2019#**</t>
  </si>
  <si>
    <t>INE169A14FM2</t>
  </si>
  <si>
    <t>JULIUS BAER CAPITAL CP RED 24-06-2019#**</t>
  </si>
  <si>
    <t>INE824H14AF2</t>
  </si>
  <si>
    <t>NABHA POWER CP RED 26-06-2019#**</t>
  </si>
  <si>
    <t>INE445L14AP7</t>
  </si>
  <si>
    <t>SHRIRAM TRANS FIN CO CP RED 22-05-2019#**</t>
  </si>
  <si>
    <t>INE721A14CM7</t>
  </si>
  <si>
    <t>L&amp;T HSG FIN LTD CP RED 30-05-2019#**</t>
  </si>
  <si>
    <t>INE476M14CC4</t>
  </si>
  <si>
    <t>L&amp;T FINANCE LTD CP RED 30-05-2019#**</t>
  </si>
  <si>
    <t>INE027E14HQ1</t>
  </si>
  <si>
    <t>BLUE STAR CP RED 28-05-2019#**</t>
  </si>
  <si>
    <t>INE472A14KJ6</t>
  </si>
  <si>
    <t>MAGMA FINCORP LTD CP RED 28-05-2019#**</t>
  </si>
  <si>
    <t>INE511C14TY7</t>
  </si>
  <si>
    <t>PNB HSG FIN CP RED 07-06-2019#**</t>
  </si>
  <si>
    <t>INE572E14GR6</t>
  </si>
  <si>
    <t>CENTURY TEX &amp; IND CP RED 24-06-2019#**</t>
  </si>
  <si>
    <t>INE055A14HH9</t>
  </si>
  <si>
    <t>CEAT LTD CP RED 24-06-2019#**</t>
  </si>
  <si>
    <t>INE482A14684</t>
  </si>
  <si>
    <t>RELIANCE JIO INFO LTD CP RED 22-07-2019#**</t>
  </si>
  <si>
    <t>INE110L14KC4</t>
  </si>
  <si>
    <t>MUTHOOT FINANCE CP RED 02-05-2019#**</t>
  </si>
  <si>
    <t>INE414G14KG1</t>
  </si>
  <si>
    <t>SHRIRAM TRANSPORT FIN CP RED 07-06-2019#**</t>
  </si>
  <si>
    <t>INE721A14CQ8</t>
  </si>
  <si>
    <t>NTPC LTD CP RED 03-05-2019#**</t>
  </si>
  <si>
    <t>INE733E14302</t>
  </si>
  <si>
    <t>PNB HSG FIN CP RED 09-05-2019#**</t>
  </si>
  <si>
    <t>INE572E14GP0</t>
  </si>
  <si>
    <t>ADITYA BIRLA MONEY CP RED 10-05-2019#**</t>
  </si>
  <si>
    <t>INE865C14CR7</t>
  </si>
  <si>
    <t>ADITYA BIRLA MONEY CP RED 14-05-2019#**</t>
  </si>
  <si>
    <t>INE865C14CS5</t>
  </si>
  <si>
    <t>RELIANCE IND CP RED 17-05-2019#**</t>
  </si>
  <si>
    <t>INE002A14BW3</t>
  </si>
  <si>
    <t>BLUE STAR CP RED 10-06-2019#**</t>
  </si>
  <si>
    <t>INE472A14KL2</t>
  </si>
  <si>
    <t>HERO CYCLES  CP RED 11-06-2019#**</t>
  </si>
  <si>
    <t>INE668E14920</t>
  </si>
  <si>
    <t>INDIAN OIL CORP LTD CP RED 14-06-2019#**</t>
  </si>
  <si>
    <t>INE242A14LE2</t>
  </si>
  <si>
    <t>PNB HSG FIN CP RED 06-05-2019#**</t>
  </si>
  <si>
    <t>INE572E14GK1</t>
  </si>
  <si>
    <t>HERO CYCLES  CP RED 04-06-2019#**</t>
  </si>
  <si>
    <t>INE668E14938</t>
  </si>
  <si>
    <t>BAHADUR CHAND INV CP RED 10-05-2019#**</t>
  </si>
  <si>
    <t>INE087M14470</t>
  </si>
  <si>
    <t>CHENNAI PETROLEUM CORP CP RED 17-05-2019#**</t>
  </si>
  <si>
    <t>INE178A14EF0</t>
  </si>
  <si>
    <t>SIDBI CP RED 20-05-2019#**</t>
  </si>
  <si>
    <t>INE556F14HD4</t>
  </si>
  <si>
    <t>SHRIRAM CITY UNION FIN CP RED 30-05-19#**</t>
  </si>
  <si>
    <t>INE722A14EA6</t>
  </si>
  <si>
    <t>NABARD CP RED 03-06-2019#**</t>
  </si>
  <si>
    <t>INE261F14EY4</t>
  </si>
  <si>
    <t>Fixed Deposit</t>
  </si>
  <si>
    <t>7.8% RBL BANK LTD FD RED 25-06-2019</t>
  </si>
  <si>
    <t>91 Days</t>
  </si>
  <si>
    <t>7.7% INDUSIND BANK FD RED 24-06-2019</t>
  </si>
  <si>
    <t>Foreign Securities and/or Overseas ETFs</t>
  </si>
  <si>
    <t>International  Mutual Fund Units</t>
  </si>
  <si>
    <t>ASEAN EQUITY FUND SHARE CLASS C ( ACC)</t>
  </si>
  <si>
    <t>LU0441851648</t>
  </si>
  <si>
    <t>GREATER CHINA SHARES CLASS C ACC</t>
  </si>
  <si>
    <t>LU0129484258</t>
  </si>
  <si>
    <t>JP MORGAN-EUROPE DYNAMIC FUND C ACC-EUR</t>
  </si>
  <si>
    <t>LU0129450945</t>
  </si>
  <si>
    <t>JP MORGAN EMERGING MKTS OPP EQ OPP FUND</t>
  </si>
  <si>
    <t>LU0431993079</t>
  </si>
  <si>
    <t>JPMORGAN FUNDS-US VALUE FUND SH CLASS C</t>
  </si>
  <si>
    <t>LU0129463179</t>
  </si>
  <si>
    <t>Notes:</t>
  </si>
  <si>
    <t>1. Total Non Performing Assets (NPA) provided for and its percentage to NAV</t>
  </si>
  <si>
    <t>Plan / option (Face Value 10)</t>
  </si>
  <si>
    <t>As on</t>
  </si>
  <si>
    <t>Direct Plan Annual Dividend Option</t>
  </si>
  <si>
    <t>Direct Plan Bonus Option</t>
  </si>
  <si>
    <t>^</t>
  </si>
  <si>
    <t>Direct Plan Dividend Option</t>
  </si>
  <si>
    <t>Direct Plan Growth Option</t>
  </si>
  <si>
    <t>Institutional Annual Dividend Option</t>
  </si>
  <si>
    <t>Institutional Bonus Option</t>
  </si>
  <si>
    <t>Institutional Dividend Option</t>
  </si>
  <si>
    <t>Institutional Growth Option</t>
  </si>
  <si>
    <t>Regular Plan Annual Dividend Option</t>
  </si>
  <si>
    <t>Regular Plan Bonus Option</t>
  </si>
  <si>
    <t>Regular Plan Dividend</t>
  </si>
  <si>
    <t>Regular Plan Growth</t>
  </si>
  <si>
    <t>^ There were no investors in this option.</t>
  </si>
  <si>
    <t xml:space="preserve">3. Total Dividend (Net) declared during the month </t>
  </si>
  <si>
    <t>4. Bonus was declared during the month</t>
  </si>
  <si>
    <t>5. Investment in Repo of Corporate Debt Securities during the month ended April 30, 2019</t>
  </si>
  <si>
    <t>6. Investment in foreign securities/ADRs/GDRs at the end of the month</t>
  </si>
  <si>
    <t>7. Average Portfolio Maturity</t>
  </si>
  <si>
    <t>Direct Plan Fortnightly Dividend Option</t>
  </si>
  <si>
    <t>Direct Plan Monthly Dividend Option</t>
  </si>
  <si>
    <t>Direct Plan Weekly Dividend Option</t>
  </si>
  <si>
    <t>Regular Plan Dividend Option</t>
  </si>
  <si>
    <t>Regular Plan Fortnightly Dividend Option</t>
  </si>
  <si>
    <t>Regular Plan Growth Option</t>
  </si>
  <si>
    <t>Regular Plan Monthly Dividend Option</t>
  </si>
  <si>
    <t>Regular Plan Weekly Dividend Option</t>
  </si>
  <si>
    <t>3. Total Dividend (Net) declared during the month</t>
  </si>
  <si>
    <t>Plan/Option Name</t>
  </si>
  <si>
    <t xml:space="preserve"> </t>
  </si>
  <si>
    <t>individual &amp; HUF</t>
  </si>
  <si>
    <t>others</t>
  </si>
  <si>
    <t>Direct Plan Monthly Dividend</t>
  </si>
  <si>
    <t>Regular Plan Weekly Dividend</t>
  </si>
  <si>
    <t>Regular Annual Dividend Option</t>
  </si>
  <si>
    <t>Retail Annual Dividend Option</t>
  </si>
  <si>
    <t>Segregated Assets - Growth Option</t>
  </si>
  <si>
    <t>Regular Plan Fortnightly dividend</t>
  </si>
  <si>
    <t>Regular Plan Monthly Dividend</t>
  </si>
  <si>
    <t>Plan / option (Face Value 1000)</t>
  </si>
  <si>
    <t>Direct Plan Daily Dividend Option</t>
  </si>
  <si>
    <t>Regular Bonus Option</t>
  </si>
  <si>
    <t>Regular Daily Dividend Option</t>
  </si>
  <si>
    <t>Regular Dividend Option</t>
  </si>
  <si>
    <t>Regular Fortnightly Dividend Option</t>
  </si>
  <si>
    <t>Regular Growth Option</t>
  </si>
  <si>
    <t>Regular Monthly Dividend Option</t>
  </si>
  <si>
    <t>Regular Weekly Dividend Option</t>
  </si>
  <si>
    <t>Retail Bonus Option</t>
  </si>
  <si>
    <t>Retail Daily Dividend Option</t>
  </si>
  <si>
    <t>Retail Dividend Option</t>
  </si>
  <si>
    <t>Retail Fortnightly Dividend Option</t>
  </si>
  <si>
    <t>Retail Growth Option</t>
  </si>
  <si>
    <t>Retail Monthly Dividend Option</t>
  </si>
  <si>
    <t>Retail Weekly Dividend Option</t>
  </si>
  <si>
    <t>Direct Plan daily dividend</t>
  </si>
  <si>
    <t>Direct Plan Fortnightly Dividend</t>
  </si>
  <si>
    <t>Direct Plan weekly Dividend</t>
  </si>
  <si>
    <t>Regular Plan Daily Dividend</t>
  </si>
  <si>
    <t>Retail Plan Daily Dividend</t>
  </si>
  <si>
    <t>Retail Plan Weekly Dividend</t>
  </si>
  <si>
    <t>Plan B - Dividend option</t>
  </si>
  <si>
    <t>Plan B - Growth option</t>
  </si>
  <si>
    <t>Plan C - Dividend option</t>
  </si>
  <si>
    <t>Plan C - Growth option</t>
  </si>
  <si>
    <t>Growth Option</t>
  </si>
  <si>
    <t>Dividend Option</t>
  </si>
  <si>
    <t>Unclaimed Dividend less than 3 yrs</t>
  </si>
  <si>
    <t>Unclaimed Dividend more than 3 yrs</t>
  </si>
  <si>
    <t>Unclaimed Redemption less than 3 yrs</t>
  </si>
  <si>
    <t>Unclaimed Redemption more than 3 yrs</t>
  </si>
  <si>
    <t xml:space="preserve">Direct Plan daily dividend </t>
  </si>
  <si>
    <t>Direct Plan  Growth Option</t>
  </si>
  <si>
    <t>Regular Plan  Growth Option</t>
  </si>
  <si>
    <t>Fund Id</t>
  </si>
  <si>
    <t>Fund Desc</t>
  </si>
  <si>
    <t>BHARTI AIRTEL LTD-RIGHTS #</t>
  </si>
  <si>
    <t>RELIABLE DEV TRUST SR 12 PTC 20-12-21#**</t>
  </si>
  <si>
    <t>PORTFOLIO STATEMENT OF EDELWEISS MAIDEN OPPORTUNITIES FUND - SERIES 1 AS ON APRIL 30, 2019</t>
  </si>
  <si>
    <t>Edelweiss Mutual Fund</t>
  </si>
  <si>
    <t xml:space="preserve">801,802 &amp; 803, 08th Floor, Windsor, Off. C.S.T. Road, Kalina, Santacruz (E), Mumbai 400098, Maharashtra  </t>
  </si>
  <si>
    <t>8. Total gross exposure to derivative instruments (excluding reversed positions) at the end of the month (Rs. in Lakhs)</t>
  </si>
  <si>
    <t>9. Margin Deposits includes Margin money placed on derivatives other than margin money placed with bank</t>
  </si>
  <si>
    <t>2. Net Asset Value (Rs. per unit)</t>
  </si>
  <si>
    <t>7. Portfolio Turnover Ratio</t>
  </si>
  <si>
    <t>10. Total value and percentage of Illiquid Equity shares &amp;  Equity related instruments</t>
  </si>
  <si>
    <t>7. Total gross exposure to derivative instruments (excluding reversed positions) at the end of the month (Rs. in Lakhs)</t>
  </si>
  <si>
    <t>8. Margin Deposits includes Margin money placed on derivatives other than margin money placed with bank</t>
  </si>
  <si>
    <t>9. Total value and percentage of Illiquid Equity shares &amp;  Equity related instruments</t>
  </si>
  <si>
    <t>10.Value of investment made by other schemes under same management (Rs. In Lakhs)</t>
  </si>
  <si>
    <t>EDELWEISS MUTUAL FUND</t>
  </si>
  <si>
    <t>EDACBF</t>
  </si>
  <si>
    <t>EDBPDF</t>
  </si>
  <si>
    <t>EDCDOF</t>
  </si>
  <si>
    <t>EDGSEC</t>
  </si>
  <si>
    <t>EDSTIF</t>
  </si>
  <si>
    <t>EDTREF</t>
  </si>
  <si>
    <t>EEARBF</t>
  </si>
  <si>
    <t>EEARFD</t>
  </si>
  <si>
    <t>EEDGEF</t>
  </si>
  <si>
    <t>EEECRF</t>
  </si>
  <si>
    <t>EEELSS</t>
  </si>
  <si>
    <t>EEEQTF</t>
  </si>
  <si>
    <t>EEESCF</t>
  </si>
  <si>
    <t>EEESSF</t>
  </si>
  <si>
    <t>EEMOF1</t>
  </si>
  <si>
    <t>EENF50</t>
  </si>
  <si>
    <t>EENFBA</t>
  </si>
  <si>
    <t>EENQ30</t>
  </si>
  <si>
    <t>EEPRUA</t>
  </si>
  <si>
    <t>EESMCF</t>
  </si>
  <si>
    <t>EETAXF</t>
  </si>
  <si>
    <t>EFMS38</t>
  </si>
  <si>
    <t>EFMS41</t>
  </si>
  <si>
    <t>EFMS49</t>
  </si>
  <si>
    <t>EFMS55</t>
  </si>
  <si>
    <t>ELLIQF</t>
  </si>
  <si>
    <t>EOASEF</t>
  </si>
  <si>
    <t>EOCHIF</t>
  </si>
  <si>
    <t>EOEDOF</t>
  </si>
  <si>
    <t>EOEMOP</t>
  </si>
  <si>
    <t>EOUSEF</t>
  </si>
  <si>
    <t>PORTFOLIO STATEMENT as on 30th April 2019</t>
  </si>
  <si>
    <r>
      <t>10. This scheme was Matured on 30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April 2019 and payout to Investor was made on 2</t>
    </r>
    <r>
      <rPr>
        <vertAlign val="superscript"/>
        <sz val="11"/>
        <rFont val="Calibri"/>
        <family val="2"/>
        <scheme val="minor"/>
      </rPr>
      <t>nd</t>
    </r>
    <r>
      <rPr>
        <sz val="11"/>
        <rFont val="Calibri"/>
        <family val="2"/>
        <scheme val="minor"/>
      </rPr>
      <t xml:space="preserve"> May 2019</t>
    </r>
  </si>
  <si>
    <t>(A close ended equity scheme investing across large cap, mid cap and small cap stocks)</t>
  </si>
  <si>
    <r>
      <t>Note:  This scheme was Matured on 30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April 2019 and payout to Investor was made on 2</t>
    </r>
    <r>
      <rPr>
        <vertAlign val="superscript"/>
        <sz val="11"/>
        <rFont val="Calibri"/>
        <family val="2"/>
        <scheme val="minor"/>
      </rPr>
      <t>nd</t>
    </r>
    <r>
      <rPr>
        <sz val="11"/>
        <rFont val="Calibri"/>
        <family val="2"/>
        <scheme val="minor"/>
      </rPr>
      <t xml:space="preserve"> May 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</si>
</sst>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,###,##0"/>
    <numFmt numFmtId="165" formatCode="#,##0.00_);\(##,##0\)"/>
    <numFmt numFmtId="166" formatCode="#,##0.00_);\(##,##0.00\)"/>
    <numFmt numFmtId="167" formatCode="0.00%_);\(0.00%\)"/>
    <numFmt numFmtId="168" formatCode="mmmm\ dd\,\ yyyy"/>
    <numFmt numFmtId="169" formatCode="#,##0.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165" fontId="0" fillId="0" borderId="1" xfId="0" applyNumberFormat="1" applyBorder="1"/>
    <xf numFmtId="166" fontId="0" fillId="0" borderId="1" xfId="0" applyNumberFormat="1" applyBorder="1"/>
    <xf numFmtId="164" fontId="0" fillId="0" borderId="2" xfId="0" applyNumberFormat="1" applyBorder="1"/>
    <xf numFmtId="4" fontId="0" fillId="0" borderId="2" xfId="0" applyNumberFormat="1" applyBorder="1"/>
    <xf numFmtId="164" fontId="3" fillId="0" borderId="2" xfId="0" applyNumberFormat="1" applyFont="1" applyBorder="1"/>
    <xf numFmtId="4" fontId="3" fillId="0" borderId="2" xfId="0" applyNumberFormat="1" applyFont="1" applyBorder="1"/>
    <xf numFmtId="164" fontId="3" fillId="0" borderId="3" xfId="0" applyNumberFormat="1" applyFont="1" applyBorder="1"/>
    <xf numFmtId="4" fontId="3" fillId="0" borderId="3" xfId="0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" fontId="3" fillId="0" borderId="4" xfId="0" applyNumberFormat="1" applyFont="1" applyBorder="1"/>
    <xf numFmtId="4" fontId="0" fillId="0" borderId="4" xfId="0" applyNumberFormat="1" applyBorder="1" applyAlignment="1">
      <alignment horizontal="right"/>
    </xf>
    <xf numFmtId="165" fontId="0" fillId="0" borderId="2" xfId="0" applyNumberFormat="1" applyBorder="1"/>
    <xf numFmtId="166" fontId="0" fillId="0" borderId="2" xfId="0" applyNumberFormat="1" applyBorder="1"/>
    <xf numFmtId="166" fontId="3" fillId="0" borderId="4" xfId="0" applyNumberFormat="1" applyFont="1" applyBorder="1"/>
    <xf numFmtId="0" fontId="4" fillId="0" borderId="0" xfId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3" fillId="0" borderId="2" xfId="0" applyFont="1" applyBorder="1" applyAlignment="1">
      <alignment horizontal="left"/>
    </xf>
    <xf numFmtId="0" fontId="0" fillId="0" borderId="4" xfId="0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/>
    <xf numFmtId="0" fontId="5" fillId="0" borderId="7" xfId="0" applyFont="1" applyFill="1" applyBorder="1" applyAlignment="1">
      <alignment vertical="top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12" xfId="0" applyBorder="1"/>
    <xf numFmtId="167" fontId="0" fillId="0" borderId="13" xfId="0" applyNumberFormat="1" applyBorder="1"/>
    <xf numFmtId="0" fontId="0" fillId="0" borderId="14" xfId="0" applyBorder="1"/>
    <xf numFmtId="10" fontId="0" fillId="0" borderId="15" xfId="0" applyNumberFormat="1" applyBorder="1"/>
    <xf numFmtId="0" fontId="3" fillId="0" borderId="14" xfId="0" applyFont="1" applyBorder="1"/>
    <xf numFmtId="10" fontId="3" fillId="0" borderId="16" xfId="0" applyNumberFormat="1" applyFont="1" applyBorder="1"/>
    <xf numFmtId="10" fontId="3" fillId="0" borderId="15" xfId="0" applyNumberFormat="1" applyFont="1" applyBorder="1"/>
    <xf numFmtId="10" fontId="0" fillId="0" borderId="16" xfId="0" applyNumberFormat="1" applyBorder="1" applyAlignment="1">
      <alignment horizontal="right"/>
    </xf>
    <xf numFmtId="0" fontId="3" fillId="0" borderId="17" xfId="0" applyFont="1" applyBorder="1"/>
    <xf numFmtId="0" fontId="3" fillId="0" borderId="18" xfId="0" applyFont="1" applyBorder="1"/>
    <xf numFmtId="10" fontId="3" fillId="0" borderId="19" xfId="0" applyNumberFormat="1" applyFont="1" applyBorder="1"/>
    <xf numFmtId="0" fontId="3" fillId="0" borderId="10" xfId="0" applyFont="1" applyBorder="1"/>
    <xf numFmtId="0" fontId="0" fillId="0" borderId="10" xfId="0" applyBorder="1" applyAlignment="1">
      <alignment wrapText="1"/>
    </xf>
    <xf numFmtId="168" fontId="3" fillId="0" borderId="0" xfId="0" applyNumberFormat="1" applyFont="1" applyBorder="1"/>
    <xf numFmtId="0" fontId="0" fillId="0" borderId="21" xfId="0" applyBorder="1"/>
    <xf numFmtId="0" fontId="0" fillId="0" borderId="22" xfId="0" applyBorder="1"/>
    <xf numFmtId="0" fontId="0" fillId="0" borderId="20" xfId="0" applyBorder="1" applyAlignment="1">
      <alignment vertical="center" wrapText="1"/>
    </xf>
    <xf numFmtId="169" fontId="0" fillId="0" borderId="17" xfId="0" applyNumberFormat="1" applyBorder="1"/>
    <xf numFmtId="169" fontId="0" fillId="0" borderId="4" xfId="0" applyNumberFormat="1" applyBorder="1"/>
    <xf numFmtId="0" fontId="0" fillId="0" borderId="20" xfId="0" applyBorder="1"/>
    <xf numFmtId="167" fontId="0" fillId="0" borderId="15" xfId="0" applyNumberFormat="1" applyBorder="1"/>
    <xf numFmtId="167" fontId="3" fillId="0" borderId="16" xfId="0" applyNumberFormat="1" applyFont="1" applyBorder="1"/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left" vertical="center" wrapText="1"/>
    </xf>
    <xf numFmtId="0" fontId="0" fillId="0" borderId="5" xfId="0" applyBorder="1" applyAlignment="1">
      <alignment wrapText="1"/>
    </xf>
    <xf numFmtId="4" fontId="0" fillId="0" borderId="0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0" xfId="0" applyBorder="1" applyAlignment="1">
      <alignment horizontal="right" vertical="center"/>
    </xf>
    <xf numFmtId="169" fontId="0" fillId="0" borderId="4" xfId="0" applyNumberFormat="1" applyBorder="1" applyAlignment="1">
      <alignment horizontal="right"/>
    </xf>
    <xf numFmtId="169" fontId="0" fillId="0" borderId="4" xfId="0" applyNumberFormat="1" applyBorder="1" applyAlignment="1">
      <alignment horizontal="left"/>
    </xf>
    <xf numFmtId="4" fontId="0" fillId="0" borderId="0" xfId="0" applyNumberFormat="1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6" fillId="0" borderId="4" xfId="1" applyFont="1" applyBorder="1"/>
    <xf numFmtId="0" fontId="7" fillId="0" borderId="1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7" fillId="0" borderId="1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showGridLines="0" workbookViewId="0">
      <selection activeCell="E8" sqref="E8"/>
    </sheetView>
  </sheetViews>
  <sheetFormatPr defaultRowHeight="15" x14ac:dyDescent="0.25"/>
  <cols>
    <col min="1" max="1" width="8.42578125" bestFit="1" customWidth="1"/>
    <col min="2" max="2" width="54" bestFit="1" customWidth="1"/>
  </cols>
  <sheetData>
    <row r="1" spans="1:2" x14ac:dyDescent="0.25">
      <c r="A1" s="80" t="s">
        <v>1277</v>
      </c>
      <c r="B1" s="81"/>
    </row>
    <row r="2" spans="1:2" x14ac:dyDescent="0.25">
      <c r="A2" s="82" t="s">
        <v>1309</v>
      </c>
      <c r="B2" s="82"/>
    </row>
    <row r="3" spans="1:2" s="1" customFormat="1" x14ac:dyDescent="0.25">
      <c r="A3" s="25" t="s">
        <v>1261</v>
      </c>
      <c r="B3" s="25" t="s">
        <v>1262</v>
      </c>
    </row>
    <row r="4" spans="1:2" x14ac:dyDescent="0.25">
      <c r="A4" s="24" t="s">
        <v>1278</v>
      </c>
      <c r="B4" s="78" t="str">
        <f>HYPERLINK("[Portfolio Monthly 30042019.xlsx]EDACBF!A1","Edelweiss Dynamic Bond Fund")</f>
        <v>Edelweiss Dynamic Bond Fund</v>
      </c>
    </row>
    <row r="5" spans="1:2" x14ac:dyDescent="0.25">
      <c r="A5" s="24" t="s">
        <v>1279</v>
      </c>
      <c r="B5" s="78" t="str">
        <f>HYPERLINK("[Portfolio Monthly 30042019.xlsx]EDBPDF!A1","Edelweiss Banking and PSU Debt Fund")</f>
        <v>Edelweiss Banking and PSU Debt Fund</v>
      </c>
    </row>
    <row r="6" spans="1:2" x14ac:dyDescent="0.25">
      <c r="A6" s="24" t="s">
        <v>1280</v>
      </c>
      <c r="B6" s="78" t="str">
        <f>HYPERLINK("[Portfolio Monthly 30042019.xlsx]EDCDOF!A1","Edelweiss Corporate Bond Fund")</f>
        <v>Edelweiss Corporate Bond Fund</v>
      </c>
    </row>
    <row r="7" spans="1:2" x14ac:dyDescent="0.25">
      <c r="A7" s="24" t="s">
        <v>1281</v>
      </c>
      <c r="B7" s="78" t="str">
        <f>HYPERLINK("[Portfolio Monthly 30042019.xlsx]EDGSEC!A1","Edelweiss Government Securities Fund")</f>
        <v>Edelweiss Government Securities Fund</v>
      </c>
    </row>
    <row r="8" spans="1:2" x14ac:dyDescent="0.25">
      <c r="A8" s="24" t="s">
        <v>1282</v>
      </c>
      <c r="B8" s="78" t="str">
        <f>HYPERLINK("[Portfolio Monthly 30042019.xlsx]EDSTIF!A1","Edelweiss Short Term Fund")</f>
        <v>Edelweiss Short Term Fund</v>
      </c>
    </row>
    <row r="9" spans="1:2" x14ac:dyDescent="0.25">
      <c r="A9" s="24" t="s">
        <v>1283</v>
      </c>
      <c r="B9" s="78" t="str">
        <f>HYPERLINK("[Portfolio Monthly 30042019.xlsx]EDTREF!A1","Edelweiss Low Duration Fund")</f>
        <v>Edelweiss Low Duration Fund</v>
      </c>
    </row>
    <row r="10" spans="1:2" x14ac:dyDescent="0.25">
      <c r="A10" s="24" t="s">
        <v>1284</v>
      </c>
      <c r="B10" s="78" t="str">
        <f>HYPERLINK("[Portfolio Monthly 30042019.xlsx]EEARBF!A1","Edelweiss Arbitrage Fund")</f>
        <v>Edelweiss Arbitrage Fund</v>
      </c>
    </row>
    <row r="11" spans="1:2" x14ac:dyDescent="0.25">
      <c r="A11" s="24" t="s">
        <v>1285</v>
      </c>
      <c r="B11" s="78" t="str">
        <f>HYPERLINK("[Portfolio Monthly 30042019.xlsx]EEARFD!A1","Edelweiss Balanced Advantage Fund")</f>
        <v>Edelweiss Balanced Advantage Fund</v>
      </c>
    </row>
    <row r="12" spans="1:2" x14ac:dyDescent="0.25">
      <c r="A12" s="24" t="s">
        <v>1286</v>
      </c>
      <c r="B12" s="78" t="str">
        <f>HYPERLINK("[Portfolio Monthly 30042019.xlsx]EEDGEF!A1","Edelweiss Large Cap Fund")</f>
        <v>Edelweiss Large Cap Fund</v>
      </c>
    </row>
    <row r="13" spans="1:2" x14ac:dyDescent="0.25">
      <c r="A13" s="24" t="s">
        <v>1287</v>
      </c>
      <c r="B13" s="78" t="str">
        <f>HYPERLINK("[Portfolio Monthly 30042019.xlsx]EEECRF!A1","Edelweiss Multi-Cap Fund")</f>
        <v>Edelweiss Multi-Cap Fund</v>
      </c>
    </row>
    <row r="14" spans="1:2" x14ac:dyDescent="0.25">
      <c r="A14" s="24" t="s">
        <v>1288</v>
      </c>
      <c r="B14" s="78" t="str">
        <f>HYPERLINK("[Portfolio Monthly 30042019.xlsx]EEELSS!A1","Edelweiss Long Term Equity Fund")</f>
        <v>Edelweiss Long Term Equity Fund</v>
      </c>
    </row>
    <row r="15" spans="1:2" x14ac:dyDescent="0.25">
      <c r="A15" s="24" t="s">
        <v>1289</v>
      </c>
      <c r="B15" s="78" t="str">
        <f>HYPERLINK("[Portfolio Monthly 30042019.xlsx]EEEQTF!A1","Edelweiss Large &amp; Mid Cap Fund")</f>
        <v>Edelweiss Large &amp; Mid Cap Fund</v>
      </c>
    </row>
    <row r="16" spans="1:2" x14ac:dyDescent="0.25">
      <c r="A16" s="24" t="s">
        <v>1290</v>
      </c>
      <c r="B16" s="78" t="str">
        <f>HYPERLINK("[Portfolio Monthly 30042019.xlsx]EEESCF!A1","Edelweiss Small Cap Fund")</f>
        <v>Edelweiss Small Cap Fund</v>
      </c>
    </row>
    <row r="17" spans="1:2" x14ac:dyDescent="0.25">
      <c r="A17" s="24" t="s">
        <v>1291</v>
      </c>
      <c r="B17" s="78" t="str">
        <f>HYPERLINK("[Portfolio Monthly 30042019.xlsx]EEESSF!A1","Edelweiss Equity Savings Fund")</f>
        <v>Edelweiss Equity Savings Fund</v>
      </c>
    </row>
    <row r="18" spans="1:2" x14ac:dyDescent="0.25">
      <c r="A18" s="24" t="s">
        <v>1292</v>
      </c>
      <c r="B18" s="78" t="str">
        <f>HYPERLINK("[Portfolio Monthly 30042019.xlsx]EEMOF1!A1","EDELWEISS MAIDEN OPPORTUNITIES FUND - SERIES 1")</f>
        <v>EDELWEISS MAIDEN OPPORTUNITIES FUND - SERIES 1</v>
      </c>
    </row>
    <row r="19" spans="1:2" x14ac:dyDescent="0.25">
      <c r="A19" s="24" t="s">
        <v>1293</v>
      </c>
      <c r="B19" s="78" t="str">
        <f>HYPERLINK("[Portfolio Monthly 30042019.xlsx]EENF50!A1","Edelweiss ETF - NIFTY 50")</f>
        <v>Edelweiss ETF - NIFTY 50</v>
      </c>
    </row>
    <row r="20" spans="1:2" x14ac:dyDescent="0.25">
      <c r="A20" s="24" t="s">
        <v>1294</v>
      </c>
      <c r="B20" s="78" t="str">
        <f>HYPERLINK("[Portfolio Monthly 30042019.xlsx]EENFBA!A1","Edelweiss ETF - Nifty Bank")</f>
        <v>Edelweiss ETF - Nifty Bank</v>
      </c>
    </row>
    <row r="21" spans="1:2" x14ac:dyDescent="0.25">
      <c r="A21" s="24" t="s">
        <v>1295</v>
      </c>
      <c r="B21" s="78" t="str">
        <f>HYPERLINK("[Portfolio Monthly 30042019.xlsx]EENQ30!A1","Edelweiss ETF - Nifty 100 Quality 30")</f>
        <v>Edelweiss ETF - Nifty 100 Quality 30</v>
      </c>
    </row>
    <row r="22" spans="1:2" x14ac:dyDescent="0.25">
      <c r="A22" s="24" t="s">
        <v>1296</v>
      </c>
      <c r="B22" s="78" t="str">
        <f>HYPERLINK("[Portfolio Monthly 30042019.xlsx]EEPRUA!A1","Edelweiss Multi-Asset Allocation Fund")</f>
        <v>Edelweiss Multi-Asset Allocation Fund</v>
      </c>
    </row>
    <row r="23" spans="1:2" x14ac:dyDescent="0.25">
      <c r="A23" s="24" t="s">
        <v>1297</v>
      </c>
      <c r="B23" s="78" t="str">
        <f>HYPERLINK("[Portfolio Monthly 30042019.xlsx]EESMCF!A1","Edelweiss Mid Cap Fund")</f>
        <v>Edelweiss Mid Cap Fund</v>
      </c>
    </row>
    <row r="24" spans="1:2" x14ac:dyDescent="0.25">
      <c r="A24" s="24" t="s">
        <v>1298</v>
      </c>
      <c r="B24" s="78" t="str">
        <f>HYPERLINK("[Portfolio Monthly 30042019.xlsx]EETAXF!A1","Edelweiss Tax Advantage Fund")</f>
        <v>Edelweiss Tax Advantage Fund</v>
      </c>
    </row>
    <row r="25" spans="1:2" x14ac:dyDescent="0.25">
      <c r="A25" s="24" t="s">
        <v>1299</v>
      </c>
      <c r="B25" s="78" t="str">
        <f>HYPERLINK("[Portfolio Monthly 30042019.xlsx]EFMS38!A1","Edelweiss Fixed Maturity Plan - Series 38")</f>
        <v>Edelweiss Fixed Maturity Plan - Series 38</v>
      </c>
    </row>
    <row r="26" spans="1:2" x14ac:dyDescent="0.25">
      <c r="A26" s="24" t="s">
        <v>1300</v>
      </c>
      <c r="B26" s="78" t="str">
        <f>HYPERLINK("[Portfolio Monthly 30042019.xlsx]EFMS41!A1","Edelweiss Fixed Maturity Plan - Series 41")</f>
        <v>Edelweiss Fixed Maturity Plan - Series 41</v>
      </c>
    </row>
    <row r="27" spans="1:2" x14ac:dyDescent="0.25">
      <c r="A27" s="24" t="s">
        <v>1301</v>
      </c>
      <c r="B27" s="78" t="str">
        <f>HYPERLINK("[Portfolio Monthly 30042019.xlsx]EFMS49!A1","Edelweiss Fixed Maturity Plan - Series 49")</f>
        <v>Edelweiss Fixed Maturity Plan - Series 49</v>
      </c>
    </row>
    <row r="28" spans="1:2" x14ac:dyDescent="0.25">
      <c r="A28" s="24" t="s">
        <v>1302</v>
      </c>
      <c r="B28" s="78" t="str">
        <f>HYPERLINK("[Portfolio Monthly 30042019.xlsx]EFMS55!A1","Edelweiss Fixed Maturity Plan - Series 55")</f>
        <v>Edelweiss Fixed Maturity Plan - Series 55</v>
      </c>
    </row>
    <row r="29" spans="1:2" x14ac:dyDescent="0.25">
      <c r="A29" s="24" t="s">
        <v>1303</v>
      </c>
      <c r="B29" s="78" t="str">
        <f>HYPERLINK("[Portfolio Monthly 30042019.xlsx]ELLIQF!A1","Edelweiss Liquid Fund")</f>
        <v>Edelweiss Liquid Fund</v>
      </c>
    </row>
    <row r="30" spans="1:2" x14ac:dyDescent="0.25">
      <c r="A30" s="24" t="s">
        <v>1304</v>
      </c>
      <c r="B30" s="78" t="str">
        <f>HYPERLINK("[Portfolio Monthly 30042019.xlsx]EOASEF!A1","Edelweiss ASEAN Equity Off-shore Fund")</f>
        <v>Edelweiss ASEAN Equity Off-shore Fund</v>
      </c>
    </row>
    <row r="31" spans="1:2" x14ac:dyDescent="0.25">
      <c r="A31" s="24" t="s">
        <v>1305</v>
      </c>
      <c r="B31" s="78" t="str">
        <f>HYPERLINK("[Portfolio Monthly 30042019.xlsx]EOCHIF!A1","Edelweiss Greater China Equity Off-shore Fund")</f>
        <v>Edelweiss Greater China Equity Off-shore Fund</v>
      </c>
    </row>
    <row r="32" spans="1:2" x14ac:dyDescent="0.25">
      <c r="A32" s="24" t="s">
        <v>1306</v>
      </c>
      <c r="B32" s="78" t="str">
        <f>HYPERLINK("[Portfolio Monthly 30042019.xlsx]EOEDOF!A1","Edelweiss Europe Dynamic Equity Offshore Fund")</f>
        <v>Edelweiss Europe Dynamic Equity Offshore Fund</v>
      </c>
    </row>
    <row r="33" spans="1:2" x14ac:dyDescent="0.25">
      <c r="A33" s="24" t="s">
        <v>1307</v>
      </c>
      <c r="B33" s="78" t="str">
        <f>HYPERLINK("[Portfolio Monthly 30042019.xlsx]EOEMOP!A1","Edelweiss Emerging Markets Opportunities Equity Offshore Fund")</f>
        <v>Edelweiss Emerging Markets Opportunities Equity Offshore Fund</v>
      </c>
    </row>
    <row r="34" spans="1:2" x14ac:dyDescent="0.25">
      <c r="A34" s="24" t="s">
        <v>1308</v>
      </c>
      <c r="B34" s="78" t="str">
        <f>HYPERLINK("[Portfolio Monthly 30042019.xlsx]EOUSEF!A1","Edelweiss US Value Equity Off-shore Fund")</f>
        <v>Edelweiss US Value Equity Off-shore Fund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showGridLines="0" workbookViewId="0">
      <pane ySplit="7" topLeftCell="A92" activePane="bottomLeft" state="frozen"/>
      <selection activeCell="A44" sqref="A44"/>
      <selection pane="bottomLeft" activeCell="B104" sqref="B104"/>
    </sheetView>
  </sheetViews>
  <sheetFormatPr defaultRowHeight="15" x14ac:dyDescent="0.25"/>
  <cols>
    <col min="1" max="1" width="82.28515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22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23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2" t="s">
        <v>65</v>
      </c>
      <c r="B9" s="11"/>
      <c r="C9" s="11"/>
      <c r="D9" s="4"/>
      <c r="E9" s="5"/>
      <c r="F9" s="41"/>
    </row>
    <row r="10" spans="1:8" x14ac:dyDescent="0.25">
      <c r="A10" s="42" t="s">
        <v>218</v>
      </c>
      <c r="B10" s="11"/>
      <c r="C10" s="11"/>
      <c r="D10" s="4"/>
      <c r="E10" s="5"/>
      <c r="F10" s="41"/>
    </row>
    <row r="11" spans="1:8" x14ac:dyDescent="0.25">
      <c r="A11" s="40" t="s">
        <v>262</v>
      </c>
      <c r="B11" s="11" t="s">
        <v>263</v>
      </c>
      <c r="C11" s="11" t="s">
        <v>236</v>
      </c>
      <c r="D11" s="4">
        <v>59667</v>
      </c>
      <c r="E11" s="5">
        <v>1382.75</v>
      </c>
      <c r="F11" s="41">
        <v>8.6999999999999994E-2</v>
      </c>
    </row>
    <row r="12" spans="1:8" x14ac:dyDescent="0.25">
      <c r="A12" s="40" t="s">
        <v>219</v>
      </c>
      <c r="B12" s="11" t="s">
        <v>220</v>
      </c>
      <c r="C12" s="11" t="s">
        <v>221</v>
      </c>
      <c r="D12" s="4">
        <v>79513</v>
      </c>
      <c r="E12" s="5">
        <v>1107.46</v>
      </c>
      <c r="F12" s="41">
        <v>6.9699999999999998E-2</v>
      </c>
    </row>
    <row r="13" spans="1:8" x14ac:dyDescent="0.25">
      <c r="A13" s="40" t="s">
        <v>222</v>
      </c>
      <c r="B13" s="11" t="s">
        <v>223</v>
      </c>
      <c r="C13" s="11" t="s">
        <v>224</v>
      </c>
      <c r="D13" s="4">
        <v>37368</v>
      </c>
      <c r="E13" s="5">
        <v>745.51</v>
      </c>
      <c r="F13" s="41">
        <v>4.6899999999999997E-2</v>
      </c>
    </row>
    <row r="14" spans="1:8" x14ac:dyDescent="0.25">
      <c r="A14" s="40" t="s">
        <v>602</v>
      </c>
      <c r="B14" s="11" t="s">
        <v>603</v>
      </c>
      <c r="C14" s="11" t="s">
        <v>236</v>
      </c>
      <c r="D14" s="4">
        <v>43136</v>
      </c>
      <c r="E14" s="5">
        <v>598.1</v>
      </c>
      <c r="F14" s="41">
        <v>3.7600000000000001E-2</v>
      </c>
    </row>
    <row r="15" spans="1:8" x14ac:dyDescent="0.25">
      <c r="A15" s="40" t="s">
        <v>358</v>
      </c>
      <c r="B15" s="11" t="s">
        <v>359</v>
      </c>
      <c r="C15" s="11" t="s">
        <v>224</v>
      </c>
      <c r="D15" s="4">
        <v>19210</v>
      </c>
      <c r="E15" s="5">
        <v>594.73</v>
      </c>
      <c r="F15" s="41">
        <v>3.7400000000000003E-2</v>
      </c>
    </row>
    <row r="16" spans="1:8" x14ac:dyDescent="0.25">
      <c r="A16" s="40" t="s">
        <v>596</v>
      </c>
      <c r="B16" s="11" t="s">
        <v>597</v>
      </c>
      <c r="C16" s="11" t="s">
        <v>236</v>
      </c>
      <c r="D16" s="4">
        <v>145282</v>
      </c>
      <c r="E16" s="5">
        <v>592.02</v>
      </c>
      <c r="F16" s="41">
        <v>3.7199999999999997E-2</v>
      </c>
    </row>
    <row r="17" spans="1:6" x14ac:dyDescent="0.25">
      <c r="A17" s="40" t="s">
        <v>598</v>
      </c>
      <c r="B17" s="11" t="s">
        <v>599</v>
      </c>
      <c r="C17" s="11" t="s">
        <v>227</v>
      </c>
      <c r="D17" s="4">
        <v>45220</v>
      </c>
      <c r="E17" s="5">
        <v>535.11</v>
      </c>
      <c r="F17" s="41">
        <v>3.3700000000000001E-2</v>
      </c>
    </row>
    <row r="18" spans="1:6" x14ac:dyDescent="0.25">
      <c r="A18" s="40" t="s">
        <v>600</v>
      </c>
      <c r="B18" s="11" t="s">
        <v>601</v>
      </c>
      <c r="C18" s="11" t="s">
        <v>241</v>
      </c>
      <c r="D18" s="4">
        <v>6551</v>
      </c>
      <c r="E18" s="5">
        <v>476.79</v>
      </c>
      <c r="F18" s="41">
        <v>0.03</v>
      </c>
    </row>
    <row r="19" spans="1:6" x14ac:dyDescent="0.25">
      <c r="A19" s="40" t="s">
        <v>225</v>
      </c>
      <c r="B19" s="11" t="s">
        <v>226</v>
      </c>
      <c r="C19" s="11" t="s">
        <v>227</v>
      </c>
      <c r="D19" s="4">
        <v>58054</v>
      </c>
      <c r="E19" s="5">
        <v>436.19</v>
      </c>
      <c r="F19" s="41">
        <v>2.7400000000000001E-2</v>
      </c>
    </row>
    <row r="20" spans="1:6" x14ac:dyDescent="0.25">
      <c r="A20" s="40" t="s">
        <v>249</v>
      </c>
      <c r="B20" s="11" t="s">
        <v>250</v>
      </c>
      <c r="C20" s="11" t="s">
        <v>227</v>
      </c>
      <c r="D20" s="4">
        <v>18558</v>
      </c>
      <c r="E20" s="5">
        <v>419.48</v>
      </c>
      <c r="F20" s="41">
        <v>2.64E-2</v>
      </c>
    </row>
    <row r="21" spans="1:6" x14ac:dyDescent="0.25">
      <c r="A21" s="40" t="s">
        <v>608</v>
      </c>
      <c r="B21" s="11" t="s">
        <v>609</v>
      </c>
      <c r="C21" s="11" t="s">
        <v>224</v>
      </c>
      <c r="D21" s="4">
        <v>41552</v>
      </c>
      <c r="E21" s="5">
        <v>418.78</v>
      </c>
      <c r="F21" s="41">
        <v>2.63E-2</v>
      </c>
    </row>
    <row r="22" spans="1:6" x14ac:dyDescent="0.25">
      <c r="A22" s="40" t="s">
        <v>379</v>
      </c>
      <c r="B22" s="11" t="s">
        <v>380</v>
      </c>
      <c r="C22" s="11" t="s">
        <v>381</v>
      </c>
      <c r="D22" s="4">
        <v>221516</v>
      </c>
      <c r="E22" s="5">
        <v>374.81</v>
      </c>
      <c r="F22" s="41">
        <v>2.3599999999999999E-2</v>
      </c>
    </row>
    <row r="23" spans="1:6" x14ac:dyDescent="0.25">
      <c r="A23" s="40" t="s">
        <v>242</v>
      </c>
      <c r="B23" s="11" t="s">
        <v>243</v>
      </c>
      <c r="C23" s="11" t="s">
        <v>244</v>
      </c>
      <c r="D23" s="4">
        <v>27659</v>
      </c>
      <c r="E23" s="5">
        <v>373</v>
      </c>
      <c r="F23" s="41">
        <v>2.35E-2</v>
      </c>
    </row>
    <row r="24" spans="1:6" x14ac:dyDescent="0.25">
      <c r="A24" s="40" t="s">
        <v>239</v>
      </c>
      <c r="B24" s="11" t="s">
        <v>240</v>
      </c>
      <c r="C24" s="11" t="s">
        <v>241</v>
      </c>
      <c r="D24" s="4">
        <v>120666</v>
      </c>
      <c r="E24" s="5">
        <v>363.63</v>
      </c>
      <c r="F24" s="41">
        <v>2.29E-2</v>
      </c>
    </row>
    <row r="25" spans="1:6" x14ac:dyDescent="0.25">
      <c r="A25" s="40" t="s">
        <v>234</v>
      </c>
      <c r="B25" s="11" t="s">
        <v>235</v>
      </c>
      <c r="C25" s="11" t="s">
        <v>236</v>
      </c>
      <c r="D25" s="4">
        <v>114854</v>
      </c>
      <c r="E25" s="5">
        <v>355.99</v>
      </c>
      <c r="F25" s="41">
        <v>2.24E-2</v>
      </c>
    </row>
    <row r="26" spans="1:6" x14ac:dyDescent="0.25">
      <c r="A26" s="40" t="s">
        <v>635</v>
      </c>
      <c r="B26" s="11" t="s">
        <v>636</v>
      </c>
      <c r="C26" s="11" t="s">
        <v>259</v>
      </c>
      <c r="D26" s="4">
        <v>175455</v>
      </c>
      <c r="E26" s="5">
        <v>327.05</v>
      </c>
      <c r="F26" s="41">
        <v>2.06E-2</v>
      </c>
    </row>
    <row r="27" spans="1:6" x14ac:dyDescent="0.25">
      <c r="A27" s="40" t="s">
        <v>362</v>
      </c>
      <c r="B27" s="11" t="s">
        <v>363</v>
      </c>
      <c r="C27" s="11" t="s">
        <v>227</v>
      </c>
      <c r="D27" s="4">
        <v>38694</v>
      </c>
      <c r="E27" s="5">
        <v>323.52</v>
      </c>
      <c r="F27" s="41">
        <v>2.0299999999999999E-2</v>
      </c>
    </row>
    <row r="28" spans="1:6" x14ac:dyDescent="0.25">
      <c r="A28" s="40" t="s">
        <v>610</v>
      </c>
      <c r="B28" s="11" t="s">
        <v>611</v>
      </c>
      <c r="C28" s="11" t="s">
        <v>224</v>
      </c>
      <c r="D28" s="4">
        <v>29157</v>
      </c>
      <c r="E28" s="5">
        <v>318.79000000000002</v>
      </c>
      <c r="F28" s="41">
        <v>2.01E-2</v>
      </c>
    </row>
    <row r="29" spans="1:6" x14ac:dyDescent="0.25">
      <c r="A29" s="40" t="s">
        <v>619</v>
      </c>
      <c r="B29" s="11" t="s">
        <v>620</v>
      </c>
      <c r="C29" s="11" t="s">
        <v>281</v>
      </c>
      <c r="D29" s="4">
        <v>4472</v>
      </c>
      <c r="E29" s="5">
        <v>298.12</v>
      </c>
      <c r="F29" s="41">
        <v>1.8800000000000001E-2</v>
      </c>
    </row>
    <row r="30" spans="1:6" x14ac:dyDescent="0.25">
      <c r="A30" s="40" t="s">
        <v>329</v>
      </c>
      <c r="B30" s="11" t="s">
        <v>330</v>
      </c>
      <c r="C30" s="11" t="s">
        <v>236</v>
      </c>
      <c r="D30" s="4">
        <v>31234</v>
      </c>
      <c r="E30" s="5">
        <v>239.52</v>
      </c>
      <c r="F30" s="41">
        <v>1.5100000000000001E-2</v>
      </c>
    </row>
    <row r="31" spans="1:6" x14ac:dyDescent="0.25">
      <c r="A31" s="40" t="s">
        <v>228</v>
      </c>
      <c r="B31" s="11" t="s">
        <v>229</v>
      </c>
      <c r="C31" s="11" t="s">
        <v>230</v>
      </c>
      <c r="D31" s="4">
        <v>52194</v>
      </c>
      <c r="E31" s="5">
        <v>238.87</v>
      </c>
      <c r="F31" s="41">
        <v>1.4999999999999999E-2</v>
      </c>
    </row>
    <row r="32" spans="1:6" x14ac:dyDescent="0.25">
      <c r="A32" s="40" t="s">
        <v>631</v>
      </c>
      <c r="B32" s="11" t="s">
        <v>632</v>
      </c>
      <c r="C32" s="11" t="s">
        <v>227</v>
      </c>
      <c r="D32" s="4">
        <v>13061</v>
      </c>
      <c r="E32" s="5">
        <v>224.24</v>
      </c>
      <c r="F32" s="41">
        <v>1.41E-2</v>
      </c>
    </row>
    <row r="33" spans="1:6" x14ac:dyDescent="0.25">
      <c r="A33" s="40" t="s">
        <v>245</v>
      </c>
      <c r="B33" s="11" t="s">
        <v>246</v>
      </c>
      <c r="C33" s="11" t="s">
        <v>241</v>
      </c>
      <c r="D33" s="4">
        <v>12265</v>
      </c>
      <c r="E33" s="5">
        <v>215.58</v>
      </c>
      <c r="F33" s="41">
        <v>1.3599999999999999E-2</v>
      </c>
    </row>
    <row r="34" spans="1:6" x14ac:dyDescent="0.25">
      <c r="A34" s="40" t="s">
        <v>254</v>
      </c>
      <c r="B34" s="11" t="s">
        <v>255</v>
      </c>
      <c r="C34" s="11" t="s">
        <v>256</v>
      </c>
      <c r="D34" s="4">
        <v>66825</v>
      </c>
      <c r="E34" s="5">
        <v>206.05</v>
      </c>
      <c r="F34" s="41">
        <v>1.2999999999999999E-2</v>
      </c>
    </row>
    <row r="35" spans="1:6" x14ac:dyDescent="0.25">
      <c r="A35" s="40" t="s">
        <v>617</v>
      </c>
      <c r="B35" s="11" t="s">
        <v>618</v>
      </c>
      <c r="C35" s="11" t="s">
        <v>241</v>
      </c>
      <c r="D35" s="4">
        <v>14735</v>
      </c>
      <c r="E35" s="5">
        <v>178.02</v>
      </c>
      <c r="F35" s="41">
        <v>1.12E-2</v>
      </c>
    </row>
    <row r="36" spans="1:6" x14ac:dyDescent="0.25">
      <c r="A36" s="40" t="s">
        <v>662</v>
      </c>
      <c r="B36" s="11" t="s">
        <v>663</v>
      </c>
      <c r="C36" s="11" t="s">
        <v>230</v>
      </c>
      <c r="D36" s="4">
        <v>9772</v>
      </c>
      <c r="E36" s="5">
        <v>175.1</v>
      </c>
      <c r="F36" s="41">
        <v>1.0999999999999999E-2</v>
      </c>
    </row>
    <row r="37" spans="1:6" x14ac:dyDescent="0.25">
      <c r="A37" s="40" t="s">
        <v>650</v>
      </c>
      <c r="B37" s="11" t="s">
        <v>651</v>
      </c>
      <c r="C37" s="11" t="s">
        <v>224</v>
      </c>
      <c r="D37" s="4">
        <v>11410</v>
      </c>
      <c r="E37" s="5">
        <v>158.46</v>
      </c>
      <c r="F37" s="41">
        <v>0.01</v>
      </c>
    </row>
    <row r="38" spans="1:6" x14ac:dyDescent="0.25">
      <c r="A38" s="40" t="s">
        <v>629</v>
      </c>
      <c r="B38" s="11" t="s">
        <v>630</v>
      </c>
      <c r="C38" s="11" t="s">
        <v>253</v>
      </c>
      <c r="D38" s="4">
        <v>3384</v>
      </c>
      <c r="E38" s="5">
        <v>156.22999999999999</v>
      </c>
      <c r="F38" s="41">
        <v>9.7999999999999997E-3</v>
      </c>
    </row>
    <row r="39" spans="1:6" x14ac:dyDescent="0.25">
      <c r="A39" s="40" t="s">
        <v>710</v>
      </c>
      <c r="B39" s="11" t="s">
        <v>711</v>
      </c>
      <c r="C39" s="11" t="s">
        <v>230</v>
      </c>
      <c r="D39" s="4">
        <v>8847</v>
      </c>
      <c r="E39" s="5">
        <v>154.54</v>
      </c>
      <c r="F39" s="41">
        <v>9.7000000000000003E-3</v>
      </c>
    </row>
    <row r="40" spans="1:6" x14ac:dyDescent="0.25">
      <c r="A40" s="40" t="s">
        <v>279</v>
      </c>
      <c r="B40" s="11" t="s">
        <v>280</v>
      </c>
      <c r="C40" s="11" t="s">
        <v>281</v>
      </c>
      <c r="D40" s="4">
        <v>23202</v>
      </c>
      <c r="E40" s="5">
        <v>149.72</v>
      </c>
      <c r="F40" s="41">
        <v>9.4000000000000004E-3</v>
      </c>
    </row>
    <row r="41" spans="1:6" x14ac:dyDescent="0.25">
      <c r="A41" s="40" t="s">
        <v>643</v>
      </c>
      <c r="B41" s="11" t="s">
        <v>644</v>
      </c>
      <c r="C41" s="11" t="s">
        <v>224</v>
      </c>
      <c r="D41" s="4">
        <v>37000</v>
      </c>
      <c r="E41" s="5">
        <v>149.68</v>
      </c>
      <c r="F41" s="41">
        <v>9.4000000000000004E-3</v>
      </c>
    </row>
    <row r="42" spans="1:6" x14ac:dyDescent="0.25">
      <c r="A42" s="40" t="s">
        <v>639</v>
      </c>
      <c r="B42" s="11" t="s">
        <v>640</v>
      </c>
      <c r="C42" s="11" t="s">
        <v>227</v>
      </c>
      <c r="D42" s="4">
        <v>14491</v>
      </c>
      <c r="E42" s="5">
        <v>140.47999999999999</v>
      </c>
      <c r="F42" s="41">
        <v>8.8000000000000005E-3</v>
      </c>
    </row>
    <row r="43" spans="1:6" x14ac:dyDescent="0.25">
      <c r="A43" s="40" t="s">
        <v>652</v>
      </c>
      <c r="B43" s="11" t="s">
        <v>653</v>
      </c>
      <c r="C43" s="11" t="s">
        <v>221</v>
      </c>
      <c r="D43" s="4">
        <v>80373</v>
      </c>
      <c r="E43" s="5">
        <v>127.03</v>
      </c>
      <c r="F43" s="41">
        <v>8.0000000000000002E-3</v>
      </c>
    </row>
    <row r="44" spans="1:6" x14ac:dyDescent="0.25">
      <c r="A44" s="40" t="s">
        <v>297</v>
      </c>
      <c r="B44" s="11" t="s">
        <v>298</v>
      </c>
      <c r="C44" s="11" t="s">
        <v>230</v>
      </c>
      <c r="D44" s="4">
        <v>4256</v>
      </c>
      <c r="E44" s="5">
        <v>124.86</v>
      </c>
      <c r="F44" s="41">
        <v>7.9000000000000008E-3</v>
      </c>
    </row>
    <row r="45" spans="1:6" x14ac:dyDescent="0.25">
      <c r="A45" s="40" t="s">
        <v>679</v>
      </c>
      <c r="B45" s="11" t="s">
        <v>680</v>
      </c>
      <c r="C45" s="11" t="s">
        <v>366</v>
      </c>
      <c r="D45" s="4">
        <v>39632</v>
      </c>
      <c r="E45" s="5">
        <v>123.97</v>
      </c>
      <c r="F45" s="41">
        <v>7.7999999999999996E-3</v>
      </c>
    </row>
    <row r="46" spans="1:6" x14ac:dyDescent="0.25">
      <c r="A46" s="40" t="s">
        <v>625</v>
      </c>
      <c r="B46" s="11" t="s">
        <v>626</v>
      </c>
      <c r="C46" s="11" t="s">
        <v>227</v>
      </c>
      <c r="D46" s="4">
        <v>7113</v>
      </c>
      <c r="E46" s="5">
        <v>123.57</v>
      </c>
      <c r="F46" s="41">
        <v>7.7999999999999996E-3</v>
      </c>
    </row>
    <row r="47" spans="1:6" x14ac:dyDescent="0.25">
      <c r="A47" s="40" t="s">
        <v>615</v>
      </c>
      <c r="B47" s="11" t="s">
        <v>616</v>
      </c>
      <c r="C47" s="11" t="s">
        <v>227</v>
      </c>
      <c r="D47" s="4">
        <v>12225</v>
      </c>
      <c r="E47" s="5">
        <v>119.96</v>
      </c>
      <c r="F47" s="41">
        <v>7.4999999999999997E-3</v>
      </c>
    </row>
    <row r="48" spans="1:6" x14ac:dyDescent="0.25">
      <c r="A48" s="40" t="s">
        <v>712</v>
      </c>
      <c r="B48" s="11" t="s">
        <v>713</v>
      </c>
      <c r="C48" s="11" t="s">
        <v>227</v>
      </c>
      <c r="D48" s="4">
        <v>39200</v>
      </c>
      <c r="E48" s="5">
        <v>117.03</v>
      </c>
      <c r="F48" s="41">
        <v>7.4000000000000003E-3</v>
      </c>
    </row>
    <row r="49" spans="1:6" x14ac:dyDescent="0.25">
      <c r="A49" s="40" t="s">
        <v>714</v>
      </c>
      <c r="B49" s="11" t="s">
        <v>715</v>
      </c>
      <c r="C49" s="11" t="s">
        <v>241</v>
      </c>
      <c r="D49" s="4">
        <v>7856</v>
      </c>
      <c r="E49" s="5">
        <v>114.95</v>
      </c>
      <c r="F49" s="41">
        <v>7.1999999999999998E-3</v>
      </c>
    </row>
    <row r="50" spans="1:6" x14ac:dyDescent="0.25">
      <c r="A50" s="40" t="s">
        <v>656</v>
      </c>
      <c r="B50" s="11" t="s">
        <v>657</v>
      </c>
      <c r="C50" s="11" t="s">
        <v>241</v>
      </c>
      <c r="D50" s="4">
        <v>36011</v>
      </c>
      <c r="E50" s="5">
        <v>114.86</v>
      </c>
      <c r="F50" s="41">
        <v>7.1999999999999998E-3</v>
      </c>
    </row>
    <row r="51" spans="1:6" x14ac:dyDescent="0.25">
      <c r="A51" s="40" t="s">
        <v>647</v>
      </c>
      <c r="B51" s="11" t="s">
        <v>648</v>
      </c>
      <c r="C51" s="11" t="s">
        <v>649</v>
      </c>
      <c r="D51" s="4">
        <v>52289</v>
      </c>
      <c r="E51" s="5">
        <v>112.81</v>
      </c>
      <c r="F51" s="41">
        <v>7.1000000000000004E-3</v>
      </c>
    </row>
    <row r="52" spans="1:6" x14ac:dyDescent="0.25">
      <c r="A52" s="40" t="s">
        <v>716</v>
      </c>
      <c r="B52" s="11" t="s">
        <v>717</v>
      </c>
      <c r="C52" s="11" t="s">
        <v>324</v>
      </c>
      <c r="D52" s="4">
        <v>9852</v>
      </c>
      <c r="E52" s="5">
        <v>112.6</v>
      </c>
      <c r="F52" s="41">
        <v>7.1000000000000004E-3</v>
      </c>
    </row>
    <row r="53" spans="1:6" x14ac:dyDescent="0.25">
      <c r="A53" s="40" t="s">
        <v>664</v>
      </c>
      <c r="B53" s="11" t="s">
        <v>665</v>
      </c>
      <c r="C53" s="11" t="s">
        <v>324</v>
      </c>
      <c r="D53" s="4">
        <v>6189</v>
      </c>
      <c r="E53" s="5">
        <v>112.31</v>
      </c>
      <c r="F53" s="41">
        <v>7.1000000000000004E-3</v>
      </c>
    </row>
    <row r="54" spans="1:6" x14ac:dyDescent="0.25">
      <c r="A54" s="40" t="s">
        <v>718</v>
      </c>
      <c r="B54" s="11" t="s">
        <v>719</v>
      </c>
      <c r="C54" s="11" t="s">
        <v>294</v>
      </c>
      <c r="D54" s="4">
        <v>11043</v>
      </c>
      <c r="E54" s="5">
        <v>107.63</v>
      </c>
      <c r="F54" s="41">
        <v>6.7999999999999996E-3</v>
      </c>
    </row>
    <row r="55" spans="1:6" x14ac:dyDescent="0.25">
      <c r="A55" s="40" t="s">
        <v>720</v>
      </c>
      <c r="B55" s="11" t="s">
        <v>721</v>
      </c>
      <c r="C55" s="11" t="s">
        <v>241</v>
      </c>
      <c r="D55" s="4">
        <v>8032</v>
      </c>
      <c r="E55" s="5">
        <v>106.71</v>
      </c>
      <c r="F55" s="41">
        <v>6.7000000000000002E-3</v>
      </c>
    </row>
    <row r="56" spans="1:6" x14ac:dyDescent="0.25">
      <c r="A56" s="40" t="s">
        <v>722</v>
      </c>
      <c r="B56" s="11" t="s">
        <v>723</v>
      </c>
      <c r="C56" s="11" t="s">
        <v>259</v>
      </c>
      <c r="D56" s="4">
        <v>78258</v>
      </c>
      <c r="E56" s="5">
        <v>104.9</v>
      </c>
      <c r="F56" s="41">
        <v>6.6E-3</v>
      </c>
    </row>
    <row r="57" spans="1:6" x14ac:dyDescent="0.25">
      <c r="A57" s="40" t="s">
        <v>322</v>
      </c>
      <c r="B57" s="11" t="s">
        <v>323</v>
      </c>
      <c r="C57" s="11" t="s">
        <v>324</v>
      </c>
      <c r="D57" s="4">
        <v>21608</v>
      </c>
      <c r="E57" s="5">
        <v>102.04</v>
      </c>
      <c r="F57" s="41">
        <v>6.4000000000000003E-3</v>
      </c>
    </row>
    <row r="58" spans="1:6" x14ac:dyDescent="0.25">
      <c r="A58" s="40" t="s">
        <v>612</v>
      </c>
      <c r="B58" s="11" t="s">
        <v>613</v>
      </c>
      <c r="C58" s="11" t="s">
        <v>614</v>
      </c>
      <c r="D58" s="4">
        <v>6000</v>
      </c>
      <c r="E58" s="5">
        <v>97.36</v>
      </c>
      <c r="F58" s="41">
        <v>6.1000000000000004E-3</v>
      </c>
    </row>
    <row r="59" spans="1:6" x14ac:dyDescent="0.25">
      <c r="A59" s="40" t="s">
        <v>724</v>
      </c>
      <c r="B59" s="11" t="s">
        <v>725</v>
      </c>
      <c r="C59" s="11" t="s">
        <v>230</v>
      </c>
      <c r="D59" s="4">
        <v>1692</v>
      </c>
      <c r="E59" s="5">
        <v>94.94</v>
      </c>
      <c r="F59" s="41">
        <v>6.0000000000000001E-3</v>
      </c>
    </row>
    <row r="60" spans="1:6" x14ac:dyDescent="0.25">
      <c r="A60" s="40" t="s">
        <v>726</v>
      </c>
      <c r="B60" s="11" t="s">
        <v>727</v>
      </c>
      <c r="C60" s="11" t="s">
        <v>224</v>
      </c>
      <c r="D60" s="4">
        <v>21823</v>
      </c>
      <c r="E60" s="5">
        <v>94.24</v>
      </c>
      <c r="F60" s="41">
        <v>5.8999999999999999E-3</v>
      </c>
    </row>
    <row r="61" spans="1:6" x14ac:dyDescent="0.25">
      <c r="A61" s="40" t="s">
        <v>728</v>
      </c>
      <c r="B61" s="11" t="s">
        <v>729</v>
      </c>
      <c r="C61" s="11" t="s">
        <v>294</v>
      </c>
      <c r="D61" s="4">
        <v>384</v>
      </c>
      <c r="E61" s="5">
        <v>92.35</v>
      </c>
      <c r="F61" s="41">
        <v>5.7999999999999996E-3</v>
      </c>
    </row>
    <row r="62" spans="1:6" x14ac:dyDescent="0.25">
      <c r="A62" s="40" t="s">
        <v>341</v>
      </c>
      <c r="B62" s="11" t="s">
        <v>342</v>
      </c>
      <c r="C62" s="11" t="s">
        <v>241</v>
      </c>
      <c r="D62" s="4">
        <v>5322</v>
      </c>
      <c r="E62" s="5">
        <v>75.52</v>
      </c>
      <c r="F62" s="41">
        <v>4.7000000000000002E-3</v>
      </c>
    </row>
    <row r="63" spans="1:6" x14ac:dyDescent="0.25">
      <c r="A63" s="40" t="s">
        <v>730</v>
      </c>
      <c r="B63" s="11" t="s">
        <v>731</v>
      </c>
      <c r="C63" s="11" t="s">
        <v>349</v>
      </c>
      <c r="D63" s="4">
        <v>31492</v>
      </c>
      <c r="E63" s="5">
        <v>74.84</v>
      </c>
      <c r="F63" s="41">
        <v>4.7000000000000002E-3</v>
      </c>
    </row>
    <row r="64" spans="1:6" x14ac:dyDescent="0.25">
      <c r="A64" s="40" t="s">
        <v>356</v>
      </c>
      <c r="B64" s="11" t="s">
        <v>357</v>
      </c>
      <c r="C64" s="11" t="s">
        <v>276</v>
      </c>
      <c r="D64" s="4">
        <v>42266</v>
      </c>
      <c r="E64" s="5">
        <v>70.52</v>
      </c>
      <c r="F64" s="41">
        <v>4.4000000000000003E-3</v>
      </c>
    </row>
    <row r="65" spans="1:6" x14ac:dyDescent="0.25">
      <c r="A65" s="40" t="s">
        <v>681</v>
      </c>
      <c r="B65" s="11" t="s">
        <v>682</v>
      </c>
      <c r="C65" s="11" t="s">
        <v>241</v>
      </c>
      <c r="D65" s="4">
        <v>679</v>
      </c>
      <c r="E65" s="5">
        <v>69.28</v>
      </c>
      <c r="F65" s="41">
        <v>4.4000000000000003E-3</v>
      </c>
    </row>
    <row r="66" spans="1:6" x14ac:dyDescent="0.25">
      <c r="A66" s="40" t="s">
        <v>621</v>
      </c>
      <c r="B66" s="11" t="s">
        <v>622</v>
      </c>
      <c r="C66" s="11" t="s">
        <v>241</v>
      </c>
      <c r="D66" s="4">
        <v>2356</v>
      </c>
      <c r="E66" s="5">
        <v>68.23</v>
      </c>
      <c r="F66" s="41">
        <v>4.3E-3</v>
      </c>
    </row>
    <row r="67" spans="1:6" x14ac:dyDescent="0.25">
      <c r="A67" s="40" t="s">
        <v>732</v>
      </c>
      <c r="B67" s="11" t="s">
        <v>733</v>
      </c>
      <c r="C67" s="11" t="s">
        <v>224</v>
      </c>
      <c r="D67" s="4">
        <v>8027</v>
      </c>
      <c r="E67" s="5">
        <v>56.84</v>
      </c>
      <c r="F67" s="41">
        <v>3.5999999999999999E-3</v>
      </c>
    </row>
    <row r="68" spans="1:6" x14ac:dyDescent="0.25">
      <c r="A68" s="40" t="s">
        <v>734</v>
      </c>
      <c r="B68" s="11" t="s">
        <v>735</v>
      </c>
      <c r="C68" s="11" t="s">
        <v>286</v>
      </c>
      <c r="D68" s="4">
        <v>260</v>
      </c>
      <c r="E68" s="5">
        <v>16.27</v>
      </c>
      <c r="F68" s="41">
        <v>1E-3</v>
      </c>
    </row>
    <row r="69" spans="1:6" x14ac:dyDescent="0.25">
      <c r="A69" s="42" t="s">
        <v>98</v>
      </c>
      <c r="B69" s="12"/>
      <c r="C69" s="12"/>
      <c r="D69" s="6"/>
      <c r="E69" s="14">
        <v>14963.94</v>
      </c>
      <c r="F69" s="43">
        <v>0.94140000000000001</v>
      </c>
    </row>
    <row r="70" spans="1:6" x14ac:dyDescent="0.25">
      <c r="A70" s="42" t="s">
        <v>421</v>
      </c>
      <c r="B70" s="11"/>
      <c r="C70" s="11"/>
      <c r="D70" s="4"/>
      <c r="E70" s="5"/>
      <c r="F70" s="41"/>
    </row>
    <row r="71" spans="1:6" x14ac:dyDescent="0.25">
      <c r="A71" s="42" t="s">
        <v>98</v>
      </c>
      <c r="B71" s="11"/>
      <c r="C71" s="11"/>
      <c r="D71" s="4"/>
      <c r="E71" s="15" t="s">
        <v>66</v>
      </c>
      <c r="F71" s="45" t="s">
        <v>66</v>
      </c>
    </row>
    <row r="72" spans="1:6" x14ac:dyDescent="0.25">
      <c r="A72" s="46" t="s">
        <v>108</v>
      </c>
      <c r="B72" s="26"/>
      <c r="C72" s="26"/>
      <c r="D72" s="27"/>
      <c r="E72" s="9">
        <v>14963.94</v>
      </c>
      <c r="F72" s="48">
        <v>0.94140000000000001</v>
      </c>
    </row>
    <row r="73" spans="1:6" x14ac:dyDescent="0.25">
      <c r="A73" s="40"/>
      <c r="B73" s="11"/>
      <c r="C73" s="11"/>
      <c r="D73" s="4"/>
      <c r="E73" s="5"/>
      <c r="F73" s="41"/>
    </row>
    <row r="74" spans="1:6" x14ac:dyDescent="0.25">
      <c r="A74" s="42" t="s">
        <v>422</v>
      </c>
      <c r="B74" s="11"/>
      <c r="C74" s="11"/>
      <c r="D74" s="4"/>
      <c r="E74" s="5"/>
      <c r="F74" s="41"/>
    </row>
    <row r="75" spans="1:6" x14ac:dyDescent="0.25">
      <c r="A75" s="42" t="s">
        <v>423</v>
      </c>
      <c r="B75" s="11"/>
      <c r="C75" s="11"/>
      <c r="D75" s="4"/>
      <c r="E75" s="5"/>
      <c r="F75" s="41"/>
    </row>
    <row r="76" spans="1:6" x14ac:dyDescent="0.25">
      <c r="A76" s="40" t="s">
        <v>693</v>
      </c>
      <c r="B76" s="11"/>
      <c r="C76" s="11" t="s">
        <v>692</v>
      </c>
      <c r="D76" s="4">
        <v>5100</v>
      </c>
      <c r="E76" s="5">
        <v>601.37</v>
      </c>
      <c r="F76" s="41">
        <v>3.7822000000000001E-2</v>
      </c>
    </row>
    <row r="77" spans="1:6" x14ac:dyDescent="0.25">
      <c r="A77" s="42" t="s">
        <v>98</v>
      </c>
      <c r="B77" s="12"/>
      <c r="C77" s="12"/>
      <c r="D77" s="6"/>
      <c r="E77" s="14">
        <v>601.37</v>
      </c>
      <c r="F77" s="43">
        <v>3.7822000000000001E-2</v>
      </c>
    </row>
    <row r="78" spans="1:6" x14ac:dyDescent="0.25">
      <c r="A78" s="40"/>
      <c r="B78" s="11"/>
      <c r="C78" s="11"/>
      <c r="D78" s="4"/>
      <c r="E78" s="5"/>
      <c r="F78" s="41"/>
    </row>
    <row r="79" spans="1:6" x14ac:dyDescent="0.25">
      <c r="A79" s="40"/>
      <c r="B79" s="11"/>
      <c r="C79" s="11"/>
      <c r="D79" s="4"/>
      <c r="E79" s="5"/>
      <c r="F79" s="41"/>
    </row>
    <row r="80" spans="1:6" x14ac:dyDescent="0.25">
      <c r="A80" s="40"/>
      <c r="B80" s="11"/>
      <c r="C80" s="11"/>
      <c r="D80" s="4"/>
      <c r="E80" s="5"/>
      <c r="F80" s="41"/>
    </row>
    <row r="81" spans="1:6" ht="14.65" customHeight="1" x14ac:dyDescent="0.25">
      <c r="A81" s="46" t="s">
        <v>108</v>
      </c>
      <c r="B81" s="26"/>
      <c r="C81" s="26"/>
      <c r="D81" s="27"/>
      <c r="E81" s="14">
        <v>601.37</v>
      </c>
      <c r="F81" s="43">
        <v>3.7822000000000001E-2</v>
      </c>
    </row>
    <row r="82" spans="1:6" x14ac:dyDescent="0.25">
      <c r="A82" s="40"/>
      <c r="B82" s="11"/>
      <c r="C82" s="11"/>
      <c r="D82" s="4"/>
      <c r="E82" s="5"/>
      <c r="F82" s="41"/>
    </row>
    <row r="83" spans="1:6" x14ac:dyDescent="0.25">
      <c r="A83" s="42" t="s">
        <v>526</v>
      </c>
      <c r="B83" s="12"/>
      <c r="C83" s="12"/>
      <c r="D83" s="6"/>
      <c r="E83" s="7"/>
      <c r="F83" s="44"/>
    </row>
    <row r="84" spans="1:6" x14ac:dyDescent="0.25">
      <c r="A84" s="42" t="s">
        <v>527</v>
      </c>
      <c r="B84" s="12"/>
      <c r="C84" s="12"/>
      <c r="D84" s="6"/>
      <c r="E84" s="7"/>
      <c r="F84" s="44"/>
    </row>
    <row r="85" spans="1:6" x14ac:dyDescent="0.25">
      <c r="A85" s="40" t="s">
        <v>736</v>
      </c>
      <c r="B85" s="11"/>
      <c r="C85" s="11" t="s">
        <v>737</v>
      </c>
      <c r="D85" s="4">
        <v>20000000</v>
      </c>
      <c r="E85" s="5">
        <v>200</v>
      </c>
      <c r="F85" s="41">
        <v>1.26E-2</v>
      </c>
    </row>
    <row r="86" spans="1:6" x14ac:dyDescent="0.25">
      <c r="A86" s="40" t="s">
        <v>738</v>
      </c>
      <c r="B86" s="11"/>
      <c r="C86" s="11" t="s">
        <v>708</v>
      </c>
      <c r="D86" s="4">
        <v>5000000</v>
      </c>
      <c r="E86" s="5">
        <v>50</v>
      </c>
      <c r="F86" s="41">
        <v>3.0999999999999999E-3</v>
      </c>
    </row>
    <row r="87" spans="1:6" x14ac:dyDescent="0.25">
      <c r="A87" s="40" t="s">
        <v>739</v>
      </c>
      <c r="B87" s="11"/>
      <c r="C87" s="11" t="s">
        <v>708</v>
      </c>
      <c r="D87" s="4">
        <v>5000000</v>
      </c>
      <c r="E87" s="5">
        <v>50</v>
      </c>
      <c r="F87" s="41">
        <v>3.0999999999999999E-3</v>
      </c>
    </row>
    <row r="88" spans="1:6" x14ac:dyDescent="0.25">
      <c r="A88" s="42" t="s">
        <v>98</v>
      </c>
      <c r="B88" s="12"/>
      <c r="C88" s="12"/>
      <c r="D88" s="6"/>
      <c r="E88" s="14">
        <v>300</v>
      </c>
      <c r="F88" s="43">
        <v>1.8800000000000001E-2</v>
      </c>
    </row>
    <row r="89" spans="1:6" x14ac:dyDescent="0.25">
      <c r="A89" s="46" t="s">
        <v>108</v>
      </c>
      <c r="B89" s="26"/>
      <c r="C89" s="26"/>
      <c r="D89" s="27"/>
      <c r="E89" s="9">
        <v>300</v>
      </c>
      <c r="F89" s="48">
        <v>1.8800000000000001E-2</v>
      </c>
    </row>
    <row r="90" spans="1:6" x14ac:dyDescent="0.25">
      <c r="A90" s="40"/>
      <c r="B90" s="11"/>
      <c r="C90" s="11"/>
      <c r="D90" s="4"/>
      <c r="E90" s="5"/>
      <c r="F90" s="41"/>
    </row>
    <row r="91" spans="1:6" x14ac:dyDescent="0.25">
      <c r="A91" s="40"/>
      <c r="B91" s="11"/>
      <c r="C91" s="11"/>
      <c r="D91" s="4"/>
      <c r="E91" s="5"/>
      <c r="F91" s="41"/>
    </row>
    <row r="92" spans="1:6" x14ac:dyDescent="0.25">
      <c r="A92" s="42" t="s">
        <v>109</v>
      </c>
      <c r="B92" s="11"/>
      <c r="C92" s="11"/>
      <c r="D92" s="4"/>
      <c r="E92" s="5"/>
      <c r="F92" s="41"/>
    </row>
    <row r="93" spans="1:6" x14ac:dyDescent="0.25">
      <c r="A93" s="40" t="s">
        <v>110</v>
      </c>
      <c r="B93" s="11"/>
      <c r="C93" s="11"/>
      <c r="D93" s="4"/>
      <c r="E93" s="5">
        <v>630.79</v>
      </c>
      <c r="F93" s="41">
        <v>3.9699999999999999E-2</v>
      </c>
    </row>
    <row r="94" spans="1:6" x14ac:dyDescent="0.25">
      <c r="A94" s="42" t="s">
        <v>98</v>
      </c>
      <c r="B94" s="12"/>
      <c r="C94" s="12"/>
      <c r="D94" s="6"/>
      <c r="E94" s="14">
        <v>630.79</v>
      </c>
      <c r="F94" s="43">
        <v>3.9699999999999999E-2</v>
      </c>
    </row>
    <row r="95" spans="1:6" x14ac:dyDescent="0.25">
      <c r="A95" s="40"/>
      <c r="B95" s="11"/>
      <c r="C95" s="11"/>
      <c r="D95" s="4"/>
      <c r="E95" s="5"/>
      <c r="F95" s="41"/>
    </row>
    <row r="96" spans="1:6" x14ac:dyDescent="0.25">
      <c r="A96" s="46" t="s">
        <v>108</v>
      </c>
      <c r="B96" s="26"/>
      <c r="C96" s="26"/>
      <c r="D96" s="27"/>
      <c r="E96" s="14">
        <v>630.79</v>
      </c>
      <c r="F96" s="43">
        <v>3.9699999999999999E-2</v>
      </c>
    </row>
    <row r="97" spans="1:6" x14ac:dyDescent="0.25">
      <c r="A97" s="40" t="s">
        <v>111</v>
      </c>
      <c r="B97" s="11"/>
      <c r="C97" s="11"/>
      <c r="D97" s="4"/>
      <c r="E97" s="5">
        <v>4.87</v>
      </c>
      <c r="F97" s="41">
        <v>1E-4</v>
      </c>
    </row>
    <row r="98" spans="1:6" x14ac:dyDescent="0.25">
      <c r="A98" s="47" t="s">
        <v>112</v>
      </c>
      <c r="B98" s="13"/>
      <c r="C98" s="13"/>
      <c r="D98" s="8"/>
      <c r="E98" s="9">
        <v>15899.6</v>
      </c>
      <c r="F98" s="48">
        <v>1</v>
      </c>
    </row>
    <row r="99" spans="1:6" x14ac:dyDescent="0.25">
      <c r="A99" s="32"/>
      <c r="B99" s="22"/>
      <c r="C99" s="22"/>
      <c r="D99" s="22"/>
      <c r="E99" s="22"/>
      <c r="F99" s="31"/>
    </row>
    <row r="100" spans="1:6" x14ac:dyDescent="0.25">
      <c r="A100" s="49" t="s">
        <v>595</v>
      </c>
      <c r="B100" s="22"/>
      <c r="C100" s="22"/>
      <c r="D100" s="22"/>
      <c r="E100" s="22"/>
      <c r="F100" s="31"/>
    </row>
    <row r="101" spans="1:6" x14ac:dyDescent="0.25">
      <c r="A101" s="32"/>
      <c r="B101" s="22"/>
      <c r="C101" s="22"/>
      <c r="D101" s="22"/>
      <c r="E101" s="22"/>
      <c r="F101" s="31"/>
    </row>
    <row r="102" spans="1:6" x14ac:dyDescent="0.25">
      <c r="A102" s="32"/>
      <c r="B102" s="22"/>
      <c r="C102" s="22"/>
      <c r="D102" s="22"/>
      <c r="E102" s="22"/>
      <c r="F102" s="31"/>
    </row>
    <row r="103" spans="1:6" x14ac:dyDescent="0.25">
      <c r="A103" s="49" t="s">
        <v>1183</v>
      </c>
      <c r="B103" s="22"/>
      <c r="C103" s="22"/>
      <c r="D103" s="22"/>
      <c r="E103" s="22"/>
      <c r="F103" s="31"/>
    </row>
    <row r="104" spans="1:6" x14ac:dyDescent="0.25">
      <c r="A104" s="50" t="s">
        <v>1184</v>
      </c>
      <c r="B104" s="21" t="s">
        <v>66</v>
      </c>
      <c r="C104" s="22"/>
      <c r="D104" s="22"/>
      <c r="E104" s="22"/>
      <c r="F104" s="31"/>
    </row>
    <row r="105" spans="1:6" x14ac:dyDescent="0.25">
      <c r="A105" s="32" t="s">
        <v>1270</v>
      </c>
      <c r="B105" s="22"/>
      <c r="C105" s="22"/>
      <c r="D105" s="22"/>
      <c r="E105" s="22"/>
      <c r="F105" s="31"/>
    </row>
    <row r="106" spans="1:6" x14ac:dyDescent="0.25">
      <c r="A106" s="32" t="s">
        <v>1185</v>
      </c>
      <c r="B106" s="22" t="s">
        <v>1186</v>
      </c>
      <c r="C106" s="22" t="s">
        <v>1186</v>
      </c>
      <c r="D106" s="22"/>
      <c r="E106" s="22"/>
      <c r="F106" s="31"/>
    </row>
    <row r="107" spans="1:6" x14ac:dyDescent="0.25">
      <c r="A107" s="32"/>
      <c r="B107" s="51">
        <v>43555</v>
      </c>
      <c r="C107" s="51">
        <v>43585</v>
      </c>
      <c r="D107" s="22"/>
      <c r="E107" s="22"/>
      <c r="F107" s="31"/>
    </row>
    <row r="108" spans="1:6" x14ac:dyDescent="0.25">
      <c r="A108" s="32" t="s">
        <v>1190</v>
      </c>
      <c r="B108" s="22">
        <v>22.52</v>
      </c>
      <c r="C108" s="22">
        <v>22.74</v>
      </c>
      <c r="D108" s="22"/>
      <c r="E108" s="22"/>
      <c r="F108" s="31"/>
    </row>
    <row r="109" spans="1:6" x14ac:dyDescent="0.25">
      <c r="A109" s="32" t="s">
        <v>1191</v>
      </c>
      <c r="B109" s="22">
        <v>37.020000000000003</v>
      </c>
      <c r="C109" s="22">
        <v>37.380000000000003</v>
      </c>
      <c r="D109" s="22"/>
      <c r="E109" s="22"/>
      <c r="F109" s="31"/>
    </row>
    <row r="110" spans="1:6" x14ac:dyDescent="0.25">
      <c r="A110" s="32" t="s">
        <v>1248</v>
      </c>
      <c r="B110" s="22">
        <v>36.11</v>
      </c>
      <c r="C110" s="22">
        <v>36.42</v>
      </c>
      <c r="D110" s="22"/>
      <c r="E110" s="22"/>
      <c r="F110" s="31"/>
    </row>
    <row r="111" spans="1:6" x14ac:dyDescent="0.25">
      <c r="A111" s="32" t="s">
        <v>1249</v>
      </c>
      <c r="B111" s="22">
        <v>35.68</v>
      </c>
      <c r="C111" s="22">
        <v>35.99</v>
      </c>
      <c r="D111" s="22"/>
      <c r="E111" s="22"/>
      <c r="F111" s="31"/>
    </row>
    <row r="112" spans="1:6" x14ac:dyDescent="0.25">
      <c r="A112" s="32" t="s">
        <v>1250</v>
      </c>
      <c r="B112" s="22">
        <v>28.78</v>
      </c>
      <c r="C112" s="22">
        <v>29.03</v>
      </c>
      <c r="D112" s="22"/>
      <c r="E112" s="22"/>
      <c r="F112" s="31"/>
    </row>
    <row r="113" spans="1:6" x14ac:dyDescent="0.25">
      <c r="A113" s="32" t="s">
        <v>1251</v>
      </c>
      <c r="B113" s="22">
        <v>35.21</v>
      </c>
      <c r="C113" s="22">
        <v>35.520000000000003</v>
      </c>
      <c r="D113" s="22"/>
      <c r="E113" s="22"/>
      <c r="F113" s="31"/>
    </row>
    <row r="114" spans="1:6" x14ac:dyDescent="0.25">
      <c r="A114" s="32" t="s">
        <v>1209</v>
      </c>
      <c r="B114" s="22">
        <v>19.41</v>
      </c>
      <c r="C114" s="22">
        <v>19.579999999999998</v>
      </c>
      <c r="D114" s="22"/>
      <c r="E114" s="22"/>
      <c r="F114" s="31"/>
    </row>
    <row r="115" spans="1:6" x14ac:dyDescent="0.25">
      <c r="A115" s="32" t="s">
        <v>1211</v>
      </c>
      <c r="B115" s="22">
        <v>35.5</v>
      </c>
      <c r="C115" s="22">
        <v>35.81</v>
      </c>
      <c r="D115" s="22"/>
      <c r="E115" s="22"/>
      <c r="F115" s="31"/>
    </row>
    <row r="116" spans="1:6" x14ac:dyDescent="0.25">
      <c r="A116" s="64"/>
      <c r="B116" s="63"/>
      <c r="C116" s="22"/>
      <c r="D116" s="22"/>
      <c r="E116" s="22"/>
      <c r="F116" s="31"/>
    </row>
    <row r="117" spans="1:6" x14ac:dyDescent="0.25">
      <c r="A117" s="64" t="s">
        <v>1201</v>
      </c>
      <c r="B117" s="21" t="s">
        <v>66</v>
      </c>
      <c r="C117" s="22"/>
      <c r="D117" s="22"/>
      <c r="E117" s="22"/>
      <c r="F117" s="31"/>
    </row>
    <row r="118" spans="1:6" x14ac:dyDescent="0.25">
      <c r="A118" s="64" t="s">
        <v>1202</v>
      </c>
      <c r="B118" s="21" t="s">
        <v>66</v>
      </c>
      <c r="C118" s="22"/>
      <c r="D118" s="22"/>
      <c r="E118" s="22"/>
      <c r="F118" s="31"/>
    </row>
    <row r="119" spans="1:6" x14ac:dyDescent="0.25">
      <c r="A119" s="65" t="s">
        <v>1203</v>
      </c>
      <c r="B119" s="21" t="s">
        <v>66</v>
      </c>
      <c r="C119" s="22"/>
      <c r="D119" s="22"/>
      <c r="E119" s="22"/>
      <c r="F119" s="31"/>
    </row>
    <row r="120" spans="1:6" x14ac:dyDescent="0.25">
      <c r="A120" s="65" t="s">
        <v>1204</v>
      </c>
      <c r="B120" s="21" t="s">
        <v>66</v>
      </c>
      <c r="C120" s="22"/>
      <c r="D120" s="22"/>
      <c r="E120" s="22"/>
      <c r="F120" s="31"/>
    </row>
    <row r="121" spans="1:6" x14ac:dyDescent="0.25">
      <c r="A121" s="64" t="s">
        <v>1271</v>
      </c>
      <c r="B121" s="71">
        <v>2.86</v>
      </c>
      <c r="C121" s="22"/>
      <c r="D121" s="22"/>
      <c r="E121" s="22"/>
      <c r="F121" s="31"/>
    </row>
    <row r="122" spans="1:6" ht="30" x14ac:dyDescent="0.25">
      <c r="A122" s="65" t="s">
        <v>1268</v>
      </c>
      <c r="B122" s="21">
        <v>601.36905000000002</v>
      </c>
      <c r="C122" s="22"/>
      <c r="D122" s="22"/>
      <c r="E122" s="22"/>
      <c r="F122" s="31"/>
    </row>
    <row r="123" spans="1:6" ht="30" x14ac:dyDescent="0.25">
      <c r="A123" s="65" t="s">
        <v>1269</v>
      </c>
      <c r="B123" s="21" t="s">
        <v>66</v>
      </c>
      <c r="C123" s="22"/>
      <c r="D123" s="22"/>
      <c r="E123" s="22"/>
      <c r="F123" s="31"/>
    </row>
    <row r="124" spans="1:6" ht="15.75" thickBot="1" x14ac:dyDescent="0.3">
      <c r="A124" s="66"/>
      <c r="B124" s="67"/>
      <c r="C124" s="52"/>
      <c r="D124" s="52"/>
      <c r="E124" s="52"/>
      <c r="F124" s="53"/>
    </row>
    <row r="125" spans="1:6" x14ac:dyDescent="0.25">
      <c r="A125" s="68"/>
      <c r="B125" s="68"/>
    </row>
    <row r="126" spans="1:6" x14ac:dyDescent="0.25">
      <c r="A126" s="68"/>
      <c r="B126" s="68"/>
    </row>
    <row r="127" spans="1:6" x14ac:dyDescent="0.25">
      <c r="A127" s="68"/>
      <c r="B127" s="68"/>
    </row>
    <row r="128" spans="1:6" x14ac:dyDescent="0.25">
      <c r="A128" s="68"/>
      <c r="B128" s="68"/>
    </row>
    <row r="129" spans="1:2" x14ac:dyDescent="0.25">
      <c r="A129" s="68"/>
      <c r="B129" s="68"/>
    </row>
    <row r="130" spans="1:2" x14ac:dyDescent="0.25">
      <c r="A130" s="68"/>
      <c r="B130" s="68"/>
    </row>
    <row r="131" spans="1:2" x14ac:dyDescent="0.25">
      <c r="A131" s="68"/>
      <c r="B131" s="68"/>
    </row>
    <row r="132" spans="1:2" x14ac:dyDescent="0.25">
      <c r="A132" s="68"/>
      <c r="B132" s="68"/>
    </row>
    <row r="133" spans="1:2" x14ac:dyDescent="0.25">
      <c r="A133" s="68"/>
      <c r="B133" s="68"/>
    </row>
    <row r="134" spans="1:2" x14ac:dyDescent="0.25">
      <c r="A134" s="68"/>
      <c r="B134" s="68"/>
    </row>
    <row r="135" spans="1:2" x14ac:dyDescent="0.25">
      <c r="A135" s="68"/>
      <c r="B135" s="68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showGridLines="0" workbookViewId="0">
      <pane ySplit="7" topLeftCell="A91" activePane="bottomLeft" state="frozen"/>
      <selection activeCell="A44" sqref="A44"/>
      <selection pane="bottomLeft" activeCell="B104" sqref="B104"/>
    </sheetView>
  </sheetViews>
  <sheetFormatPr defaultRowHeight="15" x14ac:dyDescent="0.25"/>
  <cols>
    <col min="1" max="1" width="82.28515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24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25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2" t="s">
        <v>65</v>
      </c>
      <c r="B9" s="11"/>
      <c r="C9" s="11"/>
      <c r="D9" s="4"/>
      <c r="E9" s="5"/>
      <c r="F9" s="41"/>
    </row>
    <row r="10" spans="1:8" x14ac:dyDescent="0.25">
      <c r="A10" s="42" t="s">
        <v>218</v>
      </c>
      <c r="B10" s="11"/>
      <c r="C10" s="11"/>
      <c r="D10" s="4"/>
      <c r="E10" s="5"/>
      <c r="F10" s="41"/>
    </row>
    <row r="11" spans="1:8" x14ac:dyDescent="0.25">
      <c r="A11" s="40" t="s">
        <v>262</v>
      </c>
      <c r="B11" s="11" t="s">
        <v>263</v>
      </c>
      <c r="C11" s="11" t="s">
        <v>236</v>
      </c>
      <c r="D11" s="4">
        <v>114295</v>
      </c>
      <c r="E11" s="5">
        <v>2648.73</v>
      </c>
      <c r="F11" s="41">
        <v>8.6699999999999999E-2</v>
      </c>
    </row>
    <row r="12" spans="1:8" x14ac:dyDescent="0.25">
      <c r="A12" s="40" t="s">
        <v>219</v>
      </c>
      <c r="B12" s="11" t="s">
        <v>220</v>
      </c>
      <c r="C12" s="11" t="s">
        <v>221</v>
      </c>
      <c r="D12" s="4">
        <v>136788</v>
      </c>
      <c r="E12" s="5">
        <v>1905.18</v>
      </c>
      <c r="F12" s="41">
        <v>6.2399999999999997E-2</v>
      </c>
    </row>
    <row r="13" spans="1:8" x14ac:dyDescent="0.25">
      <c r="A13" s="40" t="s">
        <v>596</v>
      </c>
      <c r="B13" s="11" t="s">
        <v>597</v>
      </c>
      <c r="C13" s="11" t="s">
        <v>236</v>
      </c>
      <c r="D13" s="4">
        <v>447441</v>
      </c>
      <c r="E13" s="5">
        <v>1823.32</v>
      </c>
      <c r="F13" s="41">
        <v>5.9700000000000003E-2</v>
      </c>
    </row>
    <row r="14" spans="1:8" x14ac:dyDescent="0.25">
      <c r="A14" s="40" t="s">
        <v>329</v>
      </c>
      <c r="B14" s="11" t="s">
        <v>330</v>
      </c>
      <c r="C14" s="11" t="s">
        <v>236</v>
      </c>
      <c r="D14" s="4">
        <v>162568</v>
      </c>
      <c r="E14" s="5">
        <v>1246.6500000000001</v>
      </c>
      <c r="F14" s="41">
        <v>4.0800000000000003E-2</v>
      </c>
    </row>
    <row r="15" spans="1:8" x14ac:dyDescent="0.25">
      <c r="A15" s="40" t="s">
        <v>239</v>
      </c>
      <c r="B15" s="11" t="s">
        <v>240</v>
      </c>
      <c r="C15" s="11" t="s">
        <v>241</v>
      </c>
      <c r="D15" s="4">
        <v>369402</v>
      </c>
      <c r="E15" s="5">
        <v>1113.19</v>
      </c>
      <c r="F15" s="41">
        <v>3.6400000000000002E-2</v>
      </c>
    </row>
    <row r="16" spans="1:8" x14ac:dyDescent="0.25">
      <c r="A16" s="40" t="s">
        <v>249</v>
      </c>
      <c r="B16" s="11" t="s">
        <v>250</v>
      </c>
      <c r="C16" s="11" t="s">
        <v>227</v>
      </c>
      <c r="D16" s="4">
        <v>42711</v>
      </c>
      <c r="E16" s="5">
        <v>965.42</v>
      </c>
      <c r="F16" s="41">
        <v>3.1600000000000003E-2</v>
      </c>
    </row>
    <row r="17" spans="1:6" x14ac:dyDescent="0.25">
      <c r="A17" s="40" t="s">
        <v>225</v>
      </c>
      <c r="B17" s="11" t="s">
        <v>226</v>
      </c>
      <c r="C17" s="11" t="s">
        <v>227</v>
      </c>
      <c r="D17" s="4">
        <v>118292</v>
      </c>
      <c r="E17" s="5">
        <v>888.79</v>
      </c>
      <c r="F17" s="41">
        <v>2.9100000000000001E-2</v>
      </c>
    </row>
    <row r="18" spans="1:6" x14ac:dyDescent="0.25">
      <c r="A18" s="40" t="s">
        <v>222</v>
      </c>
      <c r="B18" s="11" t="s">
        <v>223</v>
      </c>
      <c r="C18" s="11" t="s">
        <v>224</v>
      </c>
      <c r="D18" s="4">
        <v>41619</v>
      </c>
      <c r="E18" s="5">
        <v>830.32</v>
      </c>
      <c r="F18" s="41">
        <v>2.7199999999999998E-2</v>
      </c>
    </row>
    <row r="19" spans="1:6" x14ac:dyDescent="0.25">
      <c r="A19" s="40" t="s">
        <v>602</v>
      </c>
      <c r="B19" s="11" t="s">
        <v>603</v>
      </c>
      <c r="C19" s="11" t="s">
        <v>236</v>
      </c>
      <c r="D19" s="4">
        <v>57426</v>
      </c>
      <c r="E19" s="5">
        <v>796.24</v>
      </c>
      <c r="F19" s="41">
        <v>2.6100000000000002E-2</v>
      </c>
    </row>
    <row r="20" spans="1:6" x14ac:dyDescent="0.25">
      <c r="A20" s="40" t="s">
        <v>242</v>
      </c>
      <c r="B20" s="11" t="s">
        <v>243</v>
      </c>
      <c r="C20" s="11" t="s">
        <v>244</v>
      </c>
      <c r="D20" s="4">
        <v>52743</v>
      </c>
      <c r="E20" s="5">
        <v>711.27</v>
      </c>
      <c r="F20" s="41">
        <v>2.3300000000000001E-2</v>
      </c>
    </row>
    <row r="21" spans="1:6" x14ac:dyDescent="0.25">
      <c r="A21" s="40" t="s">
        <v>234</v>
      </c>
      <c r="B21" s="11" t="s">
        <v>235</v>
      </c>
      <c r="C21" s="11" t="s">
        <v>236</v>
      </c>
      <c r="D21" s="4">
        <v>210924</v>
      </c>
      <c r="E21" s="5">
        <v>653.76</v>
      </c>
      <c r="F21" s="41">
        <v>2.1399999999999999E-2</v>
      </c>
    </row>
    <row r="22" spans="1:6" x14ac:dyDescent="0.25">
      <c r="A22" s="40" t="s">
        <v>358</v>
      </c>
      <c r="B22" s="11" t="s">
        <v>359</v>
      </c>
      <c r="C22" s="11" t="s">
        <v>224</v>
      </c>
      <c r="D22" s="4">
        <v>20995</v>
      </c>
      <c r="E22" s="5">
        <v>649.99</v>
      </c>
      <c r="F22" s="41">
        <v>2.1299999999999999E-2</v>
      </c>
    </row>
    <row r="23" spans="1:6" x14ac:dyDescent="0.25">
      <c r="A23" s="40" t="s">
        <v>740</v>
      </c>
      <c r="B23" s="11" t="s">
        <v>741</v>
      </c>
      <c r="C23" s="11" t="s">
        <v>253</v>
      </c>
      <c r="D23" s="4">
        <v>33019</v>
      </c>
      <c r="E23" s="5">
        <v>538.89</v>
      </c>
      <c r="F23" s="41">
        <v>1.7600000000000001E-2</v>
      </c>
    </row>
    <row r="24" spans="1:6" x14ac:dyDescent="0.25">
      <c r="A24" s="40" t="s">
        <v>612</v>
      </c>
      <c r="B24" s="11" t="s">
        <v>613</v>
      </c>
      <c r="C24" s="11" t="s">
        <v>614</v>
      </c>
      <c r="D24" s="4">
        <v>31103</v>
      </c>
      <c r="E24" s="5">
        <v>504.69</v>
      </c>
      <c r="F24" s="41">
        <v>1.6500000000000001E-2</v>
      </c>
    </row>
    <row r="25" spans="1:6" x14ac:dyDescent="0.25">
      <c r="A25" s="40" t="s">
        <v>347</v>
      </c>
      <c r="B25" s="11" t="s">
        <v>348</v>
      </c>
      <c r="C25" s="11" t="s">
        <v>349</v>
      </c>
      <c r="D25" s="4">
        <v>41623</v>
      </c>
      <c r="E25" s="5">
        <v>482.22</v>
      </c>
      <c r="F25" s="41">
        <v>1.5800000000000002E-2</v>
      </c>
    </row>
    <row r="26" spans="1:6" x14ac:dyDescent="0.25">
      <c r="A26" s="40" t="s">
        <v>650</v>
      </c>
      <c r="B26" s="11" t="s">
        <v>651</v>
      </c>
      <c r="C26" s="11" t="s">
        <v>224</v>
      </c>
      <c r="D26" s="4">
        <v>33567</v>
      </c>
      <c r="E26" s="5">
        <v>466.18</v>
      </c>
      <c r="F26" s="41">
        <v>1.5299999999999999E-2</v>
      </c>
    </row>
    <row r="27" spans="1:6" x14ac:dyDescent="0.25">
      <c r="A27" s="40" t="s">
        <v>606</v>
      </c>
      <c r="B27" s="11" t="s">
        <v>607</v>
      </c>
      <c r="C27" s="11" t="s">
        <v>236</v>
      </c>
      <c r="D27" s="4">
        <v>68274</v>
      </c>
      <c r="E27" s="5">
        <v>463.48</v>
      </c>
      <c r="F27" s="41">
        <v>1.52E-2</v>
      </c>
    </row>
    <row r="28" spans="1:6" x14ac:dyDescent="0.25">
      <c r="A28" s="40" t="s">
        <v>742</v>
      </c>
      <c r="B28" s="11" t="s">
        <v>743</v>
      </c>
      <c r="C28" s="11" t="s">
        <v>230</v>
      </c>
      <c r="D28" s="4">
        <v>44027</v>
      </c>
      <c r="E28" s="5">
        <v>419.36</v>
      </c>
      <c r="F28" s="41">
        <v>1.37E-2</v>
      </c>
    </row>
    <row r="29" spans="1:6" x14ac:dyDescent="0.25">
      <c r="A29" s="40" t="s">
        <v>744</v>
      </c>
      <c r="B29" s="11" t="s">
        <v>745</v>
      </c>
      <c r="C29" s="11" t="s">
        <v>317</v>
      </c>
      <c r="D29" s="4">
        <v>156357</v>
      </c>
      <c r="E29" s="5">
        <v>408.48</v>
      </c>
      <c r="F29" s="41">
        <v>1.34E-2</v>
      </c>
    </row>
    <row r="30" spans="1:6" x14ac:dyDescent="0.25">
      <c r="A30" s="40" t="s">
        <v>746</v>
      </c>
      <c r="B30" s="11" t="s">
        <v>747</v>
      </c>
      <c r="C30" s="11" t="s">
        <v>224</v>
      </c>
      <c r="D30" s="4">
        <v>307072</v>
      </c>
      <c r="E30" s="5">
        <v>400.42</v>
      </c>
      <c r="F30" s="41">
        <v>1.3100000000000001E-2</v>
      </c>
    </row>
    <row r="31" spans="1:6" x14ac:dyDescent="0.25">
      <c r="A31" s="40" t="s">
        <v>748</v>
      </c>
      <c r="B31" s="11" t="s">
        <v>749</v>
      </c>
      <c r="C31" s="11" t="s">
        <v>668</v>
      </c>
      <c r="D31" s="4">
        <v>32643</v>
      </c>
      <c r="E31" s="5">
        <v>397.1</v>
      </c>
      <c r="F31" s="41">
        <v>1.2999999999999999E-2</v>
      </c>
    </row>
    <row r="32" spans="1:6" x14ac:dyDescent="0.25">
      <c r="A32" s="40" t="s">
        <v>750</v>
      </c>
      <c r="B32" s="11" t="s">
        <v>751</v>
      </c>
      <c r="C32" s="11" t="s">
        <v>236</v>
      </c>
      <c r="D32" s="4">
        <v>416075</v>
      </c>
      <c r="E32" s="5">
        <v>385.91</v>
      </c>
      <c r="F32" s="41">
        <v>1.26E-2</v>
      </c>
    </row>
    <row r="33" spans="1:6" x14ac:dyDescent="0.25">
      <c r="A33" s="40" t="s">
        <v>752</v>
      </c>
      <c r="B33" s="11" t="s">
        <v>753</v>
      </c>
      <c r="C33" s="11" t="s">
        <v>236</v>
      </c>
      <c r="D33" s="4">
        <v>188663</v>
      </c>
      <c r="E33" s="5">
        <v>382.61</v>
      </c>
      <c r="F33" s="41">
        <v>1.2500000000000001E-2</v>
      </c>
    </row>
    <row r="34" spans="1:6" x14ac:dyDescent="0.25">
      <c r="A34" s="40" t="s">
        <v>754</v>
      </c>
      <c r="B34" s="11" t="s">
        <v>755</v>
      </c>
      <c r="C34" s="11" t="s">
        <v>756</v>
      </c>
      <c r="D34" s="4">
        <v>244059</v>
      </c>
      <c r="E34" s="5">
        <v>376.71</v>
      </c>
      <c r="F34" s="41">
        <v>1.23E-2</v>
      </c>
    </row>
    <row r="35" spans="1:6" x14ac:dyDescent="0.25">
      <c r="A35" s="40" t="s">
        <v>647</v>
      </c>
      <c r="B35" s="11" t="s">
        <v>648</v>
      </c>
      <c r="C35" s="11" t="s">
        <v>649</v>
      </c>
      <c r="D35" s="4">
        <v>173438</v>
      </c>
      <c r="E35" s="5">
        <v>374.19</v>
      </c>
      <c r="F35" s="41">
        <v>1.2200000000000001E-2</v>
      </c>
    </row>
    <row r="36" spans="1:6" x14ac:dyDescent="0.25">
      <c r="A36" s="40" t="s">
        <v>343</v>
      </c>
      <c r="B36" s="11" t="s">
        <v>344</v>
      </c>
      <c r="C36" s="11" t="s">
        <v>244</v>
      </c>
      <c r="D36" s="4">
        <v>365993</v>
      </c>
      <c r="E36" s="5">
        <v>363.07</v>
      </c>
      <c r="F36" s="41">
        <v>1.1900000000000001E-2</v>
      </c>
    </row>
    <row r="37" spans="1:6" x14ac:dyDescent="0.25">
      <c r="A37" s="40" t="s">
        <v>669</v>
      </c>
      <c r="B37" s="11" t="s">
        <v>670</v>
      </c>
      <c r="C37" s="11" t="s">
        <v>224</v>
      </c>
      <c r="D37" s="4">
        <v>29537</v>
      </c>
      <c r="E37" s="5">
        <v>353.96</v>
      </c>
      <c r="F37" s="41">
        <v>1.1599999999999999E-2</v>
      </c>
    </row>
    <row r="38" spans="1:6" x14ac:dyDescent="0.25">
      <c r="A38" s="40" t="s">
        <v>757</v>
      </c>
      <c r="B38" s="11" t="s">
        <v>758</v>
      </c>
      <c r="C38" s="11" t="s">
        <v>236</v>
      </c>
      <c r="D38" s="4">
        <v>21908</v>
      </c>
      <c r="E38" s="5">
        <v>351.95</v>
      </c>
      <c r="F38" s="41">
        <v>1.15E-2</v>
      </c>
    </row>
    <row r="39" spans="1:6" x14ac:dyDescent="0.25">
      <c r="A39" s="40" t="s">
        <v>714</v>
      </c>
      <c r="B39" s="11" t="s">
        <v>715</v>
      </c>
      <c r="C39" s="11" t="s">
        <v>241</v>
      </c>
      <c r="D39" s="4">
        <v>23548</v>
      </c>
      <c r="E39" s="5">
        <v>344.54</v>
      </c>
      <c r="F39" s="41">
        <v>1.1299999999999999E-2</v>
      </c>
    </row>
    <row r="40" spans="1:6" x14ac:dyDescent="0.25">
      <c r="A40" s="40" t="s">
        <v>675</v>
      </c>
      <c r="B40" s="11" t="s">
        <v>676</v>
      </c>
      <c r="C40" s="11" t="s">
        <v>324</v>
      </c>
      <c r="D40" s="4">
        <v>81829</v>
      </c>
      <c r="E40" s="5">
        <v>333.82</v>
      </c>
      <c r="F40" s="41">
        <v>1.09E-2</v>
      </c>
    </row>
    <row r="41" spans="1:6" x14ac:dyDescent="0.25">
      <c r="A41" s="40" t="s">
        <v>759</v>
      </c>
      <c r="B41" s="11" t="s">
        <v>760</v>
      </c>
      <c r="C41" s="11" t="s">
        <v>294</v>
      </c>
      <c r="D41" s="4">
        <v>238780</v>
      </c>
      <c r="E41" s="5">
        <v>326.52999999999997</v>
      </c>
      <c r="F41" s="41">
        <v>1.0699999999999999E-2</v>
      </c>
    </row>
    <row r="42" spans="1:6" x14ac:dyDescent="0.25">
      <c r="A42" s="40" t="s">
        <v>761</v>
      </c>
      <c r="B42" s="11" t="s">
        <v>762</v>
      </c>
      <c r="C42" s="11" t="s">
        <v>224</v>
      </c>
      <c r="D42" s="4">
        <v>99855</v>
      </c>
      <c r="E42" s="5">
        <v>324.43</v>
      </c>
      <c r="F42" s="41">
        <v>1.06E-2</v>
      </c>
    </row>
    <row r="43" spans="1:6" x14ac:dyDescent="0.25">
      <c r="A43" s="40" t="s">
        <v>247</v>
      </c>
      <c r="B43" s="11" t="s">
        <v>248</v>
      </c>
      <c r="C43" s="11" t="s">
        <v>236</v>
      </c>
      <c r="D43" s="4">
        <v>364337</v>
      </c>
      <c r="E43" s="5">
        <v>309.32</v>
      </c>
      <c r="F43" s="41">
        <v>1.01E-2</v>
      </c>
    </row>
    <row r="44" spans="1:6" x14ac:dyDescent="0.25">
      <c r="A44" s="40" t="s">
        <v>763</v>
      </c>
      <c r="B44" s="11" t="s">
        <v>764</v>
      </c>
      <c r="C44" s="11" t="s">
        <v>294</v>
      </c>
      <c r="D44" s="4">
        <v>26325</v>
      </c>
      <c r="E44" s="5">
        <v>300.64</v>
      </c>
      <c r="F44" s="41">
        <v>9.7999999999999997E-3</v>
      </c>
    </row>
    <row r="45" spans="1:6" x14ac:dyDescent="0.25">
      <c r="A45" s="40" t="s">
        <v>765</v>
      </c>
      <c r="B45" s="11" t="s">
        <v>766</v>
      </c>
      <c r="C45" s="11" t="s">
        <v>756</v>
      </c>
      <c r="D45" s="4">
        <v>400485</v>
      </c>
      <c r="E45" s="5">
        <v>300.36</v>
      </c>
      <c r="F45" s="41">
        <v>9.7999999999999997E-3</v>
      </c>
    </row>
    <row r="46" spans="1:6" x14ac:dyDescent="0.25">
      <c r="A46" s="40" t="s">
        <v>610</v>
      </c>
      <c r="B46" s="11" t="s">
        <v>611</v>
      </c>
      <c r="C46" s="11" t="s">
        <v>224</v>
      </c>
      <c r="D46" s="4">
        <v>26596</v>
      </c>
      <c r="E46" s="5">
        <v>290.79000000000002</v>
      </c>
      <c r="F46" s="41">
        <v>9.4999999999999998E-3</v>
      </c>
    </row>
    <row r="47" spans="1:6" x14ac:dyDescent="0.25">
      <c r="A47" s="40" t="s">
        <v>400</v>
      </c>
      <c r="B47" s="11" t="s">
        <v>401</v>
      </c>
      <c r="C47" s="11" t="s">
        <v>227</v>
      </c>
      <c r="D47" s="4">
        <v>21897</v>
      </c>
      <c r="E47" s="5">
        <v>283.24</v>
      </c>
      <c r="F47" s="41">
        <v>9.2999999999999992E-3</v>
      </c>
    </row>
    <row r="48" spans="1:6" x14ac:dyDescent="0.25">
      <c r="A48" s="40" t="s">
        <v>767</v>
      </c>
      <c r="B48" s="11" t="s">
        <v>768</v>
      </c>
      <c r="C48" s="11" t="s">
        <v>253</v>
      </c>
      <c r="D48" s="4">
        <v>30926</v>
      </c>
      <c r="E48" s="5">
        <v>279.37</v>
      </c>
      <c r="F48" s="41">
        <v>9.1000000000000004E-3</v>
      </c>
    </row>
    <row r="49" spans="1:6" x14ac:dyDescent="0.25">
      <c r="A49" s="40" t="s">
        <v>710</v>
      </c>
      <c r="B49" s="11" t="s">
        <v>711</v>
      </c>
      <c r="C49" s="11" t="s">
        <v>230</v>
      </c>
      <c r="D49" s="4">
        <v>15810</v>
      </c>
      <c r="E49" s="5">
        <v>276.18</v>
      </c>
      <c r="F49" s="41">
        <v>8.9999999999999993E-3</v>
      </c>
    </row>
    <row r="50" spans="1:6" x14ac:dyDescent="0.25">
      <c r="A50" s="40" t="s">
        <v>769</v>
      </c>
      <c r="B50" s="11" t="s">
        <v>770</v>
      </c>
      <c r="C50" s="11" t="s">
        <v>286</v>
      </c>
      <c r="D50" s="4">
        <v>66692</v>
      </c>
      <c r="E50" s="5">
        <v>242.59</v>
      </c>
      <c r="F50" s="41">
        <v>7.9000000000000008E-3</v>
      </c>
    </row>
    <row r="51" spans="1:6" x14ac:dyDescent="0.25">
      <c r="A51" s="40" t="s">
        <v>771</v>
      </c>
      <c r="B51" s="11" t="s">
        <v>772</v>
      </c>
      <c r="C51" s="11" t="s">
        <v>286</v>
      </c>
      <c r="D51" s="4">
        <v>63531</v>
      </c>
      <c r="E51" s="5">
        <v>241.67</v>
      </c>
      <c r="F51" s="41">
        <v>7.9000000000000008E-3</v>
      </c>
    </row>
    <row r="52" spans="1:6" x14ac:dyDescent="0.25">
      <c r="A52" s="40" t="s">
        <v>773</v>
      </c>
      <c r="B52" s="11" t="s">
        <v>774</v>
      </c>
      <c r="C52" s="11" t="s">
        <v>349</v>
      </c>
      <c r="D52" s="4">
        <v>17289</v>
      </c>
      <c r="E52" s="5">
        <v>240.78</v>
      </c>
      <c r="F52" s="41">
        <v>7.9000000000000008E-3</v>
      </c>
    </row>
    <row r="53" spans="1:6" x14ac:dyDescent="0.25">
      <c r="A53" s="40" t="s">
        <v>775</v>
      </c>
      <c r="B53" s="11" t="s">
        <v>776</v>
      </c>
      <c r="C53" s="11" t="s">
        <v>244</v>
      </c>
      <c r="D53" s="4">
        <v>101305</v>
      </c>
      <c r="E53" s="5">
        <v>240.14</v>
      </c>
      <c r="F53" s="41">
        <v>7.9000000000000008E-3</v>
      </c>
    </row>
    <row r="54" spans="1:6" x14ac:dyDescent="0.25">
      <c r="A54" s="40" t="s">
        <v>664</v>
      </c>
      <c r="B54" s="11" t="s">
        <v>665</v>
      </c>
      <c r="C54" s="11" t="s">
        <v>324</v>
      </c>
      <c r="D54" s="4">
        <v>12903</v>
      </c>
      <c r="E54" s="5">
        <v>234.15</v>
      </c>
      <c r="F54" s="41">
        <v>7.7000000000000002E-3</v>
      </c>
    </row>
    <row r="55" spans="1:6" x14ac:dyDescent="0.25">
      <c r="A55" s="40" t="s">
        <v>777</v>
      </c>
      <c r="B55" s="11" t="s">
        <v>778</v>
      </c>
      <c r="C55" s="11" t="s">
        <v>349</v>
      </c>
      <c r="D55" s="4">
        <v>29654</v>
      </c>
      <c r="E55" s="5">
        <v>229.71</v>
      </c>
      <c r="F55" s="41">
        <v>7.4999999999999997E-3</v>
      </c>
    </row>
    <row r="56" spans="1:6" x14ac:dyDescent="0.25">
      <c r="A56" s="40" t="s">
        <v>621</v>
      </c>
      <c r="B56" s="11" t="s">
        <v>622</v>
      </c>
      <c r="C56" s="11" t="s">
        <v>241</v>
      </c>
      <c r="D56" s="4">
        <v>7810</v>
      </c>
      <c r="E56" s="5">
        <v>226.18</v>
      </c>
      <c r="F56" s="41">
        <v>7.4000000000000003E-3</v>
      </c>
    </row>
    <row r="57" spans="1:6" x14ac:dyDescent="0.25">
      <c r="A57" s="40" t="s">
        <v>671</v>
      </c>
      <c r="B57" s="11" t="s">
        <v>672</v>
      </c>
      <c r="C57" s="11" t="s">
        <v>673</v>
      </c>
      <c r="D57" s="4">
        <v>7554</v>
      </c>
      <c r="E57" s="5">
        <v>224.21</v>
      </c>
      <c r="F57" s="41">
        <v>7.3000000000000001E-3</v>
      </c>
    </row>
    <row r="58" spans="1:6" x14ac:dyDescent="0.25">
      <c r="A58" s="40" t="s">
        <v>779</v>
      </c>
      <c r="B58" s="11" t="s">
        <v>780</v>
      </c>
      <c r="C58" s="11" t="s">
        <v>614</v>
      </c>
      <c r="D58" s="4">
        <v>12158</v>
      </c>
      <c r="E58" s="5">
        <v>219.14</v>
      </c>
      <c r="F58" s="41">
        <v>7.1999999999999998E-3</v>
      </c>
    </row>
    <row r="59" spans="1:6" x14ac:dyDescent="0.25">
      <c r="A59" s="40" t="s">
        <v>781</v>
      </c>
      <c r="B59" s="11" t="s">
        <v>782</v>
      </c>
      <c r="C59" s="11" t="s">
        <v>259</v>
      </c>
      <c r="D59" s="4">
        <v>45724</v>
      </c>
      <c r="E59" s="5">
        <v>213.03</v>
      </c>
      <c r="F59" s="41">
        <v>7.0000000000000001E-3</v>
      </c>
    </row>
    <row r="60" spans="1:6" x14ac:dyDescent="0.25">
      <c r="A60" s="40" t="s">
        <v>228</v>
      </c>
      <c r="B60" s="11" t="s">
        <v>229</v>
      </c>
      <c r="C60" s="11" t="s">
        <v>230</v>
      </c>
      <c r="D60" s="4">
        <v>46069</v>
      </c>
      <c r="E60" s="5">
        <v>210.83</v>
      </c>
      <c r="F60" s="41">
        <v>6.8999999999999999E-3</v>
      </c>
    </row>
    <row r="61" spans="1:6" x14ac:dyDescent="0.25">
      <c r="A61" s="40" t="s">
        <v>783</v>
      </c>
      <c r="B61" s="11" t="s">
        <v>784</v>
      </c>
      <c r="C61" s="11" t="s">
        <v>324</v>
      </c>
      <c r="D61" s="4">
        <v>34291</v>
      </c>
      <c r="E61" s="5">
        <v>208.15</v>
      </c>
      <c r="F61" s="41">
        <v>6.7999999999999996E-3</v>
      </c>
    </row>
    <row r="62" spans="1:6" x14ac:dyDescent="0.25">
      <c r="A62" s="40" t="s">
        <v>662</v>
      </c>
      <c r="B62" s="11" t="s">
        <v>663</v>
      </c>
      <c r="C62" s="11" t="s">
        <v>230</v>
      </c>
      <c r="D62" s="4">
        <v>11240</v>
      </c>
      <c r="E62" s="5">
        <v>201.41</v>
      </c>
      <c r="F62" s="41">
        <v>6.6E-3</v>
      </c>
    </row>
    <row r="63" spans="1:6" x14ac:dyDescent="0.25">
      <c r="A63" s="40" t="s">
        <v>785</v>
      </c>
      <c r="B63" s="11" t="s">
        <v>786</v>
      </c>
      <c r="C63" s="11" t="s">
        <v>227</v>
      </c>
      <c r="D63" s="4">
        <v>10400</v>
      </c>
      <c r="E63" s="5">
        <v>201.06</v>
      </c>
      <c r="F63" s="41">
        <v>6.6E-3</v>
      </c>
    </row>
    <row r="64" spans="1:6" x14ac:dyDescent="0.25">
      <c r="A64" s="40" t="s">
        <v>720</v>
      </c>
      <c r="B64" s="11" t="s">
        <v>721</v>
      </c>
      <c r="C64" s="11" t="s">
        <v>241</v>
      </c>
      <c r="D64" s="4">
        <v>14193</v>
      </c>
      <c r="E64" s="5">
        <v>188.55</v>
      </c>
      <c r="F64" s="41">
        <v>6.1999999999999998E-3</v>
      </c>
    </row>
    <row r="65" spans="1:6" x14ac:dyDescent="0.25">
      <c r="A65" s="40" t="s">
        <v>264</v>
      </c>
      <c r="B65" s="11" t="s">
        <v>265</v>
      </c>
      <c r="C65" s="11" t="s">
        <v>230</v>
      </c>
      <c r="D65" s="4">
        <v>22653</v>
      </c>
      <c r="E65" s="5">
        <v>185.54</v>
      </c>
      <c r="F65" s="41">
        <v>6.1000000000000004E-3</v>
      </c>
    </row>
    <row r="66" spans="1:6" x14ac:dyDescent="0.25">
      <c r="A66" s="40" t="s">
        <v>787</v>
      </c>
      <c r="B66" s="11" t="s">
        <v>788</v>
      </c>
      <c r="C66" s="11" t="s">
        <v>614</v>
      </c>
      <c r="D66" s="4">
        <v>16007</v>
      </c>
      <c r="E66" s="5">
        <v>172.12</v>
      </c>
      <c r="F66" s="41">
        <v>5.5999999999999999E-3</v>
      </c>
    </row>
    <row r="67" spans="1:6" x14ac:dyDescent="0.25">
      <c r="A67" s="40" t="s">
        <v>789</v>
      </c>
      <c r="B67" s="11" t="s">
        <v>790</v>
      </c>
      <c r="C67" s="11" t="s">
        <v>244</v>
      </c>
      <c r="D67" s="4">
        <v>137787</v>
      </c>
      <c r="E67" s="5">
        <v>171.13</v>
      </c>
      <c r="F67" s="41">
        <v>5.5999999999999999E-3</v>
      </c>
    </row>
    <row r="68" spans="1:6" x14ac:dyDescent="0.25">
      <c r="A68" s="40" t="s">
        <v>410</v>
      </c>
      <c r="B68" s="11" t="s">
        <v>411</v>
      </c>
      <c r="C68" s="11" t="s">
        <v>241</v>
      </c>
      <c r="D68" s="4">
        <v>38878</v>
      </c>
      <c r="E68" s="5">
        <v>154.77000000000001</v>
      </c>
      <c r="F68" s="41">
        <v>5.1000000000000004E-3</v>
      </c>
    </row>
    <row r="69" spans="1:6" x14ac:dyDescent="0.25">
      <c r="A69" s="40" t="s">
        <v>791</v>
      </c>
      <c r="B69" s="11" t="s">
        <v>792</v>
      </c>
      <c r="C69" s="11" t="s">
        <v>349</v>
      </c>
      <c r="D69" s="4">
        <v>24760</v>
      </c>
      <c r="E69" s="5">
        <v>141.59</v>
      </c>
      <c r="F69" s="41">
        <v>4.5999999999999999E-3</v>
      </c>
    </row>
    <row r="70" spans="1:6" x14ac:dyDescent="0.25">
      <c r="A70" s="40" t="s">
        <v>793</v>
      </c>
      <c r="B70" s="11" t="s">
        <v>794</v>
      </c>
      <c r="C70" s="11" t="s">
        <v>294</v>
      </c>
      <c r="D70" s="4">
        <v>139796</v>
      </c>
      <c r="E70" s="5">
        <v>138.12</v>
      </c>
      <c r="F70" s="41">
        <v>4.4999999999999997E-3</v>
      </c>
    </row>
    <row r="71" spans="1:6" x14ac:dyDescent="0.25">
      <c r="A71" s="40" t="s">
        <v>362</v>
      </c>
      <c r="B71" s="11" t="s">
        <v>363</v>
      </c>
      <c r="C71" s="11" t="s">
        <v>227</v>
      </c>
      <c r="D71" s="4">
        <v>16068</v>
      </c>
      <c r="E71" s="5">
        <v>134.34</v>
      </c>
      <c r="F71" s="41">
        <v>4.4000000000000003E-3</v>
      </c>
    </row>
    <row r="72" spans="1:6" x14ac:dyDescent="0.25">
      <c r="A72" s="40" t="s">
        <v>795</v>
      </c>
      <c r="B72" s="11" t="s">
        <v>796</v>
      </c>
      <c r="C72" s="11" t="s">
        <v>317</v>
      </c>
      <c r="D72" s="4">
        <v>117325</v>
      </c>
      <c r="E72" s="5">
        <v>132.75</v>
      </c>
      <c r="F72" s="41">
        <v>4.3E-3</v>
      </c>
    </row>
    <row r="73" spans="1:6" x14ac:dyDescent="0.25">
      <c r="A73" s="40" t="s">
        <v>797</v>
      </c>
      <c r="B73" s="11" t="s">
        <v>798</v>
      </c>
      <c r="C73" s="11" t="s">
        <v>317</v>
      </c>
      <c r="D73" s="4">
        <v>39698</v>
      </c>
      <c r="E73" s="5">
        <v>129.34</v>
      </c>
      <c r="F73" s="41">
        <v>4.1999999999999997E-3</v>
      </c>
    </row>
    <row r="74" spans="1:6" x14ac:dyDescent="0.25">
      <c r="A74" s="40" t="s">
        <v>799</v>
      </c>
      <c r="B74" s="11" t="s">
        <v>800</v>
      </c>
      <c r="C74" s="11" t="s">
        <v>317</v>
      </c>
      <c r="D74" s="4">
        <v>51200</v>
      </c>
      <c r="E74" s="5">
        <v>122.91</v>
      </c>
      <c r="F74" s="41">
        <v>4.0000000000000001E-3</v>
      </c>
    </row>
    <row r="75" spans="1:6" x14ac:dyDescent="0.25">
      <c r="A75" s="40" t="s">
        <v>801</v>
      </c>
      <c r="B75" s="11" t="s">
        <v>802</v>
      </c>
      <c r="C75" s="11" t="s">
        <v>324</v>
      </c>
      <c r="D75" s="4">
        <v>5847</v>
      </c>
      <c r="E75" s="5">
        <v>115.47</v>
      </c>
      <c r="F75" s="41">
        <v>3.8E-3</v>
      </c>
    </row>
    <row r="76" spans="1:6" x14ac:dyDescent="0.25">
      <c r="A76" s="40" t="s">
        <v>803</v>
      </c>
      <c r="B76" s="11" t="s">
        <v>804</v>
      </c>
      <c r="C76" s="11" t="s">
        <v>349</v>
      </c>
      <c r="D76" s="4">
        <v>11999</v>
      </c>
      <c r="E76" s="5">
        <v>81.19</v>
      </c>
      <c r="F76" s="41">
        <v>2.7000000000000001E-3</v>
      </c>
    </row>
    <row r="77" spans="1:6" x14ac:dyDescent="0.25">
      <c r="A77" s="42" t="s">
        <v>98</v>
      </c>
      <c r="B77" s="12"/>
      <c r="C77" s="12"/>
      <c r="D77" s="6"/>
      <c r="E77" s="14">
        <v>29272.17</v>
      </c>
      <c r="F77" s="43">
        <v>0.95799999999999996</v>
      </c>
    </row>
    <row r="78" spans="1:6" x14ac:dyDescent="0.25">
      <c r="A78" s="42" t="s">
        <v>421</v>
      </c>
      <c r="B78" s="11"/>
      <c r="C78" s="11"/>
      <c r="D78" s="4"/>
      <c r="E78" s="5"/>
      <c r="F78" s="41"/>
    </row>
    <row r="79" spans="1:6" x14ac:dyDescent="0.25">
      <c r="A79" s="42" t="s">
        <v>98</v>
      </c>
      <c r="B79" s="11"/>
      <c r="C79" s="11"/>
      <c r="D79" s="4"/>
      <c r="E79" s="15" t="s">
        <v>66</v>
      </c>
      <c r="F79" s="45" t="s">
        <v>66</v>
      </c>
    </row>
    <row r="80" spans="1:6" x14ac:dyDescent="0.25">
      <c r="A80" s="46" t="s">
        <v>108</v>
      </c>
      <c r="B80" s="26"/>
      <c r="C80" s="26"/>
      <c r="D80" s="27"/>
      <c r="E80" s="9">
        <v>29272.17</v>
      </c>
      <c r="F80" s="48">
        <v>0.95799999999999996</v>
      </c>
    </row>
    <row r="81" spans="1:6" ht="14.65" customHeight="1" x14ac:dyDescent="0.25">
      <c r="A81" s="40"/>
      <c r="B81" s="11"/>
      <c r="C81" s="11"/>
      <c r="D81" s="4"/>
      <c r="E81" s="5"/>
      <c r="F81" s="41"/>
    </row>
    <row r="82" spans="1:6" x14ac:dyDescent="0.25">
      <c r="A82" s="42" t="s">
        <v>526</v>
      </c>
      <c r="B82" s="12"/>
      <c r="C82" s="12"/>
      <c r="D82" s="6"/>
      <c r="E82" s="7"/>
      <c r="F82" s="44"/>
    </row>
    <row r="83" spans="1:6" x14ac:dyDescent="0.25">
      <c r="A83" s="42" t="s">
        <v>527</v>
      </c>
      <c r="B83" s="12"/>
      <c r="C83" s="12"/>
      <c r="D83" s="6"/>
      <c r="E83" s="7"/>
      <c r="F83" s="44"/>
    </row>
    <row r="84" spans="1:6" x14ac:dyDescent="0.25">
      <c r="A84" s="40" t="s">
        <v>805</v>
      </c>
      <c r="B84" s="11"/>
      <c r="C84" s="11" t="s">
        <v>737</v>
      </c>
      <c r="D84" s="4">
        <v>26500000</v>
      </c>
      <c r="E84" s="5">
        <v>265</v>
      </c>
      <c r="F84" s="41">
        <v>8.6999999999999994E-3</v>
      </c>
    </row>
    <row r="85" spans="1:6" x14ac:dyDescent="0.25">
      <c r="A85" s="40" t="s">
        <v>806</v>
      </c>
      <c r="B85" s="11"/>
      <c r="C85" s="11" t="s">
        <v>737</v>
      </c>
      <c r="D85" s="4">
        <v>12500000</v>
      </c>
      <c r="E85" s="5">
        <v>125</v>
      </c>
      <c r="F85" s="41">
        <v>4.1000000000000003E-3</v>
      </c>
    </row>
    <row r="86" spans="1:6" x14ac:dyDescent="0.25">
      <c r="A86" s="40" t="s">
        <v>807</v>
      </c>
      <c r="B86" s="11"/>
      <c r="C86" s="11" t="s">
        <v>708</v>
      </c>
      <c r="D86" s="4">
        <v>8050000</v>
      </c>
      <c r="E86" s="5">
        <v>80.5</v>
      </c>
      <c r="F86" s="41">
        <v>2.5999999999999999E-3</v>
      </c>
    </row>
    <row r="87" spans="1:6" x14ac:dyDescent="0.25">
      <c r="A87" s="40" t="s">
        <v>808</v>
      </c>
      <c r="B87" s="11"/>
      <c r="C87" s="11" t="s">
        <v>737</v>
      </c>
      <c r="D87" s="4">
        <v>4700000</v>
      </c>
      <c r="E87" s="5">
        <v>47</v>
      </c>
      <c r="F87" s="41">
        <v>1.5E-3</v>
      </c>
    </row>
    <row r="88" spans="1:6" x14ac:dyDescent="0.25">
      <c r="A88" s="40" t="s">
        <v>809</v>
      </c>
      <c r="B88" s="11"/>
      <c r="C88" s="11" t="s">
        <v>708</v>
      </c>
      <c r="D88" s="4">
        <v>4500000</v>
      </c>
      <c r="E88" s="5">
        <v>45</v>
      </c>
      <c r="F88" s="41">
        <v>1.5E-3</v>
      </c>
    </row>
    <row r="89" spans="1:6" x14ac:dyDescent="0.25">
      <c r="A89" s="40" t="s">
        <v>810</v>
      </c>
      <c r="B89" s="11"/>
      <c r="C89" s="11" t="s">
        <v>708</v>
      </c>
      <c r="D89" s="4">
        <v>2500000</v>
      </c>
      <c r="E89" s="5">
        <v>25</v>
      </c>
      <c r="F89" s="41">
        <v>8.0000000000000004E-4</v>
      </c>
    </row>
    <row r="90" spans="1:6" x14ac:dyDescent="0.25">
      <c r="A90" s="42" t="s">
        <v>98</v>
      </c>
      <c r="B90" s="12"/>
      <c r="C90" s="12"/>
      <c r="D90" s="6"/>
      <c r="E90" s="14">
        <v>587.5</v>
      </c>
      <c r="F90" s="43">
        <v>1.9199999999999998E-2</v>
      </c>
    </row>
    <row r="91" spans="1:6" x14ac:dyDescent="0.25">
      <c r="A91" s="46" t="s">
        <v>108</v>
      </c>
      <c r="B91" s="26"/>
      <c r="C91" s="26"/>
      <c r="D91" s="27"/>
      <c r="E91" s="9">
        <v>587.5</v>
      </c>
      <c r="F91" s="48">
        <v>1.9199999999999998E-2</v>
      </c>
    </row>
    <row r="92" spans="1:6" x14ac:dyDescent="0.25">
      <c r="A92" s="40"/>
      <c r="B92" s="11"/>
      <c r="C92" s="11"/>
      <c r="D92" s="4"/>
      <c r="E92" s="5"/>
      <c r="F92" s="41"/>
    </row>
    <row r="93" spans="1:6" x14ac:dyDescent="0.25">
      <c r="A93" s="40"/>
      <c r="B93" s="11"/>
      <c r="C93" s="11"/>
      <c r="D93" s="4"/>
      <c r="E93" s="5"/>
      <c r="F93" s="41"/>
    </row>
    <row r="94" spans="1:6" x14ac:dyDescent="0.25">
      <c r="A94" s="42" t="s">
        <v>109</v>
      </c>
      <c r="B94" s="11"/>
      <c r="C94" s="11"/>
      <c r="D94" s="4"/>
      <c r="E94" s="5"/>
      <c r="F94" s="41"/>
    </row>
    <row r="95" spans="1:6" x14ac:dyDescent="0.25">
      <c r="A95" s="40" t="s">
        <v>110</v>
      </c>
      <c r="B95" s="11"/>
      <c r="C95" s="11"/>
      <c r="D95" s="4"/>
      <c r="E95" s="5">
        <v>1052.6600000000001</v>
      </c>
      <c r="F95" s="41">
        <v>3.4500000000000003E-2</v>
      </c>
    </row>
    <row r="96" spans="1:6" x14ac:dyDescent="0.25">
      <c r="A96" s="42" t="s">
        <v>98</v>
      </c>
      <c r="B96" s="12"/>
      <c r="C96" s="12"/>
      <c r="D96" s="6"/>
      <c r="E96" s="14">
        <v>1052.6600000000001</v>
      </c>
      <c r="F96" s="43">
        <v>3.4500000000000003E-2</v>
      </c>
    </row>
    <row r="97" spans="1:6" x14ac:dyDescent="0.25">
      <c r="A97" s="40"/>
      <c r="B97" s="11"/>
      <c r="C97" s="11"/>
      <c r="D97" s="4"/>
      <c r="E97" s="5"/>
      <c r="F97" s="41"/>
    </row>
    <row r="98" spans="1:6" x14ac:dyDescent="0.25">
      <c r="A98" s="46" t="s">
        <v>108</v>
      </c>
      <c r="B98" s="26"/>
      <c r="C98" s="26"/>
      <c r="D98" s="27"/>
      <c r="E98" s="14">
        <v>1052.6600000000001</v>
      </c>
      <c r="F98" s="43">
        <v>3.4500000000000003E-2</v>
      </c>
    </row>
    <row r="99" spans="1:6" x14ac:dyDescent="0.25">
      <c r="A99" s="40" t="s">
        <v>111</v>
      </c>
      <c r="B99" s="11"/>
      <c r="C99" s="11"/>
      <c r="D99" s="4"/>
      <c r="E99" s="17">
        <v>-359.78</v>
      </c>
      <c r="F99" s="58">
        <v>-1.17E-2</v>
      </c>
    </row>
    <row r="100" spans="1:6" x14ac:dyDescent="0.25">
      <c r="A100" s="47" t="s">
        <v>112</v>
      </c>
      <c r="B100" s="13"/>
      <c r="C100" s="13"/>
      <c r="D100" s="8"/>
      <c r="E100" s="9">
        <v>30552.55</v>
      </c>
      <c r="F100" s="48">
        <v>1</v>
      </c>
    </row>
    <row r="101" spans="1:6" x14ac:dyDescent="0.25">
      <c r="A101" s="32"/>
      <c r="B101" s="22"/>
      <c r="C101" s="22"/>
      <c r="D101" s="22"/>
      <c r="E101" s="22"/>
      <c r="F101" s="31"/>
    </row>
    <row r="102" spans="1:6" x14ac:dyDescent="0.25">
      <c r="A102" s="32"/>
      <c r="B102" s="22"/>
      <c r="C102" s="22"/>
      <c r="D102" s="22"/>
      <c r="E102" s="22"/>
      <c r="F102" s="31"/>
    </row>
    <row r="103" spans="1:6" x14ac:dyDescent="0.25">
      <c r="A103" s="49" t="s">
        <v>1183</v>
      </c>
      <c r="B103" s="22"/>
      <c r="C103" s="22"/>
      <c r="D103" s="22"/>
      <c r="E103" s="22"/>
      <c r="F103" s="31"/>
    </row>
    <row r="104" spans="1:6" x14ac:dyDescent="0.25">
      <c r="A104" s="50" t="s">
        <v>1184</v>
      </c>
      <c r="B104" s="21" t="s">
        <v>66</v>
      </c>
      <c r="C104" s="22"/>
      <c r="D104" s="22"/>
      <c r="E104" s="22"/>
      <c r="F104" s="31"/>
    </row>
    <row r="105" spans="1:6" x14ac:dyDescent="0.25">
      <c r="A105" s="32" t="s">
        <v>1270</v>
      </c>
      <c r="B105" s="22"/>
      <c r="C105" s="22"/>
      <c r="D105" s="22"/>
      <c r="E105" s="22"/>
      <c r="F105" s="31"/>
    </row>
    <row r="106" spans="1:6" x14ac:dyDescent="0.25">
      <c r="A106" s="32" t="s">
        <v>1185</v>
      </c>
      <c r="B106" s="22" t="s">
        <v>1186</v>
      </c>
      <c r="C106" s="22" t="s">
        <v>1186</v>
      </c>
      <c r="D106" s="22"/>
      <c r="E106" s="22"/>
      <c r="F106" s="31"/>
    </row>
    <row r="107" spans="1:6" x14ac:dyDescent="0.25">
      <c r="A107" s="32"/>
      <c r="B107" s="51">
        <v>43555</v>
      </c>
      <c r="C107" s="51">
        <v>43585</v>
      </c>
      <c r="D107" s="22"/>
      <c r="E107" s="22"/>
      <c r="F107" s="31"/>
    </row>
    <row r="108" spans="1:6" x14ac:dyDescent="0.25">
      <c r="A108" s="32" t="s">
        <v>1190</v>
      </c>
      <c r="B108" s="22">
        <v>14.009</v>
      </c>
      <c r="C108" s="22">
        <v>13.928000000000001</v>
      </c>
      <c r="D108" s="22"/>
      <c r="E108" s="22"/>
      <c r="F108" s="31"/>
    </row>
    <row r="109" spans="1:6" x14ac:dyDescent="0.25">
      <c r="A109" s="32" t="s">
        <v>1191</v>
      </c>
      <c r="B109" s="22">
        <v>15.254</v>
      </c>
      <c r="C109" s="22">
        <v>15.164999999999999</v>
      </c>
      <c r="D109" s="22"/>
      <c r="E109" s="22"/>
      <c r="F109" s="31"/>
    </row>
    <row r="110" spans="1:6" x14ac:dyDescent="0.25">
      <c r="A110" s="32" t="s">
        <v>1209</v>
      </c>
      <c r="B110" s="22">
        <v>13.583</v>
      </c>
      <c r="C110" s="22">
        <v>13.486000000000001</v>
      </c>
      <c r="D110" s="22"/>
      <c r="E110" s="22"/>
      <c r="F110" s="31"/>
    </row>
    <row r="111" spans="1:6" x14ac:dyDescent="0.25">
      <c r="A111" s="32" t="s">
        <v>1211</v>
      </c>
      <c r="B111" s="22">
        <v>14.659000000000001</v>
      </c>
      <c r="C111" s="22">
        <v>14.554</v>
      </c>
      <c r="D111" s="22"/>
      <c r="E111" s="22"/>
      <c r="F111" s="31"/>
    </row>
    <row r="112" spans="1:6" x14ac:dyDescent="0.25">
      <c r="A112" s="64"/>
      <c r="B112" s="63"/>
      <c r="C112" s="22"/>
      <c r="D112" s="22"/>
      <c r="E112" s="22"/>
      <c r="F112" s="31"/>
    </row>
    <row r="113" spans="1:6" x14ac:dyDescent="0.25">
      <c r="A113" s="64" t="s">
        <v>1201</v>
      </c>
      <c r="B113" s="21" t="s">
        <v>66</v>
      </c>
      <c r="C113" s="22"/>
      <c r="D113" s="22"/>
      <c r="E113" s="22"/>
      <c r="F113" s="31"/>
    </row>
    <row r="114" spans="1:6" x14ac:dyDescent="0.25">
      <c r="A114" s="64" t="s">
        <v>1202</v>
      </c>
      <c r="B114" s="21" t="s">
        <v>66</v>
      </c>
      <c r="C114" s="22"/>
      <c r="D114" s="22"/>
      <c r="E114" s="22"/>
      <c r="F114" s="31"/>
    </row>
    <row r="115" spans="1:6" x14ac:dyDescent="0.25">
      <c r="A115" s="65" t="s">
        <v>1203</v>
      </c>
      <c r="B115" s="21" t="s">
        <v>66</v>
      </c>
      <c r="C115" s="22"/>
      <c r="D115" s="22"/>
      <c r="E115" s="22"/>
      <c r="F115" s="31"/>
    </row>
    <row r="116" spans="1:6" x14ac:dyDescent="0.25">
      <c r="A116" s="65" t="s">
        <v>1204</v>
      </c>
      <c r="B116" s="21" t="s">
        <v>66</v>
      </c>
      <c r="C116" s="22"/>
      <c r="D116" s="22"/>
      <c r="E116" s="22"/>
      <c r="F116" s="31"/>
    </row>
    <row r="117" spans="1:6" x14ac:dyDescent="0.25">
      <c r="A117" s="64" t="s">
        <v>1271</v>
      </c>
      <c r="B117" s="71">
        <v>1.81</v>
      </c>
      <c r="C117" s="22"/>
      <c r="D117" s="22"/>
      <c r="E117" s="22"/>
      <c r="F117" s="31"/>
    </row>
    <row r="118" spans="1:6" ht="30" x14ac:dyDescent="0.25">
      <c r="A118" s="65" t="s">
        <v>1268</v>
      </c>
      <c r="B118" s="21" t="s">
        <v>66</v>
      </c>
      <c r="C118" s="22"/>
      <c r="D118" s="22"/>
      <c r="E118" s="22"/>
      <c r="F118" s="31"/>
    </row>
    <row r="119" spans="1:6" ht="30" x14ac:dyDescent="0.25">
      <c r="A119" s="65" t="s">
        <v>1269</v>
      </c>
      <c r="B119" s="21" t="s">
        <v>66</v>
      </c>
      <c r="C119" s="22"/>
      <c r="D119" s="22"/>
      <c r="E119" s="22"/>
      <c r="F119" s="31"/>
    </row>
    <row r="120" spans="1:6" ht="15.75" thickBot="1" x14ac:dyDescent="0.3">
      <c r="A120" s="66"/>
      <c r="B120" s="67"/>
      <c r="C120" s="52"/>
      <c r="D120" s="52"/>
      <c r="E120" s="52"/>
      <c r="F120" s="53"/>
    </row>
    <row r="121" spans="1:6" x14ac:dyDescent="0.25">
      <c r="A121" s="68"/>
      <c r="B121" s="68"/>
    </row>
    <row r="122" spans="1:6" x14ac:dyDescent="0.25">
      <c r="A122" s="68"/>
      <c r="B122" s="68"/>
    </row>
    <row r="123" spans="1:6" x14ac:dyDescent="0.25">
      <c r="A123" s="68"/>
      <c r="B123" s="68"/>
    </row>
    <row r="124" spans="1:6" x14ac:dyDescent="0.25">
      <c r="A124" s="68"/>
      <c r="B124" s="68"/>
    </row>
    <row r="125" spans="1:6" x14ac:dyDescent="0.25">
      <c r="A125" s="68"/>
      <c r="B125" s="68"/>
    </row>
    <row r="126" spans="1:6" x14ac:dyDescent="0.25">
      <c r="A126" s="68"/>
      <c r="B126" s="68"/>
    </row>
    <row r="127" spans="1:6" x14ac:dyDescent="0.25">
      <c r="A127" s="68"/>
      <c r="B127" s="68"/>
    </row>
    <row r="128" spans="1:6" x14ac:dyDescent="0.25">
      <c r="A128" s="68"/>
      <c r="B128" s="68"/>
    </row>
    <row r="129" spans="1:2" x14ac:dyDescent="0.25">
      <c r="A129" s="68"/>
      <c r="B129" s="68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showGridLines="0" workbookViewId="0">
      <pane ySplit="7" topLeftCell="A67" activePane="bottomLeft" state="frozen"/>
      <selection activeCell="A44" sqref="A44"/>
      <selection pane="bottomLeft" activeCell="B85" sqref="B85"/>
    </sheetView>
  </sheetViews>
  <sheetFormatPr defaultRowHeight="15" x14ac:dyDescent="0.25"/>
  <cols>
    <col min="1" max="1" width="82.28515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26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27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2" t="s">
        <v>65</v>
      </c>
      <c r="B9" s="11"/>
      <c r="C9" s="11"/>
      <c r="D9" s="4"/>
      <c r="E9" s="5"/>
      <c r="F9" s="41"/>
    </row>
    <row r="10" spans="1:8" x14ac:dyDescent="0.25">
      <c r="A10" s="42" t="s">
        <v>218</v>
      </c>
      <c r="B10" s="11"/>
      <c r="C10" s="11"/>
      <c r="D10" s="4"/>
      <c r="E10" s="5"/>
      <c r="F10" s="41"/>
    </row>
    <row r="11" spans="1:8" x14ac:dyDescent="0.25">
      <c r="A11" s="40" t="s">
        <v>262</v>
      </c>
      <c r="B11" s="11" t="s">
        <v>263</v>
      </c>
      <c r="C11" s="11" t="s">
        <v>236</v>
      </c>
      <c r="D11" s="4">
        <v>38179</v>
      </c>
      <c r="E11" s="5">
        <v>884.78</v>
      </c>
      <c r="F11" s="41">
        <v>8.7400000000000005E-2</v>
      </c>
    </row>
    <row r="12" spans="1:8" x14ac:dyDescent="0.25">
      <c r="A12" s="40" t="s">
        <v>219</v>
      </c>
      <c r="B12" s="11" t="s">
        <v>220</v>
      </c>
      <c r="C12" s="11" t="s">
        <v>221</v>
      </c>
      <c r="D12" s="4">
        <v>43213</v>
      </c>
      <c r="E12" s="5">
        <v>601.87</v>
      </c>
      <c r="F12" s="41">
        <v>5.9400000000000001E-2</v>
      </c>
    </row>
    <row r="13" spans="1:8" x14ac:dyDescent="0.25">
      <c r="A13" s="40" t="s">
        <v>596</v>
      </c>
      <c r="B13" s="11" t="s">
        <v>597</v>
      </c>
      <c r="C13" s="11" t="s">
        <v>236</v>
      </c>
      <c r="D13" s="4">
        <v>140413</v>
      </c>
      <c r="E13" s="5">
        <v>572.17999999999995</v>
      </c>
      <c r="F13" s="41">
        <v>5.6500000000000002E-2</v>
      </c>
    </row>
    <row r="14" spans="1:8" x14ac:dyDescent="0.25">
      <c r="A14" s="40" t="s">
        <v>222</v>
      </c>
      <c r="B14" s="11" t="s">
        <v>223</v>
      </c>
      <c r="C14" s="11" t="s">
        <v>224</v>
      </c>
      <c r="D14" s="4">
        <v>21144</v>
      </c>
      <c r="E14" s="5">
        <v>421.83</v>
      </c>
      <c r="F14" s="41">
        <v>4.1700000000000001E-2</v>
      </c>
    </row>
    <row r="15" spans="1:8" x14ac:dyDescent="0.25">
      <c r="A15" s="40" t="s">
        <v>329</v>
      </c>
      <c r="B15" s="11" t="s">
        <v>330</v>
      </c>
      <c r="C15" s="11" t="s">
        <v>236</v>
      </c>
      <c r="D15" s="4">
        <v>54313</v>
      </c>
      <c r="E15" s="5">
        <v>416.5</v>
      </c>
      <c r="F15" s="41">
        <v>4.1099999999999998E-2</v>
      </c>
    </row>
    <row r="16" spans="1:8" x14ac:dyDescent="0.25">
      <c r="A16" s="40" t="s">
        <v>225</v>
      </c>
      <c r="B16" s="11" t="s">
        <v>226</v>
      </c>
      <c r="C16" s="11" t="s">
        <v>227</v>
      </c>
      <c r="D16" s="4">
        <v>50791</v>
      </c>
      <c r="E16" s="5">
        <v>381.62</v>
      </c>
      <c r="F16" s="41">
        <v>3.7699999999999997E-2</v>
      </c>
    </row>
    <row r="17" spans="1:6" x14ac:dyDescent="0.25">
      <c r="A17" s="40" t="s">
        <v>239</v>
      </c>
      <c r="B17" s="11" t="s">
        <v>240</v>
      </c>
      <c r="C17" s="11" t="s">
        <v>241</v>
      </c>
      <c r="D17" s="4">
        <v>126522</v>
      </c>
      <c r="E17" s="5">
        <v>381.27</v>
      </c>
      <c r="F17" s="41">
        <v>3.7600000000000001E-2</v>
      </c>
    </row>
    <row r="18" spans="1:6" x14ac:dyDescent="0.25">
      <c r="A18" s="40" t="s">
        <v>242</v>
      </c>
      <c r="B18" s="11" t="s">
        <v>243</v>
      </c>
      <c r="C18" s="11" t="s">
        <v>244</v>
      </c>
      <c r="D18" s="4">
        <v>22207</v>
      </c>
      <c r="E18" s="5">
        <v>299.47000000000003</v>
      </c>
      <c r="F18" s="41">
        <v>2.9600000000000001E-2</v>
      </c>
    </row>
    <row r="19" spans="1:6" x14ac:dyDescent="0.25">
      <c r="A19" s="40" t="s">
        <v>249</v>
      </c>
      <c r="B19" s="11" t="s">
        <v>250</v>
      </c>
      <c r="C19" s="11" t="s">
        <v>227</v>
      </c>
      <c r="D19" s="4">
        <v>12968</v>
      </c>
      <c r="E19" s="5">
        <v>293.12</v>
      </c>
      <c r="F19" s="41">
        <v>2.8899999999999999E-2</v>
      </c>
    </row>
    <row r="20" spans="1:6" x14ac:dyDescent="0.25">
      <c r="A20" s="40" t="s">
        <v>602</v>
      </c>
      <c r="B20" s="11" t="s">
        <v>603</v>
      </c>
      <c r="C20" s="11" t="s">
        <v>236</v>
      </c>
      <c r="D20" s="4">
        <v>19496</v>
      </c>
      <c r="E20" s="5">
        <v>270.32</v>
      </c>
      <c r="F20" s="41">
        <v>2.6700000000000002E-2</v>
      </c>
    </row>
    <row r="21" spans="1:6" x14ac:dyDescent="0.25">
      <c r="A21" s="40" t="s">
        <v>234</v>
      </c>
      <c r="B21" s="11" t="s">
        <v>235</v>
      </c>
      <c r="C21" s="11" t="s">
        <v>236</v>
      </c>
      <c r="D21" s="4">
        <v>79889</v>
      </c>
      <c r="E21" s="5">
        <v>247.62</v>
      </c>
      <c r="F21" s="41">
        <v>2.4400000000000002E-2</v>
      </c>
    </row>
    <row r="22" spans="1:6" x14ac:dyDescent="0.25">
      <c r="A22" s="40" t="s">
        <v>740</v>
      </c>
      <c r="B22" s="11" t="s">
        <v>741</v>
      </c>
      <c r="C22" s="11" t="s">
        <v>253</v>
      </c>
      <c r="D22" s="4">
        <v>12164</v>
      </c>
      <c r="E22" s="5">
        <v>198.52</v>
      </c>
      <c r="F22" s="41">
        <v>1.9599999999999999E-2</v>
      </c>
    </row>
    <row r="23" spans="1:6" x14ac:dyDescent="0.25">
      <c r="A23" s="40" t="s">
        <v>358</v>
      </c>
      <c r="B23" s="11" t="s">
        <v>359</v>
      </c>
      <c r="C23" s="11" t="s">
        <v>224</v>
      </c>
      <c r="D23" s="4">
        <v>6362</v>
      </c>
      <c r="E23" s="5">
        <v>196.96</v>
      </c>
      <c r="F23" s="41">
        <v>1.9400000000000001E-2</v>
      </c>
    </row>
    <row r="24" spans="1:6" x14ac:dyDescent="0.25">
      <c r="A24" s="40" t="s">
        <v>612</v>
      </c>
      <c r="B24" s="11" t="s">
        <v>613</v>
      </c>
      <c r="C24" s="11" t="s">
        <v>614</v>
      </c>
      <c r="D24" s="4">
        <v>11792</v>
      </c>
      <c r="E24" s="5">
        <v>191.34</v>
      </c>
      <c r="F24" s="41">
        <v>1.89E-2</v>
      </c>
    </row>
    <row r="25" spans="1:6" x14ac:dyDescent="0.25">
      <c r="A25" s="40" t="s">
        <v>347</v>
      </c>
      <c r="B25" s="11" t="s">
        <v>348</v>
      </c>
      <c r="C25" s="11" t="s">
        <v>349</v>
      </c>
      <c r="D25" s="4">
        <v>16071</v>
      </c>
      <c r="E25" s="5">
        <v>186.19</v>
      </c>
      <c r="F25" s="41">
        <v>1.84E-2</v>
      </c>
    </row>
    <row r="26" spans="1:6" x14ac:dyDescent="0.25">
      <c r="A26" s="40" t="s">
        <v>606</v>
      </c>
      <c r="B26" s="11" t="s">
        <v>607</v>
      </c>
      <c r="C26" s="11" t="s">
        <v>236</v>
      </c>
      <c r="D26" s="4">
        <v>25662</v>
      </c>
      <c r="E26" s="5">
        <v>174.21</v>
      </c>
      <c r="F26" s="41">
        <v>1.72E-2</v>
      </c>
    </row>
    <row r="27" spans="1:6" x14ac:dyDescent="0.25">
      <c r="A27" s="40" t="s">
        <v>650</v>
      </c>
      <c r="B27" s="11" t="s">
        <v>651</v>
      </c>
      <c r="C27" s="11" t="s">
        <v>224</v>
      </c>
      <c r="D27" s="4">
        <v>10881</v>
      </c>
      <c r="E27" s="5">
        <v>151.12</v>
      </c>
      <c r="F27" s="41">
        <v>1.49E-2</v>
      </c>
    </row>
    <row r="28" spans="1:6" x14ac:dyDescent="0.25">
      <c r="A28" s="40" t="s">
        <v>748</v>
      </c>
      <c r="B28" s="11" t="s">
        <v>749</v>
      </c>
      <c r="C28" s="11" t="s">
        <v>668</v>
      </c>
      <c r="D28" s="4">
        <v>11952</v>
      </c>
      <c r="E28" s="5">
        <v>145.4</v>
      </c>
      <c r="F28" s="41">
        <v>1.44E-2</v>
      </c>
    </row>
    <row r="29" spans="1:6" x14ac:dyDescent="0.25">
      <c r="A29" s="40" t="s">
        <v>750</v>
      </c>
      <c r="B29" s="11" t="s">
        <v>751</v>
      </c>
      <c r="C29" s="11" t="s">
        <v>236</v>
      </c>
      <c r="D29" s="4">
        <v>156429</v>
      </c>
      <c r="E29" s="5">
        <v>145.09</v>
      </c>
      <c r="F29" s="41">
        <v>1.43E-2</v>
      </c>
    </row>
    <row r="30" spans="1:6" x14ac:dyDescent="0.25">
      <c r="A30" s="40" t="s">
        <v>754</v>
      </c>
      <c r="B30" s="11" t="s">
        <v>755</v>
      </c>
      <c r="C30" s="11" t="s">
        <v>756</v>
      </c>
      <c r="D30" s="4">
        <v>93278</v>
      </c>
      <c r="E30" s="5">
        <v>143.97</v>
      </c>
      <c r="F30" s="41">
        <v>1.4200000000000001E-2</v>
      </c>
    </row>
    <row r="31" spans="1:6" x14ac:dyDescent="0.25">
      <c r="A31" s="40" t="s">
        <v>647</v>
      </c>
      <c r="B31" s="11" t="s">
        <v>648</v>
      </c>
      <c r="C31" s="11" t="s">
        <v>649</v>
      </c>
      <c r="D31" s="4">
        <v>66671</v>
      </c>
      <c r="E31" s="5">
        <v>143.84</v>
      </c>
      <c r="F31" s="41">
        <v>1.4200000000000001E-2</v>
      </c>
    </row>
    <row r="32" spans="1:6" x14ac:dyDescent="0.25">
      <c r="A32" s="40" t="s">
        <v>746</v>
      </c>
      <c r="B32" s="11" t="s">
        <v>747</v>
      </c>
      <c r="C32" s="11" t="s">
        <v>224</v>
      </c>
      <c r="D32" s="4">
        <v>104471</v>
      </c>
      <c r="E32" s="5">
        <v>136.22999999999999</v>
      </c>
      <c r="F32" s="41">
        <v>1.35E-2</v>
      </c>
    </row>
    <row r="33" spans="1:6" x14ac:dyDescent="0.25">
      <c r="A33" s="40" t="s">
        <v>343</v>
      </c>
      <c r="B33" s="11" t="s">
        <v>344</v>
      </c>
      <c r="C33" s="11" t="s">
        <v>244</v>
      </c>
      <c r="D33" s="4">
        <v>136009</v>
      </c>
      <c r="E33" s="5">
        <v>134.91999999999999</v>
      </c>
      <c r="F33" s="41">
        <v>1.3299999999999999E-2</v>
      </c>
    </row>
    <row r="34" spans="1:6" x14ac:dyDescent="0.25">
      <c r="A34" s="40" t="s">
        <v>669</v>
      </c>
      <c r="B34" s="11" t="s">
        <v>670</v>
      </c>
      <c r="C34" s="11" t="s">
        <v>224</v>
      </c>
      <c r="D34" s="4">
        <v>10960</v>
      </c>
      <c r="E34" s="5">
        <v>131.34</v>
      </c>
      <c r="F34" s="41">
        <v>1.2999999999999999E-2</v>
      </c>
    </row>
    <row r="35" spans="1:6" x14ac:dyDescent="0.25">
      <c r="A35" s="40" t="s">
        <v>752</v>
      </c>
      <c r="B35" s="11" t="s">
        <v>753</v>
      </c>
      <c r="C35" s="11" t="s">
        <v>236</v>
      </c>
      <c r="D35" s="4">
        <v>59498</v>
      </c>
      <c r="E35" s="5">
        <v>120.66</v>
      </c>
      <c r="F35" s="41">
        <v>1.1900000000000001E-2</v>
      </c>
    </row>
    <row r="36" spans="1:6" x14ac:dyDescent="0.25">
      <c r="A36" s="40" t="s">
        <v>759</v>
      </c>
      <c r="B36" s="11" t="s">
        <v>760</v>
      </c>
      <c r="C36" s="11" t="s">
        <v>294</v>
      </c>
      <c r="D36" s="4">
        <v>84244</v>
      </c>
      <c r="E36" s="5">
        <v>115.2</v>
      </c>
      <c r="F36" s="41">
        <v>1.14E-2</v>
      </c>
    </row>
    <row r="37" spans="1:6" x14ac:dyDescent="0.25">
      <c r="A37" s="40" t="s">
        <v>761</v>
      </c>
      <c r="B37" s="11" t="s">
        <v>762</v>
      </c>
      <c r="C37" s="11" t="s">
        <v>224</v>
      </c>
      <c r="D37" s="4">
        <v>34574</v>
      </c>
      <c r="E37" s="5">
        <v>112.33</v>
      </c>
      <c r="F37" s="41">
        <v>1.11E-2</v>
      </c>
    </row>
    <row r="38" spans="1:6" x14ac:dyDescent="0.25">
      <c r="A38" s="40" t="s">
        <v>710</v>
      </c>
      <c r="B38" s="11" t="s">
        <v>711</v>
      </c>
      <c r="C38" s="11" t="s">
        <v>230</v>
      </c>
      <c r="D38" s="4">
        <v>6398</v>
      </c>
      <c r="E38" s="5">
        <v>111.76</v>
      </c>
      <c r="F38" s="41">
        <v>1.0999999999999999E-2</v>
      </c>
    </row>
    <row r="39" spans="1:6" x14ac:dyDescent="0.25">
      <c r="A39" s="40" t="s">
        <v>610</v>
      </c>
      <c r="B39" s="11" t="s">
        <v>611</v>
      </c>
      <c r="C39" s="11" t="s">
        <v>224</v>
      </c>
      <c r="D39" s="4">
        <v>10108</v>
      </c>
      <c r="E39" s="5">
        <v>110.52</v>
      </c>
      <c r="F39" s="41">
        <v>1.09E-2</v>
      </c>
    </row>
    <row r="40" spans="1:6" x14ac:dyDescent="0.25">
      <c r="A40" s="40" t="s">
        <v>247</v>
      </c>
      <c r="B40" s="11" t="s">
        <v>248</v>
      </c>
      <c r="C40" s="11" t="s">
        <v>236</v>
      </c>
      <c r="D40" s="4">
        <v>129500</v>
      </c>
      <c r="E40" s="5">
        <v>109.95</v>
      </c>
      <c r="F40" s="41">
        <v>1.09E-2</v>
      </c>
    </row>
    <row r="41" spans="1:6" x14ac:dyDescent="0.25">
      <c r="A41" s="40" t="s">
        <v>769</v>
      </c>
      <c r="B41" s="11" t="s">
        <v>770</v>
      </c>
      <c r="C41" s="11" t="s">
        <v>286</v>
      </c>
      <c r="D41" s="4">
        <v>29756</v>
      </c>
      <c r="E41" s="5">
        <v>108.24</v>
      </c>
      <c r="F41" s="41">
        <v>1.0699999999999999E-2</v>
      </c>
    </row>
    <row r="42" spans="1:6" x14ac:dyDescent="0.25">
      <c r="A42" s="40" t="s">
        <v>264</v>
      </c>
      <c r="B42" s="11" t="s">
        <v>265</v>
      </c>
      <c r="C42" s="11" t="s">
        <v>230</v>
      </c>
      <c r="D42" s="4">
        <v>12966</v>
      </c>
      <c r="E42" s="5">
        <v>106.2</v>
      </c>
      <c r="F42" s="41">
        <v>1.0500000000000001E-2</v>
      </c>
    </row>
    <row r="43" spans="1:6" x14ac:dyDescent="0.25">
      <c r="A43" s="40" t="s">
        <v>600</v>
      </c>
      <c r="B43" s="11" t="s">
        <v>601</v>
      </c>
      <c r="C43" s="11" t="s">
        <v>241</v>
      </c>
      <c r="D43" s="4">
        <v>1457</v>
      </c>
      <c r="E43" s="5">
        <v>106.04</v>
      </c>
      <c r="F43" s="41">
        <v>1.0500000000000001E-2</v>
      </c>
    </row>
    <row r="44" spans="1:6" x14ac:dyDescent="0.25">
      <c r="A44" s="40" t="s">
        <v>779</v>
      </c>
      <c r="B44" s="11" t="s">
        <v>780</v>
      </c>
      <c r="C44" s="11" t="s">
        <v>614</v>
      </c>
      <c r="D44" s="4">
        <v>5807</v>
      </c>
      <c r="E44" s="5">
        <v>104.67</v>
      </c>
      <c r="F44" s="41">
        <v>1.03E-2</v>
      </c>
    </row>
    <row r="45" spans="1:6" x14ac:dyDescent="0.25">
      <c r="A45" s="40" t="s">
        <v>714</v>
      </c>
      <c r="B45" s="11" t="s">
        <v>715</v>
      </c>
      <c r="C45" s="11" t="s">
        <v>241</v>
      </c>
      <c r="D45" s="4">
        <v>7002</v>
      </c>
      <c r="E45" s="5">
        <v>102.45</v>
      </c>
      <c r="F45" s="41">
        <v>1.01E-2</v>
      </c>
    </row>
    <row r="46" spans="1:6" x14ac:dyDescent="0.25">
      <c r="A46" s="40" t="s">
        <v>662</v>
      </c>
      <c r="B46" s="11" t="s">
        <v>663</v>
      </c>
      <c r="C46" s="11" t="s">
        <v>230</v>
      </c>
      <c r="D46" s="4">
        <v>5493</v>
      </c>
      <c r="E46" s="5">
        <v>98.43</v>
      </c>
      <c r="F46" s="41">
        <v>9.7000000000000003E-3</v>
      </c>
    </row>
    <row r="47" spans="1:6" x14ac:dyDescent="0.25">
      <c r="A47" s="40" t="s">
        <v>720</v>
      </c>
      <c r="B47" s="11" t="s">
        <v>721</v>
      </c>
      <c r="C47" s="11" t="s">
        <v>241</v>
      </c>
      <c r="D47" s="4">
        <v>7399</v>
      </c>
      <c r="E47" s="5">
        <v>98.3</v>
      </c>
      <c r="F47" s="41">
        <v>9.7000000000000003E-3</v>
      </c>
    </row>
    <row r="48" spans="1:6" x14ac:dyDescent="0.25">
      <c r="A48" s="40" t="s">
        <v>621</v>
      </c>
      <c r="B48" s="11" t="s">
        <v>622</v>
      </c>
      <c r="C48" s="11" t="s">
        <v>241</v>
      </c>
      <c r="D48" s="4">
        <v>3376</v>
      </c>
      <c r="E48" s="5">
        <v>97.77</v>
      </c>
      <c r="F48" s="41">
        <v>9.7000000000000003E-3</v>
      </c>
    </row>
    <row r="49" spans="1:6" x14ac:dyDescent="0.25">
      <c r="A49" s="40" t="s">
        <v>400</v>
      </c>
      <c r="B49" s="11" t="s">
        <v>401</v>
      </c>
      <c r="C49" s="11" t="s">
        <v>227</v>
      </c>
      <c r="D49" s="4">
        <v>7529</v>
      </c>
      <c r="E49" s="5">
        <v>97.39</v>
      </c>
      <c r="F49" s="41">
        <v>9.5999999999999992E-3</v>
      </c>
    </row>
    <row r="50" spans="1:6" x14ac:dyDescent="0.25">
      <c r="A50" s="40" t="s">
        <v>742</v>
      </c>
      <c r="B50" s="11" t="s">
        <v>743</v>
      </c>
      <c r="C50" s="11" t="s">
        <v>230</v>
      </c>
      <c r="D50" s="4">
        <v>9992</v>
      </c>
      <c r="E50" s="5">
        <v>95.17</v>
      </c>
      <c r="F50" s="41">
        <v>9.4000000000000004E-3</v>
      </c>
    </row>
    <row r="51" spans="1:6" x14ac:dyDescent="0.25">
      <c r="A51" s="40" t="s">
        <v>757</v>
      </c>
      <c r="B51" s="11" t="s">
        <v>758</v>
      </c>
      <c r="C51" s="11" t="s">
        <v>236</v>
      </c>
      <c r="D51" s="4">
        <v>5800</v>
      </c>
      <c r="E51" s="5">
        <v>93.18</v>
      </c>
      <c r="F51" s="41">
        <v>9.1999999999999998E-3</v>
      </c>
    </row>
    <row r="52" spans="1:6" x14ac:dyDescent="0.25">
      <c r="A52" s="40" t="s">
        <v>671</v>
      </c>
      <c r="B52" s="11" t="s">
        <v>672</v>
      </c>
      <c r="C52" s="11" t="s">
        <v>673</v>
      </c>
      <c r="D52" s="4">
        <v>2999</v>
      </c>
      <c r="E52" s="5">
        <v>89.01</v>
      </c>
      <c r="F52" s="41">
        <v>8.8000000000000005E-3</v>
      </c>
    </row>
    <row r="53" spans="1:6" x14ac:dyDescent="0.25">
      <c r="A53" s="40" t="s">
        <v>334</v>
      </c>
      <c r="B53" s="11" t="s">
        <v>335</v>
      </c>
      <c r="C53" s="11" t="s">
        <v>224</v>
      </c>
      <c r="D53" s="4">
        <v>21903</v>
      </c>
      <c r="E53" s="5">
        <v>87.75</v>
      </c>
      <c r="F53" s="41">
        <v>8.6999999999999994E-3</v>
      </c>
    </row>
    <row r="54" spans="1:6" x14ac:dyDescent="0.25">
      <c r="A54" s="40" t="s">
        <v>228</v>
      </c>
      <c r="B54" s="11" t="s">
        <v>229</v>
      </c>
      <c r="C54" s="11" t="s">
        <v>230</v>
      </c>
      <c r="D54" s="4">
        <v>18196</v>
      </c>
      <c r="E54" s="5">
        <v>83.27</v>
      </c>
      <c r="F54" s="41">
        <v>8.2000000000000007E-3</v>
      </c>
    </row>
    <row r="55" spans="1:6" x14ac:dyDescent="0.25">
      <c r="A55" s="40" t="s">
        <v>773</v>
      </c>
      <c r="B55" s="11" t="s">
        <v>774</v>
      </c>
      <c r="C55" s="11" t="s">
        <v>349</v>
      </c>
      <c r="D55" s="4">
        <v>5758</v>
      </c>
      <c r="E55" s="5">
        <v>80.19</v>
      </c>
      <c r="F55" s="41">
        <v>7.9000000000000008E-3</v>
      </c>
    </row>
    <row r="56" spans="1:6" x14ac:dyDescent="0.25">
      <c r="A56" s="40" t="s">
        <v>763</v>
      </c>
      <c r="B56" s="11" t="s">
        <v>764</v>
      </c>
      <c r="C56" s="11" t="s">
        <v>294</v>
      </c>
      <c r="D56" s="4">
        <v>6694</v>
      </c>
      <c r="E56" s="5">
        <v>76.45</v>
      </c>
      <c r="F56" s="41">
        <v>7.4999999999999997E-3</v>
      </c>
    </row>
    <row r="57" spans="1:6" x14ac:dyDescent="0.25">
      <c r="A57" s="40" t="s">
        <v>777</v>
      </c>
      <c r="B57" s="11" t="s">
        <v>778</v>
      </c>
      <c r="C57" s="11" t="s">
        <v>349</v>
      </c>
      <c r="D57" s="4">
        <v>9496</v>
      </c>
      <c r="E57" s="5">
        <v>73.56</v>
      </c>
      <c r="F57" s="41">
        <v>7.3000000000000001E-3</v>
      </c>
    </row>
    <row r="58" spans="1:6" x14ac:dyDescent="0.25">
      <c r="A58" s="40" t="s">
        <v>410</v>
      </c>
      <c r="B58" s="11" t="s">
        <v>411</v>
      </c>
      <c r="C58" s="11" t="s">
        <v>241</v>
      </c>
      <c r="D58" s="4">
        <v>17314</v>
      </c>
      <c r="E58" s="5">
        <v>68.930000000000007</v>
      </c>
      <c r="F58" s="41">
        <v>6.7999999999999996E-3</v>
      </c>
    </row>
    <row r="59" spans="1:6" x14ac:dyDescent="0.25">
      <c r="A59" s="40" t="s">
        <v>787</v>
      </c>
      <c r="B59" s="11" t="s">
        <v>788</v>
      </c>
      <c r="C59" s="11" t="s">
        <v>614</v>
      </c>
      <c r="D59" s="4">
        <v>6315</v>
      </c>
      <c r="E59" s="5">
        <v>67.91</v>
      </c>
      <c r="F59" s="41">
        <v>6.7000000000000002E-3</v>
      </c>
    </row>
    <row r="60" spans="1:6" x14ac:dyDescent="0.25">
      <c r="A60" s="40" t="s">
        <v>664</v>
      </c>
      <c r="B60" s="11" t="s">
        <v>665</v>
      </c>
      <c r="C60" s="11" t="s">
        <v>324</v>
      </c>
      <c r="D60" s="4">
        <v>3293</v>
      </c>
      <c r="E60" s="5">
        <v>59.76</v>
      </c>
      <c r="F60" s="41">
        <v>5.8999999999999999E-3</v>
      </c>
    </row>
    <row r="61" spans="1:6" x14ac:dyDescent="0.25">
      <c r="A61" s="40" t="s">
        <v>797</v>
      </c>
      <c r="B61" s="11" t="s">
        <v>798</v>
      </c>
      <c r="C61" s="11" t="s">
        <v>317</v>
      </c>
      <c r="D61" s="4">
        <v>17100</v>
      </c>
      <c r="E61" s="5">
        <v>55.71</v>
      </c>
      <c r="F61" s="41">
        <v>5.4999999999999997E-3</v>
      </c>
    </row>
    <row r="62" spans="1:6" x14ac:dyDescent="0.25">
      <c r="A62" s="40" t="s">
        <v>793</v>
      </c>
      <c r="B62" s="11" t="s">
        <v>794</v>
      </c>
      <c r="C62" s="11" t="s">
        <v>294</v>
      </c>
      <c r="D62" s="4">
        <v>48882</v>
      </c>
      <c r="E62" s="5">
        <v>48.3</v>
      </c>
      <c r="F62" s="41">
        <v>4.7999999999999996E-3</v>
      </c>
    </row>
    <row r="63" spans="1:6" x14ac:dyDescent="0.25">
      <c r="A63" s="40" t="s">
        <v>791</v>
      </c>
      <c r="B63" s="11" t="s">
        <v>792</v>
      </c>
      <c r="C63" s="11" t="s">
        <v>349</v>
      </c>
      <c r="D63" s="4">
        <v>8359</v>
      </c>
      <c r="E63" s="5">
        <v>47.8</v>
      </c>
      <c r="F63" s="41">
        <v>4.7000000000000002E-3</v>
      </c>
    </row>
    <row r="64" spans="1:6" x14ac:dyDescent="0.25">
      <c r="A64" s="40" t="s">
        <v>803</v>
      </c>
      <c r="B64" s="11" t="s">
        <v>804</v>
      </c>
      <c r="C64" s="11" t="s">
        <v>349</v>
      </c>
      <c r="D64" s="4">
        <v>6841</v>
      </c>
      <c r="E64" s="5">
        <v>46.29</v>
      </c>
      <c r="F64" s="41">
        <v>4.5999999999999999E-3</v>
      </c>
    </row>
    <row r="65" spans="1:6" x14ac:dyDescent="0.25">
      <c r="A65" s="40" t="s">
        <v>801</v>
      </c>
      <c r="B65" s="11" t="s">
        <v>802</v>
      </c>
      <c r="C65" s="11" t="s">
        <v>324</v>
      </c>
      <c r="D65" s="4">
        <v>2002</v>
      </c>
      <c r="E65" s="5">
        <v>39.54</v>
      </c>
      <c r="F65" s="41">
        <v>3.8999999999999998E-3</v>
      </c>
    </row>
    <row r="66" spans="1:6" x14ac:dyDescent="0.25">
      <c r="A66" s="40" t="s">
        <v>765</v>
      </c>
      <c r="B66" s="11" t="s">
        <v>766</v>
      </c>
      <c r="C66" s="11" t="s">
        <v>756</v>
      </c>
      <c r="D66" s="4">
        <v>48405</v>
      </c>
      <c r="E66" s="5">
        <v>36.299999999999997</v>
      </c>
      <c r="F66" s="41">
        <v>3.5999999999999999E-3</v>
      </c>
    </row>
    <row r="67" spans="1:6" x14ac:dyDescent="0.25">
      <c r="A67" s="40" t="s">
        <v>795</v>
      </c>
      <c r="B67" s="11" t="s">
        <v>796</v>
      </c>
      <c r="C67" s="11" t="s">
        <v>317</v>
      </c>
      <c r="D67" s="4">
        <v>29310</v>
      </c>
      <c r="E67" s="5">
        <v>33.159999999999997</v>
      </c>
      <c r="F67" s="41">
        <v>3.3E-3</v>
      </c>
    </row>
    <row r="68" spans="1:6" x14ac:dyDescent="0.25">
      <c r="A68" s="40" t="s">
        <v>811</v>
      </c>
      <c r="B68" s="11" t="s">
        <v>812</v>
      </c>
      <c r="C68" s="11" t="s">
        <v>306</v>
      </c>
      <c r="D68" s="4">
        <v>920</v>
      </c>
      <c r="E68" s="5">
        <v>23.62</v>
      </c>
      <c r="F68" s="41">
        <v>2.3E-3</v>
      </c>
    </row>
    <row r="69" spans="1:6" x14ac:dyDescent="0.25">
      <c r="A69" s="42" t="s">
        <v>98</v>
      </c>
      <c r="B69" s="12"/>
      <c r="C69" s="12"/>
      <c r="D69" s="6"/>
      <c r="E69" s="14">
        <v>9655.52</v>
      </c>
      <c r="F69" s="43">
        <v>0.95340000000000003</v>
      </c>
    </row>
    <row r="70" spans="1:6" x14ac:dyDescent="0.25">
      <c r="A70" s="42" t="s">
        <v>421</v>
      </c>
      <c r="B70" s="11"/>
      <c r="C70" s="11"/>
      <c r="D70" s="4"/>
      <c r="E70" s="5"/>
      <c r="F70" s="41"/>
    </row>
    <row r="71" spans="1:6" x14ac:dyDescent="0.25">
      <c r="A71" s="42" t="s">
        <v>98</v>
      </c>
      <c r="B71" s="11"/>
      <c r="C71" s="11"/>
      <c r="D71" s="4"/>
      <c r="E71" s="15" t="s">
        <v>66</v>
      </c>
      <c r="F71" s="45" t="s">
        <v>66</v>
      </c>
    </row>
    <row r="72" spans="1:6" x14ac:dyDescent="0.25">
      <c r="A72" s="46" t="s">
        <v>108</v>
      </c>
      <c r="B72" s="26"/>
      <c r="C72" s="26"/>
      <c r="D72" s="27"/>
      <c r="E72" s="9">
        <v>9655.52</v>
      </c>
      <c r="F72" s="48">
        <v>0.95340000000000003</v>
      </c>
    </row>
    <row r="73" spans="1:6" x14ac:dyDescent="0.25">
      <c r="A73" s="40"/>
      <c r="B73" s="11"/>
      <c r="C73" s="11"/>
      <c r="D73" s="4"/>
      <c r="E73" s="5"/>
      <c r="F73" s="41"/>
    </row>
    <row r="74" spans="1:6" x14ac:dyDescent="0.25">
      <c r="A74" s="40"/>
      <c r="B74" s="11"/>
      <c r="C74" s="11"/>
      <c r="D74" s="4"/>
      <c r="E74" s="5"/>
      <c r="F74" s="41"/>
    </row>
    <row r="75" spans="1:6" x14ac:dyDescent="0.25">
      <c r="A75" s="42" t="s">
        <v>109</v>
      </c>
      <c r="B75" s="11"/>
      <c r="C75" s="11"/>
      <c r="D75" s="4"/>
      <c r="E75" s="5"/>
      <c r="F75" s="41"/>
    </row>
    <row r="76" spans="1:6" x14ac:dyDescent="0.25">
      <c r="A76" s="40" t="s">
        <v>110</v>
      </c>
      <c r="B76" s="11"/>
      <c r="C76" s="11"/>
      <c r="D76" s="4"/>
      <c r="E76" s="5">
        <v>542.82000000000005</v>
      </c>
      <c r="F76" s="41">
        <v>5.3600000000000002E-2</v>
      </c>
    </row>
    <row r="77" spans="1:6" x14ac:dyDescent="0.25">
      <c r="A77" s="42" t="s">
        <v>98</v>
      </c>
      <c r="B77" s="12"/>
      <c r="C77" s="12"/>
      <c r="D77" s="6"/>
      <c r="E77" s="14">
        <v>542.82000000000005</v>
      </c>
      <c r="F77" s="43">
        <v>5.3600000000000002E-2</v>
      </c>
    </row>
    <row r="78" spans="1:6" x14ac:dyDescent="0.25">
      <c r="A78" s="40"/>
      <c r="B78" s="11"/>
      <c r="C78" s="11"/>
      <c r="D78" s="4"/>
      <c r="E78" s="5"/>
      <c r="F78" s="41"/>
    </row>
    <row r="79" spans="1:6" x14ac:dyDescent="0.25">
      <c r="A79" s="46" t="s">
        <v>108</v>
      </c>
      <c r="B79" s="26"/>
      <c r="C79" s="26"/>
      <c r="D79" s="27"/>
      <c r="E79" s="14">
        <v>542.82000000000005</v>
      </c>
      <c r="F79" s="43">
        <v>5.3600000000000002E-2</v>
      </c>
    </row>
    <row r="80" spans="1:6" x14ac:dyDescent="0.25">
      <c r="A80" s="40" t="s">
        <v>111</v>
      </c>
      <c r="B80" s="11"/>
      <c r="C80" s="11"/>
      <c r="D80" s="4"/>
      <c r="E80" s="17">
        <v>-70.510000000000005</v>
      </c>
      <c r="F80" s="58">
        <v>-7.0000000000000001E-3</v>
      </c>
    </row>
    <row r="81" spans="1:6" ht="14.65" customHeight="1" x14ac:dyDescent="0.25">
      <c r="A81" s="47" t="s">
        <v>112</v>
      </c>
      <c r="B81" s="13"/>
      <c r="C81" s="13"/>
      <c r="D81" s="8"/>
      <c r="E81" s="9">
        <v>10127.83</v>
      </c>
      <c r="F81" s="48">
        <v>1</v>
      </c>
    </row>
    <row r="82" spans="1:6" x14ac:dyDescent="0.25">
      <c r="A82" s="32"/>
      <c r="B82" s="22"/>
      <c r="C82" s="22"/>
      <c r="D82" s="22"/>
      <c r="E82" s="22"/>
      <c r="F82" s="31"/>
    </row>
    <row r="83" spans="1:6" x14ac:dyDescent="0.25">
      <c r="A83" s="32"/>
      <c r="B83" s="22"/>
      <c r="C83" s="22"/>
      <c r="D83" s="22"/>
      <c r="E83" s="22"/>
      <c r="F83" s="31"/>
    </row>
    <row r="84" spans="1:6" x14ac:dyDescent="0.25">
      <c r="A84" s="49" t="s">
        <v>1183</v>
      </c>
      <c r="B84" s="22"/>
      <c r="C84" s="22"/>
      <c r="D84" s="22"/>
      <c r="E84" s="22"/>
      <c r="F84" s="31"/>
    </row>
    <row r="85" spans="1:6" x14ac:dyDescent="0.25">
      <c r="A85" s="50" t="s">
        <v>1184</v>
      </c>
      <c r="B85" s="21" t="s">
        <v>66</v>
      </c>
      <c r="C85" s="22"/>
      <c r="D85" s="22"/>
      <c r="E85" s="22"/>
      <c r="F85" s="31"/>
    </row>
    <row r="86" spans="1:6" x14ac:dyDescent="0.25">
      <c r="A86" s="32" t="s">
        <v>1270</v>
      </c>
      <c r="B86" s="22"/>
      <c r="C86" s="22"/>
      <c r="D86" s="22"/>
      <c r="E86" s="22"/>
      <c r="F86" s="31"/>
    </row>
    <row r="87" spans="1:6" x14ac:dyDescent="0.25">
      <c r="A87" s="32" t="s">
        <v>1185</v>
      </c>
      <c r="B87" s="22" t="s">
        <v>1186</v>
      </c>
      <c r="C87" s="22" t="s">
        <v>1186</v>
      </c>
      <c r="D87" s="22"/>
      <c r="E87" s="22"/>
      <c r="F87" s="31"/>
    </row>
    <row r="88" spans="1:6" x14ac:dyDescent="0.25">
      <c r="A88" s="32"/>
      <c r="B88" s="51">
        <v>43555</v>
      </c>
      <c r="C88" s="51">
        <v>43585</v>
      </c>
      <c r="D88" s="22"/>
      <c r="E88" s="22"/>
      <c r="F88" s="31"/>
    </row>
    <row r="89" spans="1:6" x14ac:dyDescent="0.25">
      <c r="A89" s="32" t="s">
        <v>1190</v>
      </c>
      <c r="B89" s="22">
        <v>20.49</v>
      </c>
      <c r="C89" s="22">
        <v>20.38</v>
      </c>
      <c r="D89" s="22"/>
      <c r="E89" s="22"/>
      <c r="F89" s="31"/>
    </row>
    <row r="90" spans="1:6" x14ac:dyDescent="0.25">
      <c r="A90" s="32" t="s">
        <v>1191</v>
      </c>
      <c r="B90" s="22">
        <v>49.67</v>
      </c>
      <c r="C90" s="22">
        <v>49.41</v>
      </c>
      <c r="D90" s="22"/>
      <c r="E90" s="22"/>
      <c r="F90" s="31"/>
    </row>
    <row r="91" spans="1:6" x14ac:dyDescent="0.25">
      <c r="A91" s="32" t="s">
        <v>1209</v>
      </c>
      <c r="B91" s="22">
        <v>16.09</v>
      </c>
      <c r="C91" s="22">
        <v>15.98</v>
      </c>
      <c r="D91" s="22"/>
      <c r="E91" s="22"/>
      <c r="F91" s="31"/>
    </row>
    <row r="92" spans="1:6" x14ac:dyDescent="0.25">
      <c r="A92" s="32" t="s">
        <v>1211</v>
      </c>
      <c r="B92" s="22">
        <v>46.71</v>
      </c>
      <c r="C92" s="22">
        <v>46.4</v>
      </c>
      <c r="D92" s="22"/>
      <c r="E92" s="22"/>
      <c r="F92" s="31"/>
    </row>
    <row r="93" spans="1:6" x14ac:dyDescent="0.25">
      <c r="A93" s="64"/>
      <c r="B93" s="63"/>
      <c r="C93" s="22"/>
      <c r="D93" s="22"/>
      <c r="E93" s="22"/>
      <c r="F93" s="31"/>
    </row>
    <row r="94" spans="1:6" x14ac:dyDescent="0.25">
      <c r="A94" s="64" t="s">
        <v>1201</v>
      </c>
      <c r="B94" s="21" t="s">
        <v>66</v>
      </c>
      <c r="C94" s="22"/>
      <c r="D94" s="22"/>
      <c r="E94" s="22"/>
      <c r="F94" s="31"/>
    </row>
    <row r="95" spans="1:6" x14ac:dyDescent="0.25">
      <c r="A95" s="64" t="s">
        <v>1202</v>
      </c>
      <c r="B95" s="21" t="s">
        <v>66</v>
      </c>
      <c r="C95" s="22"/>
      <c r="D95" s="22"/>
      <c r="E95" s="22"/>
      <c r="F95" s="31"/>
    </row>
    <row r="96" spans="1:6" x14ac:dyDescent="0.25">
      <c r="A96" s="65" t="s">
        <v>1203</v>
      </c>
      <c r="B96" s="21" t="s">
        <v>66</v>
      </c>
      <c r="C96" s="22"/>
      <c r="D96" s="22"/>
      <c r="E96" s="22"/>
      <c r="F96" s="31"/>
    </row>
    <row r="97" spans="1:6" x14ac:dyDescent="0.25">
      <c r="A97" s="65" t="s">
        <v>1204</v>
      </c>
      <c r="B97" s="21" t="s">
        <v>66</v>
      </c>
      <c r="C97" s="22"/>
      <c r="D97" s="22"/>
      <c r="E97" s="22"/>
      <c r="F97" s="31"/>
    </row>
    <row r="98" spans="1:6" x14ac:dyDescent="0.25">
      <c r="A98" s="64" t="s">
        <v>1271</v>
      </c>
      <c r="B98" s="71">
        <v>1.06</v>
      </c>
      <c r="C98" s="22"/>
      <c r="D98" s="22"/>
      <c r="E98" s="22"/>
      <c r="F98" s="31"/>
    </row>
    <row r="99" spans="1:6" ht="30" x14ac:dyDescent="0.25">
      <c r="A99" s="65" t="s">
        <v>1268</v>
      </c>
      <c r="B99" s="21" t="s">
        <v>66</v>
      </c>
      <c r="C99" s="22"/>
      <c r="D99" s="22"/>
      <c r="E99" s="22"/>
      <c r="F99" s="31"/>
    </row>
    <row r="100" spans="1:6" ht="30" x14ac:dyDescent="0.25">
      <c r="A100" s="65" t="s">
        <v>1269</v>
      </c>
      <c r="B100" s="21" t="s">
        <v>66</v>
      </c>
      <c r="C100" s="22"/>
      <c r="D100" s="22"/>
      <c r="E100" s="22"/>
      <c r="F100" s="31"/>
    </row>
    <row r="101" spans="1:6" ht="15.75" thickBot="1" x14ac:dyDescent="0.3">
      <c r="A101" s="66"/>
      <c r="B101" s="67"/>
      <c r="C101" s="52"/>
      <c r="D101" s="52"/>
      <c r="E101" s="52"/>
      <c r="F101" s="53"/>
    </row>
    <row r="102" spans="1:6" x14ac:dyDescent="0.25">
      <c r="A102" s="68"/>
      <c r="B102" s="68"/>
    </row>
    <row r="103" spans="1:6" x14ac:dyDescent="0.25">
      <c r="A103" s="68"/>
      <c r="B103" s="68"/>
    </row>
    <row r="104" spans="1:6" x14ac:dyDescent="0.25">
      <c r="A104" s="68"/>
      <c r="B104" s="68"/>
    </row>
    <row r="105" spans="1:6" x14ac:dyDescent="0.25">
      <c r="A105" s="68"/>
      <c r="B105" s="68"/>
    </row>
    <row r="106" spans="1:6" x14ac:dyDescent="0.25">
      <c r="A106" s="68"/>
      <c r="B106" s="68"/>
    </row>
    <row r="107" spans="1:6" x14ac:dyDescent="0.25">
      <c r="A107" s="68"/>
      <c r="B107" s="68"/>
    </row>
    <row r="108" spans="1:6" x14ac:dyDescent="0.25">
      <c r="A108" s="68"/>
      <c r="B108" s="68"/>
    </row>
    <row r="109" spans="1:6" x14ac:dyDescent="0.25">
      <c r="A109" s="68"/>
      <c r="B109" s="68"/>
    </row>
    <row r="110" spans="1:6" x14ac:dyDescent="0.25">
      <c r="A110" s="68"/>
      <c r="B110" s="68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showGridLines="0" workbookViewId="0">
      <pane ySplit="7" topLeftCell="A90" activePane="bottomLeft" state="frozen"/>
      <selection activeCell="A44" sqref="A44"/>
      <selection pane="bottomLeft" activeCell="B107" sqref="B107"/>
    </sheetView>
  </sheetViews>
  <sheetFormatPr defaultRowHeight="15" x14ac:dyDescent="0.25"/>
  <cols>
    <col min="1" max="1" width="82.28515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28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29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2" t="s">
        <v>65</v>
      </c>
      <c r="B9" s="11"/>
      <c r="C9" s="11"/>
      <c r="D9" s="4"/>
      <c r="E9" s="5"/>
      <c r="F9" s="41"/>
    </row>
    <row r="10" spans="1:8" x14ac:dyDescent="0.25">
      <c r="A10" s="42" t="s">
        <v>218</v>
      </c>
      <c r="B10" s="11"/>
      <c r="C10" s="11"/>
      <c r="D10" s="4"/>
      <c r="E10" s="5"/>
      <c r="F10" s="41"/>
    </row>
    <row r="11" spans="1:8" x14ac:dyDescent="0.25">
      <c r="A11" s="40" t="s">
        <v>262</v>
      </c>
      <c r="B11" s="11" t="s">
        <v>263</v>
      </c>
      <c r="C11" s="11" t="s">
        <v>236</v>
      </c>
      <c r="D11" s="4">
        <v>161616</v>
      </c>
      <c r="E11" s="5">
        <v>3745.37</v>
      </c>
      <c r="F11" s="41">
        <v>9.1899999999999996E-2</v>
      </c>
    </row>
    <row r="12" spans="1:8" x14ac:dyDescent="0.25">
      <c r="A12" s="40" t="s">
        <v>596</v>
      </c>
      <c r="B12" s="11" t="s">
        <v>597</v>
      </c>
      <c r="C12" s="11" t="s">
        <v>236</v>
      </c>
      <c r="D12" s="4">
        <v>591962</v>
      </c>
      <c r="E12" s="5">
        <v>2412.25</v>
      </c>
      <c r="F12" s="41">
        <v>5.9200000000000003E-2</v>
      </c>
    </row>
    <row r="13" spans="1:8" x14ac:dyDescent="0.25">
      <c r="A13" s="40" t="s">
        <v>219</v>
      </c>
      <c r="B13" s="11" t="s">
        <v>220</v>
      </c>
      <c r="C13" s="11" t="s">
        <v>221</v>
      </c>
      <c r="D13" s="4">
        <v>173111</v>
      </c>
      <c r="E13" s="5">
        <v>2411.09</v>
      </c>
      <c r="F13" s="41">
        <v>5.9200000000000003E-2</v>
      </c>
    </row>
    <row r="14" spans="1:8" x14ac:dyDescent="0.25">
      <c r="A14" s="40" t="s">
        <v>329</v>
      </c>
      <c r="B14" s="11" t="s">
        <v>330</v>
      </c>
      <c r="C14" s="11" t="s">
        <v>236</v>
      </c>
      <c r="D14" s="4">
        <v>226954</v>
      </c>
      <c r="E14" s="5">
        <v>1740.4</v>
      </c>
      <c r="F14" s="41">
        <v>4.2700000000000002E-2</v>
      </c>
    </row>
    <row r="15" spans="1:8" x14ac:dyDescent="0.25">
      <c r="A15" s="40" t="s">
        <v>222</v>
      </c>
      <c r="B15" s="11" t="s">
        <v>223</v>
      </c>
      <c r="C15" s="11" t="s">
        <v>224</v>
      </c>
      <c r="D15" s="4">
        <v>76524</v>
      </c>
      <c r="E15" s="5">
        <v>1526.69</v>
      </c>
      <c r="F15" s="41">
        <v>3.7499999999999999E-2</v>
      </c>
    </row>
    <row r="16" spans="1:8" x14ac:dyDescent="0.25">
      <c r="A16" s="40" t="s">
        <v>239</v>
      </c>
      <c r="B16" s="11" t="s">
        <v>240</v>
      </c>
      <c r="C16" s="11" t="s">
        <v>241</v>
      </c>
      <c r="D16" s="4">
        <v>373682</v>
      </c>
      <c r="E16" s="5">
        <v>1126.0899999999999</v>
      </c>
      <c r="F16" s="41">
        <v>2.76E-2</v>
      </c>
    </row>
    <row r="17" spans="1:6" x14ac:dyDescent="0.25">
      <c r="A17" s="40" t="s">
        <v>242</v>
      </c>
      <c r="B17" s="11" t="s">
        <v>243</v>
      </c>
      <c r="C17" s="11" t="s">
        <v>244</v>
      </c>
      <c r="D17" s="4">
        <v>83317</v>
      </c>
      <c r="E17" s="5">
        <v>1123.57</v>
      </c>
      <c r="F17" s="41">
        <v>2.76E-2</v>
      </c>
    </row>
    <row r="18" spans="1:6" x14ac:dyDescent="0.25">
      <c r="A18" s="40" t="s">
        <v>225</v>
      </c>
      <c r="B18" s="11" t="s">
        <v>226</v>
      </c>
      <c r="C18" s="11" t="s">
        <v>227</v>
      </c>
      <c r="D18" s="4">
        <v>147419</v>
      </c>
      <c r="E18" s="5">
        <v>1107.6300000000001</v>
      </c>
      <c r="F18" s="41">
        <v>2.7199999999999998E-2</v>
      </c>
    </row>
    <row r="19" spans="1:6" x14ac:dyDescent="0.25">
      <c r="A19" s="40" t="s">
        <v>234</v>
      </c>
      <c r="B19" s="11" t="s">
        <v>235</v>
      </c>
      <c r="C19" s="11" t="s">
        <v>236</v>
      </c>
      <c r="D19" s="4">
        <v>328047</v>
      </c>
      <c r="E19" s="5">
        <v>1016.78</v>
      </c>
      <c r="F19" s="41">
        <v>2.4899999999999999E-2</v>
      </c>
    </row>
    <row r="20" spans="1:6" x14ac:dyDescent="0.25">
      <c r="A20" s="40" t="s">
        <v>740</v>
      </c>
      <c r="B20" s="11" t="s">
        <v>741</v>
      </c>
      <c r="C20" s="11" t="s">
        <v>253</v>
      </c>
      <c r="D20" s="4">
        <v>55611</v>
      </c>
      <c r="E20" s="5">
        <v>907.6</v>
      </c>
      <c r="F20" s="41">
        <v>2.23E-2</v>
      </c>
    </row>
    <row r="21" spans="1:6" x14ac:dyDescent="0.25">
      <c r="A21" s="40" t="s">
        <v>602</v>
      </c>
      <c r="B21" s="11" t="s">
        <v>603</v>
      </c>
      <c r="C21" s="11" t="s">
        <v>236</v>
      </c>
      <c r="D21" s="4">
        <v>64012</v>
      </c>
      <c r="E21" s="5">
        <v>887.56</v>
      </c>
      <c r="F21" s="41">
        <v>2.18E-2</v>
      </c>
    </row>
    <row r="22" spans="1:6" x14ac:dyDescent="0.25">
      <c r="A22" s="40" t="s">
        <v>358</v>
      </c>
      <c r="B22" s="11" t="s">
        <v>359</v>
      </c>
      <c r="C22" s="11" t="s">
        <v>224</v>
      </c>
      <c r="D22" s="4">
        <v>27275</v>
      </c>
      <c r="E22" s="5">
        <v>844.42</v>
      </c>
      <c r="F22" s="41">
        <v>2.07E-2</v>
      </c>
    </row>
    <row r="23" spans="1:6" x14ac:dyDescent="0.25">
      <c r="A23" s="40" t="s">
        <v>347</v>
      </c>
      <c r="B23" s="11" t="s">
        <v>348</v>
      </c>
      <c r="C23" s="11" t="s">
        <v>349</v>
      </c>
      <c r="D23" s="4">
        <v>68341</v>
      </c>
      <c r="E23" s="5">
        <v>791.76</v>
      </c>
      <c r="F23" s="41">
        <v>1.9400000000000001E-2</v>
      </c>
    </row>
    <row r="24" spans="1:6" x14ac:dyDescent="0.25">
      <c r="A24" s="40" t="s">
        <v>650</v>
      </c>
      <c r="B24" s="11" t="s">
        <v>651</v>
      </c>
      <c r="C24" s="11" t="s">
        <v>224</v>
      </c>
      <c r="D24" s="4">
        <v>56028</v>
      </c>
      <c r="E24" s="5">
        <v>778.12</v>
      </c>
      <c r="F24" s="41">
        <v>1.9099999999999999E-2</v>
      </c>
    </row>
    <row r="25" spans="1:6" x14ac:dyDescent="0.25">
      <c r="A25" s="40" t="s">
        <v>612</v>
      </c>
      <c r="B25" s="11" t="s">
        <v>613</v>
      </c>
      <c r="C25" s="11" t="s">
        <v>614</v>
      </c>
      <c r="D25" s="4">
        <v>47323</v>
      </c>
      <c r="E25" s="5">
        <v>767.89</v>
      </c>
      <c r="F25" s="41">
        <v>1.8800000000000001E-2</v>
      </c>
    </row>
    <row r="26" spans="1:6" x14ac:dyDescent="0.25">
      <c r="A26" s="40" t="s">
        <v>606</v>
      </c>
      <c r="B26" s="11" t="s">
        <v>607</v>
      </c>
      <c r="C26" s="11" t="s">
        <v>236</v>
      </c>
      <c r="D26" s="4">
        <v>111299</v>
      </c>
      <c r="E26" s="5">
        <v>755.55</v>
      </c>
      <c r="F26" s="41">
        <v>1.8499999999999999E-2</v>
      </c>
    </row>
    <row r="27" spans="1:6" x14ac:dyDescent="0.25">
      <c r="A27" s="40" t="s">
        <v>249</v>
      </c>
      <c r="B27" s="11" t="s">
        <v>250</v>
      </c>
      <c r="C27" s="11" t="s">
        <v>227</v>
      </c>
      <c r="D27" s="4">
        <v>31216</v>
      </c>
      <c r="E27" s="5">
        <v>705.59</v>
      </c>
      <c r="F27" s="41">
        <v>1.7299999999999999E-2</v>
      </c>
    </row>
    <row r="28" spans="1:6" x14ac:dyDescent="0.25">
      <c r="A28" s="40" t="s">
        <v>742</v>
      </c>
      <c r="B28" s="11" t="s">
        <v>743</v>
      </c>
      <c r="C28" s="11" t="s">
        <v>230</v>
      </c>
      <c r="D28" s="4">
        <v>71835</v>
      </c>
      <c r="E28" s="5">
        <v>684.23</v>
      </c>
      <c r="F28" s="41">
        <v>1.6799999999999999E-2</v>
      </c>
    </row>
    <row r="29" spans="1:6" x14ac:dyDescent="0.25">
      <c r="A29" s="40" t="s">
        <v>647</v>
      </c>
      <c r="B29" s="11" t="s">
        <v>648</v>
      </c>
      <c r="C29" s="11" t="s">
        <v>649</v>
      </c>
      <c r="D29" s="4">
        <v>315999</v>
      </c>
      <c r="E29" s="5">
        <v>681.77</v>
      </c>
      <c r="F29" s="41">
        <v>1.67E-2</v>
      </c>
    </row>
    <row r="30" spans="1:6" x14ac:dyDescent="0.25">
      <c r="A30" s="40" t="s">
        <v>754</v>
      </c>
      <c r="B30" s="11" t="s">
        <v>755</v>
      </c>
      <c r="C30" s="11" t="s">
        <v>756</v>
      </c>
      <c r="D30" s="4">
        <v>439733</v>
      </c>
      <c r="E30" s="5">
        <v>678.73</v>
      </c>
      <c r="F30" s="41">
        <v>1.67E-2</v>
      </c>
    </row>
    <row r="31" spans="1:6" x14ac:dyDescent="0.25">
      <c r="A31" s="40" t="s">
        <v>813</v>
      </c>
      <c r="B31" s="11" t="s">
        <v>814</v>
      </c>
      <c r="C31" s="11" t="s">
        <v>349</v>
      </c>
      <c r="D31" s="4">
        <v>46286</v>
      </c>
      <c r="E31" s="5">
        <v>673</v>
      </c>
      <c r="F31" s="41">
        <v>1.6500000000000001E-2</v>
      </c>
    </row>
    <row r="32" spans="1:6" x14ac:dyDescent="0.25">
      <c r="A32" s="40" t="s">
        <v>748</v>
      </c>
      <c r="B32" s="11" t="s">
        <v>749</v>
      </c>
      <c r="C32" s="11" t="s">
        <v>668</v>
      </c>
      <c r="D32" s="4">
        <v>53572</v>
      </c>
      <c r="E32" s="5">
        <v>651.70000000000005</v>
      </c>
      <c r="F32" s="41">
        <v>1.6E-2</v>
      </c>
    </row>
    <row r="33" spans="1:6" x14ac:dyDescent="0.25">
      <c r="A33" s="40" t="s">
        <v>664</v>
      </c>
      <c r="B33" s="11" t="s">
        <v>665</v>
      </c>
      <c r="C33" s="11" t="s">
        <v>324</v>
      </c>
      <c r="D33" s="4">
        <v>34865</v>
      </c>
      <c r="E33" s="5">
        <v>632.70000000000005</v>
      </c>
      <c r="F33" s="41">
        <v>1.55E-2</v>
      </c>
    </row>
    <row r="34" spans="1:6" x14ac:dyDescent="0.25">
      <c r="A34" s="40" t="s">
        <v>720</v>
      </c>
      <c r="B34" s="11" t="s">
        <v>721</v>
      </c>
      <c r="C34" s="11" t="s">
        <v>241</v>
      </c>
      <c r="D34" s="4">
        <v>47610</v>
      </c>
      <c r="E34" s="5">
        <v>632.5</v>
      </c>
      <c r="F34" s="41">
        <v>1.55E-2</v>
      </c>
    </row>
    <row r="35" spans="1:6" x14ac:dyDescent="0.25">
      <c r="A35" s="40" t="s">
        <v>801</v>
      </c>
      <c r="B35" s="11" t="s">
        <v>802</v>
      </c>
      <c r="C35" s="11" t="s">
        <v>324</v>
      </c>
      <c r="D35" s="4">
        <v>30428</v>
      </c>
      <c r="E35" s="5">
        <v>600.91999999999996</v>
      </c>
      <c r="F35" s="41">
        <v>1.47E-2</v>
      </c>
    </row>
    <row r="36" spans="1:6" x14ac:dyDescent="0.25">
      <c r="A36" s="40" t="s">
        <v>752</v>
      </c>
      <c r="B36" s="11" t="s">
        <v>753</v>
      </c>
      <c r="C36" s="11" t="s">
        <v>236</v>
      </c>
      <c r="D36" s="4">
        <v>292998</v>
      </c>
      <c r="E36" s="5">
        <v>594.20000000000005</v>
      </c>
      <c r="F36" s="41">
        <v>1.46E-2</v>
      </c>
    </row>
    <row r="37" spans="1:6" x14ac:dyDescent="0.25">
      <c r="A37" s="40" t="s">
        <v>815</v>
      </c>
      <c r="B37" s="11" t="s">
        <v>816</v>
      </c>
      <c r="C37" s="11" t="s">
        <v>233</v>
      </c>
      <c r="D37" s="4">
        <v>55846</v>
      </c>
      <c r="E37" s="5">
        <v>583.12</v>
      </c>
      <c r="F37" s="41">
        <v>1.43E-2</v>
      </c>
    </row>
    <row r="38" spans="1:6" x14ac:dyDescent="0.25">
      <c r="A38" s="40" t="s">
        <v>769</v>
      </c>
      <c r="B38" s="11" t="s">
        <v>770</v>
      </c>
      <c r="C38" s="11" t="s">
        <v>286</v>
      </c>
      <c r="D38" s="4">
        <v>154768</v>
      </c>
      <c r="E38" s="5">
        <v>562.97</v>
      </c>
      <c r="F38" s="41">
        <v>1.38E-2</v>
      </c>
    </row>
    <row r="39" spans="1:6" x14ac:dyDescent="0.25">
      <c r="A39" s="40" t="s">
        <v>817</v>
      </c>
      <c r="B39" s="11" t="s">
        <v>818</v>
      </c>
      <c r="C39" s="11" t="s">
        <v>649</v>
      </c>
      <c r="D39" s="4">
        <v>155873</v>
      </c>
      <c r="E39" s="5">
        <v>554.44000000000005</v>
      </c>
      <c r="F39" s="41">
        <v>1.3599999999999999E-2</v>
      </c>
    </row>
    <row r="40" spans="1:6" x14ac:dyDescent="0.25">
      <c r="A40" s="40" t="s">
        <v>819</v>
      </c>
      <c r="B40" s="11" t="s">
        <v>820</v>
      </c>
      <c r="C40" s="11" t="s">
        <v>349</v>
      </c>
      <c r="D40" s="4">
        <v>86859</v>
      </c>
      <c r="E40" s="5">
        <v>523.5</v>
      </c>
      <c r="F40" s="41">
        <v>1.2800000000000001E-2</v>
      </c>
    </row>
    <row r="41" spans="1:6" x14ac:dyDescent="0.25">
      <c r="A41" s="40" t="s">
        <v>759</v>
      </c>
      <c r="B41" s="11" t="s">
        <v>760</v>
      </c>
      <c r="C41" s="11" t="s">
        <v>294</v>
      </c>
      <c r="D41" s="4">
        <v>360732</v>
      </c>
      <c r="E41" s="5">
        <v>493.3</v>
      </c>
      <c r="F41" s="41">
        <v>1.21E-2</v>
      </c>
    </row>
    <row r="42" spans="1:6" x14ac:dyDescent="0.25">
      <c r="A42" s="40" t="s">
        <v>750</v>
      </c>
      <c r="B42" s="11" t="s">
        <v>751</v>
      </c>
      <c r="C42" s="11" t="s">
        <v>236</v>
      </c>
      <c r="D42" s="4">
        <v>526129</v>
      </c>
      <c r="E42" s="5">
        <v>487.98</v>
      </c>
      <c r="F42" s="41">
        <v>1.2E-2</v>
      </c>
    </row>
    <row r="43" spans="1:6" x14ac:dyDescent="0.25">
      <c r="A43" s="40" t="s">
        <v>773</v>
      </c>
      <c r="B43" s="11" t="s">
        <v>774</v>
      </c>
      <c r="C43" s="11" t="s">
        <v>349</v>
      </c>
      <c r="D43" s="4">
        <v>33172</v>
      </c>
      <c r="E43" s="5">
        <v>461.99</v>
      </c>
      <c r="F43" s="41">
        <v>1.1299999999999999E-2</v>
      </c>
    </row>
    <row r="44" spans="1:6" x14ac:dyDescent="0.25">
      <c r="A44" s="40" t="s">
        <v>662</v>
      </c>
      <c r="B44" s="11" t="s">
        <v>663</v>
      </c>
      <c r="C44" s="11" t="s">
        <v>230</v>
      </c>
      <c r="D44" s="4">
        <v>25461</v>
      </c>
      <c r="E44" s="5">
        <v>456.24</v>
      </c>
      <c r="F44" s="41">
        <v>1.12E-2</v>
      </c>
    </row>
    <row r="45" spans="1:6" x14ac:dyDescent="0.25">
      <c r="A45" s="40" t="s">
        <v>710</v>
      </c>
      <c r="B45" s="11" t="s">
        <v>711</v>
      </c>
      <c r="C45" s="11" t="s">
        <v>230</v>
      </c>
      <c r="D45" s="4">
        <v>25640</v>
      </c>
      <c r="E45" s="5">
        <v>447.89</v>
      </c>
      <c r="F45" s="41">
        <v>1.0999999999999999E-2</v>
      </c>
    </row>
    <row r="46" spans="1:6" x14ac:dyDescent="0.25">
      <c r="A46" s="40" t="s">
        <v>785</v>
      </c>
      <c r="B46" s="11" t="s">
        <v>786</v>
      </c>
      <c r="C46" s="11" t="s">
        <v>227</v>
      </c>
      <c r="D46" s="4">
        <v>22616</v>
      </c>
      <c r="E46" s="5">
        <v>437.22</v>
      </c>
      <c r="F46" s="41">
        <v>1.0699999999999999E-2</v>
      </c>
    </row>
    <row r="47" spans="1:6" x14ac:dyDescent="0.25">
      <c r="A47" s="40" t="s">
        <v>744</v>
      </c>
      <c r="B47" s="11" t="s">
        <v>745</v>
      </c>
      <c r="C47" s="11" t="s">
        <v>317</v>
      </c>
      <c r="D47" s="4">
        <v>165478</v>
      </c>
      <c r="E47" s="5">
        <v>432.31</v>
      </c>
      <c r="F47" s="41">
        <v>1.06E-2</v>
      </c>
    </row>
    <row r="48" spans="1:6" x14ac:dyDescent="0.25">
      <c r="A48" s="40" t="s">
        <v>821</v>
      </c>
      <c r="B48" s="11" t="s">
        <v>822</v>
      </c>
      <c r="C48" s="11" t="s">
        <v>317</v>
      </c>
      <c r="D48" s="4">
        <v>66774</v>
      </c>
      <c r="E48" s="5">
        <v>400.78</v>
      </c>
      <c r="F48" s="41">
        <v>9.7999999999999997E-3</v>
      </c>
    </row>
    <row r="49" spans="1:6" x14ac:dyDescent="0.25">
      <c r="A49" s="40" t="s">
        <v>787</v>
      </c>
      <c r="B49" s="11" t="s">
        <v>788</v>
      </c>
      <c r="C49" s="11" t="s">
        <v>614</v>
      </c>
      <c r="D49" s="4">
        <v>36971</v>
      </c>
      <c r="E49" s="5">
        <v>397.55</v>
      </c>
      <c r="F49" s="41">
        <v>9.7999999999999997E-3</v>
      </c>
    </row>
    <row r="50" spans="1:6" x14ac:dyDescent="0.25">
      <c r="A50" s="40" t="s">
        <v>675</v>
      </c>
      <c r="B50" s="11" t="s">
        <v>676</v>
      </c>
      <c r="C50" s="11" t="s">
        <v>324</v>
      </c>
      <c r="D50" s="4">
        <v>94345</v>
      </c>
      <c r="E50" s="5">
        <v>384.88</v>
      </c>
      <c r="F50" s="41">
        <v>9.4000000000000004E-3</v>
      </c>
    </row>
    <row r="51" spans="1:6" x14ac:dyDescent="0.25">
      <c r="A51" s="40" t="s">
        <v>247</v>
      </c>
      <c r="B51" s="11" t="s">
        <v>248</v>
      </c>
      <c r="C51" s="11" t="s">
        <v>236</v>
      </c>
      <c r="D51" s="4">
        <v>417833</v>
      </c>
      <c r="E51" s="5">
        <v>354.74</v>
      </c>
      <c r="F51" s="41">
        <v>8.6999999999999994E-3</v>
      </c>
    </row>
    <row r="52" spans="1:6" x14ac:dyDescent="0.25">
      <c r="A52" s="40" t="s">
        <v>621</v>
      </c>
      <c r="B52" s="11" t="s">
        <v>622</v>
      </c>
      <c r="C52" s="11" t="s">
        <v>241</v>
      </c>
      <c r="D52" s="4">
        <v>11984</v>
      </c>
      <c r="E52" s="5">
        <v>347.06</v>
      </c>
      <c r="F52" s="41">
        <v>8.5000000000000006E-3</v>
      </c>
    </row>
    <row r="53" spans="1:6" x14ac:dyDescent="0.25">
      <c r="A53" s="40" t="s">
        <v>228</v>
      </c>
      <c r="B53" s="11" t="s">
        <v>229</v>
      </c>
      <c r="C53" s="11" t="s">
        <v>230</v>
      </c>
      <c r="D53" s="4">
        <v>73769</v>
      </c>
      <c r="E53" s="5">
        <v>337.6</v>
      </c>
      <c r="F53" s="41">
        <v>8.3000000000000001E-3</v>
      </c>
    </row>
    <row r="54" spans="1:6" x14ac:dyDescent="0.25">
      <c r="A54" s="40" t="s">
        <v>610</v>
      </c>
      <c r="B54" s="11" t="s">
        <v>611</v>
      </c>
      <c r="C54" s="11" t="s">
        <v>224</v>
      </c>
      <c r="D54" s="4">
        <v>28993</v>
      </c>
      <c r="E54" s="5">
        <v>316.99</v>
      </c>
      <c r="F54" s="41">
        <v>7.7999999999999996E-3</v>
      </c>
    </row>
    <row r="55" spans="1:6" x14ac:dyDescent="0.25">
      <c r="A55" s="40" t="s">
        <v>777</v>
      </c>
      <c r="B55" s="11" t="s">
        <v>778</v>
      </c>
      <c r="C55" s="11" t="s">
        <v>349</v>
      </c>
      <c r="D55" s="4">
        <v>39219</v>
      </c>
      <c r="E55" s="5">
        <v>303.81</v>
      </c>
      <c r="F55" s="41">
        <v>7.4999999999999997E-3</v>
      </c>
    </row>
    <row r="56" spans="1:6" x14ac:dyDescent="0.25">
      <c r="A56" s="40" t="s">
        <v>362</v>
      </c>
      <c r="B56" s="11" t="s">
        <v>363</v>
      </c>
      <c r="C56" s="11" t="s">
        <v>227</v>
      </c>
      <c r="D56" s="4">
        <v>35580</v>
      </c>
      <c r="E56" s="5">
        <v>297.48</v>
      </c>
      <c r="F56" s="41">
        <v>7.3000000000000001E-3</v>
      </c>
    </row>
    <row r="57" spans="1:6" x14ac:dyDescent="0.25">
      <c r="A57" s="40" t="s">
        <v>761</v>
      </c>
      <c r="B57" s="11" t="s">
        <v>762</v>
      </c>
      <c r="C57" s="11" t="s">
        <v>224</v>
      </c>
      <c r="D57" s="4">
        <v>86723</v>
      </c>
      <c r="E57" s="5">
        <v>281.76</v>
      </c>
      <c r="F57" s="41">
        <v>6.8999999999999999E-3</v>
      </c>
    </row>
    <row r="58" spans="1:6" x14ac:dyDescent="0.25">
      <c r="A58" s="40" t="s">
        <v>746</v>
      </c>
      <c r="B58" s="11" t="s">
        <v>747</v>
      </c>
      <c r="C58" s="11" t="s">
        <v>224</v>
      </c>
      <c r="D58" s="4">
        <v>212916</v>
      </c>
      <c r="E58" s="5">
        <v>277.64</v>
      </c>
      <c r="F58" s="41">
        <v>6.7999999999999996E-3</v>
      </c>
    </row>
    <row r="59" spans="1:6" x14ac:dyDescent="0.25">
      <c r="A59" s="40" t="s">
        <v>343</v>
      </c>
      <c r="B59" s="11" t="s">
        <v>344</v>
      </c>
      <c r="C59" s="11" t="s">
        <v>244</v>
      </c>
      <c r="D59" s="4">
        <v>275921</v>
      </c>
      <c r="E59" s="5">
        <v>273.70999999999998</v>
      </c>
      <c r="F59" s="41">
        <v>6.7000000000000002E-3</v>
      </c>
    </row>
    <row r="60" spans="1:6" x14ac:dyDescent="0.25">
      <c r="A60" s="40" t="s">
        <v>793</v>
      </c>
      <c r="B60" s="11" t="s">
        <v>794</v>
      </c>
      <c r="C60" s="11" t="s">
        <v>294</v>
      </c>
      <c r="D60" s="4">
        <v>276725</v>
      </c>
      <c r="E60" s="5">
        <v>273.39999999999998</v>
      </c>
      <c r="F60" s="41">
        <v>6.7000000000000002E-3</v>
      </c>
    </row>
    <row r="61" spans="1:6" x14ac:dyDescent="0.25">
      <c r="A61" s="40" t="s">
        <v>264</v>
      </c>
      <c r="B61" s="11" t="s">
        <v>265</v>
      </c>
      <c r="C61" s="11" t="s">
        <v>230</v>
      </c>
      <c r="D61" s="4">
        <v>30267</v>
      </c>
      <c r="E61" s="5">
        <v>247.9</v>
      </c>
      <c r="F61" s="41">
        <v>6.1000000000000004E-3</v>
      </c>
    </row>
    <row r="62" spans="1:6" x14ac:dyDescent="0.25">
      <c r="A62" s="40" t="s">
        <v>410</v>
      </c>
      <c r="B62" s="11" t="s">
        <v>411</v>
      </c>
      <c r="C62" s="11" t="s">
        <v>241</v>
      </c>
      <c r="D62" s="4">
        <v>53761</v>
      </c>
      <c r="E62" s="5">
        <v>214.02</v>
      </c>
      <c r="F62" s="41">
        <v>5.3E-3</v>
      </c>
    </row>
    <row r="63" spans="1:6" x14ac:dyDescent="0.25">
      <c r="A63" s="40" t="s">
        <v>781</v>
      </c>
      <c r="B63" s="11" t="s">
        <v>782</v>
      </c>
      <c r="C63" s="11" t="s">
        <v>259</v>
      </c>
      <c r="D63" s="4">
        <v>43591</v>
      </c>
      <c r="E63" s="5">
        <v>203.09</v>
      </c>
      <c r="F63" s="41">
        <v>5.0000000000000001E-3</v>
      </c>
    </row>
    <row r="64" spans="1:6" x14ac:dyDescent="0.25">
      <c r="A64" s="40" t="s">
        <v>799</v>
      </c>
      <c r="B64" s="11" t="s">
        <v>800</v>
      </c>
      <c r="C64" s="11" t="s">
        <v>317</v>
      </c>
      <c r="D64" s="4">
        <v>77200</v>
      </c>
      <c r="E64" s="5">
        <v>185.32</v>
      </c>
      <c r="F64" s="41">
        <v>4.4999999999999997E-3</v>
      </c>
    </row>
    <row r="65" spans="1:6" x14ac:dyDescent="0.25">
      <c r="A65" s="40" t="s">
        <v>775</v>
      </c>
      <c r="B65" s="11" t="s">
        <v>776</v>
      </c>
      <c r="C65" s="11" t="s">
        <v>244</v>
      </c>
      <c r="D65" s="4">
        <v>77357</v>
      </c>
      <c r="E65" s="5">
        <v>183.37</v>
      </c>
      <c r="F65" s="41">
        <v>4.4999999999999997E-3</v>
      </c>
    </row>
    <row r="66" spans="1:6" x14ac:dyDescent="0.25">
      <c r="A66" s="40" t="s">
        <v>771</v>
      </c>
      <c r="B66" s="11" t="s">
        <v>772</v>
      </c>
      <c r="C66" s="11" t="s">
        <v>286</v>
      </c>
      <c r="D66" s="4">
        <v>39129</v>
      </c>
      <c r="E66" s="5">
        <v>148.85</v>
      </c>
      <c r="F66" s="41">
        <v>3.7000000000000002E-3</v>
      </c>
    </row>
    <row r="67" spans="1:6" x14ac:dyDescent="0.25">
      <c r="A67" s="42" t="s">
        <v>98</v>
      </c>
      <c r="B67" s="12"/>
      <c r="C67" s="12"/>
      <c r="D67" s="6"/>
      <c r="E67" s="14">
        <v>39349.019999999997</v>
      </c>
      <c r="F67" s="43">
        <v>0.96540000000000004</v>
      </c>
    </row>
    <row r="68" spans="1:6" x14ac:dyDescent="0.25">
      <c r="A68" s="42" t="s">
        <v>421</v>
      </c>
      <c r="B68" s="11"/>
      <c r="C68" s="11"/>
      <c r="D68" s="4"/>
      <c r="E68" s="5"/>
      <c r="F68" s="41"/>
    </row>
    <row r="69" spans="1:6" x14ac:dyDescent="0.25">
      <c r="A69" s="42" t="s">
        <v>98</v>
      </c>
      <c r="B69" s="11"/>
      <c r="C69" s="11"/>
      <c r="D69" s="4"/>
      <c r="E69" s="15" t="s">
        <v>66</v>
      </c>
      <c r="F69" s="45" t="s">
        <v>66</v>
      </c>
    </row>
    <row r="70" spans="1:6" x14ac:dyDescent="0.25">
      <c r="A70" s="46" t="s">
        <v>108</v>
      </c>
      <c r="B70" s="26"/>
      <c r="C70" s="26"/>
      <c r="D70" s="27"/>
      <c r="E70" s="9">
        <v>39349.019999999997</v>
      </c>
      <c r="F70" s="48">
        <v>0.96540000000000004</v>
      </c>
    </row>
    <row r="71" spans="1:6" x14ac:dyDescent="0.25">
      <c r="A71" s="40"/>
      <c r="B71" s="11"/>
      <c r="C71" s="11"/>
      <c r="D71" s="4"/>
      <c r="E71" s="5"/>
      <c r="F71" s="41"/>
    </row>
    <row r="72" spans="1:6" x14ac:dyDescent="0.25">
      <c r="A72" s="42" t="s">
        <v>67</v>
      </c>
      <c r="B72" s="11"/>
      <c r="C72" s="11"/>
      <c r="D72" s="4"/>
      <c r="E72" s="5"/>
      <c r="F72" s="41"/>
    </row>
    <row r="73" spans="1:6" x14ac:dyDescent="0.25">
      <c r="A73" s="42" t="s">
        <v>68</v>
      </c>
      <c r="B73" s="11"/>
      <c r="C73" s="11"/>
      <c r="D73" s="4"/>
      <c r="E73" s="5"/>
      <c r="F73" s="41"/>
    </row>
    <row r="74" spans="1:6" x14ac:dyDescent="0.25">
      <c r="A74" s="40" t="s">
        <v>823</v>
      </c>
      <c r="B74" s="11" t="s">
        <v>824</v>
      </c>
      <c r="C74" s="11" t="s">
        <v>188</v>
      </c>
      <c r="D74" s="4">
        <v>2035.5</v>
      </c>
      <c r="E74" s="5">
        <v>2.04</v>
      </c>
      <c r="F74" s="41">
        <v>1E-4</v>
      </c>
    </row>
    <row r="75" spans="1:6" x14ac:dyDescent="0.25">
      <c r="A75" s="42" t="s">
        <v>98</v>
      </c>
      <c r="B75" s="12"/>
      <c r="C75" s="12"/>
      <c r="D75" s="6"/>
      <c r="E75" s="14">
        <v>2.04</v>
      </c>
      <c r="F75" s="43">
        <v>1E-4</v>
      </c>
    </row>
    <row r="76" spans="1:6" x14ac:dyDescent="0.25">
      <c r="A76" s="40"/>
      <c r="B76" s="11"/>
      <c r="C76" s="11"/>
      <c r="D76" s="4"/>
      <c r="E76" s="5"/>
      <c r="F76" s="41"/>
    </row>
    <row r="77" spans="1:6" x14ac:dyDescent="0.25">
      <c r="A77" s="42" t="s">
        <v>103</v>
      </c>
      <c r="B77" s="11"/>
      <c r="C77" s="11"/>
      <c r="D77" s="4"/>
      <c r="E77" s="5"/>
      <c r="F77" s="41"/>
    </row>
    <row r="78" spans="1:6" x14ac:dyDescent="0.25">
      <c r="A78" s="42" t="s">
        <v>98</v>
      </c>
      <c r="B78" s="11"/>
      <c r="C78" s="11"/>
      <c r="D78" s="4"/>
      <c r="E78" s="15" t="s">
        <v>66</v>
      </c>
      <c r="F78" s="45" t="s">
        <v>66</v>
      </c>
    </row>
    <row r="79" spans="1:6" x14ac:dyDescent="0.25">
      <c r="A79" s="40"/>
      <c r="B79" s="11"/>
      <c r="C79" s="11"/>
      <c r="D79" s="4"/>
      <c r="E79" s="5"/>
      <c r="F79" s="41"/>
    </row>
    <row r="80" spans="1:6" x14ac:dyDescent="0.25">
      <c r="A80" s="42" t="s">
        <v>107</v>
      </c>
      <c r="B80" s="11"/>
      <c r="C80" s="11"/>
      <c r="D80" s="4"/>
      <c r="E80" s="5"/>
      <c r="F80" s="41"/>
    </row>
    <row r="81" spans="1:6" ht="14.65" customHeight="1" x14ac:dyDescent="0.25">
      <c r="A81" s="42" t="s">
        <v>98</v>
      </c>
      <c r="B81" s="11"/>
      <c r="C81" s="11"/>
      <c r="D81" s="4"/>
      <c r="E81" s="15" t="s">
        <v>66</v>
      </c>
      <c r="F81" s="45" t="s">
        <v>66</v>
      </c>
    </row>
    <row r="82" spans="1:6" x14ac:dyDescent="0.25">
      <c r="A82" s="40"/>
      <c r="B82" s="11"/>
      <c r="C82" s="11"/>
      <c r="D82" s="4"/>
      <c r="E82" s="5"/>
      <c r="F82" s="41"/>
    </row>
    <row r="83" spans="1:6" x14ac:dyDescent="0.25">
      <c r="A83" s="46" t="s">
        <v>108</v>
      </c>
      <c r="B83" s="26"/>
      <c r="C83" s="26"/>
      <c r="D83" s="27"/>
      <c r="E83" s="14">
        <v>2.04</v>
      </c>
      <c r="F83" s="43">
        <v>1E-4</v>
      </c>
    </row>
    <row r="84" spans="1:6" x14ac:dyDescent="0.25">
      <c r="A84" s="40"/>
      <c r="B84" s="11"/>
      <c r="C84" s="11"/>
      <c r="D84" s="4"/>
      <c r="E84" s="5"/>
      <c r="F84" s="41"/>
    </row>
    <row r="85" spans="1:6" x14ac:dyDescent="0.25">
      <c r="A85" s="42" t="s">
        <v>526</v>
      </c>
      <c r="B85" s="12"/>
      <c r="C85" s="12"/>
      <c r="D85" s="6"/>
      <c r="E85" s="7"/>
      <c r="F85" s="44"/>
    </row>
    <row r="86" spans="1:6" x14ac:dyDescent="0.25">
      <c r="A86" s="42" t="s">
        <v>527</v>
      </c>
      <c r="B86" s="12"/>
      <c r="C86" s="12"/>
      <c r="D86" s="6"/>
      <c r="E86" s="7"/>
      <c r="F86" s="44"/>
    </row>
    <row r="87" spans="1:6" x14ac:dyDescent="0.25">
      <c r="A87" s="40" t="s">
        <v>825</v>
      </c>
      <c r="B87" s="11"/>
      <c r="C87" s="11" t="s">
        <v>708</v>
      </c>
      <c r="D87" s="4">
        <v>44000000</v>
      </c>
      <c r="E87" s="5">
        <v>440</v>
      </c>
      <c r="F87" s="41">
        <v>1.0800000000000001E-2</v>
      </c>
    </row>
    <row r="88" spans="1:6" x14ac:dyDescent="0.25">
      <c r="A88" s="40" t="s">
        <v>826</v>
      </c>
      <c r="B88" s="11"/>
      <c r="C88" s="11" t="s">
        <v>737</v>
      </c>
      <c r="D88" s="4">
        <v>30100000</v>
      </c>
      <c r="E88" s="5">
        <v>301</v>
      </c>
      <c r="F88" s="41">
        <v>7.4000000000000003E-3</v>
      </c>
    </row>
    <row r="89" spans="1:6" x14ac:dyDescent="0.25">
      <c r="A89" s="40" t="s">
        <v>827</v>
      </c>
      <c r="B89" s="11"/>
      <c r="C89" s="11" t="s">
        <v>708</v>
      </c>
      <c r="D89" s="4">
        <v>20000000</v>
      </c>
      <c r="E89" s="5">
        <v>200</v>
      </c>
      <c r="F89" s="41">
        <v>4.8999999999999998E-3</v>
      </c>
    </row>
    <row r="90" spans="1:6" x14ac:dyDescent="0.25">
      <c r="A90" s="40" t="s">
        <v>828</v>
      </c>
      <c r="B90" s="11"/>
      <c r="C90" s="11" t="s">
        <v>708</v>
      </c>
      <c r="D90" s="4">
        <v>11500000</v>
      </c>
      <c r="E90" s="5">
        <v>115</v>
      </c>
      <c r="F90" s="41">
        <v>2.8E-3</v>
      </c>
    </row>
    <row r="91" spans="1:6" x14ac:dyDescent="0.25">
      <c r="A91" s="42" t="s">
        <v>98</v>
      </c>
      <c r="B91" s="12"/>
      <c r="C91" s="12"/>
      <c r="D91" s="6"/>
      <c r="E91" s="14">
        <v>1056</v>
      </c>
      <c r="F91" s="43">
        <v>2.5899999999999999E-2</v>
      </c>
    </row>
    <row r="92" spans="1:6" x14ac:dyDescent="0.25">
      <c r="A92" s="46" t="s">
        <v>108</v>
      </c>
      <c r="B92" s="26"/>
      <c r="C92" s="26"/>
      <c r="D92" s="27"/>
      <c r="E92" s="9">
        <v>1056</v>
      </c>
      <c r="F92" s="48">
        <v>2.5899999999999999E-2</v>
      </c>
    </row>
    <row r="93" spans="1:6" x14ac:dyDescent="0.25">
      <c r="A93" s="40"/>
      <c r="B93" s="11"/>
      <c r="C93" s="11"/>
      <c r="D93" s="4"/>
      <c r="E93" s="5"/>
      <c r="F93" s="41"/>
    </row>
    <row r="94" spans="1:6" x14ac:dyDescent="0.25">
      <c r="A94" s="40"/>
      <c r="B94" s="11"/>
      <c r="C94" s="11"/>
      <c r="D94" s="4"/>
      <c r="E94" s="5"/>
      <c r="F94" s="41"/>
    </row>
    <row r="95" spans="1:6" x14ac:dyDescent="0.25">
      <c r="A95" s="42" t="s">
        <v>109</v>
      </c>
      <c r="B95" s="11"/>
      <c r="C95" s="11"/>
      <c r="D95" s="4"/>
      <c r="E95" s="5"/>
      <c r="F95" s="41"/>
    </row>
    <row r="96" spans="1:6" x14ac:dyDescent="0.25">
      <c r="A96" s="40" t="s">
        <v>110</v>
      </c>
      <c r="B96" s="11"/>
      <c r="C96" s="11"/>
      <c r="D96" s="4"/>
      <c r="E96" s="5">
        <v>1090.6400000000001</v>
      </c>
      <c r="F96" s="41">
        <v>2.6800000000000001E-2</v>
      </c>
    </row>
    <row r="97" spans="1:6" x14ac:dyDescent="0.25">
      <c r="A97" s="42" t="s">
        <v>98</v>
      </c>
      <c r="B97" s="12"/>
      <c r="C97" s="12"/>
      <c r="D97" s="6"/>
      <c r="E97" s="14">
        <v>1090.6400000000001</v>
      </c>
      <c r="F97" s="43">
        <v>2.6800000000000001E-2</v>
      </c>
    </row>
    <row r="98" spans="1:6" x14ac:dyDescent="0.25">
      <c r="A98" s="40"/>
      <c r="B98" s="11"/>
      <c r="C98" s="11"/>
      <c r="D98" s="4"/>
      <c r="E98" s="5"/>
      <c r="F98" s="41"/>
    </row>
    <row r="99" spans="1:6" x14ac:dyDescent="0.25">
      <c r="A99" s="46" t="s">
        <v>108</v>
      </c>
      <c r="B99" s="26"/>
      <c r="C99" s="26"/>
      <c r="D99" s="27"/>
      <c r="E99" s="14">
        <v>1090.6400000000001</v>
      </c>
      <c r="F99" s="43">
        <v>2.6800000000000001E-2</v>
      </c>
    </row>
    <row r="100" spans="1:6" x14ac:dyDescent="0.25">
      <c r="A100" s="40" t="s">
        <v>111</v>
      </c>
      <c r="B100" s="11"/>
      <c r="C100" s="11"/>
      <c r="D100" s="4"/>
      <c r="E100" s="17">
        <v>-736.94</v>
      </c>
      <c r="F100" s="58">
        <v>-1.8200000000000001E-2</v>
      </c>
    </row>
    <row r="101" spans="1:6" x14ac:dyDescent="0.25">
      <c r="A101" s="47" t="s">
        <v>112</v>
      </c>
      <c r="B101" s="13"/>
      <c r="C101" s="13"/>
      <c r="D101" s="8"/>
      <c r="E101" s="9">
        <v>40760.76</v>
      </c>
      <c r="F101" s="48">
        <v>1</v>
      </c>
    </row>
    <row r="102" spans="1:6" x14ac:dyDescent="0.25">
      <c r="A102" s="32"/>
      <c r="B102" s="22"/>
      <c r="C102" s="22"/>
      <c r="D102" s="22"/>
      <c r="E102" s="22"/>
      <c r="F102" s="31"/>
    </row>
    <row r="103" spans="1:6" x14ac:dyDescent="0.25">
      <c r="A103" s="49" t="s">
        <v>114</v>
      </c>
      <c r="B103" s="22"/>
      <c r="C103" s="22"/>
      <c r="D103" s="22"/>
      <c r="E103" s="22"/>
      <c r="F103" s="31"/>
    </row>
    <row r="104" spans="1:6" x14ac:dyDescent="0.25">
      <c r="A104" s="32"/>
      <c r="B104" s="22"/>
      <c r="C104" s="22"/>
      <c r="D104" s="22"/>
      <c r="E104" s="22"/>
      <c r="F104" s="31"/>
    </row>
    <row r="105" spans="1:6" x14ac:dyDescent="0.25">
      <c r="A105" s="32"/>
      <c r="B105" s="22"/>
      <c r="C105" s="22"/>
      <c r="D105" s="22"/>
      <c r="E105" s="22"/>
      <c r="F105" s="31"/>
    </row>
    <row r="106" spans="1:6" x14ac:dyDescent="0.25">
      <c r="A106" s="49" t="s">
        <v>1183</v>
      </c>
      <c r="B106" s="22"/>
      <c r="C106" s="22"/>
      <c r="D106" s="22"/>
      <c r="E106" s="22"/>
      <c r="F106" s="31"/>
    </row>
    <row r="107" spans="1:6" x14ac:dyDescent="0.25">
      <c r="A107" s="50" t="s">
        <v>1184</v>
      </c>
      <c r="B107" s="21" t="s">
        <v>66</v>
      </c>
      <c r="C107" s="22"/>
      <c r="D107" s="22"/>
      <c r="E107" s="22"/>
      <c r="F107" s="31"/>
    </row>
    <row r="108" spans="1:6" x14ac:dyDescent="0.25">
      <c r="A108" s="32" t="s">
        <v>1270</v>
      </c>
      <c r="B108" s="22"/>
      <c r="C108" s="22"/>
      <c r="D108" s="22"/>
      <c r="E108" s="22"/>
      <c r="F108" s="31"/>
    </row>
    <row r="109" spans="1:6" x14ac:dyDescent="0.25">
      <c r="A109" s="32" t="s">
        <v>1185</v>
      </c>
      <c r="B109" s="22" t="s">
        <v>1186</v>
      </c>
      <c r="C109" s="22" t="s">
        <v>1186</v>
      </c>
      <c r="D109" s="22"/>
      <c r="E109" s="22"/>
      <c r="F109" s="31"/>
    </row>
    <row r="110" spans="1:6" x14ac:dyDescent="0.25">
      <c r="A110" s="32"/>
      <c r="B110" s="51">
        <v>43555</v>
      </c>
      <c r="C110" s="51">
        <v>43585</v>
      </c>
      <c r="D110" s="22"/>
      <c r="E110" s="22"/>
      <c r="F110" s="31"/>
    </row>
    <row r="111" spans="1:6" x14ac:dyDescent="0.25">
      <c r="A111" s="32" t="s">
        <v>1190</v>
      </c>
      <c r="B111" s="22">
        <v>17.648</v>
      </c>
      <c r="C111" s="22">
        <v>17.497</v>
      </c>
      <c r="D111" s="22"/>
      <c r="E111" s="22"/>
      <c r="F111" s="31"/>
    </row>
    <row r="112" spans="1:6" x14ac:dyDescent="0.25">
      <c r="A112" s="32" t="s">
        <v>1191</v>
      </c>
      <c r="B112" s="22">
        <v>33.44</v>
      </c>
      <c r="C112" s="22">
        <v>33.152999999999999</v>
      </c>
      <c r="D112" s="22"/>
      <c r="E112" s="22"/>
      <c r="F112" s="31"/>
    </row>
    <row r="113" spans="1:6" x14ac:dyDescent="0.25">
      <c r="A113" s="32" t="s">
        <v>1209</v>
      </c>
      <c r="B113" s="22">
        <v>16.439</v>
      </c>
      <c r="C113" s="22">
        <v>16.28</v>
      </c>
      <c r="D113" s="22"/>
      <c r="E113" s="22"/>
      <c r="F113" s="31"/>
    </row>
    <row r="114" spans="1:6" x14ac:dyDescent="0.25">
      <c r="A114" s="32" t="s">
        <v>1211</v>
      </c>
      <c r="B114" s="22">
        <v>31.324000000000002</v>
      </c>
      <c r="C114" s="22">
        <v>31.021000000000001</v>
      </c>
      <c r="D114" s="22"/>
      <c r="E114" s="22"/>
      <c r="F114" s="31"/>
    </row>
    <row r="115" spans="1:6" x14ac:dyDescent="0.25">
      <c r="A115" s="64"/>
      <c r="B115" s="63"/>
      <c r="C115" s="22"/>
      <c r="D115" s="22"/>
      <c r="E115" s="22"/>
      <c r="F115" s="31"/>
    </row>
    <row r="116" spans="1:6" x14ac:dyDescent="0.25">
      <c r="A116" s="64" t="s">
        <v>1201</v>
      </c>
      <c r="B116" s="73" t="s">
        <v>66</v>
      </c>
      <c r="C116" s="22"/>
      <c r="D116" s="22"/>
      <c r="E116" s="22"/>
      <c r="F116" s="31"/>
    </row>
    <row r="117" spans="1:6" x14ac:dyDescent="0.25">
      <c r="A117" s="64" t="s">
        <v>1202</v>
      </c>
      <c r="B117" s="73" t="s">
        <v>66</v>
      </c>
      <c r="C117" s="22"/>
      <c r="D117" s="22"/>
      <c r="E117" s="22"/>
      <c r="F117" s="31"/>
    </row>
    <row r="118" spans="1:6" x14ac:dyDescent="0.25">
      <c r="A118" s="65" t="s">
        <v>1203</v>
      </c>
      <c r="B118" s="73" t="s">
        <v>66</v>
      </c>
      <c r="C118" s="22"/>
      <c r="D118" s="22"/>
      <c r="E118" s="22"/>
      <c r="F118" s="31"/>
    </row>
    <row r="119" spans="1:6" x14ac:dyDescent="0.25">
      <c r="A119" s="65" t="s">
        <v>1204</v>
      </c>
      <c r="B119" s="73" t="s">
        <v>66</v>
      </c>
      <c r="C119" s="22"/>
      <c r="D119" s="22"/>
      <c r="E119" s="22"/>
      <c r="F119" s="31"/>
    </row>
    <row r="120" spans="1:6" x14ac:dyDescent="0.25">
      <c r="A120" s="64" t="s">
        <v>1271</v>
      </c>
      <c r="B120" s="76">
        <v>2.39</v>
      </c>
      <c r="C120" s="22"/>
      <c r="D120" s="22"/>
      <c r="E120" s="22"/>
      <c r="F120" s="31"/>
    </row>
    <row r="121" spans="1:6" ht="30" x14ac:dyDescent="0.25">
      <c r="A121" s="65" t="s">
        <v>1268</v>
      </c>
      <c r="B121" s="73" t="s">
        <v>66</v>
      </c>
      <c r="C121" s="22"/>
      <c r="D121" s="22"/>
      <c r="E121" s="22"/>
      <c r="F121" s="31"/>
    </row>
    <row r="122" spans="1:6" ht="30.75" thickBot="1" x14ac:dyDescent="0.3">
      <c r="A122" s="69" t="s">
        <v>1269</v>
      </c>
      <c r="B122" s="77" t="s">
        <v>66</v>
      </c>
      <c r="C122" s="52"/>
      <c r="D122" s="52"/>
      <c r="E122" s="52"/>
      <c r="F122" s="53"/>
    </row>
    <row r="123" spans="1:6" x14ac:dyDescent="0.25">
      <c r="A123" s="68"/>
      <c r="B123" s="68"/>
    </row>
    <row r="124" spans="1:6" x14ac:dyDescent="0.25">
      <c r="A124" s="68"/>
      <c r="B124" s="68"/>
    </row>
    <row r="125" spans="1:6" x14ac:dyDescent="0.25">
      <c r="A125" s="68"/>
      <c r="B125" s="68"/>
    </row>
    <row r="126" spans="1:6" x14ac:dyDescent="0.25">
      <c r="A126" s="68"/>
      <c r="B126" s="68"/>
    </row>
    <row r="127" spans="1:6" x14ac:dyDescent="0.25">
      <c r="A127" s="68"/>
      <c r="B127" s="68"/>
    </row>
    <row r="128" spans="1:6" x14ac:dyDescent="0.25">
      <c r="A128" s="68"/>
      <c r="B128" s="68"/>
    </row>
    <row r="129" spans="1:2" x14ac:dyDescent="0.25">
      <c r="A129" s="68"/>
      <c r="B129" s="68"/>
    </row>
    <row r="130" spans="1:2" x14ac:dyDescent="0.25">
      <c r="A130" s="68"/>
      <c r="B130" s="68"/>
    </row>
    <row r="131" spans="1:2" x14ac:dyDescent="0.25">
      <c r="A131" s="68"/>
      <c r="B131" s="68"/>
    </row>
    <row r="132" spans="1:2" x14ac:dyDescent="0.25">
      <c r="A132" s="68"/>
      <c r="B132" s="68"/>
    </row>
    <row r="133" spans="1:2" x14ac:dyDescent="0.25">
      <c r="A133" s="68"/>
      <c r="B133" s="68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showGridLines="0" workbookViewId="0">
      <pane ySplit="7" topLeftCell="A115" activePane="bottomLeft" state="frozen"/>
      <selection activeCell="A44" sqref="A44"/>
      <selection pane="bottomLeft" activeCell="B119" sqref="B119"/>
    </sheetView>
  </sheetViews>
  <sheetFormatPr defaultRowHeight="15" x14ac:dyDescent="0.25"/>
  <cols>
    <col min="1" max="1" width="82.28515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30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31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2" t="s">
        <v>65</v>
      </c>
      <c r="B9" s="11"/>
      <c r="C9" s="11"/>
      <c r="D9" s="4"/>
      <c r="E9" s="5"/>
      <c r="F9" s="41"/>
    </row>
    <row r="10" spans="1:8" x14ac:dyDescent="0.25">
      <c r="A10" s="42" t="s">
        <v>218</v>
      </c>
      <c r="B10" s="11"/>
      <c r="C10" s="11"/>
      <c r="D10" s="4"/>
      <c r="E10" s="5"/>
      <c r="F10" s="41"/>
    </row>
    <row r="11" spans="1:8" x14ac:dyDescent="0.25">
      <c r="A11" s="40" t="s">
        <v>746</v>
      </c>
      <c r="B11" s="11" t="s">
        <v>747</v>
      </c>
      <c r="C11" s="11" t="s">
        <v>224</v>
      </c>
      <c r="D11" s="4">
        <v>551995</v>
      </c>
      <c r="E11" s="5">
        <v>719.8</v>
      </c>
      <c r="F11" s="41">
        <v>3.15E-2</v>
      </c>
    </row>
    <row r="12" spans="1:8" x14ac:dyDescent="0.25">
      <c r="A12" s="40" t="s">
        <v>400</v>
      </c>
      <c r="B12" s="11" t="s">
        <v>401</v>
      </c>
      <c r="C12" s="11" t="s">
        <v>227</v>
      </c>
      <c r="D12" s="4">
        <v>54802</v>
      </c>
      <c r="E12" s="5">
        <v>708.86</v>
      </c>
      <c r="F12" s="41">
        <v>3.1099999999999999E-2</v>
      </c>
    </row>
    <row r="13" spans="1:8" x14ac:dyDescent="0.25">
      <c r="A13" s="40" t="s">
        <v>829</v>
      </c>
      <c r="B13" s="11" t="s">
        <v>830</v>
      </c>
      <c r="C13" s="11" t="s">
        <v>349</v>
      </c>
      <c r="D13" s="4">
        <v>135493</v>
      </c>
      <c r="E13" s="5">
        <v>634.72</v>
      </c>
      <c r="F13" s="41">
        <v>2.7799999999999998E-2</v>
      </c>
    </row>
    <row r="14" spans="1:8" x14ac:dyDescent="0.25">
      <c r="A14" s="40" t="s">
        <v>761</v>
      </c>
      <c r="B14" s="11" t="s">
        <v>762</v>
      </c>
      <c r="C14" s="11" t="s">
        <v>224</v>
      </c>
      <c r="D14" s="4">
        <v>175053</v>
      </c>
      <c r="E14" s="5">
        <v>568.75</v>
      </c>
      <c r="F14" s="41">
        <v>2.4899999999999999E-2</v>
      </c>
    </row>
    <row r="15" spans="1:8" x14ac:dyDescent="0.25">
      <c r="A15" s="40" t="s">
        <v>831</v>
      </c>
      <c r="B15" s="11" t="s">
        <v>832</v>
      </c>
      <c r="C15" s="11" t="s">
        <v>268</v>
      </c>
      <c r="D15" s="4">
        <v>30086</v>
      </c>
      <c r="E15" s="5">
        <v>532.36</v>
      </c>
      <c r="F15" s="41">
        <v>2.3300000000000001E-2</v>
      </c>
    </row>
    <row r="16" spans="1:8" x14ac:dyDescent="0.25">
      <c r="A16" s="40" t="s">
        <v>833</v>
      </c>
      <c r="B16" s="11" t="s">
        <v>834</v>
      </c>
      <c r="C16" s="11" t="s">
        <v>268</v>
      </c>
      <c r="D16" s="4">
        <v>166618</v>
      </c>
      <c r="E16" s="5">
        <v>522.67999999999995</v>
      </c>
      <c r="F16" s="41">
        <v>2.29E-2</v>
      </c>
    </row>
    <row r="17" spans="1:6" x14ac:dyDescent="0.25">
      <c r="A17" s="40" t="s">
        <v>752</v>
      </c>
      <c r="B17" s="11" t="s">
        <v>753</v>
      </c>
      <c r="C17" s="11" t="s">
        <v>236</v>
      </c>
      <c r="D17" s="4">
        <v>255395</v>
      </c>
      <c r="E17" s="5">
        <v>517.94000000000005</v>
      </c>
      <c r="F17" s="41">
        <v>2.2700000000000001E-2</v>
      </c>
    </row>
    <row r="18" spans="1:6" x14ac:dyDescent="0.25">
      <c r="A18" s="40" t="s">
        <v>767</v>
      </c>
      <c r="B18" s="11" t="s">
        <v>768</v>
      </c>
      <c r="C18" s="11" t="s">
        <v>253</v>
      </c>
      <c r="D18" s="4">
        <v>55957</v>
      </c>
      <c r="E18" s="5">
        <v>505.49</v>
      </c>
      <c r="F18" s="41">
        <v>2.2200000000000001E-2</v>
      </c>
    </row>
    <row r="19" spans="1:6" x14ac:dyDescent="0.25">
      <c r="A19" s="40" t="s">
        <v>835</v>
      </c>
      <c r="B19" s="11" t="s">
        <v>836</v>
      </c>
      <c r="C19" s="11" t="s">
        <v>317</v>
      </c>
      <c r="D19" s="4">
        <v>102356</v>
      </c>
      <c r="E19" s="5">
        <v>491.56</v>
      </c>
      <c r="F19" s="41">
        <v>2.1499999999999998E-2</v>
      </c>
    </row>
    <row r="20" spans="1:6" x14ac:dyDescent="0.25">
      <c r="A20" s="40" t="s">
        <v>742</v>
      </c>
      <c r="B20" s="11" t="s">
        <v>743</v>
      </c>
      <c r="C20" s="11" t="s">
        <v>230</v>
      </c>
      <c r="D20" s="4">
        <v>50108</v>
      </c>
      <c r="E20" s="5">
        <v>477.28</v>
      </c>
      <c r="F20" s="41">
        <v>2.0899999999999998E-2</v>
      </c>
    </row>
    <row r="21" spans="1:6" x14ac:dyDescent="0.25">
      <c r="A21" s="40" t="s">
        <v>650</v>
      </c>
      <c r="B21" s="11" t="s">
        <v>651</v>
      </c>
      <c r="C21" s="11" t="s">
        <v>224</v>
      </c>
      <c r="D21" s="4">
        <v>33565</v>
      </c>
      <c r="E21" s="5">
        <v>466.15</v>
      </c>
      <c r="F21" s="41">
        <v>2.0400000000000001E-2</v>
      </c>
    </row>
    <row r="22" spans="1:6" x14ac:dyDescent="0.25">
      <c r="A22" s="40" t="s">
        <v>612</v>
      </c>
      <c r="B22" s="11" t="s">
        <v>613</v>
      </c>
      <c r="C22" s="11" t="s">
        <v>614</v>
      </c>
      <c r="D22" s="4">
        <v>27853</v>
      </c>
      <c r="E22" s="5">
        <v>451.96</v>
      </c>
      <c r="F22" s="41">
        <v>1.9800000000000002E-2</v>
      </c>
    </row>
    <row r="23" spans="1:6" x14ac:dyDescent="0.25">
      <c r="A23" s="40" t="s">
        <v>606</v>
      </c>
      <c r="B23" s="11" t="s">
        <v>607</v>
      </c>
      <c r="C23" s="11" t="s">
        <v>236</v>
      </c>
      <c r="D23" s="4">
        <v>64413</v>
      </c>
      <c r="E23" s="5">
        <v>437.27</v>
      </c>
      <c r="F23" s="41">
        <v>1.9199999999999998E-2</v>
      </c>
    </row>
    <row r="24" spans="1:6" x14ac:dyDescent="0.25">
      <c r="A24" s="40" t="s">
        <v>837</v>
      </c>
      <c r="B24" s="11" t="s">
        <v>838</v>
      </c>
      <c r="C24" s="11" t="s">
        <v>241</v>
      </c>
      <c r="D24" s="4">
        <v>115004</v>
      </c>
      <c r="E24" s="5">
        <v>406.94</v>
      </c>
      <c r="F24" s="41">
        <v>1.78E-2</v>
      </c>
    </row>
    <row r="25" spans="1:6" x14ac:dyDescent="0.25">
      <c r="A25" s="40" t="s">
        <v>839</v>
      </c>
      <c r="B25" s="11" t="s">
        <v>840</v>
      </c>
      <c r="C25" s="11" t="s">
        <v>324</v>
      </c>
      <c r="D25" s="4">
        <v>110504</v>
      </c>
      <c r="E25" s="5">
        <v>397.81</v>
      </c>
      <c r="F25" s="41">
        <v>1.7399999999999999E-2</v>
      </c>
    </row>
    <row r="26" spans="1:6" x14ac:dyDescent="0.25">
      <c r="A26" s="40" t="s">
        <v>803</v>
      </c>
      <c r="B26" s="11" t="s">
        <v>804</v>
      </c>
      <c r="C26" s="11" t="s">
        <v>349</v>
      </c>
      <c r="D26" s="4">
        <v>57235</v>
      </c>
      <c r="E26" s="5">
        <v>387.25</v>
      </c>
      <c r="F26" s="41">
        <v>1.7000000000000001E-2</v>
      </c>
    </row>
    <row r="27" spans="1:6" x14ac:dyDescent="0.25">
      <c r="A27" s="40" t="s">
        <v>343</v>
      </c>
      <c r="B27" s="11" t="s">
        <v>344</v>
      </c>
      <c r="C27" s="11" t="s">
        <v>244</v>
      </c>
      <c r="D27" s="4">
        <v>387793</v>
      </c>
      <c r="E27" s="5">
        <v>384.69</v>
      </c>
      <c r="F27" s="41">
        <v>1.6899999999999998E-2</v>
      </c>
    </row>
    <row r="28" spans="1:6" x14ac:dyDescent="0.25">
      <c r="A28" s="40" t="s">
        <v>771</v>
      </c>
      <c r="B28" s="11" t="s">
        <v>772</v>
      </c>
      <c r="C28" s="11" t="s">
        <v>286</v>
      </c>
      <c r="D28" s="4">
        <v>99866</v>
      </c>
      <c r="E28" s="5">
        <v>379.89</v>
      </c>
      <c r="F28" s="41">
        <v>1.66E-2</v>
      </c>
    </row>
    <row r="29" spans="1:6" x14ac:dyDescent="0.25">
      <c r="A29" s="40" t="s">
        <v>841</v>
      </c>
      <c r="B29" s="11" t="s">
        <v>842</v>
      </c>
      <c r="C29" s="11" t="s">
        <v>294</v>
      </c>
      <c r="D29" s="4">
        <v>56212</v>
      </c>
      <c r="E29" s="5">
        <v>374.91</v>
      </c>
      <c r="F29" s="41">
        <v>1.6400000000000001E-2</v>
      </c>
    </row>
    <row r="30" spans="1:6" x14ac:dyDescent="0.25">
      <c r="A30" s="40" t="s">
        <v>765</v>
      </c>
      <c r="B30" s="11" t="s">
        <v>766</v>
      </c>
      <c r="C30" s="11" t="s">
        <v>756</v>
      </c>
      <c r="D30" s="4">
        <v>494907</v>
      </c>
      <c r="E30" s="5">
        <v>371.18</v>
      </c>
      <c r="F30" s="41">
        <v>1.6299999999999999E-2</v>
      </c>
    </row>
    <row r="31" spans="1:6" x14ac:dyDescent="0.25">
      <c r="A31" s="40" t="s">
        <v>740</v>
      </c>
      <c r="B31" s="11" t="s">
        <v>741</v>
      </c>
      <c r="C31" s="11" t="s">
        <v>253</v>
      </c>
      <c r="D31" s="4">
        <v>22549</v>
      </c>
      <c r="E31" s="5">
        <v>368.01</v>
      </c>
      <c r="F31" s="41">
        <v>1.61E-2</v>
      </c>
    </row>
    <row r="32" spans="1:6" x14ac:dyDescent="0.25">
      <c r="A32" s="40" t="s">
        <v>750</v>
      </c>
      <c r="B32" s="11" t="s">
        <v>751</v>
      </c>
      <c r="C32" s="11" t="s">
        <v>236</v>
      </c>
      <c r="D32" s="4">
        <v>390551</v>
      </c>
      <c r="E32" s="5">
        <v>362.24</v>
      </c>
      <c r="F32" s="41">
        <v>1.5900000000000001E-2</v>
      </c>
    </row>
    <row r="33" spans="1:6" x14ac:dyDescent="0.25">
      <c r="A33" s="40" t="s">
        <v>843</v>
      </c>
      <c r="B33" s="11" t="s">
        <v>844</v>
      </c>
      <c r="C33" s="11" t="s">
        <v>230</v>
      </c>
      <c r="D33" s="4">
        <v>104375</v>
      </c>
      <c r="E33" s="5">
        <v>359.47</v>
      </c>
      <c r="F33" s="41">
        <v>1.5800000000000002E-2</v>
      </c>
    </row>
    <row r="34" spans="1:6" x14ac:dyDescent="0.25">
      <c r="A34" s="40" t="s">
        <v>845</v>
      </c>
      <c r="B34" s="11" t="s">
        <v>846</v>
      </c>
      <c r="C34" s="11" t="s">
        <v>286</v>
      </c>
      <c r="D34" s="4">
        <v>126631</v>
      </c>
      <c r="E34" s="5">
        <v>354.88</v>
      </c>
      <c r="F34" s="41">
        <v>1.5599999999999999E-2</v>
      </c>
    </row>
    <row r="35" spans="1:6" x14ac:dyDescent="0.25">
      <c r="A35" s="40" t="s">
        <v>847</v>
      </c>
      <c r="B35" s="11" t="s">
        <v>848</v>
      </c>
      <c r="C35" s="11" t="s">
        <v>324</v>
      </c>
      <c r="D35" s="4">
        <v>6521</v>
      </c>
      <c r="E35" s="5">
        <v>351.6</v>
      </c>
      <c r="F35" s="41">
        <v>1.54E-2</v>
      </c>
    </row>
    <row r="36" spans="1:6" x14ac:dyDescent="0.25">
      <c r="A36" s="40" t="s">
        <v>781</v>
      </c>
      <c r="B36" s="11" t="s">
        <v>782</v>
      </c>
      <c r="C36" s="11" t="s">
        <v>259</v>
      </c>
      <c r="D36" s="4">
        <v>75441</v>
      </c>
      <c r="E36" s="5">
        <v>351.48</v>
      </c>
      <c r="F36" s="41">
        <v>1.54E-2</v>
      </c>
    </row>
    <row r="37" spans="1:6" x14ac:dyDescent="0.25">
      <c r="A37" s="40" t="s">
        <v>779</v>
      </c>
      <c r="B37" s="11" t="s">
        <v>780</v>
      </c>
      <c r="C37" s="11" t="s">
        <v>614</v>
      </c>
      <c r="D37" s="4">
        <v>19204</v>
      </c>
      <c r="E37" s="5">
        <v>346.13</v>
      </c>
      <c r="F37" s="41">
        <v>1.52E-2</v>
      </c>
    </row>
    <row r="38" spans="1:6" x14ac:dyDescent="0.25">
      <c r="A38" s="40" t="s">
        <v>720</v>
      </c>
      <c r="B38" s="11" t="s">
        <v>721</v>
      </c>
      <c r="C38" s="11" t="s">
        <v>241</v>
      </c>
      <c r="D38" s="4">
        <v>25553</v>
      </c>
      <c r="E38" s="5">
        <v>339.47</v>
      </c>
      <c r="F38" s="41">
        <v>1.49E-2</v>
      </c>
    </row>
    <row r="39" spans="1:6" x14ac:dyDescent="0.25">
      <c r="A39" s="40" t="s">
        <v>671</v>
      </c>
      <c r="B39" s="11" t="s">
        <v>672</v>
      </c>
      <c r="C39" s="11" t="s">
        <v>673</v>
      </c>
      <c r="D39" s="4">
        <v>10910</v>
      </c>
      <c r="E39" s="5">
        <v>323.81</v>
      </c>
      <c r="F39" s="41">
        <v>1.4200000000000001E-2</v>
      </c>
    </row>
    <row r="40" spans="1:6" x14ac:dyDescent="0.25">
      <c r="A40" s="40" t="s">
        <v>675</v>
      </c>
      <c r="B40" s="11" t="s">
        <v>676</v>
      </c>
      <c r="C40" s="11" t="s">
        <v>324</v>
      </c>
      <c r="D40" s="4">
        <v>78738</v>
      </c>
      <c r="E40" s="5">
        <v>321.20999999999998</v>
      </c>
      <c r="F40" s="41">
        <v>1.41E-2</v>
      </c>
    </row>
    <row r="41" spans="1:6" x14ac:dyDescent="0.25">
      <c r="A41" s="40" t="s">
        <v>759</v>
      </c>
      <c r="B41" s="11" t="s">
        <v>760</v>
      </c>
      <c r="C41" s="11" t="s">
        <v>294</v>
      </c>
      <c r="D41" s="4">
        <v>226779</v>
      </c>
      <c r="E41" s="5">
        <v>310.12</v>
      </c>
      <c r="F41" s="41">
        <v>1.3599999999999999E-2</v>
      </c>
    </row>
    <row r="42" spans="1:6" x14ac:dyDescent="0.25">
      <c r="A42" s="40" t="s">
        <v>748</v>
      </c>
      <c r="B42" s="11" t="s">
        <v>749</v>
      </c>
      <c r="C42" s="11" t="s">
        <v>668</v>
      </c>
      <c r="D42" s="4">
        <v>25035</v>
      </c>
      <c r="E42" s="5">
        <v>304.55</v>
      </c>
      <c r="F42" s="41">
        <v>1.3299999999999999E-2</v>
      </c>
    </row>
    <row r="43" spans="1:6" x14ac:dyDescent="0.25">
      <c r="A43" s="40" t="s">
        <v>849</v>
      </c>
      <c r="B43" s="11" t="s">
        <v>850</v>
      </c>
      <c r="C43" s="11" t="s">
        <v>349</v>
      </c>
      <c r="D43" s="4">
        <v>34555</v>
      </c>
      <c r="E43" s="5">
        <v>304.33999999999997</v>
      </c>
      <c r="F43" s="41">
        <v>1.3299999999999999E-2</v>
      </c>
    </row>
    <row r="44" spans="1:6" x14ac:dyDescent="0.25">
      <c r="A44" s="40" t="s">
        <v>851</v>
      </c>
      <c r="B44" s="11" t="s">
        <v>852</v>
      </c>
      <c r="C44" s="11" t="s">
        <v>614</v>
      </c>
      <c r="D44" s="4">
        <v>8789</v>
      </c>
      <c r="E44" s="5">
        <v>301.17</v>
      </c>
      <c r="F44" s="41">
        <v>1.32E-2</v>
      </c>
    </row>
    <row r="45" spans="1:6" x14ac:dyDescent="0.25">
      <c r="A45" s="40" t="s">
        <v>853</v>
      </c>
      <c r="B45" s="11" t="s">
        <v>854</v>
      </c>
      <c r="C45" s="11" t="s">
        <v>614</v>
      </c>
      <c r="D45" s="4">
        <v>44681</v>
      </c>
      <c r="E45" s="5">
        <v>299.63</v>
      </c>
      <c r="F45" s="41">
        <v>1.3100000000000001E-2</v>
      </c>
    </row>
    <row r="46" spans="1:6" x14ac:dyDescent="0.25">
      <c r="A46" s="40" t="s">
        <v>689</v>
      </c>
      <c r="B46" s="11" t="s">
        <v>690</v>
      </c>
      <c r="C46" s="11" t="s">
        <v>649</v>
      </c>
      <c r="D46" s="4">
        <v>29817</v>
      </c>
      <c r="E46" s="5">
        <v>298.26</v>
      </c>
      <c r="F46" s="41">
        <v>1.3100000000000001E-2</v>
      </c>
    </row>
    <row r="47" spans="1:6" x14ac:dyDescent="0.25">
      <c r="A47" s="40" t="s">
        <v>783</v>
      </c>
      <c r="B47" s="11" t="s">
        <v>784</v>
      </c>
      <c r="C47" s="11" t="s">
        <v>324</v>
      </c>
      <c r="D47" s="4">
        <v>48512</v>
      </c>
      <c r="E47" s="5">
        <v>294.47000000000003</v>
      </c>
      <c r="F47" s="41">
        <v>1.29E-2</v>
      </c>
    </row>
    <row r="48" spans="1:6" x14ac:dyDescent="0.25">
      <c r="A48" s="40" t="s">
        <v>669</v>
      </c>
      <c r="B48" s="11" t="s">
        <v>670</v>
      </c>
      <c r="C48" s="11" t="s">
        <v>224</v>
      </c>
      <c r="D48" s="4">
        <v>24416</v>
      </c>
      <c r="E48" s="5">
        <v>292.58999999999997</v>
      </c>
      <c r="F48" s="41">
        <v>1.2800000000000001E-2</v>
      </c>
    </row>
    <row r="49" spans="1:6" x14ac:dyDescent="0.25">
      <c r="A49" s="40" t="s">
        <v>855</v>
      </c>
      <c r="B49" s="11" t="s">
        <v>856</v>
      </c>
      <c r="C49" s="11" t="s">
        <v>349</v>
      </c>
      <c r="D49" s="4">
        <v>191497</v>
      </c>
      <c r="E49" s="5">
        <v>292.51</v>
      </c>
      <c r="F49" s="41">
        <v>1.2800000000000001E-2</v>
      </c>
    </row>
    <row r="50" spans="1:6" x14ac:dyDescent="0.25">
      <c r="A50" s="40" t="s">
        <v>763</v>
      </c>
      <c r="B50" s="11" t="s">
        <v>764</v>
      </c>
      <c r="C50" s="11" t="s">
        <v>294</v>
      </c>
      <c r="D50" s="4">
        <v>24594</v>
      </c>
      <c r="E50" s="5">
        <v>280.88</v>
      </c>
      <c r="F50" s="41">
        <v>1.23E-2</v>
      </c>
    </row>
    <row r="51" spans="1:6" x14ac:dyDescent="0.25">
      <c r="A51" s="40" t="s">
        <v>791</v>
      </c>
      <c r="B51" s="11" t="s">
        <v>792</v>
      </c>
      <c r="C51" s="11" t="s">
        <v>349</v>
      </c>
      <c r="D51" s="4">
        <v>48391</v>
      </c>
      <c r="E51" s="5">
        <v>276.72000000000003</v>
      </c>
      <c r="F51" s="41">
        <v>1.21E-2</v>
      </c>
    </row>
    <row r="52" spans="1:6" x14ac:dyDescent="0.25">
      <c r="A52" s="40" t="s">
        <v>801</v>
      </c>
      <c r="B52" s="11" t="s">
        <v>802</v>
      </c>
      <c r="C52" s="11" t="s">
        <v>324</v>
      </c>
      <c r="D52" s="4">
        <v>13734</v>
      </c>
      <c r="E52" s="5">
        <v>271.23</v>
      </c>
      <c r="F52" s="41">
        <v>1.1900000000000001E-2</v>
      </c>
    </row>
    <row r="53" spans="1:6" x14ac:dyDescent="0.25">
      <c r="A53" s="40" t="s">
        <v>857</v>
      </c>
      <c r="B53" s="11" t="s">
        <v>858</v>
      </c>
      <c r="C53" s="11" t="s">
        <v>303</v>
      </c>
      <c r="D53" s="4">
        <v>39689</v>
      </c>
      <c r="E53" s="5">
        <v>267.13</v>
      </c>
      <c r="F53" s="41">
        <v>1.17E-2</v>
      </c>
    </row>
    <row r="54" spans="1:6" x14ac:dyDescent="0.25">
      <c r="A54" s="40" t="s">
        <v>859</v>
      </c>
      <c r="B54" s="11" t="s">
        <v>860</v>
      </c>
      <c r="C54" s="11" t="s">
        <v>224</v>
      </c>
      <c r="D54" s="4">
        <v>44625</v>
      </c>
      <c r="E54" s="5">
        <v>266.41000000000003</v>
      </c>
      <c r="F54" s="41">
        <v>1.17E-2</v>
      </c>
    </row>
    <row r="55" spans="1:6" x14ac:dyDescent="0.25">
      <c r="A55" s="40" t="s">
        <v>861</v>
      </c>
      <c r="B55" s="11" t="s">
        <v>862</v>
      </c>
      <c r="C55" s="11" t="s">
        <v>324</v>
      </c>
      <c r="D55" s="4">
        <v>101987</v>
      </c>
      <c r="E55" s="5">
        <v>244.67</v>
      </c>
      <c r="F55" s="41">
        <v>1.0699999999999999E-2</v>
      </c>
    </row>
    <row r="56" spans="1:6" x14ac:dyDescent="0.25">
      <c r="A56" s="40" t="s">
        <v>769</v>
      </c>
      <c r="B56" s="11" t="s">
        <v>770</v>
      </c>
      <c r="C56" s="11" t="s">
        <v>286</v>
      </c>
      <c r="D56" s="4">
        <v>66392</v>
      </c>
      <c r="E56" s="5">
        <v>241.5</v>
      </c>
      <c r="F56" s="41">
        <v>1.06E-2</v>
      </c>
    </row>
    <row r="57" spans="1:6" x14ac:dyDescent="0.25">
      <c r="A57" s="40" t="s">
        <v>795</v>
      </c>
      <c r="B57" s="11" t="s">
        <v>796</v>
      </c>
      <c r="C57" s="11" t="s">
        <v>317</v>
      </c>
      <c r="D57" s="4">
        <v>207823</v>
      </c>
      <c r="E57" s="5">
        <v>235.15</v>
      </c>
      <c r="F57" s="41">
        <v>1.03E-2</v>
      </c>
    </row>
    <row r="58" spans="1:6" x14ac:dyDescent="0.25">
      <c r="A58" s="40" t="s">
        <v>863</v>
      </c>
      <c r="B58" s="11" t="s">
        <v>864</v>
      </c>
      <c r="C58" s="11" t="s">
        <v>366</v>
      </c>
      <c r="D58" s="4">
        <v>120407</v>
      </c>
      <c r="E58" s="5">
        <v>234.97</v>
      </c>
      <c r="F58" s="41">
        <v>1.03E-2</v>
      </c>
    </row>
    <row r="59" spans="1:6" x14ac:dyDescent="0.25">
      <c r="A59" s="40" t="s">
        <v>775</v>
      </c>
      <c r="B59" s="11" t="s">
        <v>776</v>
      </c>
      <c r="C59" s="11" t="s">
        <v>244</v>
      </c>
      <c r="D59" s="4">
        <v>96067</v>
      </c>
      <c r="E59" s="5">
        <v>227.73</v>
      </c>
      <c r="F59" s="41">
        <v>0.01</v>
      </c>
    </row>
    <row r="60" spans="1:6" x14ac:dyDescent="0.25">
      <c r="A60" s="40" t="s">
        <v>865</v>
      </c>
      <c r="B60" s="11" t="s">
        <v>866</v>
      </c>
      <c r="C60" s="11" t="s">
        <v>236</v>
      </c>
      <c r="D60" s="4">
        <v>88616</v>
      </c>
      <c r="E60" s="5">
        <v>223.58</v>
      </c>
      <c r="F60" s="41">
        <v>9.7999999999999997E-3</v>
      </c>
    </row>
    <row r="61" spans="1:6" x14ac:dyDescent="0.25">
      <c r="A61" s="40" t="s">
        <v>867</v>
      </c>
      <c r="B61" s="11" t="s">
        <v>868</v>
      </c>
      <c r="C61" s="11" t="s">
        <v>233</v>
      </c>
      <c r="D61" s="4">
        <v>35721</v>
      </c>
      <c r="E61" s="5">
        <v>222.85</v>
      </c>
      <c r="F61" s="41">
        <v>9.7999999999999997E-3</v>
      </c>
    </row>
    <row r="62" spans="1:6" x14ac:dyDescent="0.25">
      <c r="A62" s="40" t="s">
        <v>797</v>
      </c>
      <c r="B62" s="11" t="s">
        <v>798</v>
      </c>
      <c r="C62" s="11" t="s">
        <v>317</v>
      </c>
      <c r="D62" s="4">
        <v>63217</v>
      </c>
      <c r="E62" s="5">
        <v>205.96</v>
      </c>
      <c r="F62" s="41">
        <v>8.9999999999999993E-3</v>
      </c>
    </row>
    <row r="63" spans="1:6" x14ac:dyDescent="0.25">
      <c r="A63" s="40" t="s">
        <v>744</v>
      </c>
      <c r="B63" s="11" t="s">
        <v>745</v>
      </c>
      <c r="C63" s="11" t="s">
        <v>317</v>
      </c>
      <c r="D63" s="4">
        <v>78481</v>
      </c>
      <c r="E63" s="5">
        <v>205.03</v>
      </c>
      <c r="F63" s="41">
        <v>8.9999999999999993E-3</v>
      </c>
    </row>
    <row r="64" spans="1:6" x14ac:dyDescent="0.25">
      <c r="A64" s="40" t="s">
        <v>364</v>
      </c>
      <c r="B64" s="11" t="s">
        <v>365</v>
      </c>
      <c r="C64" s="11" t="s">
        <v>366</v>
      </c>
      <c r="D64" s="4">
        <v>20361</v>
      </c>
      <c r="E64" s="5">
        <v>196.67</v>
      </c>
      <c r="F64" s="41">
        <v>8.6E-3</v>
      </c>
    </row>
    <row r="65" spans="1:6" x14ac:dyDescent="0.25">
      <c r="A65" s="40" t="s">
        <v>799</v>
      </c>
      <c r="B65" s="11" t="s">
        <v>800</v>
      </c>
      <c r="C65" s="11" t="s">
        <v>317</v>
      </c>
      <c r="D65" s="4">
        <v>78890</v>
      </c>
      <c r="E65" s="5">
        <v>189.38</v>
      </c>
      <c r="F65" s="41">
        <v>8.3000000000000001E-3</v>
      </c>
    </row>
    <row r="66" spans="1:6" x14ac:dyDescent="0.25">
      <c r="A66" s="40" t="s">
        <v>789</v>
      </c>
      <c r="B66" s="11" t="s">
        <v>790</v>
      </c>
      <c r="C66" s="11" t="s">
        <v>244</v>
      </c>
      <c r="D66" s="4">
        <v>148929</v>
      </c>
      <c r="E66" s="5">
        <v>184.97</v>
      </c>
      <c r="F66" s="41">
        <v>8.0999999999999996E-3</v>
      </c>
    </row>
    <row r="67" spans="1:6" x14ac:dyDescent="0.25">
      <c r="A67" s="40" t="s">
        <v>869</v>
      </c>
      <c r="B67" s="11" t="s">
        <v>870</v>
      </c>
      <c r="C67" s="11" t="s">
        <v>227</v>
      </c>
      <c r="D67" s="4">
        <v>28621</v>
      </c>
      <c r="E67" s="5">
        <v>182.1</v>
      </c>
      <c r="F67" s="41">
        <v>8.0000000000000002E-3</v>
      </c>
    </row>
    <row r="68" spans="1:6" x14ac:dyDescent="0.25">
      <c r="A68" s="40" t="s">
        <v>871</v>
      </c>
      <c r="B68" s="11" t="s">
        <v>872</v>
      </c>
      <c r="C68" s="11" t="s">
        <v>286</v>
      </c>
      <c r="D68" s="4">
        <v>36210</v>
      </c>
      <c r="E68" s="5">
        <v>169.03</v>
      </c>
      <c r="F68" s="41">
        <v>7.4000000000000003E-3</v>
      </c>
    </row>
    <row r="69" spans="1:6" x14ac:dyDescent="0.25">
      <c r="A69" s="40" t="s">
        <v>873</v>
      </c>
      <c r="B69" s="11" t="s">
        <v>874</v>
      </c>
      <c r="C69" s="11" t="s">
        <v>317</v>
      </c>
      <c r="D69" s="4">
        <v>35616</v>
      </c>
      <c r="E69" s="5">
        <v>167.27</v>
      </c>
      <c r="F69" s="41">
        <v>7.3000000000000001E-3</v>
      </c>
    </row>
    <row r="70" spans="1:6" x14ac:dyDescent="0.25">
      <c r="A70" s="40" t="s">
        <v>817</v>
      </c>
      <c r="B70" s="11" t="s">
        <v>818</v>
      </c>
      <c r="C70" s="11" t="s">
        <v>649</v>
      </c>
      <c r="D70" s="4">
        <v>45143</v>
      </c>
      <c r="E70" s="5">
        <v>160.57</v>
      </c>
      <c r="F70" s="41">
        <v>7.0000000000000001E-3</v>
      </c>
    </row>
    <row r="71" spans="1:6" x14ac:dyDescent="0.25">
      <c r="A71" s="40" t="s">
        <v>821</v>
      </c>
      <c r="B71" s="11" t="s">
        <v>822</v>
      </c>
      <c r="C71" s="11" t="s">
        <v>317</v>
      </c>
      <c r="D71" s="4">
        <v>26696</v>
      </c>
      <c r="E71" s="5">
        <v>160.22999999999999</v>
      </c>
      <c r="F71" s="41">
        <v>7.0000000000000001E-3</v>
      </c>
    </row>
    <row r="72" spans="1:6" x14ac:dyDescent="0.25">
      <c r="A72" s="40" t="s">
        <v>647</v>
      </c>
      <c r="B72" s="11" t="s">
        <v>648</v>
      </c>
      <c r="C72" s="11" t="s">
        <v>649</v>
      </c>
      <c r="D72" s="4">
        <v>70083</v>
      </c>
      <c r="E72" s="5">
        <v>151.19999999999999</v>
      </c>
      <c r="F72" s="41">
        <v>6.6E-3</v>
      </c>
    </row>
    <row r="73" spans="1:6" x14ac:dyDescent="0.25">
      <c r="A73" s="40" t="s">
        <v>875</v>
      </c>
      <c r="B73" s="11" t="s">
        <v>876</v>
      </c>
      <c r="C73" s="11" t="s">
        <v>756</v>
      </c>
      <c r="D73" s="4">
        <v>125921</v>
      </c>
      <c r="E73" s="5">
        <v>150.79</v>
      </c>
      <c r="F73" s="41">
        <v>6.6E-3</v>
      </c>
    </row>
    <row r="74" spans="1:6" x14ac:dyDescent="0.25">
      <c r="A74" s="40" t="s">
        <v>793</v>
      </c>
      <c r="B74" s="11" t="s">
        <v>794</v>
      </c>
      <c r="C74" s="11" t="s">
        <v>294</v>
      </c>
      <c r="D74" s="4">
        <v>143271</v>
      </c>
      <c r="E74" s="5">
        <v>141.55000000000001</v>
      </c>
      <c r="F74" s="41">
        <v>6.1999999999999998E-3</v>
      </c>
    </row>
    <row r="75" spans="1:6" x14ac:dyDescent="0.25">
      <c r="A75" s="40" t="s">
        <v>815</v>
      </c>
      <c r="B75" s="11" t="s">
        <v>816</v>
      </c>
      <c r="C75" s="11" t="s">
        <v>233</v>
      </c>
      <c r="D75" s="4">
        <v>12071</v>
      </c>
      <c r="E75" s="5">
        <v>126.04</v>
      </c>
      <c r="F75" s="41">
        <v>5.4999999999999997E-3</v>
      </c>
    </row>
    <row r="76" spans="1:6" x14ac:dyDescent="0.25">
      <c r="A76" s="40" t="s">
        <v>664</v>
      </c>
      <c r="B76" s="11" t="s">
        <v>665</v>
      </c>
      <c r="C76" s="11" t="s">
        <v>324</v>
      </c>
      <c r="D76" s="4">
        <v>6489</v>
      </c>
      <c r="E76" s="5">
        <v>117.76</v>
      </c>
      <c r="F76" s="41">
        <v>5.1999999999999998E-3</v>
      </c>
    </row>
    <row r="77" spans="1:6" x14ac:dyDescent="0.25">
      <c r="A77" s="40" t="s">
        <v>773</v>
      </c>
      <c r="B77" s="11" t="s">
        <v>774</v>
      </c>
      <c r="C77" s="11" t="s">
        <v>349</v>
      </c>
      <c r="D77" s="4">
        <v>6922</v>
      </c>
      <c r="E77" s="5">
        <v>96.4</v>
      </c>
      <c r="F77" s="41">
        <v>4.1999999999999997E-3</v>
      </c>
    </row>
    <row r="78" spans="1:6" x14ac:dyDescent="0.25">
      <c r="A78" s="40" t="s">
        <v>625</v>
      </c>
      <c r="B78" s="11" t="s">
        <v>626</v>
      </c>
      <c r="C78" s="11" t="s">
        <v>227</v>
      </c>
      <c r="D78" s="4">
        <v>5178</v>
      </c>
      <c r="E78" s="5">
        <v>89.96</v>
      </c>
      <c r="F78" s="41">
        <v>3.8999999999999998E-3</v>
      </c>
    </row>
    <row r="79" spans="1:6" x14ac:dyDescent="0.25">
      <c r="A79" s="40" t="s">
        <v>813</v>
      </c>
      <c r="B79" s="11" t="s">
        <v>814</v>
      </c>
      <c r="C79" s="11" t="s">
        <v>349</v>
      </c>
      <c r="D79" s="4">
        <v>4428</v>
      </c>
      <c r="E79" s="5">
        <v>64.38</v>
      </c>
      <c r="F79" s="41">
        <v>2.8E-3</v>
      </c>
    </row>
    <row r="80" spans="1:6" x14ac:dyDescent="0.25">
      <c r="A80" s="40" t="s">
        <v>877</v>
      </c>
      <c r="B80" s="11" t="s">
        <v>878</v>
      </c>
      <c r="C80" s="11" t="s">
        <v>649</v>
      </c>
      <c r="D80" s="4">
        <v>13205</v>
      </c>
      <c r="E80" s="5">
        <v>61.14</v>
      </c>
      <c r="F80" s="41">
        <v>2.7000000000000001E-3</v>
      </c>
    </row>
    <row r="81" spans="1:6" ht="14.65" customHeight="1" x14ac:dyDescent="0.25">
      <c r="A81" s="42" t="s">
        <v>98</v>
      </c>
      <c r="B81" s="12"/>
      <c r="C81" s="12"/>
      <c r="D81" s="6"/>
      <c r="E81" s="14">
        <v>21726.68</v>
      </c>
      <c r="F81" s="43">
        <v>0.95189999999999997</v>
      </c>
    </row>
    <row r="82" spans="1:6" x14ac:dyDescent="0.25">
      <c r="A82" s="42" t="s">
        <v>421</v>
      </c>
      <c r="B82" s="11"/>
      <c r="C82" s="11"/>
      <c r="D82" s="4"/>
      <c r="E82" s="5"/>
      <c r="F82" s="41"/>
    </row>
    <row r="83" spans="1:6" x14ac:dyDescent="0.25">
      <c r="A83" s="42" t="s">
        <v>98</v>
      </c>
      <c r="B83" s="11"/>
      <c r="C83" s="11"/>
      <c r="D83" s="4"/>
      <c r="E83" s="15" t="s">
        <v>66</v>
      </c>
      <c r="F83" s="45" t="s">
        <v>66</v>
      </c>
    </row>
    <row r="84" spans="1:6" x14ac:dyDescent="0.25">
      <c r="A84" s="46" t="s">
        <v>108</v>
      </c>
      <c r="B84" s="26"/>
      <c r="C84" s="26"/>
      <c r="D84" s="27"/>
      <c r="E84" s="9">
        <v>21726.68</v>
      </c>
      <c r="F84" s="48">
        <v>0.95189999999999997</v>
      </c>
    </row>
    <row r="85" spans="1:6" x14ac:dyDescent="0.25">
      <c r="A85" s="40"/>
      <c r="B85" s="11"/>
      <c r="C85" s="11"/>
      <c r="D85" s="4"/>
      <c r="E85" s="5"/>
      <c r="F85" s="41"/>
    </row>
    <row r="86" spans="1:6" x14ac:dyDescent="0.25">
      <c r="A86" s="42" t="s">
        <v>526</v>
      </c>
      <c r="B86" s="12"/>
      <c r="C86" s="12"/>
      <c r="D86" s="6"/>
      <c r="E86" s="7"/>
      <c r="F86" s="44"/>
    </row>
    <row r="87" spans="1:6" x14ac:dyDescent="0.25">
      <c r="A87" s="42" t="s">
        <v>527</v>
      </c>
      <c r="B87" s="12"/>
      <c r="C87" s="12"/>
      <c r="D87" s="6"/>
      <c r="E87" s="7"/>
      <c r="F87" s="44"/>
    </row>
    <row r="88" spans="1:6" x14ac:dyDescent="0.25">
      <c r="A88" s="40" t="s">
        <v>879</v>
      </c>
      <c r="B88" s="11"/>
      <c r="C88" s="11" t="s">
        <v>737</v>
      </c>
      <c r="D88" s="4">
        <v>20000000</v>
      </c>
      <c r="E88" s="5">
        <v>200</v>
      </c>
      <c r="F88" s="41">
        <v>8.8000000000000005E-3</v>
      </c>
    </row>
    <row r="89" spans="1:6" x14ac:dyDescent="0.25">
      <c r="A89" s="40" t="s">
        <v>880</v>
      </c>
      <c r="B89" s="11"/>
      <c r="C89" s="11" t="s">
        <v>881</v>
      </c>
      <c r="D89" s="4">
        <v>10000000</v>
      </c>
      <c r="E89" s="5">
        <v>100</v>
      </c>
      <c r="F89" s="41">
        <v>4.4000000000000003E-3</v>
      </c>
    </row>
    <row r="90" spans="1:6" x14ac:dyDescent="0.25">
      <c r="A90" s="40" t="s">
        <v>882</v>
      </c>
      <c r="B90" s="11"/>
      <c r="C90" s="11" t="s">
        <v>706</v>
      </c>
      <c r="D90" s="4">
        <v>10000000</v>
      </c>
      <c r="E90" s="5">
        <v>100</v>
      </c>
      <c r="F90" s="41">
        <v>4.4000000000000003E-3</v>
      </c>
    </row>
    <row r="91" spans="1:6" x14ac:dyDescent="0.25">
      <c r="A91" s="42" t="s">
        <v>98</v>
      </c>
      <c r="B91" s="12"/>
      <c r="C91" s="12"/>
      <c r="D91" s="6"/>
      <c r="E91" s="14">
        <v>400</v>
      </c>
      <c r="F91" s="43">
        <v>1.7600000000000001E-2</v>
      </c>
    </row>
    <row r="92" spans="1:6" x14ac:dyDescent="0.25">
      <c r="A92" s="46" t="s">
        <v>108</v>
      </c>
      <c r="B92" s="26"/>
      <c r="C92" s="26"/>
      <c r="D92" s="27"/>
      <c r="E92" s="9">
        <v>400</v>
      </c>
      <c r="F92" s="48">
        <v>1.7600000000000001E-2</v>
      </c>
    </row>
    <row r="93" spans="1:6" x14ac:dyDescent="0.25">
      <c r="A93" s="40"/>
      <c r="B93" s="11"/>
      <c r="C93" s="11"/>
      <c r="D93" s="4"/>
      <c r="E93" s="5"/>
      <c r="F93" s="41"/>
    </row>
    <row r="94" spans="1:6" x14ac:dyDescent="0.25">
      <c r="A94" s="40"/>
      <c r="B94" s="11"/>
      <c r="C94" s="11"/>
      <c r="D94" s="4"/>
      <c r="E94" s="5"/>
      <c r="F94" s="41"/>
    </row>
    <row r="95" spans="1:6" x14ac:dyDescent="0.25">
      <c r="A95" s="42" t="s">
        <v>109</v>
      </c>
      <c r="B95" s="11"/>
      <c r="C95" s="11"/>
      <c r="D95" s="4"/>
      <c r="E95" s="5"/>
      <c r="F95" s="41"/>
    </row>
    <row r="96" spans="1:6" x14ac:dyDescent="0.25">
      <c r="A96" s="40" t="s">
        <v>110</v>
      </c>
      <c r="B96" s="11"/>
      <c r="C96" s="11"/>
      <c r="D96" s="4"/>
      <c r="E96" s="5">
        <v>1412.54</v>
      </c>
      <c r="F96" s="41">
        <v>6.1899999999999997E-2</v>
      </c>
    </row>
    <row r="97" spans="1:6" x14ac:dyDescent="0.25">
      <c r="A97" s="42" t="s">
        <v>98</v>
      </c>
      <c r="B97" s="12"/>
      <c r="C97" s="12"/>
      <c r="D97" s="6"/>
      <c r="E97" s="14">
        <v>1412.54</v>
      </c>
      <c r="F97" s="43">
        <v>6.1899999999999997E-2</v>
      </c>
    </row>
    <row r="98" spans="1:6" x14ac:dyDescent="0.25">
      <c r="A98" s="40"/>
      <c r="B98" s="11"/>
      <c r="C98" s="11"/>
      <c r="D98" s="4"/>
      <c r="E98" s="5"/>
      <c r="F98" s="41"/>
    </row>
    <row r="99" spans="1:6" x14ac:dyDescent="0.25">
      <c r="A99" s="46" t="s">
        <v>108</v>
      </c>
      <c r="B99" s="26"/>
      <c r="C99" s="26"/>
      <c r="D99" s="27"/>
      <c r="E99" s="14">
        <v>1412.54</v>
      </c>
      <c r="F99" s="43">
        <v>6.1899999999999997E-2</v>
      </c>
    </row>
    <row r="100" spans="1:6" x14ac:dyDescent="0.25">
      <c r="A100" s="40" t="s">
        <v>111</v>
      </c>
      <c r="B100" s="11"/>
      <c r="C100" s="11"/>
      <c r="D100" s="4"/>
      <c r="E100" s="17">
        <v>-718.3</v>
      </c>
      <c r="F100" s="58">
        <v>-3.1399999999999997E-2</v>
      </c>
    </row>
    <row r="101" spans="1:6" x14ac:dyDescent="0.25">
      <c r="A101" s="47" t="s">
        <v>112</v>
      </c>
      <c r="B101" s="13"/>
      <c r="C101" s="13"/>
      <c r="D101" s="8"/>
      <c r="E101" s="9">
        <v>22820.92</v>
      </c>
      <c r="F101" s="48">
        <v>1</v>
      </c>
    </row>
    <row r="102" spans="1:6" x14ac:dyDescent="0.25">
      <c r="A102" s="32"/>
      <c r="B102" s="22"/>
      <c r="C102" s="22"/>
      <c r="D102" s="22"/>
      <c r="E102" s="22"/>
      <c r="F102" s="31"/>
    </row>
    <row r="103" spans="1:6" x14ac:dyDescent="0.25">
      <c r="A103" s="32"/>
      <c r="B103" s="22"/>
      <c r="C103" s="22"/>
      <c r="D103" s="22"/>
      <c r="E103" s="22"/>
      <c r="F103" s="31"/>
    </row>
    <row r="104" spans="1:6" x14ac:dyDescent="0.25">
      <c r="A104" s="32"/>
      <c r="B104" s="22"/>
      <c r="C104" s="22"/>
      <c r="D104" s="22"/>
      <c r="E104" s="22"/>
      <c r="F104" s="31"/>
    </row>
    <row r="105" spans="1:6" x14ac:dyDescent="0.25">
      <c r="A105" s="49" t="s">
        <v>1183</v>
      </c>
      <c r="B105" s="22"/>
      <c r="C105" s="22"/>
      <c r="D105" s="22"/>
      <c r="E105" s="22"/>
      <c r="F105" s="31"/>
    </row>
    <row r="106" spans="1:6" x14ac:dyDescent="0.25">
      <c r="A106" s="50" t="s">
        <v>1184</v>
      </c>
      <c r="B106" s="21" t="s">
        <v>66</v>
      </c>
      <c r="C106" s="22"/>
      <c r="D106" s="22"/>
      <c r="E106" s="22"/>
      <c r="F106" s="31"/>
    </row>
    <row r="107" spans="1:6" x14ac:dyDescent="0.25">
      <c r="A107" s="32" t="s">
        <v>1270</v>
      </c>
      <c r="B107" s="22"/>
      <c r="C107" s="22"/>
      <c r="D107" s="22"/>
      <c r="E107" s="22"/>
      <c r="F107" s="31"/>
    </row>
    <row r="108" spans="1:6" x14ac:dyDescent="0.25">
      <c r="A108" s="32" t="s">
        <v>1185</v>
      </c>
      <c r="B108" s="22" t="s">
        <v>1186</v>
      </c>
      <c r="C108" s="22" t="s">
        <v>1186</v>
      </c>
      <c r="D108" s="22"/>
      <c r="E108" s="22"/>
      <c r="F108" s="31"/>
    </row>
    <row r="109" spans="1:6" x14ac:dyDescent="0.25">
      <c r="A109" s="32"/>
      <c r="B109" s="51">
        <v>43555</v>
      </c>
      <c r="C109" s="51">
        <v>43585</v>
      </c>
      <c r="D109" s="22"/>
      <c r="E109" s="22"/>
      <c r="F109" s="31"/>
    </row>
    <row r="110" spans="1:6" x14ac:dyDescent="0.25">
      <c r="A110" s="32" t="s">
        <v>1190</v>
      </c>
      <c r="B110" s="22">
        <v>11.224</v>
      </c>
      <c r="C110" s="22">
        <v>10.974</v>
      </c>
      <c r="D110" s="22"/>
      <c r="E110" s="22"/>
      <c r="F110" s="31"/>
    </row>
    <row r="111" spans="1:6" x14ac:dyDescent="0.25">
      <c r="A111" s="32" t="s">
        <v>1191</v>
      </c>
      <c r="B111" s="22">
        <v>11.224</v>
      </c>
      <c r="C111" s="22">
        <v>10.974</v>
      </c>
      <c r="D111" s="22"/>
      <c r="E111" s="22"/>
      <c r="F111" s="31"/>
    </row>
    <row r="112" spans="1:6" x14ac:dyDescent="0.25">
      <c r="A112" s="32" t="s">
        <v>1209</v>
      </c>
      <c r="B112" s="22">
        <v>11.201000000000001</v>
      </c>
      <c r="C112" s="22">
        <v>10.938000000000001</v>
      </c>
      <c r="D112" s="22"/>
      <c r="E112" s="22"/>
      <c r="F112" s="31"/>
    </row>
    <row r="113" spans="1:6" x14ac:dyDescent="0.25">
      <c r="A113" s="32" t="s">
        <v>1211</v>
      </c>
      <c r="B113" s="22">
        <v>11.201000000000001</v>
      </c>
      <c r="C113" s="22">
        <v>10.938000000000001</v>
      </c>
      <c r="D113" s="22"/>
      <c r="E113" s="22"/>
      <c r="F113" s="31"/>
    </row>
    <row r="114" spans="1:6" x14ac:dyDescent="0.25">
      <c r="A114" s="64"/>
      <c r="B114" s="63"/>
      <c r="C114" s="22"/>
      <c r="D114" s="22"/>
      <c r="E114" s="22"/>
      <c r="F114" s="31"/>
    </row>
    <row r="115" spans="1:6" x14ac:dyDescent="0.25">
      <c r="A115" s="64" t="s">
        <v>1201</v>
      </c>
      <c r="B115" s="73" t="s">
        <v>66</v>
      </c>
      <c r="C115" s="22"/>
      <c r="D115" s="22"/>
      <c r="E115" s="22"/>
      <c r="F115" s="31"/>
    </row>
    <row r="116" spans="1:6" x14ac:dyDescent="0.25">
      <c r="A116" s="64" t="s">
        <v>1202</v>
      </c>
      <c r="B116" s="73" t="s">
        <v>66</v>
      </c>
      <c r="C116" s="22"/>
      <c r="D116" s="22"/>
      <c r="E116" s="22"/>
      <c r="F116" s="31"/>
    </row>
    <row r="117" spans="1:6" x14ac:dyDescent="0.25">
      <c r="A117" s="65" t="s">
        <v>1203</v>
      </c>
      <c r="B117" s="73" t="s">
        <v>66</v>
      </c>
      <c r="C117" s="22"/>
      <c r="D117" s="22"/>
      <c r="E117" s="22"/>
      <c r="F117" s="31"/>
    </row>
    <row r="118" spans="1:6" x14ac:dyDescent="0.25">
      <c r="A118" s="65" t="s">
        <v>1204</v>
      </c>
      <c r="B118" s="73" t="s">
        <v>66</v>
      </c>
      <c r="C118" s="22"/>
      <c r="D118" s="22"/>
      <c r="E118" s="22"/>
      <c r="F118" s="31"/>
    </row>
    <row r="119" spans="1:6" x14ac:dyDescent="0.25">
      <c r="A119" s="64" t="s">
        <v>1271</v>
      </c>
      <c r="B119" s="76">
        <v>0.22</v>
      </c>
      <c r="C119" s="22"/>
      <c r="D119" s="22"/>
      <c r="E119" s="22"/>
      <c r="F119" s="31"/>
    </row>
    <row r="120" spans="1:6" ht="30" x14ac:dyDescent="0.25">
      <c r="A120" s="65" t="s">
        <v>1268</v>
      </c>
      <c r="B120" s="73" t="s">
        <v>66</v>
      </c>
      <c r="C120" s="22"/>
      <c r="D120" s="22"/>
      <c r="E120" s="22"/>
      <c r="F120" s="31"/>
    </row>
    <row r="121" spans="1:6" ht="30" x14ac:dyDescent="0.25">
      <c r="A121" s="65" t="s">
        <v>1269</v>
      </c>
      <c r="B121" s="73" t="s">
        <v>66</v>
      </c>
      <c r="C121" s="22"/>
      <c r="D121" s="22"/>
      <c r="E121" s="22"/>
      <c r="F121" s="31"/>
    </row>
    <row r="122" spans="1:6" ht="15.75" thickBot="1" x14ac:dyDescent="0.3">
      <c r="A122" s="66"/>
      <c r="B122" s="67"/>
      <c r="C122" s="52"/>
      <c r="D122" s="52"/>
      <c r="E122" s="52"/>
      <c r="F122" s="53"/>
    </row>
    <row r="123" spans="1:6" x14ac:dyDescent="0.25">
      <c r="A123" s="68"/>
      <c r="B123" s="68"/>
    </row>
    <row r="124" spans="1:6" x14ac:dyDescent="0.25">
      <c r="A124" s="68"/>
      <c r="B124" s="68"/>
    </row>
    <row r="125" spans="1:6" x14ac:dyDescent="0.25">
      <c r="A125" s="68"/>
      <c r="B125" s="68"/>
    </row>
    <row r="126" spans="1:6" x14ac:dyDescent="0.25">
      <c r="A126" s="68"/>
      <c r="B126" s="68"/>
    </row>
    <row r="127" spans="1:6" x14ac:dyDescent="0.25">
      <c r="A127" s="68"/>
      <c r="B127" s="68"/>
    </row>
    <row r="128" spans="1:6" x14ac:dyDescent="0.25">
      <c r="A128" s="68"/>
      <c r="B128" s="68"/>
    </row>
    <row r="129" spans="1:2" x14ac:dyDescent="0.25">
      <c r="A129" s="68"/>
      <c r="B129" s="68"/>
    </row>
    <row r="130" spans="1:2" x14ac:dyDescent="0.25">
      <c r="A130" s="68"/>
      <c r="B130" s="68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showGridLines="0" workbookViewId="0">
      <pane ySplit="7" topLeftCell="A133" activePane="bottomLeft" state="frozen"/>
      <selection activeCell="A44" sqref="A44"/>
      <selection pane="bottomLeft" activeCell="B136" sqref="B136"/>
    </sheetView>
  </sheetViews>
  <sheetFormatPr defaultRowHeight="15" x14ac:dyDescent="0.25"/>
  <cols>
    <col min="1" max="1" width="82.28515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32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33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2" t="s">
        <v>65</v>
      </c>
      <c r="B9" s="11"/>
      <c r="C9" s="11"/>
      <c r="D9" s="4"/>
      <c r="E9" s="5"/>
      <c r="F9" s="41"/>
    </row>
    <row r="10" spans="1:8" x14ac:dyDescent="0.25">
      <c r="A10" s="42" t="s">
        <v>218</v>
      </c>
      <c r="B10" s="11"/>
      <c r="C10" s="11"/>
      <c r="D10" s="4"/>
      <c r="E10" s="5"/>
      <c r="F10" s="41"/>
    </row>
    <row r="11" spans="1:8" x14ac:dyDescent="0.25">
      <c r="A11" s="40" t="s">
        <v>225</v>
      </c>
      <c r="B11" s="11" t="s">
        <v>226</v>
      </c>
      <c r="C11" s="11" t="s">
        <v>227</v>
      </c>
      <c r="D11" s="4">
        <v>112160</v>
      </c>
      <c r="E11" s="5">
        <v>842.71</v>
      </c>
      <c r="F11" s="41">
        <v>6.9099999999999995E-2</v>
      </c>
    </row>
    <row r="12" spans="1:8" x14ac:dyDescent="0.25">
      <c r="A12" s="40" t="s">
        <v>315</v>
      </c>
      <c r="B12" s="11" t="s">
        <v>316</v>
      </c>
      <c r="C12" s="11" t="s">
        <v>317</v>
      </c>
      <c r="D12" s="4">
        <v>426400</v>
      </c>
      <c r="E12" s="5">
        <v>736.61</v>
      </c>
      <c r="F12" s="41">
        <v>6.0400000000000002E-2</v>
      </c>
    </row>
    <row r="13" spans="1:8" x14ac:dyDescent="0.25">
      <c r="A13" s="40" t="s">
        <v>234</v>
      </c>
      <c r="B13" s="11" t="s">
        <v>235</v>
      </c>
      <c r="C13" s="11" t="s">
        <v>236</v>
      </c>
      <c r="D13" s="4">
        <v>214362</v>
      </c>
      <c r="E13" s="5">
        <v>664.42</v>
      </c>
      <c r="F13" s="41">
        <v>5.45E-2</v>
      </c>
    </row>
    <row r="14" spans="1:8" x14ac:dyDescent="0.25">
      <c r="A14" s="40" t="s">
        <v>257</v>
      </c>
      <c r="B14" s="11" t="s">
        <v>258</v>
      </c>
      <c r="C14" s="11" t="s">
        <v>259</v>
      </c>
      <c r="D14" s="4">
        <v>1460000</v>
      </c>
      <c r="E14" s="5">
        <v>655.54</v>
      </c>
      <c r="F14" s="41">
        <v>5.3800000000000001E-2</v>
      </c>
    </row>
    <row r="15" spans="1:8" x14ac:dyDescent="0.25">
      <c r="A15" s="40" t="s">
        <v>266</v>
      </c>
      <c r="B15" s="11" t="s">
        <v>267</v>
      </c>
      <c r="C15" s="11" t="s">
        <v>268</v>
      </c>
      <c r="D15" s="4">
        <v>85000</v>
      </c>
      <c r="E15" s="5">
        <v>488.11</v>
      </c>
      <c r="F15" s="41">
        <v>0.04</v>
      </c>
    </row>
    <row r="16" spans="1:8" x14ac:dyDescent="0.25">
      <c r="A16" s="40" t="s">
        <v>262</v>
      </c>
      <c r="B16" s="11" t="s">
        <v>263</v>
      </c>
      <c r="C16" s="11" t="s">
        <v>236</v>
      </c>
      <c r="D16" s="4">
        <v>13995</v>
      </c>
      <c r="E16" s="5">
        <v>324.33</v>
      </c>
      <c r="F16" s="41">
        <v>2.6599999999999999E-2</v>
      </c>
    </row>
    <row r="17" spans="1:6" x14ac:dyDescent="0.25">
      <c r="A17" s="40" t="s">
        <v>356</v>
      </c>
      <c r="B17" s="11" t="s">
        <v>357</v>
      </c>
      <c r="C17" s="11" t="s">
        <v>276</v>
      </c>
      <c r="D17" s="4">
        <v>154670</v>
      </c>
      <c r="E17" s="5">
        <v>258.07</v>
      </c>
      <c r="F17" s="41">
        <v>2.12E-2</v>
      </c>
    </row>
    <row r="18" spans="1:6" x14ac:dyDescent="0.25">
      <c r="A18" s="40" t="s">
        <v>596</v>
      </c>
      <c r="B18" s="11" t="s">
        <v>597</v>
      </c>
      <c r="C18" s="11" t="s">
        <v>236</v>
      </c>
      <c r="D18" s="4">
        <v>55025</v>
      </c>
      <c r="E18" s="5">
        <v>224.23</v>
      </c>
      <c r="F18" s="41">
        <v>1.84E-2</v>
      </c>
    </row>
    <row r="19" spans="1:6" x14ac:dyDescent="0.25">
      <c r="A19" s="40" t="s">
        <v>219</v>
      </c>
      <c r="B19" s="11" t="s">
        <v>220</v>
      </c>
      <c r="C19" s="11" t="s">
        <v>221</v>
      </c>
      <c r="D19" s="4">
        <v>14218</v>
      </c>
      <c r="E19" s="5">
        <v>198.03</v>
      </c>
      <c r="F19" s="41">
        <v>1.6199999999999999E-2</v>
      </c>
    </row>
    <row r="20" spans="1:6" x14ac:dyDescent="0.25">
      <c r="A20" s="40" t="s">
        <v>249</v>
      </c>
      <c r="B20" s="11" t="s">
        <v>250</v>
      </c>
      <c r="C20" s="11" t="s">
        <v>227</v>
      </c>
      <c r="D20" s="4">
        <v>7925</v>
      </c>
      <c r="E20" s="5">
        <v>179.13</v>
      </c>
      <c r="F20" s="41">
        <v>1.47E-2</v>
      </c>
    </row>
    <row r="21" spans="1:6" x14ac:dyDescent="0.25">
      <c r="A21" s="40" t="s">
        <v>222</v>
      </c>
      <c r="B21" s="11" t="s">
        <v>223</v>
      </c>
      <c r="C21" s="11" t="s">
        <v>224</v>
      </c>
      <c r="D21" s="4">
        <v>8723</v>
      </c>
      <c r="E21" s="5">
        <v>174.03</v>
      </c>
      <c r="F21" s="41">
        <v>1.43E-2</v>
      </c>
    </row>
    <row r="22" spans="1:6" x14ac:dyDescent="0.25">
      <c r="A22" s="40" t="s">
        <v>358</v>
      </c>
      <c r="B22" s="11" t="s">
        <v>359</v>
      </c>
      <c r="C22" s="11" t="s">
        <v>224</v>
      </c>
      <c r="D22" s="4">
        <v>5619</v>
      </c>
      <c r="E22" s="5">
        <v>173.96</v>
      </c>
      <c r="F22" s="41">
        <v>1.43E-2</v>
      </c>
    </row>
    <row r="23" spans="1:6" x14ac:dyDescent="0.25">
      <c r="A23" s="40" t="s">
        <v>598</v>
      </c>
      <c r="B23" s="11" t="s">
        <v>599</v>
      </c>
      <c r="C23" s="11" t="s">
        <v>227</v>
      </c>
      <c r="D23" s="4">
        <v>12957</v>
      </c>
      <c r="E23" s="5">
        <v>153.33000000000001</v>
      </c>
      <c r="F23" s="41">
        <v>1.26E-2</v>
      </c>
    </row>
    <row r="24" spans="1:6" x14ac:dyDescent="0.25">
      <c r="A24" s="40" t="s">
        <v>242</v>
      </c>
      <c r="B24" s="11" t="s">
        <v>243</v>
      </c>
      <c r="C24" s="11" t="s">
        <v>244</v>
      </c>
      <c r="D24" s="4">
        <v>11202</v>
      </c>
      <c r="E24" s="5">
        <v>151.06</v>
      </c>
      <c r="F24" s="41">
        <v>1.24E-2</v>
      </c>
    </row>
    <row r="25" spans="1:6" x14ac:dyDescent="0.25">
      <c r="A25" s="40" t="s">
        <v>600</v>
      </c>
      <c r="B25" s="11" t="s">
        <v>601</v>
      </c>
      <c r="C25" s="11" t="s">
        <v>241</v>
      </c>
      <c r="D25" s="4">
        <v>1838</v>
      </c>
      <c r="E25" s="5">
        <v>133.77000000000001</v>
      </c>
      <c r="F25" s="41">
        <v>1.0999999999999999E-2</v>
      </c>
    </row>
    <row r="26" spans="1:6" x14ac:dyDescent="0.25">
      <c r="A26" s="40" t="s">
        <v>619</v>
      </c>
      <c r="B26" s="11" t="s">
        <v>620</v>
      </c>
      <c r="C26" s="11" t="s">
        <v>281</v>
      </c>
      <c r="D26" s="4">
        <v>1521</v>
      </c>
      <c r="E26" s="5">
        <v>101.4</v>
      </c>
      <c r="F26" s="41">
        <v>8.3000000000000001E-3</v>
      </c>
    </row>
    <row r="27" spans="1:6" x14ac:dyDescent="0.25">
      <c r="A27" s="40" t="s">
        <v>602</v>
      </c>
      <c r="B27" s="11" t="s">
        <v>603</v>
      </c>
      <c r="C27" s="11" t="s">
        <v>236</v>
      </c>
      <c r="D27" s="4">
        <v>7302</v>
      </c>
      <c r="E27" s="5">
        <v>101.25</v>
      </c>
      <c r="F27" s="41">
        <v>8.3000000000000001E-3</v>
      </c>
    </row>
    <row r="28" spans="1:6" x14ac:dyDescent="0.25">
      <c r="A28" s="40" t="s">
        <v>610</v>
      </c>
      <c r="B28" s="11" t="s">
        <v>611</v>
      </c>
      <c r="C28" s="11" t="s">
        <v>224</v>
      </c>
      <c r="D28" s="4">
        <v>9185</v>
      </c>
      <c r="E28" s="5">
        <v>100.42</v>
      </c>
      <c r="F28" s="41">
        <v>8.2000000000000007E-3</v>
      </c>
    </row>
    <row r="29" spans="1:6" x14ac:dyDescent="0.25">
      <c r="A29" s="40" t="s">
        <v>604</v>
      </c>
      <c r="B29" s="11" t="s">
        <v>605</v>
      </c>
      <c r="C29" s="11" t="s">
        <v>366</v>
      </c>
      <c r="D29" s="4">
        <v>38146</v>
      </c>
      <c r="E29" s="5">
        <v>91.99</v>
      </c>
      <c r="F29" s="41">
        <v>7.4999999999999997E-3</v>
      </c>
    </row>
    <row r="30" spans="1:6" x14ac:dyDescent="0.25">
      <c r="A30" s="40" t="s">
        <v>239</v>
      </c>
      <c r="B30" s="11" t="s">
        <v>240</v>
      </c>
      <c r="C30" s="11" t="s">
        <v>241</v>
      </c>
      <c r="D30" s="4">
        <v>28074</v>
      </c>
      <c r="E30" s="5">
        <v>84.6</v>
      </c>
      <c r="F30" s="41">
        <v>6.8999999999999999E-3</v>
      </c>
    </row>
    <row r="31" spans="1:6" x14ac:dyDescent="0.25">
      <c r="A31" s="40" t="s">
        <v>606</v>
      </c>
      <c r="B31" s="11" t="s">
        <v>607</v>
      </c>
      <c r="C31" s="11" t="s">
        <v>236</v>
      </c>
      <c r="D31" s="4">
        <v>12041</v>
      </c>
      <c r="E31" s="5">
        <v>81.739999999999995</v>
      </c>
      <c r="F31" s="41">
        <v>6.7000000000000002E-3</v>
      </c>
    </row>
    <row r="32" spans="1:6" x14ac:dyDescent="0.25">
      <c r="A32" s="40" t="s">
        <v>608</v>
      </c>
      <c r="B32" s="11" t="s">
        <v>609</v>
      </c>
      <c r="C32" s="11" t="s">
        <v>224</v>
      </c>
      <c r="D32" s="4">
        <v>7279</v>
      </c>
      <c r="E32" s="5">
        <v>73.36</v>
      </c>
      <c r="F32" s="41">
        <v>6.0000000000000001E-3</v>
      </c>
    </row>
    <row r="33" spans="1:6" x14ac:dyDescent="0.25">
      <c r="A33" s="40" t="s">
        <v>379</v>
      </c>
      <c r="B33" s="11" t="s">
        <v>380</v>
      </c>
      <c r="C33" s="11" t="s">
        <v>381</v>
      </c>
      <c r="D33" s="4">
        <v>41000</v>
      </c>
      <c r="E33" s="5">
        <v>69.37</v>
      </c>
      <c r="F33" s="41">
        <v>5.7000000000000002E-3</v>
      </c>
    </row>
    <row r="34" spans="1:6" x14ac:dyDescent="0.25">
      <c r="A34" s="40" t="s">
        <v>615</v>
      </c>
      <c r="B34" s="11" t="s">
        <v>616</v>
      </c>
      <c r="C34" s="11" t="s">
        <v>227</v>
      </c>
      <c r="D34" s="4">
        <v>7004</v>
      </c>
      <c r="E34" s="5">
        <v>68.73</v>
      </c>
      <c r="F34" s="41">
        <v>5.5999999999999999E-3</v>
      </c>
    </row>
    <row r="35" spans="1:6" x14ac:dyDescent="0.25">
      <c r="A35" s="40" t="s">
        <v>245</v>
      </c>
      <c r="B35" s="11" t="s">
        <v>246</v>
      </c>
      <c r="C35" s="11" t="s">
        <v>241</v>
      </c>
      <c r="D35" s="4">
        <v>3811</v>
      </c>
      <c r="E35" s="5">
        <v>66.989999999999995</v>
      </c>
      <c r="F35" s="41">
        <v>5.4999999999999997E-3</v>
      </c>
    </row>
    <row r="36" spans="1:6" x14ac:dyDescent="0.25">
      <c r="A36" s="40" t="s">
        <v>639</v>
      </c>
      <c r="B36" s="11" t="s">
        <v>640</v>
      </c>
      <c r="C36" s="11" t="s">
        <v>227</v>
      </c>
      <c r="D36" s="4">
        <v>6798</v>
      </c>
      <c r="E36" s="5">
        <v>65.900000000000006</v>
      </c>
      <c r="F36" s="41">
        <v>5.4000000000000003E-3</v>
      </c>
    </row>
    <row r="37" spans="1:6" x14ac:dyDescent="0.25">
      <c r="A37" s="40" t="s">
        <v>629</v>
      </c>
      <c r="B37" s="11" t="s">
        <v>630</v>
      </c>
      <c r="C37" s="11" t="s">
        <v>253</v>
      </c>
      <c r="D37" s="4">
        <v>1408</v>
      </c>
      <c r="E37" s="5">
        <v>65</v>
      </c>
      <c r="F37" s="41">
        <v>5.3E-3</v>
      </c>
    </row>
    <row r="38" spans="1:6" x14ac:dyDescent="0.25">
      <c r="A38" s="40" t="s">
        <v>313</v>
      </c>
      <c r="B38" s="11" t="s">
        <v>314</v>
      </c>
      <c r="C38" s="11" t="s">
        <v>221</v>
      </c>
      <c r="D38" s="4">
        <v>17044</v>
      </c>
      <c r="E38" s="5">
        <v>64.739999999999995</v>
      </c>
      <c r="F38" s="41">
        <v>5.3E-3</v>
      </c>
    </row>
    <row r="39" spans="1:6" x14ac:dyDescent="0.25">
      <c r="A39" s="40" t="s">
        <v>631</v>
      </c>
      <c r="B39" s="11" t="s">
        <v>632</v>
      </c>
      <c r="C39" s="11" t="s">
        <v>227</v>
      </c>
      <c r="D39" s="4">
        <v>3688</v>
      </c>
      <c r="E39" s="5">
        <v>63.32</v>
      </c>
      <c r="F39" s="41">
        <v>5.1999999999999998E-3</v>
      </c>
    </row>
    <row r="40" spans="1:6" x14ac:dyDescent="0.25">
      <c r="A40" s="40" t="s">
        <v>329</v>
      </c>
      <c r="B40" s="11" t="s">
        <v>330</v>
      </c>
      <c r="C40" s="11" t="s">
        <v>236</v>
      </c>
      <c r="D40" s="4">
        <v>8177</v>
      </c>
      <c r="E40" s="5">
        <v>62.71</v>
      </c>
      <c r="F40" s="41">
        <v>5.1000000000000004E-3</v>
      </c>
    </row>
    <row r="41" spans="1:6" x14ac:dyDescent="0.25">
      <c r="A41" s="40" t="s">
        <v>633</v>
      </c>
      <c r="B41" s="11" t="s">
        <v>634</v>
      </c>
      <c r="C41" s="11" t="s">
        <v>306</v>
      </c>
      <c r="D41" s="4">
        <v>7628</v>
      </c>
      <c r="E41" s="5">
        <v>62.65</v>
      </c>
      <c r="F41" s="41">
        <v>5.1000000000000004E-3</v>
      </c>
    </row>
    <row r="42" spans="1:6" x14ac:dyDescent="0.25">
      <c r="A42" s="40" t="s">
        <v>647</v>
      </c>
      <c r="B42" s="11" t="s">
        <v>648</v>
      </c>
      <c r="C42" s="11" t="s">
        <v>649</v>
      </c>
      <c r="D42" s="4">
        <v>28806</v>
      </c>
      <c r="E42" s="5">
        <v>62.15</v>
      </c>
      <c r="F42" s="41">
        <v>5.1000000000000004E-3</v>
      </c>
    </row>
    <row r="43" spans="1:6" x14ac:dyDescent="0.25">
      <c r="A43" s="40" t="s">
        <v>641</v>
      </c>
      <c r="B43" s="11" t="s">
        <v>642</v>
      </c>
      <c r="C43" s="11" t="s">
        <v>236</v>
      </c>
      <c r="D43" s="4">
        <v>10211</v>
      </c>
      <c r="E43" s="5">
        <v>61.21</v>
      </c>
      <c r="F43" s="41">
        <v>5.0000000000000001E-3</v>
      </c>
    </row>
    <row r="44" spans="1:6" x14ac:dyDescent="0.25">
      <c r="A44" s="40" t="s">
        <v>269</v>
      </c>
      <c r="B44" s="11" t="s">
        <v>270</v>
      </c>
      <c r="C44" s="11" t="s">
        <v>271</v>
      </c>
      <c r="D44" s="4">
        <v>48000</v>
      </c>
      <c r="E44" s="5">
        <v>60.98</v>
      </c>
      <c r="F44" s="41">
        <v>5.0000000000000001E-3</v>
      </c>
    </row>
    <row r="45" spans="1:6" x14ac:dyDescent="0.25">
      <c r="A45" s="40" t="s">
        <v>279</v>
      </c>
      <c r="B45" s="11" t="s">
        <v>280</v>
      </c>
      <c r="C45" s="11" t="s">
        <v>281</v>
      </c>
      <c r="D45" s="4">
        <v>9405</v>
      </c>
      <c r="E45" s="5">
        <v>60.69</v>
      </c>
      <c r="F45" s="41">
        <v>5.0000000000000001E-3</v>
      </c>
    </row>
    <row r="46" spans="1:6" x14ac:dyDescent="0.25">
      <c r="A46" s="40" t="s">
        <v>228</v>
      </c>
      <c r="B46" s="11" t="s">
        <v>229</v>
      </c>
      <c r="C46" s="11" t="s">
        <v>230</v>
      </c>
      <c r="D46" s="4">
        <v>13174</v>
      </c>
      <c r="E46" s="5">
        <v>60.29</v>
      </c>
      <c r="F46" s="41">
        <v>4.8999999999999998E-3</v>
      </c>
    </row>
    <row r="47" spans="1:6" x14ac:dyDescent="0.25">
      <c r="A47" s="40" t="s">
        <v>635</v>
      </c>
      <c r="B47" s="11" t="s">
        <v>636</v>
      </c>
      <c r="C47" s="11" t="s">
        <v>259</v>
      </c>
      <c r="D47" s="4">
        <v>31954</v>
      </c>
      <c r="E47" s="5">
        <v>59.56</v>
      </c>
      <c r="F47" s="41">
        <v>4.8999999999999998E-3</v>
      </c>
    </row>
    <row r="48" spans="1:6" x14ac:dyDescent="0.25">
      <c r="A48" s="40" t="s">
        <v>625</v>
      </c>
      <c r="B48" s="11" t="s">
        <v>626</v>
      </c>
      <c r="C48" s="11" t="s">
        <v>227</v>
      </c>
      <c r="D48" s="4">
        <v>3330</v>
      </c>
      <c r="E48" s="5">
        <v>57.85</v>
      </c>
      <c r="F48" s="41">
        <v>4.7000000000000002E-3</v>
      </c>
    </row>
    <row r="49" spans="1:6" x14ac:dyDescent="0.25">
      <c r="A49" s="40" t="s">
        <v>621</v>
      </c>
      <c r="B49" s="11" t="s">
        <v>622</v>
      </c>
      <c r="C49" s="11" t="s">
        <v>241</v>
      </c>
      <c r="D49" s="4">
        <v>1996</v>
      </c>
      <c r="E49" s="5">
        <v>57.81</v>
      </c>
      <c r="F49" s="41">
        <v>4.7000000000000002E-3</v>
      </c>
    </row>
    <row r="50" spans="1:6" x14ac:dyDescent="0.25">
      <c r="A50" s="40" t="s">
        <v>654</v>
      </c>
      <c r="B50" s="11" t="s">
        <v>655</v>
      </c>
      <c r="C50" s="11" t="s">
        <v>230</v>
      </c>
      <c r="D50" s="4">
        <v>8211</v>
      </c>
      <c r="E50" s="5">
        <v>54.26</v>
      </c>
      <c r="F50" s="41">
        <v>4.4999999999999997E-3</v>
      </c>
    </row>
    <row r="51" spans="1:6" x14ac:dyDescent="0.25">
      <c r="A51" s="40" t="s">
        <v>254</v>
      </c>
      <c r="B51" s="11" t="s">
        <v>255</v>
      </c>
      <c r="C51" s="11" t="s">
        <v>256</v>
      </c>
      <c r="D51" s="4">
        <v>16870</v>
      </c>
      <c r="E51" s="5">
        <v>52.02</v>
      </c>
      <c r="F51" s="41">
        <v>4.3E-3</v>
      </c>
    </row>
    <row r="52" spans="1:6" x14ac:dyDescent="0.25">
      <c r="A52" s="40" t="s">
        <v>617</v>
      </c>
      <c r="B52" s="11" t="s">
        <v>618</v>
      </c>
      <c r="C52" s="11" t="s">
        <v>241</v>
      </c>
      <c r="D52" s="4">
        <v>4232</v>
      </c>
      <c r="E52" s="5">
        <v>51.13</v>
      </c>
      <c r="F52" s="41">
        <v>4.1999999999999997E-3</v>
      </c>
    </row>
    <row r="53" spans="1:6" x14ac:dyDescent="0.25">
      <c r="A53" s="40" t="s">
        <v>362</v>
      </c>
      <c r="B53" s="11" t="s">
        <v>363</v>
      </c>
      <c r="C53" s="11" t="s">
        <v>227</v>
      </c>
      <c r="D53" s="4">
        <v>5859</v>
      </c>
      <c r="E53" s="5">
        <v>48.99</v>
      </c>
      <c r="F53" s="41">
        <v>4.0000000000000001E-3</v>
      </c>
    </row>
    <row r="54" spans="1:6" x14ac:dyDescent="0.25">
      <c r="A54" s="40" t="s">
        <v>627</v>
      </c>
      <c r="B54" s="11" t="s">
        <v>628</v>
      </c>
      <c r="C54" s="11" t="s">
        <v>340</v>
      </c>
      <c r="D54" s="4">
        <v>16800</v>
      </c>
      <c r="E54" s="5">
        <v>42.36</v>
      </c>
      <c r="F54" s="41">
        <v>3.5000000000000001E-3</v>
      </c>
    </row>
    <row r="55" spans="1:6" x14ac:dyDescent="0.25">
      <c r="A55" s="40" t="s">
        <v>412</v>
      </c>
      <c r="B55" s="11" t="s">
        <v>413</v>
      </c>
      <c r="C55" s="11" t="s">
        <v>241</v>
      </c>
      <c r="D55" s="4">
        <v>11132</v>
      </c>
      <c r="E55" s="5">
        <v>40.01</v>
      </c>
      <c r="F55" s="41">
        <v>3.3E-3</v>
      </c>
    </row>
    <row r="56" spans="1:6" x14ac:dyDescent="0.25">
      <c r="A56" s="40" t="s">
        <v>645</v>
      </c>
      <c r="B56" s="11" t="s">
        <v>646</v>
      </c>
      <c r="C56" s="11" t="s">
        <v>614</v>
      </c>
      <c r="D56" s="4">
        <v>2858</v>
      </c>
      <c r="E56" s="5">
        <v>39.71</v>
      </c>
      <c r="F56" s="41">
        <v>3.3E-3</v>
      </c>
    </row>
    <row r="57" spans="1:6" x14ac:dyDescent="0.25">
      <c r="A57" s="40" t="s">
        <v>677</v>
      </c>
      <c r="B57" s="11" t="s">
        <v>678</v>
      </c>
      <c r="C57" s="11" t="s">
        <v>256</v>
      </c>
      <c r="D57" s="4">
        <v>2406</v>
      </c>
      <c r="E57" s="5">
        <v>38.229999999999997</v>
      </c>
      <c r="F57" s="41">
        <v>3.0999999999999999E-3</v>
      </c>
    </row>
    <row r="58" spans="1:6" x14ac:dyDescent="0.25">
      <c r="A58" s="40" t="s">
        <v>687</v>
      </c>
      <c r="B58" s="11" t="s">
        <v>688</v>
      </c>
      <c r="C58" s="11" t="s">
        <v>286</v>
      </c>
      <c r="D58" s="4">
        <v>15807</v>
      </c>
      <c r="E58" s="5">
        <v>36.729999999999997</v>
      </c>
      <c r="F58" s="41">
        <v>3.0000000000000001E-3</v>
      </c>
    </row>
    <row r="59" spans="1:6" x14ac:dyDescent="0.25">
      <c r="A59" s="40" t="s">
        <v>612</v>
      </c>
      <c r="B59" s="11" t="s">
        <v>613</v>
      </c>
      <c r="C59" s="11" t="s">
        <v>614</v>
      </c>
      <c r="D59" s="4">
        <v>2221</v>
      </c>
      <c r="E59" s="5">
        <v>36.04</v>
      </c>
      <c r="F59" s="41">
        <v>3.0000000000000001E-3</v>
      </c>
    </row>
    <row r="60" spans="1:6" x14ac:dyDescent="0.25">
      <c r="A60" s="40" t="s">
        <v>660</v>
      </c>
      <c r="B60" s="11" t="s">
        <v>661</v>
      </c>
      <c r="C60" s="11" t="s">
        <v>224</v>
      </c>
      <c r="D60" s="4">
        <v>5491</v>
      </c>
      <c r="E60" s="5">
        <v>35.130000000000003</v>
      </c>
      <c r="F60" s="41">
        <v>2.8999999999999998E-3</v>
      </c>
    </row>
    <row r="61" spans="1:6" x14ac:dyDescent="0.25">
      <c r="A61" s="40" t="s">
        <v>643</v>
      </c>
      <c r="B61" s="11" t="s">
        <v>644</v>
      </c>
      <c r="C61" s="11" t="s">
        <v>224</v>
      </c>
      <c r="D61" s="4">
        <v>8674</v>
      </c>
      <c r="E61" s="5">
        <v>35.090000000000003</v>
      </c>
      <c r="F61" s="41">
        <v>2.8999999999999998E-3</v>
      </c>
    </row>
    <row r="62" spans="1:6" x14ac:dyDescent="0.25">
      <c r="A62" s="40" t="s">
        <v>714</v>
      </c>
      <c r="B62" s="11" t="s">
        <v>715</v>
      </c>
      <c r="C62" s="11" t="s">
        <v>241</v>
      </c>
      <c r="D62" s="4">
        <v>2388</v>
      </c>
      <c r="E62" s="5">
        <v>34.94</v>
      </c>
      <c r="F62" s="41">
        <v>2.8999999999999998E-3</v>
      </c>
    </row>
    <row r="63" spans="1:6" x14ac:dyDescent="0.25">
      <c r="A63" s="40" t="s">
        <v>675</v>
      </c>
      <c r="B63" s="11" t="s">
        <v>676</v>
      </c>
      <c r="C63" s="11" t="s">
        <v>324</v>
      </c>
      <c r="D63" s="4">
        <v>8542</v>
      </c>
      <c r="E63" s="5">
        <v>34.85</v>
      </c>
      <c r="F63" s="41">
        <v>2.8999999999999998E-3</v>
      </c>
    </row>
    <row r="64" spans="1:6" x14ac:dyDescent="0.25">
      <c r="A64" s="40" t="s">
        <v>669</v>
      </c>
      <c r="B64" s="11" t="s">
        <v>670</v>
      </c>
      <c r="C64" s="11" t="s">
        <v>224</v>
      </c>
      <c r="D64" s="4">
        <v>2883</v>
      </c>
      <c r="E64" s="5">
        <v>34.549999999999997</v>
      </c>
      <c r="F64" s="41">
        <v>2.8E-3</v>
      </c>
    </row>
    <row r="65" spans="1:6" x14ac:dyDescent="0.25">
      <c r="A65" s="40" t="s">
        <v>683</v>
      </c>
      <c r="B65" s="11" t="s">
        <v>684</v>
      </c>
      <c r="C65" s="11" t="s">
        <v>224</v>
      </c>
      <c r="D65" s="4">
        <v>29243</v>
      </c>
      <c r="E65" s="5">
        <v>33.799999999999997</v>
      </c>
      <c r="F65" s="41">
        <v>2.8E-3</v>
      </c>
    </row>
    <row r="66" spans="1:6" x14ac:dyDescent="0.25">
      <c r="A66" s="40" t="s">
        <v>671</v>
      </c>
      <c r="B66" s="11" t="s">
        <v>672</v>
      </c>
      <c r="C66" s="11" t="s">
        <v>673</v>
      </c>
      <c r="D66" s="4">
        <v>1134</v>
      </c>
      <c r="E66" s="5">
        <v>33.659999999999997</v>
      </c>
      <c r="F66" s="41">
        <v>2.8E-3</v>
      </c>
    </row>
    <row r="67" spans="1:6" x14ac:dyDescent="0.25">
      <c r="A67" s="40" t="s">
        <v>664</v>
      </c>
      <c r="B67" s="11" t="s">
        <v>665</v>
      </c>
      <c r="C67" s="11" t="s">
        <v>324</v>
      </c>
      <c r="D67" s="4">
        <v>1844</v>
      </c>
      <c r="E67" s="5">
        <v>33.46</v>
      </c>
      <c r="F67" s="41">
        <v>2.7000000000000001E-3</v>
      </c>
    </row>
    <row r="68" spans="1:6" x14ac:dyDescent="0.25">
      <c r="A68" s="40" t="s">
        <v>662</v>
      </c>
      <c r="B68" s="11" t="s">
        <v>663</v>
      </c>
      <c r="C68" s="11" t="s">
        <v>230</v>
      </c>
      <c r="D68" s="4">
        <v>1855</v>
      </c>
      <c r="E68" s="5">
        <v>33.24</v>
      </c>
      <c r="F68" s="41">
        <v>2.7000000000000001E-3</v>
      </c>
    </row>
    <row r="69" spans="1:6" x14ac:dyDescent="0.25">
      <c r="A69" s="40" t="s">
        <v>637</v>
      </c>
      <c r="B69" s="11" t="s">
        <v>638</v>
      </c>
      <c r="C69" s="11" t="s">
        <v>381</v>
      </c>
      <c r="D69" s="4">
        <v>18300</v>
      </c>
      <c r="E69" s="5">
        <v>33.1</v>
      </c>
      <c r="F69" s="41">
        <v>2.7000000000000001E-3</v>
      </c>
    </row>
    <row r="70" spans="1:6" x14ac:dyDescent="0.25">
      <c r="A70" s="40" t="s">
        <v>658</v>
      </c>
      <c r="B70" s="11" t="s">
        <v>659</v>
      </c>
      <c r="C70" s="11" t="s">
        <v>233</v>
      </c>
      <c r="D70" s="4">
        <v>776</v>
      </c>
      <c r="E70" s="5">
        <v>31.91</v>
      </c>
      <c r="F70" s="41">
        <v>2.5999999999999999E-3</v>
      </c>
    </row>
    <row r="71" spans="1:6" x14ac:dyDescent="0.25">
      <c r="A71" s="40" t="s">
        <v>307</v>
      </c>
      <c r="B71" s="11" t="s">
        <v>308</v>
      </c>
      <c r="C71" s="11" t="s">
        <v>230</v>
      </c>
      <c r="D71" s="4">
        <v>5332</v>
      </c>
      <c r="E71" s="5">
        <v>31.65</v>
      </c>
      <c r="F71" s="41">
        <v>2.5999999999999999E-3</v>
      </c>
    </row>
    <row r="72" spans="1:6" x14ac:dyDescent="0.25">
      <c r="A72" s="40" t="s">
        <v>322</v>
      </c>
      <c r="B72" s="11" t="s">
        <v>323</v>
      </c>
      <c r="C72" s="11" t="s">
        <v>324</v>
      </c>
      <c r="D72" s="4">
        <v>6480</v>
      </c>
      <c r="E72" s="5">
        <v>30.6</v>
      </c>
      <c r="F72" s="41">
        <v>2.5000000000000001E-3</v>
      </c>
    </row>
    <row r="73" spans="1:6" x14ac:dyDescent="0.25">
      <c r="A73" s="40" t="s">
        <v>730</v>
      </c>
      <c r="B73" s="11" t="s">
        <v>731</v>
      </c>
      <c r="C73" s="11" t="s">
        <v>349</v>
      </c>
      <c r="D73" s="4">
        <v>11772</v>
      </c>
      <c r="E73" s="5">
        <v>27.98</v>
      </c>
      <c r="F73" s="41">
        <v>2.3E-3</v>
      </c>
    </row>
    <row r="74" spans="1:6" x14ac:dyDescent="0.25">
      <c r="A74" s="40" t="s">
        <v>623</v>
      </c>
      <c r="B74" s="11" t="s">
        <v>624</v>
      </c>
      <c r="C74" s="11" t="s">
        <v>286</v>
      </c>
      <c r="D74" s="4">
        <v>2364</v>
      </c>
      <c r="E74" s="5">
        <v>27.82</v>
      </c>
      <c r="F74" s="41">
        <v>2.3E-3</v>
      </c>
    </row>
    <row r="75" spans="1:6" x14ac:dyDescent="0.25">
      <c r="A75" s="40" t="s">
        <v>350</v>
      </c>
      <c r="B75" s="11" t="s">
        <v>351</v>
      </c>
      <c r="C75" s="11" t="s">
        <v>253</v>
      </c>
      <c r="D75" s="4">
        <v>1800</v>
      </c>
      <c r="E75" s="5">
        <v>16.510000000000002</v>
      </c>
      <c r="F75" s="41">
        <v>1.4E-3</v>
      </c>
    </row>
    <row r="76" spans="1:6" x14ac:dyDescent="0.25">
      <c r="A76" s="40" t="s">
        <v>883</v>
      </c>
      <c r="B76" s="11" t="s">
        <v>884</v>
      </c>
      <c r="C76" s="11" t="s">
        <v>317</v>
      </c>
      <c r="D76" s="4">
        <v>9600</v>
      </c>
      <c r="E76" s="5">
        <v>11.71</v>
      </c>
      <c r="F76" s="41">
        <v>1E-3</v>
      </c>
    </row>
    <row r="77" spans="1:6" x14ac:dyDescent="0.25">
      <c r="A77" s="42" t="s">
        <v>98</v>
      </c>
      <c r="B77" s="12"/>
      <c r="C77" s="12"/>
      <c r="D77" s="6"/>
      <c r="E77" s="14">
        <v>8021.52</v>
      </c>
      <c r="F77" s="43">
        <v>0.65790000000000004</v>
      </c>
    </row>
    <row r="78" spans="1:6" x14ac:dyDescent="0.25">
      <c r="A78" s="42" t="s">
        <v>421</v>
      </c>
      <c r="B78" s="11"/>
      <c r="C78" s="11"/>
      <c r="D78" s="4"/>
      <c r="E78" s="5"/>
      <c r="F78" s="41"/>
    </row>
    <row r="79" spans="1:6" x14ac:dyDescent="0.25">
      <c r="A79" s="42" t="s">
        <v>98</v>
      </c>
      <c r="B79" s="11"/>
      <c r="C79" s="11"/>
      <c r="D79" s="4"/>
      <c r="E79" s="15" t="s">
        <v>66</v>
      </c>
      <c r="F79" s="45" t="s">
        <v>66</v>
      </c>
    </row>
    <row r="80" spans="1:6" x14ac:dyDescent="0.25">
      <c r="A80" s="46" t="s">
        <v>108</v>
      </c>
      <c r="B80" s="26"/>
      <c r="C80" s="26"/>
      <c r="D80" s="27"/>
      <c r="E80" s="9">
        <v>8021.52</v>
      </c>
      <c r="F80" s="48">
        <v>0.65790000000000004</v>
      </c>
    </row>
    <row r="81" spans="1:6" ht="14.65" customHeight="1" x14ac:dyDescent="0.25">
      <c r="A81" s="40"/>
      <c r="B81" s="11"/>
      <c r="C81" s="11"/>
      <c r="D81" s="4"/>
      <c r="E81" s="5"/>
      <c r="F81" s="41"/>
    </row>
    <row r="82" spans="1:6" x14ac:dyDescent="0.25">
      <c r="A82" s="42" t="s">
        <v>422</v>
      </c>
      <c r="B82" s="11"/>
      <c r="C82" s="11"/>
      <c r="D82" s="4"/>
      <c r="E82" s="5"/>
      <c r="F82" s="41"/>
    </row>
    <row r="83" spans="1:6" x14ac:dyDescent="0.25">
      <c r="A83" s="42" t="s">
        <v>423</v>
      </c>
      <c r="B83" s="11"/>
      <c r="C83" s="11"/>
      <c r="D83" s="4"/>
      <c r="E83" s="5"/>
      <c r="F83" s="41"/>
    </row>
    <row r="84" spans="1:6" x14ac:dyDescent="0.25">
      <c r="A84" s="40" t="s">
        <v>885</v>
      </c>
      <c r="B84" s="11"/>
      <c r="C84" s="11" t="s">
        <v>317</v>
      </c>
      <c r="D84" s="16">
        <v>-9600</v>
      </c>
      <c r="E84" s="17">
        <v>-11.8</v>
      </c>
      <c r="F84" s="58">
        <v>-9.68E-4</v>
      </c>
    </row>
    <row r="85" spans="1:6" x14ac:dyDescent="0.25">
      <c r="A85" s="40" t="s">
        <v>458</v>
      </c>
      <c r="B85" s="11"/>
      <c r="C85" s="11" t="s">
        <v>253</v>
      </c>
      <c r="D85" s="16">
        <v>-1800</v>
      </c>
      <c r="E85" s="17">
        <v>-16.600000000000001</v>
      </c>
      <c r="F85" s="58">
        <v>-1.361E-3</v>
      </c>
    </row>
    <row r="86" spans="1:6" x14ac:dyDescent="0.25">
      <c r="A86" s="40" t="s">
        <v>493</v>
      </c>
      <c r="B86" s="11"/>
      <c r="C86" s="11" t="s">
        <v>271</v>
      </c>
      <c r="D86" s="16">
        <v>-48000</v>
      </c>
      <c r="E86" s="17">
        <v>-61.39</v>
      </c>
      <c r="F86" s="58">
        <v>-5.0350000000000004E-3</v>
      </c>
    </row>
    <row r="87" spans="1:6" x14ac:dyDescent="0.25">
      <c r="A87" s="40" t="s">
        <v>455</v>
      </c>
      <c r="B87" s="11"/>
      <c r="C87" s="11" t="s">
        <v>276</v>
      </c>
      <c r="D87" s="16">
        <v>-140300</v>
      </c>
      <c r="E87" s="17">
        <v>-235.77</v>
      </c>
      <c r="F87" s="58">
        <v>-1.9338999999999999E-2</v>
      </c>
    </row>
    <row r="88" spans="1:6" x14ac:dyDescent="0.25">
      <c r="A88" s="40" t="s">
        <v>494</v>
      </c>
      <c r="B88" s="11"/>
      <c r="C88" s="11" t="s">
        <v>268</v>
      </c>
      <c r="D88" s="16">
        <v>-85000</v>
      </c>
      <c r="E88" s="17">
        <v>-491.43</v>
      </c>
      <c r="F88" s="58">
        <v>-4.0308999999999998E-2</v>
      </c>
    </row>
    <row r="89" spans="1:6" x14ac:dyDescent="0.25">
      <c r="A89" s="40" t="s">
        <v>507</v>
      </c>
      <c r="B89" s="11"/>
      <c r="C89" s="11" t="s">
        <v>236</v>
      </c>
      <c r="D89" s="16">
        <v>-174000</v>
      </c>
      <c r="E89" s="17">
        <v>-541.04999999999995</v>
      </c>
      <c r="F89" s="58">
        <v>-4.4380000000000003E-2</v>
      </c>
    </row>
    <row r="90" spans="1:6" x14ac:dyDescent="0.25">
      <c r="A90" s="40" t="s">
        <v>498</v>
      </c>
      <c r="B90" s="11"/>
      <c r="C90" s="11" t="s">
        <v>259</v>
      </c>
      <c r="D90" s="16">
        <v>-1460000</v>
      </c>
      <c r="E90" s="17">
        <v>-659.19</v>
      </c>
      <c r="F90" s="58">
        <v>-5.407E-2</v>
      </c>
    </row>
    <row r="91" spans="1:6" x14ac:dyDescent="0.25">
      <c r="A91" s="40" t="s">
        <v>510</v>
      </c>
      <c r="B91" s="11"/>
      <c r="C91" s="11" t="s">
        <v>227</v>
      </c>
      <c r="D91" s="16">
        <v>-93600</v>
      </c>
      <c r="E91" s="17">
        <v>-707.43</v>
      </c>
      <c r="F91" s="58">
        <v>-5.8027000000000002E-2</v>
      </c>
    </row>
    <row r="92" spans="1:6" x14ac:dyDescent="0.25">
      <c r="A92" s="40" t="s">
        <v>473</v>
      </c>
      <c r="B92" s="11"/>
      <c r="C92" s="11" t="s">
        <v>317</v>
      </c>
      <c r="D92" s="16">
        <v>-426400</v>
      </c>
      <c r="E92" s="17">
        <v>-741.72</v>
      </c>
      <c r="F92" s="58">
        <v>-6.0839999999999998E-2</v>
      </c>
    </row>
    <row r="93" spans="1:6" x14ac:dyDescent="0.25">
      <c r="A93" s="40" t="s">
        <v>693</v>
      </c>
      <c r="B93" s="11"/>
      <c r="C93" s="11" t="s">
        <v>692</v>
      </c>
      <c r="D93" s="16">
        <v>-10200</v>
      </c>
      <c r="E93" s="17">
        <v>-1202.74</v>
      </c>
      <c r="F93" s="58">
        <v>-9.8655000000000007E-2</v>
      </c>
    </row>
    <row r="94" spans="1:6" x14ac:dyDescent="0.25">
      <c r="A94" s="42" t="s">
        <v>98</v>
      </c>
      <c r="B94" s="12"/>
      <c r="C94" s="12"/>
      <c r="D94" s="6"/>
      <c r="E94" s="18">
        <v>-4669.12</v>
      </c>
      <c r="F94" s="59">
        <v>-0.38298399999999999</v>
      </c>
    </row>
    <row r="95" spans="1:6" x14ac:dyDescent="0.25">
      <c r="A95" s="40"/>
      <c r="B95" s="11"/>
      <c r="C95" s="11"/>
      <c r="D95" s="4"/>
      <c r="E95" s="5"/>
      <c r="F95" s="41"/>
    </row>
    <row r="96" spans="1:6" x14ac:dyDescent="0.25">
      <c r="A96" s="40"/>
      <c r="B96" s="11"/>
      <c r="C96" s="11"/>
      <c r="D96" s="4"/>
      <c r="E96" s="5"/>
      <c r="F96" s="41"/>
    </row>
    <row r="97" spans="1:6" x14ac:dyDescent="0.25">
      <c r="A97" s="40"/>
      <c r="B97" s="11"/>
      <c r="C97" s="11"/>
      <c r="D97" s="4"/>
      <c r="E97" s="5"/>
      <c r="F97" s="41"/>
    </row>
    <row r="98" spans="1:6" x14ac:dyDescent="0.25">
      <c r="A98" s="46" t="s">
        <v>108</v>
      </c>
      <c r="B98" s="26"/>
      <c r="C98" s="26"/>
      <c r="D98" s="27"/>
      <c r="E98" s="18">
        <v>-4669.12</v>
      </c>
      <c r="F98" s="59">
        <v>-0.38298399999999999</v>
      </c>
    </row>
    <row r="99" spans="1:6" x14ac:dyDescent="0.25">
      <c r="A99" s="40"/>
      <c r="B99" s="11"/>
      <c r="C99" s="11"/>
      <c r="D99" s="4"/>
      <c r="E99" s="5"/>
      <c r="F99" s="41"/>
    </row>
    <row r="100" spans="1:6" x14ac:dyDescent="0.25">
      <c r="A100" s="42" t="s">
        <v>205</v>
      </c>
      <c r="B100" s="11"/>
      <c r="C100" s="11"/>
      <c r="D100" s="4"/>
      <c r="E100" s="5"/>
      <c r="F100" s="41"/>
    </row>
    <row r="101" spans="1:6" x14ac:dyDescent="0.25">
      <c r="A101" s="42" t="s">
        <v>206</v>
      </c>
      <c r="B101" s="11"/>
      <c r="C101" s="11"/>
      <c r="D101" s="4"/>
      <c r="E101" s="5"/>
      <c r="F101" s="41"/>
    </row>
    <row r="102" spans="1:6" x14ac:dyDescent="0.25">
      <c r="A102" s="40" t="s">
        <v>699</v>
      </c>
      <c r="B102" s="11" t="s">
        <v>700</v>
      </c>
      <c r="C102" s="11" t="s">
        <v>215</v>
      </c>
      <c r="D102" s="4">
        <v>1000000</v>
      </c>
      <c r="E102" s="5">
        <v>991.53</v>
      </c>
      <c r="F102" s="41">
        <v>8.1299999999999997E-2</v>
      </c>
    </row>
    <row r="103" spans="1:6" x14ac:dyDescent="0.25">
      <c r="A103" s="40"/>
      <c r="B103" s="11"/>
      <c r="C103" s="11"/>
      <c r="D103" s="4"/>
      <c r="E103" s="5"/>
      <c r="F103" s="41"/>
    </row>
    <row r="104" spans="1:6" x14ac:dyDescent="0.25">
      <c r="A104" s="42" t="s">
        <v>523</v>
      </c>
      <c r="B104" s="11"/>
      <c r="C104" s="11"/>
      <c r="D104" s="4"/>
      <c r="E104" s="5"/>
      <c r="F104" s="41"/>
    </row>
    <row r="105" spans="1:6" x14ac:dyDescent="0.25">
      <c r="A105" s="40" t="s">
        <v>701</v>
      </c>
      <c r="B105" s="11" t="s">
        <v>702</v>
      </c>
      <c r="C105" s="11" t="s">
        <v>215</v>
      </c>
      <c r="D105" s="4">
        <v>1000000</v>
      </c>
      <c r="E105" s="5">
        <v>995.56</v>
      </c>
      <c r="F105" s="41">
        <v>8.1699999999999995E-2</v>
      </c>
    </row>
    <row r="106" spans="1:6" x14ac:dyDescent="0.25">
      <c r="A106" s="40"/>
      <c r="B106" s="11"/>
      <c r="C106" s="11"/>
      <c r="D106" s="4"/>
      <c r="E106" s="5"/>
      <c r="F106" s="41"/>
    </row>
    <row r="107" spans="1:6" x14ac:dyDescent="0.25">
      <c r="A107" s="46" t="s">
        <v>108</v>
      </c>
      <c r="B107" s="26"/>
      <c r="C107" s="26"/>
      <c r="D107" s="27"/>
      <c r="E107" s="14">
        <v>1987.09</v>
      </c>
      <c r="F107" s="43">
        <v>0.16300000000000001</v>
      </c>
    </row>
    <row r="108" spans="1:6" x14ac:dyDescent="0.25">
      <c r="A108" s="40"/>
      <c r="B108" s="11"/>
      <c r="C108" s="11"/>
      <c r="D108" s="4"/>
      <c r="E108" s="5"/>
      <c r="F108" s="41"/>
    </row>
    <row r="109" spans="1:6" x14ac:dyDescent="0.25">
      <c r="A109" s="42" t="s">
        <v>526</v>
      </c>
      <c r="B109" s="12"/>
      <c r="C109" s="12"/>
      <c r="D109" s="6"/>
      <c r="E109" s="7"/>
      <c r="F109" s="44"/>
    </row>
    <row r="110" spans="1:6" x14ac:dyDescent="0.25">
      <c r="A110" s="42" t="s">
        <v>527</v>
      </c>
      <c r="B110" s="12"/>
      <c r="C110" s="12"/>
      <c r="D110" s="6"/>
      <c r="E110" s="7"/>
      <c r="F110" s="44"/>
    </row>
    <row r="111" spans="1:6" x14ac:dyDescent="0.25">
      <c r="A111" s="40" t="s">
        <v>886</v>
      </c>
      <c r="B111" s="11"/>
      <c r="C111" s="11" t="s">
        <v>708</v>
      </c>
      <c r="D111" s="4">
        <v>30000000</v>
      </c>
      <c r="E111" s="5">
        <v>300</v>
      </c>
      <c r="F111" s="41">
        <v>2.46E-2</v>
      </c>
    </row>
    <row r="112" spans="1:6" x14ac:dyDescent="0.25">
      <c r="A112" s="40" t="s">
        <v>552</v>
      </c>
      <c r="B112" s="11"/>
      <c r="C112" s="11" t="s">
        <v>553</v>
      </c>
      <c r="D112" s="4">
        <v>21000000</v>
      </c>
      <c r="E112" s="5">
        <v>210</v>
      </c>
      <c r="F112" s="41">
        <v>1.72E-2</v>
      </c>
    </row>
    <row r="113" spans="1:6" x14ac:dyDescent="0.25">
      <c r="A113" s="40" t="s">
        <v>887</v>
      </c>
      <c r="B113" s="11"/>
      <c r="C113" s="11" t="s">
        <v>708</v>
      </c>
      <c r="D113" s="4">
        <v>20000000</v>
      </c>
      <c r="E113" s="5">
        <v>200</v>
      </c>
      <c r="F113" s="41">
        <v>1.6400000000000001E-2</v>
      </c>
    </row>
    <row r="114" spans="1:6" x14ac:dyDescent="0.25">
      <c r="A114" s="40" t="s">
        <v>888</v>
      </c>
      <c r="B114" s="11"/>
      <c r="C114" s="11" t="s">
        <v>529</v>
      </c>
      <c r="D114" s="4">
        <v>15000000</v>
      </c>
      <c r="E114" s="5">
        <v>150</v>
      </c>
      <c r="F114" s="41">
        <v>1.23E-2</v>
      </c>
    </row>
    <row r="115" spans="1:6" x14ac:dyDescent="0.25">
      <c r="A115" s="40" t="s">
        <v>889</v>
      </c>
      <c r="B115" s="11"/>
      <c r="C115" s="11" t="s">
        <v>549</v>
      </c>
      <c r="D115" s="4">
        <v>15000000</v>
      </c>
      <c r="E115" s="5">
        <v>150</v>
      </c>
      <c r="F115" s="41">
        <v>1.23E-2</v>
      </c>
    </row>
    <row r="116" spans="1:6" x14ac:dyDescent="0.25">
      <c r="A116" s="40" t="s">
        <v>890</v>
      </c>
      <c r="B116" s="11"/>
      <c r="C116" s="11" t="s">
        <v>529</v>
      </c>
      <c r="D116" s="4">
        <v>10500000</v>
      </c>
      <c r="E116" s="5">
        <v>105</v>
      </c>
      <c r="F116" s="41">
        <v>8.6E-3</v>
      </c>
    </row>
    <row r="117" spans="1:6" x14ac:dyDescent="0.25">
      <c r="A117" s="40" t="s">
        <v>891</v>
      </c>
      <c r="B117" s="11"/>
      <c r="C117" s="11" t="s">
        <v>532</v>
      </c>
      <c r="D117" s="4">
        <v>10000000</v>
      </c>
      <c r="E117" s="5">
        <v>100</v>
      </c>
      <c r="F117" s="41">
        <v>8.2000000000000007E-3</v>
      </c>
    </row>
    <row r="118" spans="1:6" x14ac:dyDescent="0.25">
      <c r="A118" s="42" t="s">
        <v>98</v>
      </c>
      <c r="B118" s="12"/>
      <c r="C118" s="12"/>
      <c r="D118" s="6"/>
      <c r="E118" s="14">
        <v>1215</v>
      </c>
      <c r="F118" s="43">
        <v>9.9599999999999994E-2</v>
      </c>
    </row>
    <row r="119" spans="1:6" x14ac:dyDescent="0.25">
      <c r="A119" s="46" t="s">
        <v>108</v>
      </c>
      <c r="B119" s="26"/>
      <c r="C119" s="26"/>
      <c r="D119" s="27"/>
      <c r="E119" s="9">
        <v>1215</v>
      </c>
      <c r="F119" s="48">
        <v>9.9599999999999994E-2</v>
      </c>
    </row>
    <row r="120" spans="1:6" x14ac:dyDescent="0.25">
      <c r="A120" s="40"/>
      <c r="B120" s="11"/>
      <c r="C120" s="11"/>
      <c r="D120" s="4"/>
      <c r="E120" s="5"/>
      <c r="F120" s="41"/>
    </row>
    <row r="121" spans="1:6" x14ac:dyDescent="0.25">
      <c r="A121" s="40"/>
      <c r="B121" s="11"/>
      <c r="C121" s="11"/>
      <c r="D121" s="4"/>
      <c r="E121" s="5"/>
      <c r="F121" s="41"/>
    </row>
    <row r="122" spans="1:6" x14ac:dyDescent="0.25">
      <c r="A122" s="42" t="s">
        <v>109</v>
      </c>
      <c r="B122" s="11"/>
      <c r="C122" s="11"/>
      <c r="D122" s="4"/>
      <c r="E122" s="5"/>
      <c r="F122" s="41"/>
    </row>
    <row r="123" spans="1:6" x14ac:dyDescent="0.25">
      <c r="A123" s="40" t="s">
        <v>110</v>
      </c>
      <c r="B123" s="11"/>
      <c r="C123" s="11"/>
      <c r="D123" s="4"/>
      <c r="E123" s="5">
        <v>686.78</v>
      </c>
      <c r="F123" s="41">
        <v>5.6300000000000003E-2</v>
      </c>
    </row>
    <row r="124" spans="1:6" x14ac:dyDescent="0.25">
      <c r="A124" s="42" t="s">
        <v>98</v>
      </c>
      <c r="B124" s="12"/>
      <c r="C124" s="12"/>
      <c r="D124" s="6"/>
      <c r="E124" s="14">
        <v>686.78</v>
      </c>
      <c r="F124" s="43">
        <v>5.6300000000000003E-2</v>
      </c>
    </row>
    <row r="125" spans="1:6" x14ac:dyDescent="0.25">
      <c r="A125" s="40"/>
      <c r="B125" s="11"/>
      <c r="C125" s="11"/>
      <c r="D125" s="4"/>
      <c r="E125" s="5"/>
      <c r="F125" s="41"/>
    </row>
    <row r="126" spans="1:6" x14ac:dyDescent="0.25">
      <c r="A126" s="46" t="s">
        <v>108</v>
      </c>
      <c r="B126" s="26"/>
      <c r="C126" s="26"/>
      <c r="D126" s="27"/>
      <c r="E126" s="14">
        <v>686.78</v>
      </c>
      <c r="F126" s="43">
        <v>5.6300000000000003E-2</v>
      </c>
    </row>
    <row r="127" spans="1:6" x14ac:dyDescent="0.25">
      <c r="A127" s="40" t="s">
        <v>111</v>
      </c>
      <c r="B127" s="11"/>
      <c r="C127" s="11"/>
      <c r="D127" s="4"/>
      <c r="E127" s="5">
        <v>280.95999999999998</v>
      </c>
      <c r="F127" s="41">
        <v>2.3199999999999998E-2</v>
      </c>
    </row>
    <row r="128" spans="1:6" x14ac:dyDescent="0.25">
      <c r="A128" s="47" t="s">
        <v>112</v>
      </c>
      <c r="B128" s="13"/>
      <c r="C128" s="13"/>
      <c r="D128" s="8"/>
      <c r="E128" s="9">
        <v>12191.35</v>
      </c>
      <c r="F128" s="48">
        <v>1</v>
      </c>
    </row>
    <row r="129" spans="1:6" x14ac:dyDescent="0.25">
      <c r="A129" s="32"/>
      <c r="B129" s="22"/>
      <c r="C129" s="22"/>
      <c r="D129" s="22"/>
      <c r="E129" s="22"/>
      <c r="F129" s="31"/>
    </row>
    <row r="130" spans="1:6" x14ac:dyDescent="0.25">
      <c r="A130" s="49" t="s">
        <v>595</v>
      </c>
      <c r="B130" s="22"/>
      <c r="C130" s="22"/>
      <c r="D130" s="22"/>
      <c r="E130" s="22"/>
      <c r="F130" s="31"/>
    </row>
    <row r="131" spans="1:6" x14ac:dyDescent="0.25">
      <c r="A131" s="49" t="s">
        <v>113</v>
      </c>
      <c r="B131" s="22"/>
      <c r="C131" s="22"/>
      <c r="D131" s="22"/>
      <c r="E131" s="22"/>
      <c r="F131" s="31"/>
    </row>
    <row r="132" spans="1:6" x14ac:dyDescent="0.25">
      <c r="A132" s="49" t="s">
        <v>114</v>
      </c>
      <c r="B132" s="22"/>
      <c r="C132" s="22"/>
      <c r="D132" s="22"/>
      <c r="E132" s="22"/>
      <c r="F132" s="31"/>
    </row>
    <row r="133" spans="1:6" x14ac:dyDescent="0.25">
      <c r="A133" s="32"/>
      <c r="B133" s="22"/>
      <c r="C133" s="22"/>
      <c r="D133" s="22"/>
      <c r="E133" s="22"/>
      <c r="F133" s="31"/>
    </row>
    <row r="134" spans="1:6" x14ac:dyDescent="0.25">
      <c r="A134" s="32"/>
      <c r="B134" s="22"/>
      <c r="C134" s="22"/>
      <c r="D134" s="22"/>
      <c r="E134" s="22"/>
      <c r="F134" s="31"/>
    </row>
    <row r="135" spans="1:6" x14ac:dyDescent="0.25">
      <c r="A135" s="49" t="s">
        <v>1183</v>
      </c>
      <c r="B135" s="22"/>
      <c r="C135" s="22"/>
      <c r="D135" s="22"/>
      <c r="E135" s="22"/>
      <c r="F135" s="31"/>
    </row>
    <row r="136" spans="1:6" x14ac:dyDescent="0.25">
      <c r="A136" s="50" t="s">
        <v>1184</v>
      </c>
      <c r="B136" s="21" t="s">
        <v>66</v>
      </c>
      <c r="C136" s="22"/>
      <c r="D136" s="22"/>
      <c r="E136" s="22"/>
      <c r="F136" s="31"/>
    </row>
    <row r="137" spans="1:6" x14ac:dyDescent="0.25">
      <c r="A137" s="32" t="s">
        <v>1270</v>
      </c>
      <c r="B137" s="22"/>
      <c r="C137" s="22"/>
      <c r="D137" s="22"/>
      <c r="E137" s="22"/>
      <c r="F137" s="31"/>
    </row>
    <row r="138" spans="1:6" x14ac:dyDescent="0.25">
      <c r="A138" s="32" t="s">
        <v>1185</v>
      </c>
      <c r="B138" s="22" t="s">
        <v>1186</v>
      </c>
      <c r="C138" s="22" t="s">
        <v>1186</v>
      </c>
      <c r="D138" s="22"/>
      <c r="E138" s="22"/>
      <c r="F138" s="31"/>
    </row>
    <row r="139" spans="1:6" x14ac:dyDescent="0.25">
      <c r="A139" s="32"/>
      <c r="B139" s="51">
        <v>43555</v>
      </c>
      <c r="C139" s="51">
        <v>43585</v>
      </c>
      <c r="D139" s="22"/>
      <c r="E139" s="22"/>
      <c r="F139" s="31"/>
    </row>
    <row r="140" spans="1:6" x14ac:dyDescent="0.25">
      <c r="A140" s="32" t="s">
        <v>1188</v>
      </c>
      <c r="B140" s="22">
        <v>14.2464</v>
      </c>
      <c r="C140" s="22">
        <v>14.3307</v>
      </c>
      <c r="D140" s="22"/>
      <c r="E140" s="22"/>
      <c r="F140" s="31"/>
    </row>
    <row r="141" spans="1:6" x14ac:dyDescent="0.25">
      <c r="A141" s="32" t="s">
        <v>1190</v>
      </c>
      <c r="B141" s="22">
        <v>11.6081</v>
      </c>
      <c r="C141" s="22">
        <v>11.676600000000001</v>
      </c>
      <c r="D141" s="22"/>
      <c r="E141" s="22"/>
      <c r="F141" s="31"/>
    </row>
    <row r="142" spans="1:6" x14ac:dyDescent="0.25">
      <c r="A142" s="32" t="s">
        <v>1191</v>
      </c>
      <c r="B142" s="22">
        <v>14.2461</v>
      </c>
      <c r="C142" s="22">
        <v>14.3302</v>
      </c>
      <c r="D142" s="22"/>
      <c r="E142" s="22"/>
      <c r="F142" s="31"/>
    </row>
    <row r="143" spans="1:6" x14ac:dyDescent="0.25">
      <c r="A143" s="32" t="s">
        <v>1207</v>
      </c>
      <c r="B143" s="22">
        <v>12.7052</v>
      </c>
      <c r="C143" s="22">
        <v>12.78</v>
      </c>
      <c r="D143" s="22"/>
      <c r="E143" s="22"/>
      <c r="F143" s="31"/>
    </row>
    <row r="144" spans="1:6" x14ac:dyDescent="0.25">
      <c r="A144" s="32" t="s">
        <v>1197</v>
      </c>
      <c r="B144" s="22">
        <v>13.850300000000001</v>
      </c>
      <c r="C144" s="22">
        <v>13.920400000000001</v>
      </c>
      <c r="D144" s="22"/>
      <c r="E144" s="22"/>
      <c r="F144" s="31"/>
    </row>
    <row r="145" spans="1:6" x14ac:dyDescent="0.25">
      <c r="A145" s="32" t="s">
        <v>1209</v>
      </c>
      <c r="B145" s="22">
        <v>10.668100000000001</v>
      </c>
      <c r="C145" s="22">
        <v>10.722200000000001</v>
      </c>
      <c r="D145" s="22"/>
      <c r="E145" s="22"/>
      <c r="F145" s="31"/>
    </row>
    <row r="146" spans="1:6" x14ac:dyDescent="0.25">
      <c r="A146" s="32" t="s">
        <v>1211</v>
      </c>
      <c r="B146" s="22">
        <v>13.8484</v>
      </c>
      <c r="C146" s="22">
        <v>13.918799999999999</v>
      </c>
      <c r="D146" s="22"/>
      <c r="E146" s="22"/>
      <c r="F146" s="31"/>
    </row>
    <row r="147" spans="1:6" x14ac:dyDescent="0.25">
      <c r="A147" s="32" t="s">
        <v>1212</v>
      </c>
      <c r="B147" s="22">
        <v>12.3193</v>
      </c>
      <c r="C147" s="22">
        <v>12.3819</v>
      </c>
      <c r="D147" s="22"/>
      <c r="E147" s="22"/>
      <c r="F147" s="31"/>
    </row>
    <row r="148" spans="1:6" x14ac:dyDescent="0.25">
      <c r="A148" s="64"/>
      <c r="B148" s="63"/>
      <c r="C148" s="22"/>
      <c r="D148" s="22"/>
      <c r="E148" s="22"/>
      <c r="F148" s="31"/>
    </row>
    <row r="149" spans="1:6" x14ac:dyDescent="0.25">
      <c r="A149" s="64" t="s">
        <v>1201</v>
      </c>
      <c r="B149" s="73" t="s">
        <v>66</v>
      </c>
      <c r="C149" s="22"/>
      <c r="D149" s="22"/>
      <c r="E149" s="22"/>
      <c r="F149" s="31"/>
    </row>
    <row r="150" spans="1:6" x14ac:dyDescent="0.25">
      <c r="A150" s="64" t="s">
        <v>1202</v>
      </c>
      <c r="B150" s="73" t="s">
        <v>66</v>
      </c>
      <c r="C150" s="22"/>
      <c r="D150" s="22"/>
      <c r="E150" s="22"/>
      <c r="F150" s="31"/>
    </row>
    <row r="151" spans="1:6" x14ac:dyDescent="0.25">
      <c r="A151" s="65" t="s">
        <v>1203</v>
      </c>
      <c r="B151" s="73" t="s">
        <v>66</v>
      </c>
      <c r="C151" s="22"/>
      <c r="D151" s="22"/>
      <c r="E151" s="22"/>
      <c r="F151" s="31"/>
    </row>
    <row r="152" spans="1:6" x14ac:dyDescent="0.25">
      <c r="A152" s="65" t="s">
        <v>1204</v>
      </c>
      <c r="B152" s="73" t="s">
        <v>66</v>
      </c>
      <c r="C152" s="22"/>
      <c r="D152" s="22"/>
      <c r="E152" s="22"/>
      <c r="F152" s="31"/>
    </row>
    <row r="153" spans="1:6" x14ac:dyDescent="0.25">
      <c r="A153" s="64" t="s">
        <v>1271</v>
      </c>
      <c r="B153" s="76">
        <v>6.28</v>
      </c>
      <c r="C153" s="22"/>
      <c r="D153" s="22"/>
      <c r="E153" s="22"/>
      <c r="F153" s="31"/>
    </row>
    <row r="154" spans="1:6" ht="30" x14ac:dyDescent="0.25">
      <c r="A154" s="65" t="s">
        <v>1268</v>
      </c>
      <c r="B154" s="73">
        <v>0</v>
      </c>
      <c r="C154" s="22"/>
      <c r="D154" s="22"/>
      <c r="E154" s="22"/>
      <c r="F154" s="31"/>
    </row>
    <row r="155" spans="1:6" ht="30" x14ac:dyDescent="0.25">
      <c r="A155" s="65" t="s">
        <v>1269</v>
      </c>
      <c r="B155" s="73" t="s">
        <v>66</v>
      </c>
      <c r="C155" s="22"/>
      <c r="D155" s="22"/>
      <c r="E155" s="22"/>
      <c r="F155" s="31"/>
    </row>
    <row r="156" spans="1:6" ht="15.75" thickBot="1" x14ac:dyDescent="0.3">
      <c r="A156" s="66"/>
      <c r="B156" s="67"/>
      <c r="C156" s="52"/>
      <c r="D156" s="52"/>
      <c r="E156" s="52"/>
      <c r="F156" s="53"/>
    </row>
    <row r="157" spans="1:6" x14ac:dyDescent="0.25">
      <c r="A157" s="68"/>
      <c r="B157" s="68"/>
    </row>
    <row r="158" spans="1:6" x14ac:dyDescent="0.25">
      <c r="A158" s="68"/>
      <c r="B158" s="68"/>
    </row>
    <row r="159" spans="1:6" x14ac:dyDescent="0.25">
      <c r="A159" s="68"/>
      <c r="B159" s="68"/>
    </row>
    <row r="160" spans="1:6" x14ac:dyDescent="0.25">
      <c r="A160" s="68"/>
      <c r="B160" s="68"/>
    </row>
    <row r="161" spans="1:2" x14ac:dyDescent="0.25">
      <c r="A161" s="68"/>
      <c r="B161" s="68"/>
    </row>
    <row r="162" spans="1:2" x14ac:dyDescent="0.25">
      <c r="A162" s="68"/>
      <c r="B162" s="68"/>
    </row>
    <row r="163" spans="1:2" x14ac:dyDescent="0.25">
      <c r="A163" s="68"/>
      <c r="B163" s="68"/>
    </row>
    <row r="164" spans="1:2" x14ac:dyDescent="0.25">
      <c r="A164" s="68"/>
      <c r="B164" s="68"/>
    </row>
    <row r="165" spans="1:2" x14ac:dyDescent="0.25">
      <c r="A165" s="68"/>
      <c r="B165" s="68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pane ySplit="7" topLeftCell="A25" activePane="bottomLeft" state="frozen"/>
      <selection activeCell="A44" sqref="A44"/>
      <selection pane="bottomLeft" activeCell="A5" sqref="A5:F5"/>
    </sheetView>
  </sheetViews>
  <sheetFormatPr defaultRowHeight="15" x14ac:dyDescent="0.25"/>
  <cols>
    <col min="1" max="1" width="82.28515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1265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1311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2" t="s">
        <v>65</v>
      </c>
      <c r="B9" s="11"/>
      <c r="C9" s="11"/>
      <c r="D9" s="4"/>
      <c r="E9" s="5"/>
      <c r="F9" s="41"/>
    </row>
    <row r="10" spans="1:8" x14ac:dyDescent="0.25">
      <c r="A10" s="42" t="s">
        <v>218</v>
      </c>
      <c r="B10" s="11"/>
      <c r="C10" s="11"/>
      <c r="D10" s="4"/>
      <c r="E10" s="5"/>
      <c r="F10" s="41"/>
    </row>
    <row r="11" spans="1:8" x14ac:dyDescent="0.25">
      <c r="A11" s="40" t="s">
        <v>610</v>
      </c>
      <c r="B11" s="11" t="s">
        <v>611</v>
      </c>
      <c r="C11" s="11" t="s">
        <v>224</v>
      </c>
      <c r="D11" s="4">
        <v>140000</v>
      </c>
      <c r="E11" s="5">
        <v>1530.69</v>
      </c>
      <c r="F11" s="41">
        <v>5.0500000000000003E-2</v>
      </c>
    </row>
    <row r="12" spans="1:8" x14ac:dyDescent="0.25">
      <c r="A12" s="40" t="s">
        <v>671</v>
      </c>
      <c r="B12" s="11" t="s">
        <v>672</v>
      </c>
      <c r="C12" s="11" t="s">
        <v>673</v>
      </c>
      <c r="D12" s="4">
        <v>47300</v>
      </c>
      <c r="E12" s="5">
        <v>1403.89</v>
      </c>
      <c r="F12" s="41">
        <v>4.6300000000000001E-2</v>
      </c>
    </row>
    <row r="13" spans="1:8" x14ac:dyDescent="0.25">
      <c r="A13" s="40" t="s">
        <v>643</v>
      </c>
      <c r="B13" s="11" t="s">
        <v>644</v>
      </c>
      <c r="C13" s="11" t="s">
        <v>224</v>
      </c>
      <c r="D13" s="4">
        <v>336387</v>
      </c>
      <c r="E13" s="5">
        <v>1360.85</v>
      </c>
      <c r="F13" s="41">
        <v>4.4900000000000002E-2</v>
      </c>
    </row>
    <row r="14" spans="1:8" x14ac:dyDescent="0.25">
      <c r="A14" s="40" t="s">
        <v>641</v>
      </c>
      <c r="B14" s="11" t="s">
        <v>642</v>
      </c>
      <c r="C14" s="11" t="s">
        <v>236</v>
      </c>
      <c r="D14" s="4">
        <v>225360</v>
      </c>
      <c r="E14" s="5">
        <v>1350.92</v>
      </c>
      <c r="F14" s="41">
        <v>4.4600000000000001E-2</v>
      </c>
    </row>
    <row r="15" spans="1:8" x14ac:dyDescent="0.25">
      <c r="A15" s="40" t="s">
        <v>631</v>
      </c>
      <c r="B15" s="11" t="s">
        <v>632</v>
      </c>
      <c r="C15" s="11" t="s">
        <v>227</v>
      </c>
      <c r="D15" s="4">
        <v>70825</v>
      </c>
      <c r="E15" s="5">
        <v>1215.96</v>
      </c>
      <c r="F15" s="41">
        <v>4.0099999999999997E-2</v>
      </c>
    </row>
    <row r="16" spans="1:8" x14ac:dyDescent="0.25">
      <c r="A16" s="40" t="s">
        <v>606</v>
      </c>
      <c r="B16" s="11" t="s">
        <v>607</v>
      </c>
      <c r="C16" s="11" t="s">
        <v>236</v>
      </c>
      <c r="D16" s="4">
        <v>171210</v>
      </c>
      <c r="E16" s="5">
        <v>1162.26</v>
      </c>
      <c r="F16" s="41">
        <v>3.8399999999999997E-2</v>
      </c>
    </row>
    <row r="17" spans="1:6" x14ac:dyDescent="0.25">
      <c r="A17" s="40" t="s">
        <v>892</v>
      </c>
      <c r="B17" s="11" t="s">
        <v>893</v>
      </c>
      <c r="C17" s="11" t="s">
        <v>236</v>
      </c>
      <c r="D17" s="4">
        <v>177204</v>
      </c>
      <c r="E17" s="5">
        <v>1142.3499999999999</v>
      </c>
      <c r="F17" s="41">
        <v>3.7699999999999997E-2</v>
      </c>
    </row>
    <row r="18" spans="1:6" x14ac:dyDescent="0.25">
      <c r="A18" s="40" t="s">
        <v>660</v>
      </c>
      <c r="B18" s="11" t="s">
        <v>661</v>
      </c>
      <c r="C18" s="11" t="s">
        <v>224</v>
      </c>
      <c r="D18" s="4">
        <v>176685</v>
      </c>
      <c r="E18" s="5">
        <v>1130.52</v>
      </c>
      <c r="F18" s="41">
        <v>3.73E-2</v>
      </c>
    </row>
    <row r="19" spans="1:6" x14ac:dyDescent="0.25">
      <c r="A19" s="40" t="s">
        <v>894</v>
      </c>
      <c r="B19" s="11" t="s">
        <v>895</v>
      </c>
      <c r="C19" s="11" t="s">
        <v>649</v>
      </c>
      <c r="D19" s="4">
        <v>86377</v>
      </c>
      <c r="E19" s="5">
        <v>1119.01</v>
      </c>
      <c r="F19" s="41">
        <v>3.6900000000000002E-2</v>
      </c>
    </row>
    <row r="20" spans="1:6" x14ac:dyDescent="0.25">
      <c r="A20" s="40" t="s">
        <v>896</v>
      </c>
      <c r="B20" s="11" t="s">
        <v>897</v>
      </c>
      <c r="C20" s="11" t="s">
        <v>224</v>
      </c>
      <c r="D20" s="4">
        <v>64742</v>
      </c>
      <c r="E20" s="5">
        <v>1097.4100000000001</v>
      </c>
      <c r="F20" s="41">
        <v>3.6200000000000003E-2</v>
      </c>
    </row>
    <row r="21" spans="1:6" x14ac:dyDescent="0.25">
      <c r="A21" s="40" t="s">
        <v>623</v>
      </c>
      <c r="B21" s="11" t="s">
        <v>624</v>
      </c>
      <c r="C21" s="11" t="s">
        <v>286</v>
      </c>
      <c r="D21" s="4">
        <v>89882</v>
      </c>
      <c r="E21" s="5">
        <v>1057.78</v>
      </c>
      <c r="F21" s="41">
        <v>3.49E-2</v>
      </c>
    </row>
    <row r="22" spans="1:6" x14ac:dyDescent="0.25">
      <c r="A22" s="40" t="s">
        <v>633</v>
      </c>
      <c r="B22" s="11" t="s">
        <v>634</v>
      </c>
      <c r="C22" s="11" t="s">
        <v>306</v>
      </c>
      <c r="D22" s="4">
        <v>122811</v>
      </c>
      <c r="E22" s="5">
        <v>1008.71</v>
      </c>
      <c r="F22" s="41">
        <v>3.3300000000000003E-2</v>
      </c>
    </row>
    <row r="23" spans="1:6" x14ac:dyDescent="0.25">
      <c r="A23" s="40" t="s">
        <v>669</v>
      </c>
      <c r="B23" s="11" t="s">
        <v>670</v>
      </c>
      <c r="C23" s="11" t="s">
        <v>224</v>
      </c>
      <c r="D23" s="4">
        <v>83582</v>
      </c>
      <c r="E23" s="5">
        <v>1001.6</v>
      </c>
      <c r="F23" s="41">
        <v>3.3099999999999997E-2</v>
      </c>
    </row>
    <row r="24" spans="1:6" x14ac:dyDescent="0.25">
      <c r="A24" s="40" t="s">
        <v>625</v>
      </c>
      <c r="B24" s="11" t="s">
        <v>626</v>
      </c>
      <c r="C24" s="11" t="s">
        <v>227</v>
      </c>
      <c r="D24" s="4">
        <v>55870</v>
      </c>
      <c r="E24" s="5">
        <v>970.63</v>
      </c>
      <c r="F24" s="41">
        <v>3.2000000000000001E-2</v>
      </c>
    </row>
    <row r="25" spans="1:6" x14ac:dyDescent="0.25">
      <c r="A25" s="40" t="s">
        <v>898</v>
      </c>
      <c r="B25" s="11" t="s">
        <v>899</v>
      </c>
      <c r="C25" s="11" t="s">
        <v>230</v>
      </c>
      <c r="D25" s="4">
        <v>150942</v>
      </c>
      <c r="E25" s="5">
        <v>953.88</v>
      </c>
      <c r="F25" s="41">
        <v>3.15E-2</v>
      </c>
    </row>
    <row r="26" spans="1:6" x14ac:dyDescent="0.25">
      <c r="A26" s="40" t="s">
        <v>666</v>
      </c>
      <c r="B26" s="11" t="s">
        <v>667</v>
      </c>
      <c r="C26" s="11" t="s">
        <v>668</v>
      </c>
      <c r="D26" s="4">
        <v>79560</v>
      </c>
      <c r="E26" s="5">
        <v>754.11</v>
      </c>
      <c r="F26" s="41">
        <v>2.4899999999999999E-2</v>
      </c>
    </row>
    <row r="27" spans="1:6" x14ac:dyDescent="0.25">
      <c r="A27" s="40" t="s">
        <v>900</v>
      </c>
      <c r="B27" s="11" t="s">
        <v>901</v>
      </c>
      <c r="C27" s="11" t="s">
        <v>317</v>
      </c>
      <c r="D27" s="4">
        <v>325000</v>
      </c>
      <c r="E27" s="5">
        <v>737.91</v>
      </c>
      <c r="F27" s="41">
        <v>2.4400000000000002E-2</v>
      </c>
    </row>
    <row r="28" spans="1:6" x14ac:dyDescent="0.25">
      <c r="A28" s="40" t="s">
        <v>902</v>
      </c>
      <c r="B28" s="11" t="s">
        <v>903</v>
      </c>
      <c r="C28" s="11" t="s">
        <v>668</v>
      </c>
      <c r="D28" s="4">
        <v>68674</v>
      </c>
      <c r="E28" s="5">
        <v>717.16</v>
      </c>
      <c r="F28" s="41">
        <v>2.3699999999999999E-2</v>
      </c>
    </row>
    <row r="29" spans="1:6" x14ac:dyDescent="0.25">
      <c r="A29" s="40" t="s">
        <v>904</v>
      </c>
      <c r="B29" s="11" t="s">
        <v>905</v>
      </c>
      <c r="C29" s="11" t="s">
        <v>906</v>
      </c>
      <c r="D29" s="4">
        <v>97061</v>
      </c>
      <c r="E29" s="5">
        <v>678.36</v>
      </c>
      <c r="F29" s="41">
        <v>2.24E-2</v>
      </c>
    </row>
    <row r="30" spans="1:6" x14ac:dyDescent="0.25">
      <c r="A30" s="40" t="s">
        <v>907</v>
      </c>
      <c r="B30" s="11" t="s">
        <v>908</v>
      </c>
      <c r="C30" s="11" t="s">
        <v>224</v>
      </c>
      <c r="D30" s="4">
        <v>107706</v>
      </c>
      <c r="E30" s="5">
        <v>643.6</v>
      </c>
      <c r="F30" s="41">
        <v>2.12E-2</v>
      </c>
    </row>
    <row r="31" spans="1:6" x14ac:dyDescent="0.25">
      <c r="A31" s="40" t="s">
        <v>909</v>
      </c>
      <c r="B31" s="11" t="s">
        <v>910</v>
      </c>
      <c r="C31" s="11" t="s">
        <v>241</v>
      </c>
      <c r="D31" s="4">
        <v>119672</v>
      </c>
      <c r="E31" s="5">
        <v>622.23</v>
      </c>
      <c r="F31" s="41">
        <v>2.0500000000000001E-2</v>
      </c>
    </row>
    <row r="32" spans="1:6" x14ac:dyDescent="0.25">
      <c r="A32" s="40" t="s">
        <v>873</v>
      </c>
      <c r="B32" s="11" t="s">
        <v>874</v>
      </c>
      <c r="C32" s="11" t="s">
        <v>317</v>
      </c>
      <c r="D32" s="4">
        <v>129471</v>
      </c>
      <c r="E32" s="5">
        <v>608.05999999999995</v>
      </c>
      <c r="F32" s="41">
        <v>2.01E-2</v>
      </c>
    </row>
    <row r="33" spans="1:6" x14ac:dyDescent="0.25">
      <c r="A33" s="40" t="s">
        <v>911</v>
      </c>
      <c r="B33" s="11" t="s">
        <v>912</v>
      </c>
      <c r="C33" s="11" t="s">
        <v>349</v>
      </c>
      <c r="D33" s="4">
        <v>25404</v>
      </c>
      <c r="E33" s="5">
        <v>596.64</v>
      </c>
      <c r="F33" s="41">
        <v>1.9699999999999999E-2</v>
      </c>
    </row>
    <row r="34" spans="1:6" x14ac:dyDescent="0.25">
      <c r="A34" s="40" t="s">
        <v>913</v>
      </c>
      <c r="B34" s="11" t="s">
        <v>914</v>
      </c>
      <c r="C34" s="11" t="s">
        <v>230</v>
      </c>
      <c r="D34" s="4">
        <v>150000</v>
      </c>
      <c r="E34" s="5">
        <v>573.45000000000005</v>
      </c>
      <c r="F34" s="41">
        <v>1.89E-2</v>
      </c>
    </row>
    <row r="35" spans="1:6" x14ac:dyDescent="0.25">
      <c r="A35" s="40" t="s">
        <v>732</v>
      </c>
      <c r="B35" s="11" t="s">
        <v>733</v>
      </c>
      <c r="C35" s="11" t="s">
        <v>224</v>
      </c>
      <c r="D35" s="4">
        <v>69259</v>
      </c>
      <c r="E35" s="5">
        <v>490.46</v>
      </c>
      <c r="F35" s="41">
        <v>1.6199999999999999E-2</v>
      </c>
    </row>
    <row r="36" spans="1:6" x14ac:dyDescent="0.25">
      <c r="A36" s="40" t="s">
        <v>915</v>
      </c>
      <c r="B36" s="11" t="s">
        <v>916</v>
      </c>
      <c r="C36" s="11" t="s">
        <v>349</v>
      </c>
      <c r="D36" s="4">
        <v>61000</v>
      </c>
      <c r="E36" s="5">
        <v>477.75</v>
      </c>
      <c r="F36" s="41">
        <v>1.5800000000000002E-2</v>
      </c>
    </row>
    <row r="37" spans="1:6" x14ac:dyDescent="0.25">
      <c r="A37" s="40" t="s">
        <v>917</v>
      </c>
      <c r="B37" s="11" t="s">
        <v>918</v>
      </c>
      <c r="C37" s="11" t="s">
        <v>303</v>
      </c>
      <c r="D37" s="4">
        <v>87512</v>
      </c>
      <c r="E37" s="5">
        <v>473.92</v>
      </c>
      <c r="F37" s="41">
        <v>1.5599999999999999E-2</v>
      </c>
    </row>
    <row r="38" spans="1:6" x14ac:dyDescent="0.25">
      <c r="A38" s="40" t="s">
        <v>919</v>
      </c>
      <c r="B38" s="11" t="s">
        <v>920</v>
      </c>
      <c r="C38" s="11" t="s">
        <v>668</v>
      </c>
      <c r="D38" s="4">
        <v>90000</v>
      </c>
      <c r="E38" s="5">
        <v>442.71</v>
      </c>
      <c r="F38" s="41">
        <v>1.46E-2</v>
      </c>
    </row>
    <row r="39" spans="1:6" x14ac:dyDescent="0.25">
      <c r="A39" s="40" t="s">
        <v>921</v>
      </c>
      <c r="B39" s="11" t="s">
        <v>922</v>
      </c>
      <c r="C39" s="11" t="s">
        <v>244</v>
      </c>
      <c r="D39" s="4">
        <v>165000</v>
      </c>
      <c r="E39" s="5">
        <v>428.42</v>
      </c>
      <c r="F39" s="41">
        <v>1.41E-2</v>
      </c>
    </row>
    <row r="40" spans="1:6" x14ac:dyDescent="0.25">
      <c r="A40" s="40" t="s">
        <v>923</v>
      </c>
      <c r="B40" s="11" t="s">
        <v>924</v>
      </c>
      <c r="C40" s="11" t="s">
        <v>224</v>
      </c>
      <c r="D40" s="4">
        <v>254547</v>
      </c>
      <c r="E40" s="5">
        <v>404.98</v>
      </c>
      <c r="F40" s="41">
        <v>1.34E-2</v>
      </c>
    </row>
    <row r="41" spans="1:6" x14ac:dyDescent="0.25">
      <c r="A41" s="40" t="s">
        <v>925</v>
      </c>
      <c r="B41" s="11" t="s">
        <v>926</v>
      </c>
      <c r="C41" s="11" t="s">
        <v>241</v>
      </c>
      <c r="D41" s="4">
        <v>200000</v>
      </c>
      <c r="E41" s="5">
        <v>380.8</v>
      </c>
      <c r="F41" s="41">
        <v>1.26E-2</v>
      </c>
    </row>
    <row r="42" spans="1:6" x14ac:dyDescent="0.25">
      <c r="A42" s="40" t="s">
        <v>645</v>
      </c>
      <c r="B42" s="11" t="s">
        <v>646</v>
      </c>
      <c r="C42" s="11" t="s">
        <v>614</v>
      </c>
      <c r="D42" s="4">
        <v>25974</v>
      </c>
      <c r="E42" s="5">
        <v>360.92</v>
      </c>
      <c r="F42" s="41">
        <v>1.1900000000000001E-2</v>
      </c>
    </row>
    <row r="43" spans="1:6" x14ac:dyDescent="0.25">
      <c r="A43" s="40" t="s">
        <v>927</v>
      </c>
      <c r="B43" s="11" t="s">
        <v>928</v>
      </c>
      <c r="C43" s="11" t="s">
        <v>224</v>
      </c>
      <c r="D43" s="4">
        <v>151387</v>
      </c>
      <c r="E43" s="5">
        <v>353.56</v>
      </c>
      <c r="F43" s="41">
        <v>1.17E-2</v>
      </c>
    </row>
    <row r="44" spans="1:6" x14ac:dyDescent="0.25">
      <c r="A44" s="40" t="s">
        <v>929</v>
      </c>
      <c r="B44" s="11" t="s">
        <v>930</v>
      </c>
      <c r="C44" s="11" t="s">
        <v>286</v>
      </c>
      <c r="D44" s="4">
        <v>101186</v>
      </c>
      <c r="E44" s="5">
        <v>307.3</v>
      </c>
      <c r="F44" s="41">
        <v>1.01E-2</v>
      </c>
    </row>
    <row r="45" spans="1:6" x14ac:dyDescent="0.25">
      <c r="A45" s="40" t="s">
        <v>931</v>
      </c>
      <c r="B45" s="11" t="s">
        <v>932</v>
      </c>
      <c r="C45" s="11" t="s">
        <v>224</v>
      </c>
      <c r="D45" s="4">
        <v>155000</v>
      </c>
      <c r="E45" s="5">
        <v>306.75</v>
      </c>
      <c r="F45" s="41">
        <v>1.01E-2</v>
      </c>
    </row>
    <row r="46" spans="1:6" x14ac:dyDescent="0.25">
      <c r="A46" s="40" t="s">
        <v>933</v>
      </c>
      <c r="B46" s="11" t="s">
        <v>934</v>
      </c>
      <c r="C46" s="11" t="s">
        <v>224</v>
      </c>
      <c r="D46" s="4">
        <v>40595</v>
      </c>
      <c r="E46" s="5">
        <v>161.79</v>
      </c>
      <c r="F46" s="41">
        <v>5.3E-3</v>
      </c>
    </row>
    <row r="47" spans="1:6" x14ac:dyDescent="0.25">
      <c r="A47" s="42" t="s">
        <v>98</v>
      </c>
      <c r="B47" s="12"/>
      <c r="C47" s="12"/>
      <c r="D47" s="6"/>
      <c r="E47" s="14">
        <v>28027.34</v>
      </c>
      <c r="F47" s="43">
        <v>0.92490000000000006</v>
      </c>
    </row>
    <row r="48" spans="1:6" x14ac:dyDescent="0.25">
      <c r="A48" s="42" t="s">
        <v>421</v>
      </c>
      <c r="B48" s="11"/>
      <c r="C48" s="11"/>
      <c r="D48" s="4"/>
      <c r="E48" s="5"/>
      <c r="F48" s="41"/>
    </row>
    <row r="49" spans="1:6" x14ac:dyDescent="0.25">
      <c r="A49" s="42" t="s">
        <v>98</v>
      </c>
      <c r="B49" s="11"/>
      <c r="C49" s="11"/>
      <c r="D49" s="4"/>
      <c r="E49" s="15" t="s">
        <v>66</v>
      </c>
      <c r="F49" s="45" t="s">
        <v>66</v>
      </c>
    </row>
    <row r="50" spans="1:6" x14ac:dyDescent="0.25">
      <c r="A50" s="46" t="s">
        <v>108</v>
      </c>
      <c r="B50" s="26"/>
      <c r="C50" s="26"/>
      <c r="D50" s="27"/>
      <c r="E50" s="9">
        <v>28027.34</v>
      </c>
      <c r="F50" s="48">
        <v>0.92490000000000006</v>
      </c>
    </row>
    <row r="51" spans="1:6" x14ac:dyDescent="0.25">
      <c r="A51" s="40"/>
      <c r="B51" s="11"/>
      <c r="C51" s="11"/>
      <c r="D51" s="4"/>
      <c r="E51" s="5"/>
      <c r="F51" s="41"/>
    </row>
    <row r="52" spans="1:6" x14ac:dyDescent="0.25">
      <c r="A52" s="42" t="s">
        <v>422</v>
      </c>
      <c r="B52" s="11"/>
      <c r="C52" s="11"/>
      <c r="D52" s="4"/>
      <c r="E52" s="5"/>
      <c r="F52" s="41"/>
    </row>
    <row r="53" spans="1:6" x14ac:dyDescent="0.25">
      <c r="A53" s="42" t="s">
        <v>423</v>
      </c>
      <c r="B53" s="11"/>
      <c r="C53" s="11"/>
      <c r="D53" s="4"/>
      <c r="E53" s="5"/>
      <c r="F53" s="41"/>
    </row>
    <row r="54" spans="1:6" x14ac:dyDescent="0.25">
      <c r="A54" s="40" t="s">
        <v>693</v>
      </c>
      <c r="B54" s="11"/>
      <c r="C54" s="11" t="s">
        <v>692</v>
      </c>
      <c r="D54" s="4">
        <v>11100</v>
      </c>
      <c r="E54" s="5">
        <v>1308.8599999999999</v>
      </c>
      <c r="F54" s="41">
        <v>4.3210999999999999E-2</v>
      </c>
    </row>
    <row r="55" spans="1:6" x14ac:dyDescent="0.25">
      <c r="A55" s="40" t="s">
        <v>935</v>
      </c>
      <c r="B55" s="11"/>
      <c r="C55" s="11" t="s">
        <v>236</v>
      </c>
      <c r="D55" s="4">
        <v>73200</v>
      </c>
      <c r="E55" s="5">
        <v>497.61</v>
      </c>
      <c r="F55" s="41">
        <v>1.6428000000000002E-2</v>
      </c>
    </row>
    <row r="56" spans="1:6" x14ac:dyDescent="0.25">
      <c r="A56" s="42" t="s">
        <v>98</v>
      </c>
      <c r="B56" s="12"/>
      <c r="C56" s="12"/>
      <c r="D56" s="6"/>
      <c r="E56" s="14">
        <v>1806.47</v>
      </c>
      <c r="F56" s="43">
        <v>5.9638999999999998E-2</v>
      </c>
    </row>
    <row r="57" spans="1:6" x14ac:dyDescent="0.25">
      <c r="A57" s="40"/>
      <c r="B57" s="11"/>
      <c r="C57" s="11"/>
      <c r="D57" s="4"/>
      <c r="E57" s="5"/>
      <c r="F57" s="41"/>
    </row>
    <row r="58" spans="1:6" x14ac:dyDescent="0.25">
      <c r="A58" s="40"/>
      <c r="B58" s="11"/>
      <c r="C58" s="11"/>
      <c r="D58" s="4"/>
      <c r="E58" s="5"/>
      <c r="F58" s="41"/>
    </row>
    <row r="59" spans="1:6" x14ac:dyDescent="0.25">
      <c r="A59" s="42" t="s">
        <v>694</v>
      </c>
      <c r="B59" s="12"/>
      <c r="C59" s="12"/>
      <c r="D59" s="6"/>
      <c r="E59" s="7"/>
      <c r="F59" s="44"/>
    </row>
    <row r="60" spans="1:6" x14ac:dyDescent="0.25">
      <c r="A60" s="40" t="s">
        <v>936</v>
      </c>
      <c r="B60" s="11"/>
      <c r="C60" s="11" t="s">
        <v>696</v>
      </c>
      <c r="D60" s="4">
        <v>204300</v>
      </c>
      <c r="E60" s="5">
        <v>174.68</v>
      </c>
      <c r="F60" s="41">
        <v>5.7999999999999996E-3</v>
      </c>
    </row>
    <row r="61" spans="1:6" x14ac:dyDescent="0.25">
      <c r="A61" s="42" t="s">
        <v>98</v>
      </c>
      <c r="B61" s="12"/>
      <c r="C61" s="12"/>
      <c r="D61" s="6"/>
      <c r="E61" s="14">
        <v>174.68</v>
      </c>
      <c r="F61" s="43">
        <v>5.7999999999999996E-3</v>
      </c>
    </row>
    <row r="62" spans="1:6" x14ac:dyDescent="0.25">
      <c r="A62" s="40"/>
      <c r="B62" s="11"/>
      <c r="C62" s="11"/>
      <c r="D62" s="4"/>
      <c r="E62" s="5"/>
      <c r="F62" s="41"/>
    </row>
    <row r="63" spans="1:6" x14ac:dyDescent="0.25">
      <c r="A63" s="46" t="s">
        <v>108</v>
      </c>
      <c r="B63" s="26"/>
      <c r="C63" s="26"/>
      <c r="D63" s="27"/>
      <c r="E63" s="14">
        <v>174.68</v>
      </c>
      <c r="F63" s="43">
        <v>5.7999999999999996E-3</v>
      </c>
    </row>
    <row r="64" spans="1:6" x14ac:dyDescent="0.25">
      <c r="A64" s="42" t="s">
        <v>526</v>
      </c>
      <c r="B64" s="12"/>
      <c r="C64" s="12"/>
      <c r="D64" s="6"/>
      <c r="E64" s="7"/>
      <c r="F64" s="44"/>
    </row>
    <row r="65" spans="1:6" x14ac:dyDescent="0.25">
      <c r="A65" s="42" t="s">
        <v>527</v>
      </c>
      <c r="B65" s="12"/>
      <c r="C65" s="12"/>
      <c r="D65" s="6"/>
      <c r="E65" s="7"/>
      <c r="F65" s="44"/>
    </row>
    <row r="66" spans="1:6" x14ac:dyDescent="0.25">
      <c r="A66" s="40" t="s">
        <v>937</v>
      </c>
      <c r="B66" s="11"/>
      <c r="C66" s="11" t="s">
        <v>708</v>
      </c>
      <c r="D66" s="4">
        <v>12500000</v>
      </c>
      <c r="E66" s="5">
        <v>125</v>
      </c>
      <c r="F66" s="41">
        <v>4.1000000000000003E-3</v>
      </c>
    </row>
    <row r="67" spans="1:6" x14ac:dyDescent="0.25">
      <c r="A67" s="40" t="s">
        <v>826</v>
      </c>
      <c r="B67" s="11"/>
      <c r="C67" s="11" t="s">
        <v>708</v>
      </c>
      <c r="D67" s="4">
        <v>10500000</v>
      </c>
      <c r="E67" s="5">
        <v>105</v>
      </c>
      <c r="F67" s="41">
        <v>3.5000000000000001E-3</v>
      </c>
    </row>
    <row r="68" spans="1:6" x14ac:dyDescent="0.25">
      <c r="A68" s="42" t="s">
        <v>98</v>
      </c>
      <c r="B68" s="12"/>
      <c r="C68" s="12"/>
      <c r="D68" s="6"/>
      <c r="E68" s="14">
        <v>230</v>
      </c>
      <c r="F68" s="43">
        <v>7.6E-3</v>
      </c>
    </row>
    <row r="69" spans="1:6" x14ac:dyDescent="0.25">
      <c r="A69" s="46" t="s">
        <v>108</v>
      </c>
      <c r="B69" s="26"/>
      <c r="C69" s="26"/>
      <c r="D69" s="27"/>
      <c r="E69" s="9">
        <v>230</v>
      </c>
      <c r="F69" s="48">
        <v>7.6E-3</v>
      </c>
    </row>
    <row r="70" spans="1:6" x14ac:dyDescent="0.25">
      <c r="A70" s="40"/>
      <c r="B70" s="11"/>
      <c r="C70" s="11"/>
      <c r="D70" s="4"/>
      <c r="E70" s="5"/>
      <c r="F70" s="41"/>
    </row>
    <row r="71" spans="1:6" x14ac:dyDescent="0.25">
      <c r="A71" s="40"/>
      <c r="B71" s="11"/>
      <c r="C71" s="11"/>
      <c r="D71" s="4"/>
      <c r="E71" s="5"/>
      <c r="F71" s="41"/>
    </row>
    <row r="72" spans="1:6" x14ac:dyDescent="0.25">
      <c r="A72" s="42" t="s">
        <v>109</v>
      </c>
      <c r="B72" s="11"/>
      <c r="C72" s="11"/>
      <c r="D72" s="4"/>
      <c r="E72" s="5"/>
      <c r="F72" s="41"/>
    </row>
    <row r="73" spans="1:6" x14ac:dyDescent="0.25">
      <c r="A73" s="40" t="s">
        <v>110</v>
      </c>
      <c r="B73" s="11"/>
      <c r="C73" s="11"/>
      <c r="D73" s="4"/>
      <c r="E73" s="5">
        <v>1772.42</v>
      </c>
      <c r="F73" s="41">
        <v>5.8500000000000003E-2</v>
      </c>
    </row>
    <row r="74" spans="1:6" x14ac:dyDescent="0.25">
      <c r="A74" s="42" t="s">
        <v>98</v>
      </c>
      <c r="B74" s="12"/>
      <c r="C74" s="12"/>
      <c r="D74" s="6"/>
      <c r="E74" s="14">
        <v>1772.42</v>
      </c>
      <c r="F74" s="43">
        <v>5.8500000000000003E-2</v>
      </c>
    </row>
    <row r="75" spans="1:6" x14ac:dyDescent="0.25">
      <c r="A75" s="40"/>
      <c r="B75" s="11"/>
      <c r="C75" s="11"/>
      <c r="D75" s="4"/>
      <c r="E75" s="5"/>
      <c r="F75" s="41"/>
    </row>
    <row r="76" spans="1:6" x14ac:dyDescent="0.25">
      <c r="A76" s="46" t="s">
        <v>108</v>
      </c>
      <c r="B76" s="26"/>
      <c r="C76" s="26"/>
      <c r="D76" s="27"/>
      <c r="E76" s="14">
        <v>1772.42</v>
      </c>
      <c r="F76" s="43">
        <v>5.8500000000000003E-2</v>
      </c>
    </row>
    <row r="77" spans="1:6" x14ac:dyDescent="0.25">
      <c r="A77" s="40" t="s">
        <v>111</v>
      </c>
      <c r="B77" s="11"/>
      <c r="C77" s="11"/>
      <c r="D77" s="4"/>
      <c r="E77" s="5">
        <v>85.1</v>
      </c>
      <c r="F77" s="41">
        <v>3.2000000000000002E-3</v>
      </c>
    </row>
    <row r="78" spans="1:6" x14ac:dyDescent="0.25">
      <c r="A78" s="47" t="s">
        <v>112</v>
      </c>
      <c r="B78" s="13"/>
      <c r="C78" s="13"/>
      <c r="D78" s="8"/>
      <c r="E78" s="9">
        <v>30289.54</v>
      </c>
      <c r="F78" s="48">
        <v>1</v>
      </c>
    </row>
    <row r="79" spans="1:6" x14ac:dyDescent="0.25">
      <c r="A79" s="32"/>
      <c r="B79" s="22"/>
      <c r="C79" s="22"/>
      <c r="D79" s="22"/>
      <c r="E79" s="22"/>
      <c r="F79" s="31"/>
    </row>
    <row r="80" spans="1:6" x14ac:dyDescent="0.25">
      <c r="A80" s="49" t="s">
        <v>595</v>
      </c>
      <c r="B80" s="22"/>
      <c r="C80" s="22"/>
      <c r="D80" s="22"/>
      <c r="E80" s="22"/>
      <c r="F80" s="31"/>
    </row>
    <row r="81" spans="1:6" x14ac:dyDescent="0.25">
      <c r="A81" s="32"/>
      <c r="B81" s="22"/>
      <c r="C81" s="22"/>
      <c r="D81" s="22"/>
      <c r="E81" s="22"/>
      <c r="F81" s="31"/>
    </row>
    <row r="82" spans="1:6" x14ac:dyDescent="0.25">
      <c r="A82" s="32"/>
      <c r="B82" s="22"/>
      <c r="C82" s="22"/>
      <c r="D82" s="22"/>
      <c r="E82" s="22"/>
      <c r="F82" s="31"/>
    </row>
    <row r="83" spans="1:6" x14ac:dyDescent="0.25">
      <c r="A83" s="49" t="s">
        <v>1183</v>
      </c>
      <c r="B83" s="22"/>
      <c r="C83" s="22"/>
      <c r="D83" s="22"/>
      <c r="E83" s="22"/>
      <c r="F83" s="31"/>
    </row>
    <row r="84" spans="1:6" x14ac:dyDescent="0.25">
      <c r="A84" s="50" t="s">
        <v>1184</v>
      </c>
      <c r="B84" s="21" t="s">
        <v>66</v>
      </c>
      <c r="C84" s="22"/>
      <c r="D84" s="22"/>
      <c r="E84" s="22"/>
      <c r="F84" s="31"/>
    </row>
    <row r="85" spans="1:6" x14ac:dyDescent="0.25">
      <c r="A85" s="32" t="s">
        <v>1270</v>
      </c>
      <c r="B85" s="22"/>
      <c r="C85" s="22"/>
      <c r="D85" s="22"/>
      <c r="E85" s="22"/>
      <c r="F85" s="31"/>
    </row>
    <row r="86" spans="1:6" x14ac:dyDescent="0.25">
      <c r="A86" s="32" t="s">
        <v>1185</v>
      </c>
      <c r="B86" s="22" t="s">
        <v>1186</v>
      </c>
      <c r="C86" s="22" t="s">
        <v>1186</v>
      </c>
      <c r="D86" s="22"/>
      <c r="E86" s="22"/>
      <c r="F86" s="31"/>
    </row>
    <row r="87" spans="1:6" x14ac:dyDescent="0.25">
      <c r="A87" s="32"/>
      <c r="B87" s="51">
        <v>43555</v>
      </c>
      <c r="C87" s="51">
        <v>43585</v>
      </c>
      <c r="D87" s="22"/>
      <c r="E87" s="22"/>
      <c r="F87" s="31"/>
    </row>
    <row r="88" spans="1:6" x14ac:dyDescent="0.25">
      <c r="A88" s="32" t="s">
        <v>1190</v>
      </c>
      <c r="B88" s="22">
        <v>8.8450000000000006</v>
      </c>
      <c r="C88" s="22">
        <v>8.9700000000000006</v>
      </c>
      <c r="D88" s="22"/>
      <c r="E88" s="22"/>
      <c r="F88" s="31"/>
    </row>
    <row r="89" spans="1:6" x14ac:dyDescent="0.25">
      <c r="A89" s="32" t="s">
        <v>1191</v>
      </c>
      <c r="B89" s="22">
        <v>8.8450000000000006</v>
      </c>
      <c r="C89" s="22">
        <v>8.9700000000000006</v>
      </c>
      <c r="D89" s="22"/>
      <c r="E89" s="22"/>
      <c r="F89" s="31"/>
    </row>
    <row r="90" spans="1:6" x14ac:dyDescent="0.25">
      <c r="A90" s="32" t="s">
        <v>1209</v>
      </c>
      <c r="B90" s="22">
        <v>8.7554999999999996</v>
      </c>
      <c r="C90" s="22">
        <v>8.8771000000000004</v>
      </c>
      <c r="D90" s="22"/>
      <c r="E90" s="22"/>
      <c r="F90" s="31"/>
    </row>
    <row r="91" spans="1:6" x14ac:dyDescent="0.25">
      <c r="A91" s="32" t="s">
        <v>1211</v>
      </c>
      <c r="B91" s="22">
        <v>8.7555999999999994</v>
      </c>
      <c r="C91" s="22">
        <v>8.8772000000000002</v>
      </c>
      <c r="D91" s="22"/>
      <c r="E91" s="22"/>
      <c r="F91" s="31"/>
    </row>
    <row r="92" spans="1:6" x14ac:dyDescent="0.25">
      <c r="A92" s="32"/>
      <c r="B92" s="22"/>
      <c r="C92" s="22"/>
      <c r="D92" s="22"/>
      <c r="E92" s="22"/>
      <c r="F92" s="31"/>
    </row>
    <row r="93" spans="1:6" x14ac:dyDescent="0.25">
      <c r="A93" s="64" t="s">
        <v>1201</v>
      </c>
      <c r="B93" s="73" t="s">
        <v>66</v>
      </c>
      <c r="C93" s="22"/>
      <c r="D93" s="22"/>
      <c r="E93" s="22"/>
      <c r="F93" s="31"/>
    </row>
    <row r="94" spans="1:6" x14ac:dyDescent="0.25">
      <c r="A94" s="64" t="s">
        <v>1202</v>
      </c>
      <c r="B94" s="73" t="s">
        <v>66</v>
      </c>
      <c r="C94" s="22"/>
      <c r="D94" s="22"/>
      <c r="E94" s="22"/>
      <c r="F94" s="31"/>
    </row>
    <row r="95" spans="1:6" x14ac:dyDescent="0.25">
      <c r="A95" s="65" t="s">
        <v>1203</v>
      </c>
      <c r="B95" s="73" t="s">
        <v>66</v>
      </c>
      <c r="C95" s="22"/>
      <c r="D95" s="22"/>
      <c r="E95" s="22"/>
      <c r="F95" s="31"/>
    </row>
    <row r="96" spans="1:6" x14ac:dyDescent="0.25">
      <c r="A96" s="65" t="s">
        <v>1204</v>
      </c>
      <c r="B96" s="73" t="s">
        <v>66</v>
      </c>
      <c r="C96" s="22"/>
      <c r="D96" s="22"/>
      <c r="E96" s="22"/>
      <c r="F96" s="31"/>
    </row>
    <row r="97" spans="1:6" x14ac:dyDescent="0.25">
      <c r="A97" s="64" t="s">
        <v>1271</v>
      </c>
      <c r="B97" s="76">
        <v>1.1000000000000001</v>
      </c>
      <c r="C97" s="22"/>
      <c r="D97" s="22"/>
      <c r="E97" s="22"/>
      <c r="F97" s="31"/>
    </row>
    <row r="98" spans="1:6" ht="30" x14ac:dyDescent="0.25">
      <c r="A98" s="65" t="s">
        <v>1268</v>
      </c>
      <c r="B98" s="73">
        <v>1981.1521499999999</v>
      </c>
      <c r="C98" s="22"/>
      <c r="D98" s="22"/>
      <c r="E98" s="22"/>
      <c r="F98" s="31"/>
    </row>
    <row r="99" spans="1:6" ht="30" x14ac:dyDescent="0.25">
      <c r="A99" s="65" t="s">
        <v>1269</v>
      </c>
      <c r="B99" s="73" t="s">
        <v>66</v>
      </c>
      <c r="C99" s="22"/>
      <c r="D99" s="22"/>
      <c r="E99" s="22"/>
      <c r="F99" s="31"/>
    </row>
    <row r="100" spans="1:6" ht="15.75" thickBot="1" x14ac:dyDescent="0.3">
      <c r="A100" s="66"/>
      <c r="B100" s="67"/>
      <c r="C100" s="52"/>
      <c r="D100" s="52"/>
      <c r="E100" s="52"/>
      <c r="F100" s="53"/>
    </row>
    <row r="101" spans="1:6" x14ac:dyDescent="0.25">
      <c r="A101" s="68"/>
      <c r="B101" s="68"/>
    </row>
    <row r="102" spans="1:6" x14ac:dyDescent="0.25">
      <c r="A102" s="68"/>
      <c r="B102" s="68"/>
    </row>
    <row r="103" spans="1:6" x14ac:dyDescent="0.25">
      <c r="A103" s="68"/>
      <c r="B103" s="68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workbookViewId="0">
      <pane ySplit="7" topLeftCell="A78" activePane="bottomLeft" state="frozen"/>
      <selection activeCell="A44" sqref="A44"/>
      <selection pane="bottomLeft"/>
    </sheetView>
  </sheetViews>
  <sheetFormatPr defaultRowHeight="15" x14ac:dyDescent="0.25"/>
  <cols>
    <col min="1" max="1" width="82.28515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34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35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2" t="s">
        <v>65</v>
      </c>
      <c r="B9" s="11"/>
      <c r="C9" s="11"/>
      <c r="D9" s="4"/>
      <c r="E9" s="5"/>
      <c r="F9" s="41"/>
    </row>
    <row r="10" spans="1:8" x14ac:dyDescent="0.25">
      <c r="A10" s="42" t="s">
        <v>218</v>
      </c>
      <c r="B10" s="11"/>
      <c r="C10" s="11"/>
      <c r="D10" s="4"/>
      <c r="E10" s="5"/>
      <c r="F10" s="41"/>
    </row>
    <row r="11" spans="1:8" x14ac:dyDescent="0.25">
      <c r="A11" s="40" t="s">
        <v>262</v>
      </c>
      <c r="B11" s="11" t="s">
        <v>263</v>
      </c>
      <c r="C11" s="11" t="s">
        <v>236</v>
      </c>
      <c r="D11" s="4">
        <v>885</v>
      </c>
      <c r="E11" s="5">
        <v>20.51</v>
      </c>
      <c r="F11" s="41">
        <v>0.10539999999999999</v>
      </c>
    </row>
    <row r="12" spans="1:8" x14ac:dyDescent="0.25">
      <c r="A12" s="40" t="s">
        <v>219</v>
      </c>
      <c r="B12" s="11" t="s">
        <v>220</v>
      </c>
      <c r="C12" s="11" t="s">
        <v>221</v>
      </c>
      <c r="D12" s="4">
        <v>1408</v>
      </c>
      <c r="E12" s="5">
        <v>19.61</v>
      </c>
      <c r="F12" s="41">
        <v>0.1007</v>
      </c>
    </row>
    <row r="13" spans="1:8" x14ac:dyDescent="0.25">
      <c r="A13" s="40" t="s">
        <v>222</v>
      </c>
      <c r="B13" s="11" t="s">
        <v>223</v>
      </c>
      <c r="C13" s="11" t="s">
        <v>224</v>
      </c>
      <c r="D13" s="4">
        <v>679</v>
      </c>
      <c r="E13" s="5">
        <v>13.55</v>
      </c>
      <c r="F13" s="41">
        <v>6.9599999999999995E-2</v>
      </c>
    </row>
    <row r="14" spans="1:8" x14ac:dyDescent="0.25">
      <c r="A14" s="40" t="s">
        <v>225</v>
      </c>
      <c r="B14" s="11" t="s">
        <v>226</v>
      </c>
      <c r="C14" s="11" t="s">
        <v>227</v>
      </c>
      <c r="D14" s="4">
        <v>1564</v>
      </c>
      <c r="E14" s="5">
        <v>11.75</v>
      </c>
      <c r="F14" s="41">
        <v>6.0400000000000002E-2</v>
      </c>
    </row>
    <row r="15" spans="1:8" x14ac:dyDescent="0.25">
      <c r="A15" s="40" t="s">
        <v>596</v>
      </c>
      <c r="B15" s="11" t="s">
        <v>597</v>
      </c>
      <c r="C15" s="11" t="s">
        <v>236</v>
      </c>
      <c r="D15" s="4">
        <v>2652</v>
      </c>
      <c r="E15" s="5">
        <v>10.81</v>
      </c>
      <c r="F15" s="41">
        <v>5.5500000000000001E-2</v>
      </c>
    </row>
    <row r="16" spans="1:8" x14ac:dyDescent="0.25">
      <c r="A16" s="40" t="s">
        <v>239</v>
      </c>
      <c r="B16" s="11" t="s">
        <v>240</v>
      </c>
      <c r="C16" s="11" t="s">
        <v>241</v>
      </c>
      <c r="D16" s="4">
        <v>3531</v>
      </c>
      <c r="E16" s="5">
        <v>10.64</v>
      </c>
      <c r="F16" s="41">
        <v>5.4699999999999999E-2</v>
      </c>
    </row>
    <row r="17" spans="1:6" x14ac:dyDescent="0.25">
      <c r="A17" s="40" t="s">
        <v>249</v>
      </c>
      <c r="B17" s="11" t="s">
        <v>250</v>
      </c>
      <c r="C17" s="11" t="s">
        <v>227</v>
      </c>
      <c r="D17" s="4">
        <v>433</v>
      </c>
      <c r="E17" s="5">
        <v>9.7899999999999991</v>
      </c>
      <c r="F17" s="41">
        <v>5.0299999999999997E-2</v>
      </c>
    </row>
    <row r="18" spans="1:6" x14ac:dyDescent="0.25">
      <c r="A18" s="40" t="s">
        <v>602</v>
      </c>
      <c r="B18" s="11" t="s">
        <v>603</v>
      </c>
      <c r="C18" s="11" t="s">
        <v>236</v>
      </c>
      <c r="D18" s="4">
        <v>550</v>
      </c>
      <c r="E18" s="5">
        <v>7.63</v>
      </c>
      <c r="F18" s="41">
        <v>3.9199999999999999E-2</v>
      </c>
    </row>
    <row r="19" spans="1:6" x14ac:dyDescent="0.25">
      <c r="A19" s="40" t="s">
        <v>242</v>
      </c>
      <c r="B19" s="11" t="s">
        <v>243</v>
      </c>
      <c r="C19" s="11" t="s">
        <v>244</v>
      </c>
      <c r="D19" s="4">
        <v>507</v>
      </c>
      <c r="E19" s="5">
        <v>6.84</v>
      </c>
      <c r="F19" s="41">
        <v>3.5099999999999999E-2</v>
      </c>
    </row>
    <row r="20" spans="1:6" x14ac:dyDescent="0.25">
      <c r="A20" s="40" t="s">
        <v>329</v>
      </c>
      <c r="B20" s="11" t="s">
        <v>330</v>
      </c>
      <c r="C20" s="11" t="s">
        <v>236</v>
      </c>
      <c r="D20" s="4">
        <v>800</v>
      </c>
      <c r="E20" s="5">
        <v>6.13</v>
      </c>
      <c r="F20" s="41">
        <v>3.15E-2</v>
      </c>
    </row>
    <row r="21" spans="1:6" x14ac:dyDescent="0.25">
      <c r="A21" s="40" t="s">
        <v>245</v>
      </c>
      <c r="B21" s="11" t="s">
        <v>246</v>
      </c>
      <c r="C21" s="11" t="s">
        <v>241</v>
      </c>
      <c r="D21" s="4">
        <v>293</v>
      </c>
      <c r="E21" s="5">
        <v>5.15</v>
      </c>
      <c r="F21" s="41">
        <v>2.6499999999999999E-2</v>
      </c>
    </row>
    <row r="22" spans="1:6" x14ac:dyDescent="0.25">
      <c r="A22" s="40" t="s">
        <v>234</v>
      </c>
      <c r="B22" s="11" t="s">
        <v>235</v>
      </c>
      <c r="C22" s="11" t="s">
        <v>236</v>
      </c>
      <c r="D22" s="4">
        <v>1543</v>
      </c>
      <c r="E22" s="5">
        <v>4.78</v>
      </c>
      <c r="F22" s="41">
        <v>2.46E-2</v>
      </c>
    </row>
    <row r="23" spans="1:6" x14ac:dyDescent="0.25">
      <c r="A23" s="40" t="s">
        <v>619</v>
      </c>
      <c r="B23" s="11" t="s">
        <v>620</v>
      </c>
      <c r="C23" s="11" t="s">
        <v>281</v>
      </c>
      <c r="D23" s="4">
        <v>54</v>
      </c>
      <c r="E23" s="5">
        <v>3.6</v>
      </c>
      <c r="F23" s="41">
        <v>1.8499999999999999E-2</v>
      </c>
    </row>
    <row r="24" spans="1:6" x14ac:dyDescent="0.25">
      <c r="A24" s="40" t="s">
        <v>757</v>
      </c>
      <c r="B24" s="11" t="s">
        <v>758</v>
      </c>
      <c r="C24" s="11" t="s">
        <v>236</v>
      </c>
      <c r="D24" s="4">
        <v>211</v>
      </c>
      <c r="E24" s="5">
        <v>3.39</v>
      </c>
      <c r="F24" s="41">
        <v>1.7399999999999999E-2</v>
      </c>
    </row>
    <row r="25" spans="1:6" x14ac:dyDescent="0.25">
      <c r="A25" s="40" t="s">
        <v>358</v>
      </c>
      <c r="B25" s="11" t="s">
        <v>359</v>
      </c>
      <c r="C25" s="11" t="s">
        <v>224</v>
      </c>
      <c r="D25" s="4">
        <v>97</v>
      </c>
      <c r="E25" s="5">
        <v>3</v>
      </c>
      <c r="F25" s="41">
        <v>1.54E-2</v>
      </c>
    </row>
    <row r="26" spans="1:6" x14ac:dyDescent="0.25">
      <c r="A26" s="40" t="s">
        <v>714</v>
      </c>
      <c r="B26" s="11" t="s">
        <v>715</v>
      </c>
      <c r="C26" s="11" t="s">
        <v>241</v>
      </c>
      <c r="D26" s="4">
        <v>186</v>
      </c>
      <c r="E26" s="5">
        <v>2.72</v>
      </c>
      <c r="F26" s="41">
        <v>1.4E-2</v>
      </c>
    </row>
    <row r="27" spans="1:6" x14ac:dyDescent="0.25">
      <c r="A27" s="40" t="s">
        <v>598</v>
      </c>
      <c r="B27" s="11" t="s">
        <v>599</v>
      </c>
      <c r="C27" s="11" t="s">
        <v>227</v>
      </c>
      <c r="D27" s="4">
        <v>222</v>
      </c>
      <c r="E27" s="5">
        <v>2.63</v>
      </c>
      <c r="F27" s="41">
        <v>1.35E-2</v>
      </c>
    </row>
    <row r="28" spans="1:6" x14ac:dyDescent="0.25">
      <c r="A28" s="40" t="s">
        <v>279</v>
      </c>
      <c r="B28" s="11" t="s">
        <v>280</v>
      </c>
      <c r="C28" s="11" t="s">
        <v>281</v>
      </c>
      <c r="D28" s="4">
        <v>385</v>
      </c>
      <c r="E28" s="5">
        <v>2.48</v>
      </c>
      <c r="F28" s="41">
        <v>1.2800000000000001E-2</v>
      </c>
    </row>
    <row r="29" spans="1:6" x14ac:dyDescent="0.25">
      <c r="A29" s="40" t="s">
        <v>722</v>
      </c>
      <c r="B29" s="11" t="s">
        <v>723</v>
      </c>
      <c r="C29" s="11" t="s">
        <v>259</v>
      </c>
      <c r="D29" s="4">
        <v>1662</v>
      </c>
      <c r="E29" s="5">
        <v>2.23</v>
      </c>
      <c r="F29" s="41">
        <v>1.14E-2</v>
      </c>
    </row>
    <row r="30" spans="1:6" x14ac:dyDescent="0.25">
      <c r="A30" s="40" t="s">
        <v>362</v>
      </c>
      <c r="B30" s="11" t="s">
        <v>363</v>
      </c>
      <c r="C30" s="11" t="s">
        <v>227</v>
      </c>
      <c r="D30" s="4">
        <v>255</v>
      </c>
      <c r="E30" s="5">
        <v>2.13</v>
      </c>
      <c r="F30" s="41">
        <v>1.0999999999999999E-2</v>
      </c>
    </row>
    <row r="31" spans="1:6" x14ac:dyDescent="0.25">
      <c r="A31" s="40" t="s">
        <v>379</v>
      </c>
      <c r="B31" s="11" t="s">
        <v>380</v>
      </c>
      <c r="C31" s="11" t="s">
        <v>381</v>
      </c>
      <c r="D31" s="4">
        <v>1240</v>
      </c>
      <c r="E31" s="5">
        <v>2.1</v>
      </c>
      <c r="F31" s="41">
        <v>1.0800000000000001E-2</v>
      </c>
    </row>
    <row r="32" spans="1:6" x14ac:dyDescent="0.25">
      <c r="A32" s="40" t="s">
        <v>228</v>
      </c>
      <c r="B32" s="11" t="s">
        <v>229</v>
      </c>
      <c r="C32" s="11" t="s">
        <v>230</v>
      </c>
      <c r="D32" s="4">
        <v>455</v>
      </c>
      <c r="E32" s="5">
        <v>2.08</v>
      </c>
      <c r="F32" s="41">
        <v>1.0699999999999999E-2</v>
      </c>
    </row>
    <row r="33" spans="1:6" x14ac:dyDescent="0.25">
      <c r="A33" s="40" t="s">
        <v>629</v>
      </c>
      <c r="B33" s="11" t="s">
        <v>630</v>
      </c>
      <c r="C33" s="11" t="s">
        <v>253</v>
      </c>
      <c r="D33" s="4">
        <v>43</v>
      </c>
      <c r="E33" s="5">
        <v>1.99</v>
      </c>
      <c r="F33" s="41">
        <v>1.0200000000000001E-2</v>
      </c>
    </row>
    <row r="34" spans="1:6" x14ac:dyDescent="0.25">
      <c r="A34" s="40" t="s">
        <v>347</v>
      </c>
      <c r="B34" s="11" t="s">
        <v>348</v>
      </c>
      <c r="C34" s="11" t="s">
        <v>349</v>
      </c>
      <c r="D34" s="4">
        <v>172</v>
      </c>
      <c r="E34" s="5">
        <v>1.99</v>
      </c>
      <c r="F34" s="41">
        <v>1.0200000000000001E-2</v>
      </c>
    </row>
    <row r="35" spans="1:6" x14ac:dyDescent="0.25">
      <c r="A35" s="40" t="s">
        <v>938</v>
      </c>
      <c r="B35" s="11" t="s">
        <v>939</v>
      </c>
      <c r="C35" s="11" t="s">
        <v>224</v>
      </c>
      <c r="D35" s="4">
        <v>25</v>
      </c>
      <c r="E35" s="5">
        <v>1.88</v>
      </c>
      <c r="F35" s="41">
        <v>9.7000000000000003E-3</v>
      </c>
    </row>
    <row r="36" spans="1:6" x14ac:dyDescent="0.25">
      <c r="A36" s="40" t="s">
        <v>712</v>
      </c>
      <c r="B36" s="11" t="s">
        <v>713</v>
      </c>
      <c r="C36" s="11" t="s">
        <v>227</v>
      </c>
      <c r="D36" s="4">
        <v>622</v>
      </c>
      <c r="E36" s="5">
        <v>1.86</v>
      </c>
      <c r="F36" s="41">
        <v>9.4999999999999998E-3</v>
      </c>
    </row>
    <row r="37" spans="1:6" x14ac:dyDescent="0.25">
      <c r="A37" s="40" t="s">
        <v>635</v>
      </c>
      <c r="B37" s="11" t="s">
        <v>636</v>
      </c>
      <c r="C37" s="11" t="s">
        <v>259</v>
      </c>
      <c r="D37" s="4">
        <v>950</v>
      </c>
      <c r="E37" s="5">
        <v>1.77</v>
      </c>
      <c r="F37" s="41">
        <v>9.1000000000000004E-3</v>
      </c>
    </row>
    <row r="38" spans="1:6" x14ac:dyDescent="0.25">
      <c r="A38" s="40" t="s">
        <v>289</v>
      </c>
      <c r="B38" s="11" t="s">
        <v>290</v>
      </c>
      <c r="C38" s="11" t="s">
        <v>291</v>
      </c>
      <c r="D38" s="4">
        <v>545</v>
      </c>
      <c r="E38" s="5">
        <v>1.75</v>
      </c>
      <c r="F38" s="41">
        <v>8.9999999999999993E-3</v>
      </c>
    </row>
    <row r="39" spans="1:6" x14ac:dyDescent="0.25">
      <c r="A39" s="40" t="s">
        <v>354</v>
      </c>
      <c r="B39" s="11" t="s">
        <v>355</v>
      </c>
      <c r="C39" s="11" t="s">
        <v>256</v>
      </c>
      <c r="D39" s="4">
        <v>312</v>
      </c>
      <c r="E39" s="5">
        <v>1.74</v>
      </c>
      <c r="F39" s="41">
        <v>8.8999999999999999E-3</v>
      </c>
    </row>
    <row r="40" spans="1:6" x14ac:dyDescent="0.25">
      <c r="A40" s="40" t="s">
        <v>627</v>
      </c>
      <c r="B40" s="11" t="s">
        <v>628</v>
      </c>
      <c r="C40" s="11" t="s">
        <v>340</v>
      </c>
      <c r="D40" s="4">
        <v>685</v>
      </c>
      <c r="E40" s="5">
        <v>1.73</v>
      </c>
      <c r="F40" s="41">
        <v>8.8999999999999999E-3</v>
      </c>
    </row>
    <row r="41" spans="1:6" x14ac:dyDescent="0.25">
      <c r="A41" s="40" t="s">
        <v>940</v>
      </c>
      <c r="B41" s="11" t="s">
        <v>941</v>
      </c>
      <c r="C41" s="11" t="s">
        <v>281</v>
      </c>
      <c r="D41" s="4">
        <v>56</v>
      </c>
      <c r="E41" s="5">
        <v>1.67</v>
      </c>
      <c r="F41" s="41">
        <v>8.6E-3</v>
      </c>
    </row>
    <row r="42" spans="1:6" x14ac:dyDescent="0.25">
      <c r="A42" s="40" t="s">
        <v>325</v>
      </c>
      <c r="B42" s="11" t="s">
        <v>674</v>
      </c>
      <c r="C42" s="11" t="s">
        <v>281</v>
      </c>
      <c r="D42" s="4">
        <v>751</v>
      </c>
      <c r="E42" s="5">
        <v>1.61</v>
      </c>
      <c r="F42" s="41">
        <v>8.3000000000000001E-3</v>
      </c>
    </row>
    <row r="43" spans="1:6" x14ac:dyDescent="0.25">
      <c r="A43" s="40" t="s">
        <v>652</v>
      </c>
      <c r="B43" s="11" t="s">
        <v>653</v>
      </c>
      <c r="C43" s="11" t="s">
        <v>221</v>
      </c>
      <c r="D43" s="4">
        <v>967</v>
      </c>
      <c r="E43" s="5">
        <v>1.53</v>
      </c>
      <c r="F43" s="41">
        <v>7.9000000000000008E-3</v>
      </c>
    </row>
    <row r="44" spans="1:6" x14ac:dyDescent="0.25">
      <c r="A44" s="40" t="s">
        <v>251</v>
      </c>
      <c r="B44" s="11" t="s">
        <v>252</v>
      </c>
      <c r="C44" s="11" t="s">
        <v>253</v>
      </c>
      <c r="D44" s="4">
        <v>163</v>
      </c>
      <c r="E44" s="5">
        <v>1.47</v>
      </c>
      <c r="F44" s="41">
        <v>7.4999999999999997E-3</v>
      </c>
    </row>
    <row r="45" spans="1:6" x14ac:dyDescent="0.25">
      <c r="A45" s="40" t="s">
        <v>297</v>
      </c>
      <c r="B45" s="11" t="s">
        <v>298</v>
      </c>
      <c r="C45" s="11" t="s">
        <v>230</v>
      </c>
      <c r="D45" s="4">
        <v>50</v>
      </c>
      <c r="E45" s="5">
        <v>1.47</v>
      </c>
      <c r="F45" s="41">
        <v>7.4999999999999997E-3</v>
      </c>
    </row>
    <row r="46" spans="1:6" x14ac:dyDescent="0.25">
      <c r="A46" s="40" t="s">
        <v>231</v>
      </c>
      <c r="B46" s="11" t="s">
        <v>232</v>
      </c>
      <c r="C46" s="11" t="s">
        <v>233</v>
      </c>
      <c r="D46" s="4">
        <v>151</v>
      </c>
      <c r="E46" s="5">
        <v>1.46</v>
      </c>
      <c r="F46" s="41">
        <v>7.4999999999999997E-3</v>
      </c>
    </row>
    <row r="47" spans="1:6" x14ac:dyDescent="0.25">
      <c r="A47" s="40" t="s">
        <v>942</v>
      </c>
      <c r="B47" s="11" t="s">
        <v>943</v>
      </c>
      <c r="C47" s="11" t="s">
        <v>281</v>
      </c>
      <c r="D47" s="4">
        <v>53</v>
      </c>
      <c r="E47" s="5">
        <v>1.33</v>
      </c>
      <c r="F47" s="41">
        <v>6.7999999999999996E-3</v>
      </c>
    </row>
    <row r="48" spans="1:6" x14ac:dyDescent="0.25">
      <c r="A48" s="40" t="s">
        <v>944</v>
      </c>
      <c r="B48" s="11" t="s">
        <v>945</v>
      </c>
      <c r="C48" s="11" t="s">
        <v>366</v>
      </c>
      <c r="D48" s="4">
        <v>371</v>
      </c>
      <c r="E48" s="5">
        <v>1.32</v>
      </c>
      <c r="F48" s="41">
        <v>6.7999999999999996E-3</v>
      </c>
    </row>
    <row r="49" spans="1:6" x14ac:dyDescent="0.25">
      <c r="A49" s="40" t="s">
        <v>621</v>
      </c>
      <c r="B49" s="11" t="s">
        <v>622</v>
      </c>
      <c r="C49" s="11" t="s">
        <v>241</v>
      </c>
      <c r="D49" s="4">
        <v>45</v>
      </c>
      <c r="E49" s="5">
        <v>1.3</v>
      </c>
      <c r="F49" s="41">
        <v>6.7000000000000002E-3</v>
      </c>
    </row>
    <row r="50" spans="1:6" x14ac:dyDescent="0.25">
      <c r="A50" s="40" t="s">
        <v>254</v>
      </c>
      <c r="B50" s="11" t="s">
        <v>255</v>
      </c>
      <c r="C50" s="11" t="s">
        <v>256</v>
      </c>
      <c r="D50" s="4">
        <v>419</v>
      </c>
      <c r="E50" s="5">
        <v>1.29</v>
      </c>
      <c r="F50" s="41">
        <v>6.6E-3</v>
      </c>
    </row>
    <row r="51" spans="1:6" x14ac:dyDescent="0.25">
      <c r="A51" s="40" t="s">
        <v>282</v>
      </c>
      <c r="B51" s="11" t="s">
        <v>283</v>
      </c>
      <c r="C51" s="11" t="s">
        <v>236</v>
      </c>
      <c r="D51" s="4">
        <v>763</v>
      </c>
      <c r="E51" s="5">
        <v>1.28</v>
      </c>
      <c r="F51" s="41">
        <v>6.6E-3</v>
      </c>
    </row>
    <row r="52" spans="1:6" x14ac:dyDescent="0.25">
      <c r="A52" s="40" t="s">
        <v>301</v>
      </c>
      <c r="B52" s="11" t="s">
        <v>302</v>
      </c>
      <c r="C52" s="11" t="s">
        <v>303</v>
      </c>
      <c r="D52" s="4">
        <v>324</v>
      </c>
      <c r="E52" s="5">
        <v>1.27</v>
      </c>
      <c r="F52" s="41">
        <v>6.4999999999999997E-3</v>
      </c>
    </row>
    <row r="53" spans="1:6" x14ac:dyDescent="0.25">
      <c r="A53" s="40" t="s">
        <v>356</v>
      </c>
      <c r="B53" s="11" t="s">
        <v>357</v>
      </c>
      <c r="C53" s="11" t="s">
        <v>276</v>
      </c>
      <c r="D53" s="4">
        <v>747</v>
      </c>
      <c r="E53" s="5">
        <v>1.25</v>
      </c>
      <c r="F53" s="41">
        <v>6.4000000000000003E-3</v>
      </c>
    </row>
    <row r="54" spans="1:6" x14ac:dyDescent="0.25">
      <c r="A54" s="40" t="s">
        <v>274</v>
      </c>
      <c r="B54" s="11" t="s">
        <v>275</v>
      </c>
      <c r="C54" s="11" t="s">
        <v>276</v>
      </c>
      <c r="D54" s="4">
        <v>603</v>
      </c>
      <c r="E54" s="5">
        <v>1.24</v>
      </c>
      <c r="F54" s="41">
        <v>6.4000000000000003E-3</v>
      </c>
    </row>
    <row r="55" spans="1:6" x14ac:dyDescent="0.25">
      <c r="A55" s="40" t="s">
        <v>946</v>
      </c>
      <c r="B55" s="11" t="s">
        <v>947</v>
      </c>
      <c r="C55" s="11" t="s">
        <v>281</v>
      </c>
      <c r="D55" s="4">
        <v>6</v>
      </c>
      <c r="E55" s="5">
        <v>1.22</v>
      </c>
      <c r="F55" s="41">
        <v>6.3E-3</v>
      </c>
    </row>
    <row r="56" spans="1:6" x14ac:dyDescent="0.25">
      <c r="A56" s="40" t="s">
        <v>313</v>
      </c>
      <c r="B56" s="11" t="s">
        <v>314</v>
      </c>
      <c r="C56" s="11" t="s">
        <v>221</v>
      </c>
      <c r="D56" s="4">
        <v>320</v>
      </c>
      <c r="E56" s="5">
        <v>1.22</v>
      </c>
      <c r="F56" s="41">
        <v>6.1999999999999998E-3</v>
      </c>
    </row>
    <row r="57" spans="1:6" x14ac:dyDescent="0.25">
      <c r="A57" s="40" t="s">
        <v>948</v>
      </c>
      <c r="B57" s="11" t="s">
        <v>949</v>
      </c>
      <c r="C57" s="11" t="s">
        <v>230</v>
      </c>
      <c r="D57" s="4">
        <v>209</v>
      </c>
      <c r="E57" s="5">
        <v>1.18</v>
      </c>
      <c r="F57" s="41">
        <v>6.1000000000000004E-3</v>
      </c>
    </row>
    <row r="58" spans="1:6" x14ac:dyDescent="0.25">
      <c r="A58" s="40" t="s">
        <v>950</v>
      </c>
      <c r="B58" s="11" t="s">
        <v>951</v>
      </c>
      <c r="C58" s="11" t="s">
        <v>268</v>
      </c>
      <c r="D58" s="4">
        <v>230</v>
      </c>
      <c r="E58" s="5">
        <v>0.99</v>
      </c>
      <c r="F58" s="41">
        <v>5.1000000000000004E-3</v>
      </c>
    </row>
    <row r="59" spans="1:6" x14ac:dyDescent="0.25">
      <c r="A59" s="40" t="s">
        <v>237</v>
      </c>
      <c r="B59" s="11" t="s">
        <v>238</v>
      </c>
      <c r="C59" s="11" t="s">
        <v>224</v>
      </c>
      <c r="D59" s="4">
        <v>137</v>
      </c>
      <c r="E59" s="5">
        <v>0.95</v>
      </c>
      <c r="F59" s="41">
        <v>4.8999999999999998E-3</v>
      </c>
    </row>
    <row r="60" spans="1:6" x14ac:dyDescent="0.25">
      <c r="A60" s="40" t="s">
        <v>416</v>
      </c>
      <c r="B60" s="11" t="s">
        <v>417</v>
      </c>
      <c r="C60" s="11" t="s">
        <v>418</v>
      </c>
      <c r="D60" s="4">
        <v>351</v>
      </c>
      <c r="E60" s="5">
        <v>0.92</v>
      </c>
      <c r="F60" s="41">
        <v>4.7000000000000002E-3</v>
      </c>
    </row>
    <row r="61" spans="1:6" x14ac:dyDescent="0.25">
      <c r="A61" s="42" t="s">
        <v>98</v>
      </c>
      <c r="B61" s="12"/>
      <c r="C61" s="12"/>
      <c r="D61" s="6"/>
      <c r="E61" s="14">
        <f>SUM(E11:E60)</f>
        <v>194.23000000000002</v>
      </c>
      <c r="F61" s="43">
        <f>SUM(F11:F60)</f>
        <v>0.9978999999999999</v>
      </c>
    </row>
    <row r="62" spans="1:6" x14ac:dyDescent="0.25">
      <c r="A62" s="42" t="s">
        <v>421</v>
      </c>
      <c r="B62" s="11"/>
      <c r="C62" s="11"/>
      <c r="D62" s="4"/>
      <c r="E62" s="5"/>
      <c r="F62" s="41"/>
    </row>
    <row r="63" spans="1:6" x14ac:dyDescent="0.25">
      <c r="A63" s="40" t="s">
        <v>1263</v>
      </c>
      <c r="B63" s="11" t="s">
        <v>952</v>
      </c>
      <c r="C63" s="11" t="s">
        <v>291</v>
      </c>
      <c r="D63" s="4">
        <v>154</v>
      </c>
      <c r="E63" s="5">
        <v>0.15</v>
      </c>
      <c r="F63" s="41">
        <v>8.0000000000000004E-4</v>
      </c>
    </row>
    <row r="64" spans="1:6" x14ac:dyDescent="0.25">
      <c r="A64" s="42"/>
      <c r="B64" s="11"/>
      <c r="C64" s="11"/>
      <c r="D64" s="4"/>
      <c r="E64" s="5"/>
      <c r="F64" s="41"/>
    </row>
    <row r="65" spans="1:6" x14ac:dyDescent="0.25">
      <c r="A65" s="42" t="s">
        <v>98</v>
      </c>
      <c r="B65" s="11"/>
      <c r="C65" s="11"/>
      <c r="D65" s="4"/>
      <c r="E65" s="14">
        <f>E63</f>
        <v>0.15</v>
      </c>
      <c r="F65" s="43">
        <f>F63</f>
        <v>8.0000000000000004E-4</v>
      </c>
    </row>
    <row r="66" spans="1:6" x14ac:dyDescent="0.25">
      <c r="A66" s="46" t="s">
        <v>108</v>
      </c>
      <c r="B66" s="26"/>
      <c r="C66" s="26"/>
      <c r="D66" s="27"/>
      <c r="E66" s="14">
        <f>E61+E63</f>
        <v>194.38000000000002</v>
      </c>
      <c r="F66" s="43">
        <f>F61+F63</f>
        <v>0.99869999999999992</v>
      </c>
    </row>
    <row r="67" spans="1:6" x14ac:dyDescent="0.25">
      <c r="A67" s="40"/>
      <c r="B67" s="11"/>
      <c r="C67" s="11"/>
      <c r="D67" s="4"/>
      <c r="E67" s="5"/>
      <c r="F67" s="41"/>
    </row>
    <row r="68" spans="1:6" x14ac:dyDescent="0.25">
      <c r="A68" s="42" t="s">
        <v>109</v>
      </c>
      <c r="B68" s="11"/>
      <c r="C68" s="11"/>
      <c r="D68" s="4"/>
      <c r="E68" s="5"/>
      <c r="F68" s="41"/>
    </row>
    <row r="69" spans="1:6" x14ac:dyDescent="0.25">
      <c r="A69" s="40" t="s">
        <v>110</v>
      </c>
      <c r="B69" s="11"/>
      <c r="C69" s="11"/>
      <c r="D69" s="4"/>
      <c r="E69" s="5">
        <v>0.4</v>
      </c>
      <c r="F69" s="41">
        <v>2.0999999999999999E-3</v>
      </c>
    </row>
    <row r="70" spans="1:6" x14ac:dyDescent="0.25">
      <c r="A70" s="42" t="s">
        <v>98</v>
      </c>
      <c r="B70" s="12"/>
      <c r="C70" s="12"/>
      <c r="D70" s="6"/>
      <c r="E70" s="14">
        <v>0.4</v>
      </c>
      <c r="F70" s="43">
        <v>2.0999999999999999E-3</v>
      </c>
    </row>
    <row r="71" spans="1:6" x14ac:dyDescent="0.25">
      <c r="A71" s="40"/>
      <c r="B71" s="11"/>
      <c r="C71" s="11"/>
      <c r="D71" s="4"/>
      <c r="E71" s="5"/>
      <c r="F71" s="41"/>
    </row>
    <row r="72" spans="1:6" x14ac:dyDescent="0.25">
      <c r="A72" s="46" t="s">
        <v>108</v>
      </c>
      <c r="B72" s="26"/>
      <c r="C72" s="26"/>
      <c r="D72" s="27"/>
      <c r="E72" s="14">
        <v>0.4</v>
      </c>
      <c r="F72" s="43">
        <v>2.0999999999999999E-3</v>
      </c>
    </row>
    <row r="73" spans="1:6" x14ac:dyDescent="0.25">
      <c r="A73" s="40" t="s">
        <v>111</v>
      </c>
      <c r="B73" s="11"/>
      <c r="C73" s="11"/>
      <c r="D73" s="4"/>
      <c r="E73" s="17">
        <v>-0.13</v>
      </c>
      <c r="F73" s="58">
        <v>-8.0000000000000004E-4</v>
      </c>
    </row>
    <row r="74" spans="1:6" x14ac:dyDescent="0.25">
      <c r="A74" s="47" t="s">
        <v>112</v>
      </c>
      <c r="B74" s="13"/>
      <c r="C74" s="13"/>
      <c r="D74" s="8"/>
      <c r="E74" s="9">
        <v>194.65</v>
      </c>
      <c r="F74" s="48">
        <v>1</v>
      </c>
    </row>
    <row r="75" spans="1:6" x14ac:dyDescent="0.25">
      <c r="A75" s="32"/>
      <c r="B75" s="22"/>
      <c r="C75" s="22"/>
      <c r="D75" s="22"/>
      <c r="E75" s="22"/>
      <c r="F75" s="31"/>
    </row>
    <row r="76" spans="1:6" x14ac:dyDescent="0.25">
      <c r="A76" s="49" t="s">
        <v>113</v>
      </c>
      <c r="B76" s="22"/>
      <c r="C76" s="22"/>
      <c r="D76" s="22"/>
      <c r="E76" s="22"/>
      <c r="F76" s="31"/>
    </row>
    <row r="77" spans="1:6" ht="14.65" customHeight="1" x14ac:dyDescent="0.25">
      <c r="A77" s="32"/>
      <c r="B77" s="22"/>
      <c r="C77" s="22"/>
      <c r="D77" s="22"/>
      <c r="E77" s="22"/>
      <c r="F77" s="31"/>
    </row>
    <row r="78" spans="1:6" x14ac:dyDescent="0.25">
      <c r="A78" s="32"/>
      <c r="B78" s="22"/>
      <c r="C78" s="22"/>
      <c r="D78" s="22"/>
      <c r="E78" s="22"/>
      <c r="F78" s="31"/>
    </row>
    <row r="79" spans="1:6" x14ac:dyDescent="0.25">
      <c r="A79" s="49" t="s">
        <v>1183</v>
      </c>
      <c r="B79" s="22"/>
      <c r="C79" s="22"/>
      <c r="D79" s="22"/>
      <c r="E79" s="22"/>
      <c r="F79" s="31"/>
    </row>
    <row r="80" spans="1:6" x14ac:dyDescent="0.25">
      <c r="A80" s="50" t="s">
        <v>1184</v>
      </c>
      <c r="B80" s="21" t="s">
        <v>66</v>
      </c>
      <c r="C80" s="22"/>
      <c r="D80" s="22"/>
      <c r="E80" s="22"/>
      <c r="F80" s="31"/>
    </row>
    <row r="81" spans="1:6" x14ac:dyDescent="0.25">
      <c r="A81" s="32" t="s">
        <v>1270</v>
      </c>
      <c r="B81" s="22"/>
      <c r="C81" s="22"/>
      <c r="D81" s="22"/>
      <c r="E81" s="22"/>
      <c r="F81" s="31"/>
    </row>
    <row r="82" spans="1:6" x14ac:dyDescent="0.25">
      <c r="A82" s="32" t="s">
        <v>1226</v>
      </c>
      <c r="B82" s="22" t="s">
        <v>1186</v>
      </c>
      <c r="C82" s="22" t="s">
        <v>1186</v>
      </c>
      <c r="D82" s="22"/>
      <c r="E82" s="22"/>
      <c r="F82" s="31"/>
    </row>
    <row r="83" spans="1:6" x14ac:dyDescent="0.25">
      <c r="A83" s="32"/>
      <c r="B83" s="51">
        <v>43555</v>
      </c>
      <c r="C83" s="51">
        <v>43585</v>
      </c>
      <c r="D83" s="22"/>
      <c r="E83" s="22"/>
      <c r="F83" s="31"/>
    </row>
    <row r="84" spans="1:6" x14ac:dyDescent="0.25">
      <c r="A84" s="32" t="s">
        <v>1252</v>
      </c>
      <c r="B84" s="22">
        <v>12416.9334</v>
      </c>
      <c r="C84" s="22">
        <v>12549.86</v>
      </c>
      <c r="D84" s="22"/>
      <c r="E84" s="22"/>
      <c r="F84" s="31"/>
    </row>
    <row r="85" spans="1:6" x14ac:dyDescent="0.25">
      <c r="A85" s="32"/>
      <c r="B85" s="22"/>
      <c r="C85" s="22"/>
      <c r="D85" s="22"/>
      <c r="E85" s="22"/>
      <c r="F85" s="31"/>
    </row>
    <row r="86" spans="1:6" x14ac:dyDescent="0.25">
      <c r="A86" s="64" t="s">
        <v>1201</v>
      </c>
      <c r="B86" s="73" t="s">
        <v>66</v>
      </c>
      <c r="C86" s="22"/>
      <c r="D86" s="22"/>
      <c r="E86" s="22"/>
      <c r="F86" s="31"/>
    </row>
    <row r="87" spans="1:6" x14ac:dyDescent="0.25">
      <c r="A87" s="64" t="s">
        <v>1202</v>
      </c>
      <c r="B87" s="73" t="s">
        <v>66</v>
      </c>
      <c r="C87" s="22"/>
      <c r="D87" s="22"/>
      <c r="E87" s="22"/>
      <c r="F87" s="31"/>
    </row>
    <row r="88" spans="1:6" x14ac:dyDescent="0.25">
      <c r="A88" s="65" t="s">
        <v>1203</v>
      </c>
      <c r="B88" s="73" t="s">
        <v>66</v>
      </c>
      <c r="C88" s="22"/>
      <c r="D88" s="22"/>
      <c r="E88" s="22"/>
      <c r="F88" s="31"/>
    </row>
    <row r="89" spans="1:6" x14ac:dyDescent="0.25">
      <c r="A89" s="65" t="s">
        <v>1204</v>
      </c>
      <c r="B89" s="73" t="s">
        <v>66</v>
      </c>
      <c r="C89" s="22"/>
      <c r="D89" s="22"/>
      <c r="E89" s="22"/>
      <c r="F89" s="31"/>
    </row>
    <row r="90" spans="1:6" x14ac:dyDescent="0.25">
      <c r="A90" s="64" t="s">
        <v>1271</v>
      </c>
      <c r="B90" s="76">
        <v>0.04</v>
      </c>
      <c r="C90" s="22"/>
      <c r="D90" s="22"/>
      <c r="E90" s="22"/>
      <c r="F90" s="31"/>
    </row>
    <row r="91" spans="1:6" ht="30" x14ac:dyDescent="0.25">
      <c r="A91" s="65" t="s">
        <v>1268</v>
      </c>
      <c r="B91" s="73" t="s">
        <v>66</v>
      </c>
      <c r="C91" s="22"/>
      <c r="D91" s="22"/>
      <c r="E91" s="22"/>
      <c r="F91" s="31"/>
    </row>
    <row r="92" spans="1:6" ht="30" x14ac:dyDescent="0.25">
      <c r="A92" s="65" t="s">
        <v>1269</v>
      </c>
      <c r="B92" s="73" t="s">
        <v>66</v>
      </c>
      <c r="C92" s="22"/>
      <c r="D92" s="22"/>
      <c r="E92" s="22"/>
      <c r="F92" s="31"/>
    </row>
    <row r="93" spans="1:6" ht="15.75" thickBot="1" x14ac:dyDescent="0.3">
      <c r="A93" s="66"/>
      <c r="B93" s="67"/>
      <c r="C93" s="52"/>
      <c r="D93" s="52"/>
      <c r="E93" s="52"/>
      <c r="F93" s="53"/>
    </row>
    <row r="94" spans="1:6" x14ac:dyDescent="0.25">
      <c r="A94" s="68"/>
      <c r="B94" s="68"/>
    </row>
    <row r="95" spans="1:6" x14ac:dyDescent="0.25">
      <c r="A95" s="68"/>
      <c r="B95" s="68"/>
    </row>
    <row r="96" spans="1:6" x14ac:dyDescent="0.25">
      <c r="A96" s="68"/>
      <c r="B96" s="68"/>
    </row>
    <row r="97" spans="1:2" x14ac:dyDescent="0.25">
      <c r="A97" s="68"/>
      <c r="B97" s="68"/>
    </row>
    <row r="98" spans="1:2" x14ac:dyDescent="0.25">
      <c r="A98" s="68"/>
      <c r="B98" s="68"/>
    </row>
    <row r="99" spans="1:2" x14ac:dyDescent="0.25">
      <c r="A99" s="68"/>
      <c r="B99" s="68"/>
    </row>
    <row r="100" spans="1:2" x14ac:dyDescent="0.25">
      <c r="A100" s="68"/>
      <c r="B100" s="68"/>
    </row>
    <row r="101" spans="1:2" x14ac:dyDescent="0.25">
      <c r="A101" s="68"/>
      <c r="B101" s="68"/>
    </row>
    <row r="102" spans="1:2" x14ac:dyDescent="0.25">
      <c r="A102" s="68"/>
      <c r="B102" s="68"/>
    </row>
    <row r="103" spans="1:2" x14ac:dyDescent="0.25">
      <c r="A103" s="68"/>
      <c r="B103" s="68"/>
    </row>
    <row r="104" spans="1:2" x14ac:dyDescent="0.25">
      <c r="A104" s="68"/>
      <c r="B104" s="68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showGridLines="0" workbookViewId="0">
      <pane ySplit="7" topLeftCell="A39" activePane="bottomLeft" state="frozen"/>
      <selection activeCell="A44" sqref="A44"/>
      <selection pane="bottomLeft" activeCell="B39" sqref="B39"/>
    </sheetView>
  </sheetViews>
  <sheetFormatPr defaultRowHeight="15" x14ac:dyDescent="0.25"/>
  <cols>
    <col min="1" max="1" width="82.28515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36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37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2" t="s">
        <v>65</v>
      </c>
      <c r="B9" s="11"/>
      <c r="C9" s="11"/>
      <c r="D9" s="4"/>
      <c r="E9" s="5"/>
      <c r="F9" s="41"/>
    </row>
    <row r="10" spans="1:8" x14ac:dyDescent="0.25">
      <c r="A10" s="42" t="s">
        <v>218</v>
      </c>
      <c r="B10" s="11"/>
      <c r="C10" s="11"/>
      <c r="D10" s="4"/>
      <c r="E10" s="5"/>
      <c r="F10" s="41"/>
    </row>
    <row r="11" spans="1:8" x14ac:dyDescent="0.25">
      <c r="A11" s="40" t="s">
        <v>262</v>
      </c>
      <c r="B11" s="11" t="s">
        <v>263</v>
      </c>
      <c r="C11" s="11" t="s">
        <v>236</v>
      </c>
      <c r="D11" s="4">
        <v>1610</v>
      </c>
      <c r="E11" s="5">
        <v>37.31</v>
      </c>
      <c r="F11" s="41">
        <v>0.33279999999999998</v>
      </c>
    </row>
    <row r="12" spans="1:8" x14ac:dyDescent="0.25">
      <c r="A12" s="40" t="s">
        <v>596</v>
      </c>
      <c r="B12" s="11" t="s">
        <v>597</v>
      </c>
      <c r="C12" s="11" t="s">
        <v>236</v>
      </c>
      <c r="D12" s="4">
        <v>4990</v>
      </c>
      <c r="E12" s="5">
        <v>20.329999999999998</v>
      </c>
      <c r="F12" s="41">
        <v>0.18140000000000001</v>
      </c>
    </row>
    <row r="13" spans="1:8" x14ac:dyDescent="0.25">
      <c r="A13" s="40" t="s">
        <v>602</v>
      </c>
      <c r="B13" s="11" t="s">
        <v>603</v>
      </c>
      <c r="C13" s="11" t="s">
        <v>236</v>
      </c>
      <c r="D13" s="4">
        <v>1034</v>
      </c>
      <c r="E13" s="5">
        <v>14.34</v>
      </c>
      <c r="F13" s="41">
        <v>0.12790000000000001</v>
      </c>
    </row>
    <row r="14" spans="1:8" x14ac:dyDescent="0.25">
      <c r="A14" s="40" t="s">
        <v>329</v>
      </c>
      <c r="B14" s="11" t="s">
        <v>330</v>
      </c>
      <c r="C14" s="11" t="s">
        <v>236</v>
      </c>
      <c r="D14" s="4">
        <v>1707</v>
      </c>
      <c r="E14" s="5">
        <v>13.09</v>
      </c>
      <c r="F14" s="41">
        <v>0.1168</v>
      </c>
    </row>
    <row r="15" spans="1:8" x14ac:dyDescent="0.25">
      <c r="A15" s="40" t="s">
        <v>234</v>
      </c>
      <c r="B15" s="11" t="s">
        <v>235</v>
      </c>
      <c r="C15" s="11" t="s">
        <v>236</v>
      </c>
      <c r="D15" s="4">
        <v>3271</v>
      </c>
      <c r="E15" s="5">
        <v>10.14</v>
      </c>
      <c r="F15" s="41">
        <v>9.0399999999999994E-2</v>
      </c>
    </row>
    <row r="16" spans="1:8" x14ac:dyDescent="0.25">
      <c r="A16" s="40" t="s">
        <v>757</v>
      </c>
      <c r="B16" s="11" t="s">
        <v>758</v>
      </c>
      <c r="C16" s="11" t="s">
        <v>236</v>
      </c>
      <c r="D16" s="4">
        <v>446</v>
      </c>
      <c r="E16" s="5">
        <v>7.16</v>
      </c>
      <c r="F16" s="41">
        <v>6.3899999999999998E-2</v>
      </c>
    </row>
    <row r="17" spans="1:6" x14ac:dyDescent="0.25">
      <c r="A17" s="40" t="s">
        <v>282</v>
      </c>
      <c r="B17" s="11" t="s">
        <v>283</v>
      </c>
      <c r="C17" s="11" t="s">
        <v>236</v>
      </c>
      <c r="D17" s="4">
        <v>1610</v>
      </c>
      <c r="E17" s="5">
        <v>2.7</v>
      </c>
      <c r="F17" s="41">
        <v>2.41E-2</v>
      </c>
    </row>
    <row r="18" spans="1:6" x14ac:dyDescent="0.25">
      <c r="A18" s="40" t="s">
        <v>606</v>
      </c>
      <c r="B18" s="11" t="s">
        <v>607</v>
      </c>
      <c r="C18" s="11" t="s">
        <v>236</v>
      </c>
      <c r="D18" s="4">
        <v>360</v>
      </c>
      <c r="E18" s="5">
        <v>2.44</v>
      </c>
      <c r="F18" s="41">
        <v>2.18E-2</v>
      </c>
    </row>
    <row r="19" spans="1:6" x14ac:dyDescent="0.25">
      <c r="A19" s="40" t="s">
        <v>750</v>
      </c>
      <c r="B19" s="11" t="s">
        <v>751</v>
      </c>
      <c r="C19" s="11" t="s">
        <v>236</v>
      </c>
      <c r="D19" s="4">
        <v>1698</v>
      </c>
      <c r="E19" s="5">
        <v>1.57</v>
      </c>
      <c r="F19" s="41">
        <v>1.4E-2</v>
      </c>
    </row>
    <row r="20" spans="1:6" x14ac:dyDescent="0.25">
      <c r="A20" s="40" t="s">
        <v>953</v>
      </c>
      <c r="B20" s="11" t="s">
        <v>954</v>
      </c>
      <c r="C20" s="11" t="s">
        <v>236</v>
      </c>
      <c r="D20" s="4">
        <v>1016</v>
      </c>
      <c r="E20" s="5">
        <v>1.19</v>
      </c>
      <c r="F20" s="41">
        <v>1.06E-2</v>
      </c>
    </row>
    <row r="21" spans="1:6" x14ac:dyDescent="0.25">
      <c r="A21" s="40" t="s">
        <v>955</v>
      </c>
      <c r="B21" s="11" t="s">
        <v>956</v>
      </c>
      <c r="C21" s="11" t="s">
        <v>236</v>
      </c>
      <c r="D21" s="4">
        <v>1597</v>
      </c>
      <c r="E21" s="5">
        <v>0.8</v>
      </c>
      <c r="F21" s="41">
        <v>7.1000000000000004E-3</v>
      </c>
    </row>
    <row r="22" spans="1:6" x14ac:dyDescent="0.25">
      <c r="A22" s="40" t="s">
        <v>247</v>
      </c>
      <c r="B22" s="11" t="s">
        <v>248</v>
      </c>
      <c r="C22" s="11" t="s">
        <v>236</v>
      </c>
      <c r="D22" s="4">
        <v>916</v>
      </c>
      <c r="E22" s="5">
        <v>0.78</v>
      </c>
      <c r="F22" s="41">
        <v>6.8999999999999999E-3</v>
      </c>
    </row>
    <row r="23" spans="1:6" x14ac:dyDescent="0.25">
      <c r="A23" s="42" t="s">
        <v>98</v>
      </c>
      <c r="B23" s="12"/>
      <c r="C23" s="12"/>
      <c r="D23" s="6"/>
      <c r="E23" s="14">
        <v>111.85</v>
      </c>
      <c r="F23" s="43">
        <v>0.99770000000000003</v>
      </c>
    </row>
    <row r="24" spans="1:6" x14ac:dyDescent="0.25">
      <c r="A24" s="42" t="s">
        <v>421</v>
      </c>
      <c r="B24" s="11"/>
      <c r="C24" s="11"/>
      <c r="D24" s="4"/>
      <c r="E24" s="5"/>
      <c r="F24" s="41"/>
    </row>
    <row r="25" spans="1:6" x14ac:dyDescent="0.25">
      <c r="A25" s="42" t="s">
        <v>98</v>
      </c>
      <c r="B25" s="11"/>
      <c r="C25" s="11"/>
      <c r="D25" s="4"/>
      <c r="E25" s="15" t="s">
        <v>66</v>
      </c>
      <c r="F25" s="45" t="s">
        <v>66</v>
      </c>
    </row>
    <row r="26" spans="1:6" x14ac:dyDescent="0.25">
      <c r="A26" s="46" t="s">
        <v>108</v>
      </c>
      <c r="B26" s="26"/>
      <c r="C26" s="26"/>
      <c r="D26" s="27"/>
      <c r="E26" s="9">
        <v>111.85</v>
      </c>
      <c r="F26" s="48">
        <v>0.99770000000000003</v>
      </c>
    </row>
    <row r="27" spans="1:6" x14ac:dyDescent="0.25">
      <c r="A27" s="40"/>
      <c r="B27" s="11"/>
      <c r="C27" s="11"/>
      <c r="D27" s="4"/>
      <c r="E27" s="5"/>
      <c r="F27" s="41"/>
    </row>
    <row r="28" spans="1:6" x14ac:dyDescent="0.25">
      <c r="A28" s="40"/>
      <c r="B28" s="11"/>
      <c r="C28" s="11"/>
      <c r="D28" s="4"/>
      <c r="E28" s="5"/>
      <c r="F28" s="41"/>
    </row>
    <row r="29" spans="1:6" x14ac:dyDescent="0.25">
      <c r="A29" s="42" t="s">
        <v>109</v>
      </c>
      <c r="B29" s="11"/>
      <c r="C29" s="11"/>
      <c r="D29" s="4"/>
      <c r="E29" s="5"/>
      <c r="F29" s="41"/>
    </row>
    <row r="30" spans="1:6" x14ac:dyDescent="0.25">
      <c r="A30" s="40" t="s">
        <v>110</v>
      </c>
      <c r="B30" s="11"/>
      <c r="C30" s="11"/>
      <c r="D30" s="4"/>
      <c r="E30" s="5">
        <v>0.1</v>
      </c>
      <c r="F30" s="41">
        <v>8.9999999999999998E-4</v>
      </c>
    </row>
    <row r="31" spans="1:6" x14ac:dyDescent="0.25">
      <c r="A31" s="42" t="s">
        <v>98</v>
      </c>
      <c r="B31" s="12"/>
      <c r="C31" s="12"/>
      <c r="D31" s="6"/>
      <c r="E31" s="14">
        <v>0.1</v>
      </c>
      <c r="F31" s="43">
        <v>8.9999999999999998E-4</v>
      </c>
    </row>
    <row r="32" spans="1:6" x14ac:dyDescent="0.25">
      <c r="A32" s="40"/>
      <c r="B32" s="11"/>
      <c r="C32" s="11"/>
      <c r="D32" s="4"/>
      <c r="E32" s="5"/>
      <c r="F32" s="41"/>
    </row>
    <row r="33" spans="1:6" x14ac:dyDescent="0.25">
      <c r="A33" s="46" t="s">
        <v>108</v>
      </c>
      <c r="B33" s="26"/>
      <c r="C33" s="26"/>
      <c r="D33" s="27"/>
      <c r="E33" s="14">
        <v>0.1</v>
      </c>
      <c r="F33" s="43">
        <v>8.9999999999999998E-4</v>
      </c>
    </row>
    <row r="34" spans="1:6" x14ac:dyDescent="0.25">
      <c r="A34" s="40" t="s">
        <v>111</v>
      </c>
      <c r="B34" s="11"/>
      <c r="C34" s="11"/>
      <c r="D34" s="4"/>
      <c r="E34" s="5">
        <v>0.16</v>
      </c>
      <c r="F34" s="41">
        <v>1.4E-3</v>
      </c>
    </row>
    <row r="35" spans="1:6" x14ac:dyDescent="0.25">
      <c r="A35" s="47" t="s">
        <v>112</v>
      </c>
      <c r="B35" s="13"/>
      <c r="C35" s="13"/>
      <c r="D35" s="8"/>
      <c r="E35" s="9">
        <v>112.11</v>
      </c>
      <c r="F35" s="48">
        <v>1</v>
      </c>
    </row>
    <row r="36" spans="1:6" x14ac:dyDescent="0.25">
      <c r="A36" s="32"/>
      <c r="B36" s="22"/>
      <c r="C36" s="22"/>
      <c r="D36" s="22"/>
      <c r="E36" s="22"/>
      <c r="F36" s="31"/>
    </row>
    <row r="37" spans="1:6" x14ac:dyDescent="0.25">
      <c r="A37" s="32"/>
      <c r="B37" s="22"/>
      <c r="C37" s="22"/>
      <c r="D37" s="22"/>
      <c r="E37" s="22"/>
      <c r="F37" s="31"/>
    </row>
    <row r="38" spans="1:6" x14ac:dyDescent="0.25">
      <c r="A38" s="49" t="s">
        <v>1183</v>
      </c>
      <c r="B38" s="22"/>
      <c r="C38" s="22"/>
      <c r="D38" s="22"/>
      <c r="E38" s="22"/>
      <c r="F38" s="31"/>
    </row>
    <row r="39" spans="1:6" x14ac:dyDescent="0.25">
      <c r="A39" s="50" t="s">
        <v>1184</v>
      </c>
      <c r="B39" s="21" t="s">
        <v>66</v>
      </c>
      <c r="C39" s="22"/>
      <c r="D39" s="22"/>
      <c r="E39" s="22"/>
      <c r="F39" s="31"/>
    </row>
    <row r="40" spans="1:6" x14ac:dyDescent="0.25">
      <c r="A40" s="32" t="s">
        <v>1270</v>
      </c>
      <c r="B40" s="22"/>
      <c r="C40" s="22"/>
      <c r="D40" s="22"/>
      <c r="E40" s="22"/>
      <c r="F40" s="31"/>
    </row>
    <row r="41" spans="1:6" x14ac:dyDescent="0.25">
      <c r="A41" s="32" t="s">
        <v>1226</v>
      </c>
      <c r="B41" s="22" t="s">
        <v>1186</v>
      </c>
      <c r="C41" s="22" t="s">
        <v>1186</v>
      </c>
      <c r="D41" s="22"/>
      <c r="E41" s="22"/>
      <c r="F41" s="31"/>
    </row>
    <row r="42" spans="1:6" x14ac:dyDescent="0.25">
      <c r="A42" s="32"/>
      <c r="B42" s="51">
        <v>43555</v>
      </c>
      <c r="C42" s="51">
        <v>43585</v>
      </c>
      <c r="D42" s="22"/>
      <c r="E42" s="22"/>
      <c r="F42" s="31"/>
    </row>
    <row r="43" spans="1:6" x14ac:dyDescent="0.25">
      <c r="A43" s="32" t="s">
        <v>1252</v>
      </c>
      <c r="B43" s="22">
        <v>3087.2962000000002</v>
      </c>
      <c r="C43" s="22">
        <v>3019.4148</v>
      </c>
      <c r="D43" s="22"/>
      <c r="E43" s="22"/>
      <c r="F43" s="31"/>
    </row>
    <row r="44" spans="1:6" x14ac:dyDescent="0.25">
      <c r="A44" s="32"/>
      <c r="B44" s="22"/>
      <c r="C44" s="22"/>
      <c r="D44" s="22"/>
      <c r="E44" s="22"/>
      <c r="F44" s="31"/>
    </row>
    <row r="45" spans="1:6" x14ac:dyDescent="0.25">
      <c r="A45" s="64" t="s">
        <v>1201</v>
      </c>
      <c r="B45" s="73" t="s">
        <v>66</v>
      </c>
      <c r="C45" s="22"/>
      <c r="D45" s="22"/>
      <c r="E45" s="22"/>
      <c r="F45" s="31"/>
    </row>
    <row r="46" spans="1:6" x14ac:dyDescent="0.25">
      <c r="A46" s="64" t="s">
        <v>1202</v>
      </c>
      <c r="B46" s="73" t="s">
        <v>66</v>
      </c>
      <c r="C46" s="22"/>
      <c r="D46" s="22"/>
      <c r="E46" s="22"/>
      <c r="F46" s="31"/>
    </row>
    <row r="47" spans="1:6" x14ac:dyDescent="0.25">
      <c r="A47" s="65" t="s">
        <v>1203</v>
      </c>
      <c r="B47" s="73" t="s">
        <v>66</v>
      </c>
      <c r="C47" s="22"/>
      <c r="D47" s="22"/>
      <c r="E47" s="22"/>
      <c r="F47" s="31"/>
    </row>
    <row r="48" spans="1:6" x14ac:dyDescent="0.25">
      <c r="A48" s="65" t="s">
        <v>1204</v>
      </c>
      <c r="B48" s="73" t="s">
        <v>66</v>
      </c>
      <c r="C48" s="22"/>
      <c r="D48" s="22"/>
      <c r="E48" s="22"/>
      <c r="F48" s="31"/>
    </row>
    <row r="49" spans="1:6" x14ac:dyDescent="0.25">
      <c r="A49" s="64" t="s">
        <v>1271</v>
      </c>
      <c r="B49" s="76">
        <v>7.0000000000000007E-2</v>
      </c>
      <c r="C49" s="22"/>
      <c r="D49" s="22"/>
      <c r="E49" s="22"/>
      <c r="F49" s="31"/>
    </row>
    <row r="50" spans="1:6" ht="30" x14ac:dyDescent="0.25">
      <c r="A50" s="65" t="s">
        <v>1268</v>
      </c>
      <c r="B50" s="73" t="s">
        <v>66</v>
      </c>
      <c r="C50" s="22"/>
      <c r="D50" s="22"/>
      <c r="E50" s="22"/>
      <c r="F50" s="31"/>
    </row>
    <row r="51" spans="1:6" ht="30" x14ac:dyDescent="0.25">
      <c r="A51" s="65" t="s">
        <v>1269</v>
      </c>
      <c r="B51" s="73" t="s">
        <v>66</v>
      </c>
      <c r="C51" s="22"/>
      <c r="D51" s="22"/>
      <c r="E51" s="22"/>
      <c r="F51" s="31"/>
    </row>
    <row r="52" spans="1:6" ht="15.75" thickBot="1" x14ac:dyDescent="0.3">
      <c r="A52" s="66"/>
      <c r="B52" s="67"/>
      <c r="C52" s="52"/>
      <c r="D52" s="52"/>
      <c r="E52" s="52"/>
      <c r="F52" s="53"/>
    </row>
    <row r="53" spans="1:6" x14ac:dyDescent="0.25">
      <c r="A53" s="68"/>
      <c r="B53" s="68"/>
    </row>
    <row r="54" spans="1:6" x14ac:dyDescent="0.25">
      <c r="A54" s="68"/>
      <c r="B54" s="68"/>
    </row>
    <row r="55" spans="1:6" x14ac:dyDescent="0.25">
      <c r="A55" s="68"/>
      <c r="B55" s="68"/>
    </row>
    <row r="56" spans="1:6" x14ac:dyDescent="0.25">
      <c r="A56" s="68"/>
      <c r="B56" s="68"/>
    </row>
    <row r="57" spans="1:6" x14ac:dyDescent="0.25">
      <c r="A57" s="68"/>
      <c r="B57" s="68"/>
    </row>
    <row r="58" spans="1:6" x14ac:dyDescent="0.25">
      <c r="A58" s="68"/>
      <c r="B58" s="68"/>
    </row>
    <row r="59" spans="1:6" x14ac:dyDescent="0.25">
      <c r="A59" s="68"/>
      <c r="B59" s="68"/>
    </row>
    <row r="60" spans="1:6" x14ac:dyDescent="0.25">
      <c r="A60" s="68"/>
      <c r="B60" s="68"/>
    </row>
    <row r="61" spans="1:6" x14ac:dyDescent="0.25">
      <c r="A61" s="68"/>
      <c r="B61" s="68"/>
    </row>
    <row r="62" spans="1:6" x14ac:dyDescent="0.25">
      <c r="A62" s="68"/>
      <c r="B62" s="68"/>
    </row>
    <row r="74" ht="14.65" customHeight="1" x14ac:dyDescent="0.25"/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showGridLines="0" workbookViewId="0">
      <pane ySplit="7" topLeftCell="A52" activePane="bottomLeft" state="frozen"/>
      <selection activeCell="A44" sqref="A44"/>
      <selection pane="bottomLeft" activeCell="B57" sqref="B57"/>
    </sheetView>
  </sheetViews>
  <sheetFormatPr defaultRowHeight="15" x14ac:dyDescent="0.25"/>
  <cols>
    <col min="1" max="1" width="82.28515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38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39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2" t="s">
        <v>65</v>
      </c>
      <c r="B9" s="11"/>
      <c r="C9" s="11"/>
      <c r="D9" s="4"/>
      <c r="E9" s="5"/>
      <c r="F9" s="41"/>
    </row>
    <row r="10" spans="1:8" x14ac:dyDescent="0.25">
      <c r="A10" s="42" t="s">
        <v>218</v>
      </c>
      <c r="B10" s="11"/>
      <c r="C10" s="11"/>
      <c r="D10" s="4"/>
      <c r="E10" s="5"/>
      <c r="F10" s="41"/>
    </row>
    <row r="11" spans="1:8" x14ac:dyDescent="0.25">
      <c r="A11" s="40" t="s">
        <v>598</v>
      </c>
      <c r="B11" s="11" t="s">
        <v>599</v>
      </c>
      <c r="C11" s="11" t="s">
        <v>227</v>
      </c>
      <c r="D11" s="4">
        <v>5034</v>
      </c>
      <c r="E11" s="5">
        <v>59.57</v>
      </c>
      <c r="F11" s="41">
        <v>6.1100000000000002E-2</v>
      </c>
    </row>
    <row r="12" spans="1:8" x14ac:dyDescent="0.25">
      <c r="A12" s="40" t="s">
        <v>358</v>
      </c>
      <c r="B12" s="11" t="s">
        <v>359</v>
      </c>
      <c r="C12" s="11" t="s">
        <v>224</v>
      </c>
      <c r="D12" s="4">
        <v>1863</v>
      </c>
      <c r="E12" s="5">
        <v>57.68</v>
      </c>
      <c r="F12" s="41">
        <v>5.91E-2</v>
      </c>
    </row>
    <row r="13" spans="1:8" x14ac:dyDescent="0.25">
      <c r="A13" s="40" t="s">
        <v>249</v>
      </c>
      <c r="B13" s="11" t="s">
        <v>250</v>
      </c>
      <c r="C13" s="11" t="s">
        <v>227</v>
      </c>
      <c r="D13" s="4">
        <v>2471</v>
      </c>
      <c r="E13" s="5">
        <v>55.85</v>
      </c>
      <c r="F13" s="41">
        <v>5.7299999999999997E-2</v>
      </c>
    </row>
    <row r="14" spans="1:8" x14ac:dyDescent="0.25">
      <c r="A14" s="40" t="s">
        <v>225</v>
      </c>
      <c r="B14" s="11" t="s">
        <v>226</v>
      </c>
      <c r="C14" s="11" t="s">
        <v>227</v>
      </c>
      <c r="D14" s="4">
        <v>7229</v>
      </c>
      <c r="E14" s="5">
        <v>54.32</v>
      </c>
      <c r="F14" s="41">
        <v>5.57E-2</v>
      </c>
    </row>
    <row r="15" spans="1:8" x14ac:dyDescent="0.25">
      <c r="A15" s="40" t="s">
        <v>262</v>
      </c>
      <c r="B15" s="11" t="s">
        <v>263</v>
      </c>
      <c r="C15" s="11" t="s">
        <v>236</v>
      </c>
      <c r="D15" s="4">
        <v>2260</v>
      </c>
      <c r="E15" s="5">
        <v>52.37</v>
      </c>
      <c r="F15" s="41">
        <v>5.3699999999999998E-2</v>
      </c>
    </row>
    <row r="16" spans="1:8" x14ac:dyDescent="0.25">
      <c r="A16" s="40" t="s">
        <v>239</v>
      </c>
      <c r="B16" s="11" t="s">
        <v>240</v>
      </c>
      <c r="C16" s="11" t="s">
        <v>241</v>
      </c>
      <c r="D16" s="4">
        <v>17059</v>
      </c>
      <c r="E16" s="5">
        <v>51.41</v>
      </c>
      <c r="F16" s="41">
        <v>5.2699999999999997E-2</v>
      </c>
    </row>
    <row r="17" spans="1:6" x14ac:dyDescent="0.25">
      <c r="A17" s="40" t="s">
        <v>347</v>
      </c>
      <c r="B17" s="11" t="s">
        <v>348</v>
      </c>
      <c r="C17" s="11" t="s">
        <v>349</v>
      </c>
      <c r="D17" s="4">
        <v>4398</v>
      </c>
      <c r="E17" s="5">
        <v>50.95</v>
      </c>
      <c r="F17" s="41">
        <v>5.2200000000000003E-2</v>
      </c>
    </row>
    <row r="18" spans="1:6" x14ac:dyDescent="0.25">
      <c r="A18" s="40" t="s">
        <v>714</v>
      </c>
      <c r="B18" s="11" t="s">
        <v>715</v>
      </c>
      <c r="C18" s="11" t="s">
        <v>241</v>
      </c>
      <c r="D18" s="4">
        <v>3388</v>
      </c>
      <c r="E18" s="5">
        <v>49.57</v>
      </c>
      <c r="F18" s="41">
        <v>5.0799999999999998E-2</v>
      </c>
    </row>
    <row r="19" spans="1:6" x14ac:dyDescent="0.25">
      <c r="A19" s="40" t="s">
        <v>757</v>
      </c>
      <c r="B19" s="11" t="s">
        <v>758</v>
      </c>
      <c r="C19" s="11" t="s">
        <v>236</v>
      </c>
      <c r="D19" s="4">
        <v>2996</v>
      </c>
      <c r="E19" s="5">
        <v>48.13</v>
      </c>
      <c r="F19" s="41">
        <v>4.9399999999999999E-2</v>
      </c>
    </row>
    <row r="20" spans="1:6" x14ac:dyDescent="0.25">
      <c r="A20" s="40" t="s">
        <v>245</v>
      </c>
      <c r="B20" s="11" t="s">
        <v>246</v>
      </c>
      <c r="C20" s="11" t="s">
        <v>241</v>
      </c>
      <c r="D20" s="4">
        <v>2628</v>
      </c>
      <c r="E20" s="5">
        <v>46.19</v>
      </c>
      <c r="F20" s="41">
        <v>4.7399999999999998E-2</v>
      </c>
    </row>
    <row r="21" spans="1:6" x14ac:dyDescent="0.25">
      <c r="A21" s="40" t="s">
        <v>940</v>
      </c>
      <c r="B21" s="11" t="s">
        <v>941</v>
      </c>
      <c r="C21" s="11" t="s">
        <v>281</v>
      </c>
      <c r="D21" s="4">
        <v>1419</v>
      </c>
      <c r="E21" s="5">
        <v>42.34</v>
      </c>
      <c r="F21" s="41">
        <v>4.3400000000000001E-2</v>
      </c>
    </row>
    <row r="22" spans="1:6" x14ac:dyDescent="0.25">
      <c r="A22" s="40" t="s">
        <v>619</v>
      </c>
      <c r="B22" s="11" t="s">
        <v>620</v>
      </c>
      <c r="C22" s="11" t="s">
        <v>281</v>
      </c>
      <c r="D22" s="4">
        <v>618</v>
      </c>
      <c r="E22" s="5">
        <v>41.2</v>
      </c>
      <c r="F22" s="41">
        <v>4.2200000000000001E-2</v>
      </c>
    </row>
    <row r="23" spans="1:6" x14ac:dyDescent="0.25">
      <c r="A23" s="40" t="s">
        <v>627</v>
      </c>
      <c r="B23" s="11" t="s">
        <v>628</v>
      </c>
      <c r="C23" s="11" t="s">
        <v>340</v>
      </c>
      <c r="D23" s="4">
        <v>15484</v>
      </c>
      <c r="E23" s="5">
        <v>39.04</v>
      </c>
      <c r="F23" s="41">
        <v>0.04</v>
      </c>
    </row>
    <row r="24" spans="1:6" x14ac:dyDescent="0.25">
      <c r="A24" s="40" t="s">
        <v>621</v>
      </c>
      <c r="B24" s="11" t="s">
        <v>622</v>
      </c>
      <c r="C24" s="11" t="s">
        <v>241</v>
      </c>
      <c r="D24" s="4">
        <v>1200</v>
      </c>
      <c r="E24" s="5">
        <v>34.75</v>
      </c>
      <c r="F24" s="41">
        <v>3.56E-2</v>
      </c>
    </row>
    <row r="25" spans="1:6" x14ac:dyDescent="0.25">
      <c r="A25" s="40" t="s">
        <v>942</v>
      </c>
      <c r="B25" s="11" t="s">
        <v>943</v>
      </c>
      <c r="C25" s="11" t="s">
        <v>281</v>
      </c>
      <c r="D25" s="4">
        <v>1362</v>
      </c>
      <c r="E25" s="5">
        <v>34.21</v>
      </c>
      <c r="F25" s="41">
        <v>3.5099999999999999E-2</v>
      </c>
    </row>
    <row r="26" spans="1:6" x14ac:dyDescent="0.25">
      <c r="A26" s="40" t="s">
        <v>282</v>
      </c>
      <c r="B26" s="11" t="s">
        <v>283</v>
      </c>
      <c r="C26" s="11" t="s">
        <v>236</v>
      </c>
      <c r="D26" s="4">
        <v>19090</v>
      </c>
      <c r="E26" s="5">
        <v>32.07</v>
      </c>
      <c r="F26" s="41">
        <v>3.2899999999999999E-2</v>
      </c>
    </row>
    <row r="27" spans="1:6" x14ac:dyDescent="0.25">
      <c r="A27" s="40" t="s">
        <v>946</v>
      </c>
      <c r="B27" s="11" t="s">
        <v>947</v>
      </c>
      <c r="C27" s="11" t="s">
        <v>281</v>
      </c>
      <c r="D27" s="4">
        <v>141</v>
      </c>
      <c r="E27" s="5">
        <v>28.72</v>
      </c>
      <c r="F27" s="41">
        <v>2.9499999999999998E-2</v>
      </c>
    </row>
    <row r="28" spans="1:6" x14ac:dyDescent="0.25">
      <c r="A28" s="40" t="s">
        <v>957</v>
      </c>
      <c r="B28" s="11" t="s">
        <v>958</v>
      </c>
      <c r="C28" s="11" t="s">
        <v>241</v>
      </c>
      <c r="D28" s="4">
        <v>3725</v>
      </c>
      <c r="E28" s="5">
        <v>24.28</v>
      </c>
      <c r="F28" s="41">
        <v>2.4899999999999999E-2</v>
      </c>
    </row>
    <row r="29" spans="1:6" x14ac:dyDescent="0.25">
      <c r="A29" s="40" t="s">
        <v>410</v>
      </c>
      <c r="B29" s="11" t="s">
        <v>411</v>
      </c>
      <c r="C29" s="11" t="s">
        <v>241</v>
      </c>
      <c r="D29" s="4">
        <v>5584</v>
      </c>
      <c r="E29" s="5">
        <v>22.23</v>
      </c>
      <c r="F29" s="41">
        <v>2.2800000000000001E-2</v>
      </c>
    </row>
    <row r="30" spans="1:6" x14ac:dyDescent="0.25">
      <c r="A30" s="40" t="s">
        <v>777</v>
      </c>
      <c r="B30" s="11" t="s">
        <v>778</v>
      </c>
      <c r="C30" s="11" t="s">
        <v>349</v>
      </c>
      <c r="D30" s="4">
        <v>2512</v>
      </c>
      <c r="E30" s="5">
        <v>19.46</v>
      </c>
      <c r="F30" s="41">
        <v>0.02</v>
      </c>
    </row>
    <row r="31" spans="1:6" x14ac:dyDescent="0.25">
      <c r="A31" s="40" t="s">
        <v>959</v>
      </c>
      <c r="B31" s="11" t="s">
        <v>960</v>
      </c>
      <c r="C31" s="11" t="s">
        <v>614</v>
      </c>
      <c r="D31" s="4">
        <v>1503</v>
      </c>
      <c r="E31" s="5">
        <v>18.559999999999999</v>
      </c>
      <c r="F31" s="41">
        <v>1.9E-2</v>
      </c>
    </row>
    <row r="32" spans="1:6" x14ac:dyDescent="0.25">
      <c r="A32" s="40" t="s">
        <v>412</v>
      </c>
      <c r="B32" s="11" t="s">
        <v>413</v>
      </c>
      <c r="C32" s="11" t="s">
        <v>241</v>
      </c>
      <c r="D32" s="4">
        <v>5113</v>
      </c>
      <c r="E32" s="5">
        <v>18.38</v>
      </c>
      <c r="F32" s="41">
        <v>1.8800000000000001E-2</v>
      </c>
    </row>
    <row r="33" spans="1:6" x14ac:dyDescent="0.25">
      <c r="A33" s="40" t="s">
        <v>961</v>
      </c>
      <c r="B33" s="11" t="s">
        <v>962</v>
      </c>
      <c r="C33" s="11" t="s">
        <v>286</v>
      </c>
      <c r="D33" s="4">
        <v>90</v>
      </c>
      <c r="E33" s="5">
        <v>16.22</v>
      </c>
      <c r="F33" s="41">
        <v>1.66E-2</v>
      </c>
    </row>
    <row r="34" spans="1:6" x14ac:dyDescent="0.25">
      <c r="A34" s="40" t="s">
        <v>617</v>
      </c>
      <c r="B34" s="11" t="s">
        <v>618</v>
      </c>
      <c r="C34" s="11" t="s">
        <v>241</v>
      </c>
      <c r="D34" s="4">
        <v>1313</v>
      </c>
      <c r="E34" s="5">
        <v>15.86</v>
      </c>
      <c r="F34" s="41">
        <v>1.6299999999999999E-2</v>
      </c>
    </row>
    <row r="35" spans="1:6" x14ac:dyDescent="0.25">
      <c r="A35" s="40" t="s">
        <v>414</v>
      </c>
      <c r="B35" s="11" t="s">
        <v>415</v>
      </c>
      <c r="C35" s="11" t="s">
        <v>224</v>
      </c>
      <c r="D35" s="4">
        <v>2971</v>
      </c>
      <c r="E35" s="5">
        <v>14.76</v>
      </c>
      <c r="F35" s="41">
        <v>1.5100000000000001E-2</v>
      </c>
    </row>
    <row r="36" spans="1:6" x14ac:dyDescent="0.25">
      <c r="A36" s="40" t="s">
        <v>963</v>
      </c>
      <c r="B36" s="11" t="s">
        <v>964</v>
      </c>
      <c r="C36" s="11" t="s">
        <v>303</v>
      </c>
      <c r="D36" s="4">
        <v>2761</v>
      </c>
      <c r="E36" s="5">
        <v>13.62</v>
      </c>
      <c r="F36" s="41">
        <v>1.4E-2</v>
      </c>
    </row>
    <row r="37" spans="1:6" x14ac:dyDescent="0.25">
      <c r="A37" s="40" t="s">
        <v>965</v>
      </c>
      <c r="B37" s="11" t="s">
        <v>966</v>
      </c>
      <c r="C37" s="11" t="s">
        <v>227</v>
      </c>
      <c r="D37" s="4">
        <v>246</v>
      </c>
      <c r="E37" s="5">
        <v>8.66</v>
      </c>
      <c r="F37" s="41">
        <v>8.8999999999999999E-3</v>
      </c>
    </row>
    <row r="38" spans="1:6" x14ac:dyDescent="0.25">
      <c r="A38" s="40" t="s">
        <v>394</v>
      </c>
      <c r="B38" s="11" t="s">
        <v>395</v>
      </c>
      <c r="C38" s="11" t="s">
        <v>294</v>
      </c>
      <c r="D38" s="4">
        <v>9656</v>
      </c>
      <c r="E38" s="5">
        <v>8.42</v>
      </c>
      <c r="F38" s="41">
        <v>8.6E-3</v>
      </c>
    </row>
    <row r="39" spans="1:6" x14ac:dyDescent="0.25">
      <c r="A39" s="40" t="s">
        <v>967</v>
      </c>
      <c r="B39" s="11" t="s">
        <v>968</v>
      </c>
      <c r="C39" s="11" t="s">
        <v>276</v>
      </c>
      <c r="D39" s="4">
        <v>2915</v>
      </c>
      <c r="E39" s="5">
        <v>8.07</v>
      </c>
      <c r="F39" s="41">
        <v>8.3000000000000001E-3</v>
      </c>
    </row>
    <row r="40" spans="1:6" x14ac:dyDescent="0.25">
      <c r="A40" s="40" t="s">
        <v>266</v>
      </c>
      <c r="B40" s="11" t="s">
        <v>267</v>
      </c>
      <c r="C40" s="11" t="s">
        <v>268</v>
      </c>
      <c r="D40" s="4">
        <v>1180</v>
      </c>
      <c r="E40" s="5">
        <v>6.78</v>
      </c>
      <c r="F40" s="41">
        <v>6.8999999999999999E-3</v>
      </c>
    </row>
    <row r="41" spans="1:6" x14ac:dyDescent="0.25">
      <c r="A41" s="42" t="s">
        <v>98</v>
      </c>
      <c r="B41" s="12"/>
      <c r="C41" s="12"/>
      <c r="D41" s="6"/>
      <c r="E41" s="14">
        <v>973.67</v>
      </c>
      <c r="F41" s="43">
        <v>0.99829999999999997</v>
      </c>
    </row>
    <row r="42" spans="1:6" x14ac:dyDescent="0.25">
      <c r="A42" s="42" t="s">
        <v>421</v>
      </c>
      <c r="B42" s="11"/>
      <c r="C42" s="11"/>
      <c r="D42" s="4"/>
      <c r="E42" s="5"/>
      <c r="F42" s="41"/>
    </row>
    <row r="43" spans="1:6" x14ac:dyDescent="0.25">
      <c r="A43" s="42" t="s">
        <v>98</v>
      </c>
      <c r="B43" s="11"/>
      <c r="C43" s="11"/>
      <c r="D43" s="4"/>
      <c r="E43" s="15" t="s">
        <v>66</v>
      </c>
      <c r="F43" s="45" t="s">
        <v>66</v>
      </c>
    </row>
    <row r="44" spans="1:6" x14ac:dyDescent="0.25">
      <c r="A44" s="46" t="s">
        <v>108</v>
      </c>
      <c r="B44" s="26"/>
      <c r="C44" s="26"/>
      <c r="D44" s="27"/>
      <c r="E44" s="9">
        <v>973.67</v>
      </c>
      <c r="F44" s="48">
        <v>0.99829999999999997</v>
      </c>
    </row>
    <row r="45" spans="1:6" x14ac:dyDescent="0.25">
      <c r="A45" s="40"/>
      <c r="B45" s="11"/>
      <c r="C45" s="11"/>
      <c r="D45" s="4"/>
      <c r="E45" s="5"/>
      <c r="F45" s="41"/>
    </row>
    <row r="46" spans="1:6" x14ac:dyDescent="0.25">
      <c r="A46" s="40"/>
      <c r="B46" s="11"/>
      <c r="C46" s="11"/>
      <c r="D46" s="4"/>
      <c r="E46" s="5"/>
      <c r="F46" s="41"/>
    </row>
    <row r="47" spans="1:6" x14ac:dyDescent="0.25">
      <c r="A47" s="42" t="s">
        <v>109</v>
      </c>
      <c r="B47" s="11"/>
      <c r="C47" s="11"/>
      <c r="D47" s="4"/>
      <c r="E47" s="5"/>
      <c r="F47" s="41"/>
    </row>
    <row r="48" spans="1:6" x14ac:dyDescent="0.25">
      <c r="A48" s="40" t="s">
        <v>110</v>
      </c>
      <c r="B48" s="11"/>
      <c r="C48" s="11"/>
      <c r="D48" s="4"/>
      <c r="E48" s="5">
        <v>1.6</v>
      </c>
      <c r="F48" s="41">
        <v>1.6000000000000001E-3</v>
      </c>
    </row>
    <row r="49" spans="1:6" x14ac:dyDescent="0.25">
      <c r="A49" s="42" t="s">
        <v>98</v>
      </c>
      <c r="B49" s="12"/>
      <c r="C49" s="12"/>
      <c r="D49" s="6"/>
      <c r="E49" s="14">
        <v>1.6</v>
      </c>
      <c r="F49" s="43">
        <v>1.6000000000000001E-3</v>
      </c>
    </row>
    <row r="50" spans="1:6" x14ac:dyDescent="0.25">
      <c r="A50" s="40"/>
      <c r="B50" s="11"/>
      <c r="C50" s="11"/>
      <c r="D50" s="4"/>
      <c r="E50" s="5"/>
      <c r="F50" s="41"/>
    </row>
    <row r="51" spans="1:6" x14ac:dyDescent="0.25">
      <c r="A51" s="46" t="s">
        <v>108</v>
      </c>
      <c r="B51" s="26"/>
      <c r="C51" s="26"/>
      <c r="D51" s="27"/>
      <c r="E51" s="14">
        <v>1.6</v>
      </c>
      <c r="F51" s="43">
        <v>1.6000000000000001E-3</v>
      </c>
    </row>
    <row r="52" spans="1:6" x14ac:dyDescent="0.25">
      <c r="A52" s="40" t="s">
        <v>111</v>
      </c>
      <c r="B52" s="11"/>
      <c r="C52" s="11"/>
      <c r="D52" s="4"/>
      <c r="E52" s="17">
        <v>-0.09</v>
      </c>
      <c r="F52" s="41">
        <v>1E-4</v>
      </c>
    </row>
    <row r="53" spans="1:6" x14ac:dyDescent="0.25">
      <c r="A53" s="47" t="s">
        <v>112</v>
      </c>
      <c r="B53" s="13"/>
      <c r="C53" s="13"/>
      <c r="D53" s="8"/>
      <c r="E53" s="9">
        <v>975.18</v>
      </c>
      <c r="F53" s="48">
        <v>1</v>
      </c>
    </row>
    <row r="54" spans="1:6" x14ac:dyDescent="0.25">
      <c r="A54" s="32"/>
      <c r="B54" s="22"/>
      <c r="C54" s="22"/>
      <c r="D54" s="22"/>
      <c r="E54" s="22"/>
      <c r="F54" s="31"/>
    </row>
    <row r="55" spans="1:6" x14ac:dyDescent="0.25">
      <c r="A55" s="32"/>
      <c r="B55" s="22"/>
      <c r="C55" s="22"/>
      <c r="D55" s="22"/>
      <c r="E55" s="22"/>
      <c r="F55" s="31"/>
    </row>
    <row r="56" spans="1:6" x14ac:dyDescent="0.25">
      <c r="A56" s="49" t="s">
        <v>1183</v>
      </c>
      <c r="B56" s="22"/>
      <c r="C56" s="22"/>
      <c r="D56" s="22"/>
      <c r="E56" s="22"/>
      <c r="F56" s="31"/>
    </row>
    <row r="57" spans="1:6" x14ac:dyDescent="0.25">
      <c r="A57" s="50" t="s">
        <v>1184</v>
      </c>
      <c r="B57" s="21" t="s">
        <v>66</v>
      </c>
      <c r="C57" s="22"/>
      <c r="D57" s="22"/>
      <c r="E57" s="22"/>
      <c r="F57" s="31"/>
    </row>
    <row r="58" spans="1:6" x14ac:dyDescent="0.25">
      <c r="A58" s="32" t="s">
        <v>1270</v>
      </c>
      <c r="B58" s="22"/>
      <c r="C58" s="22"/>
      <c r="D58" s="22"/>
      <c r="E58" s="22"/>
      <c r="F58" s="31"/>
    </row>
    <row r="59" spans="1:6" x14ac:dyDescent="0.25">
      <c r="A59" s="32" t="s">
        <v>1185</v>
      </c>
      <c r="B59" s="22" t="s">
        <v>1186</v>
      </c>
      <c r="C59" s="22" t="s">
        <v>1186</v>
      </c>
      <c r="D59" s="22"/>
      <c r="E59" s="22"/>
      <c r="F59" s="31"/>
    </row>
    <row r="60" spans="1:6" x14ac:dyDescent="0.25">
      <c r="A60" s="32"/>
      <c r="B60" s="51">
        <v>43555</v>
      </c>
      <c r="C60" s="51">
        <v>43585</v>
      </c>
      <c r="D60" s="22"/>
      <c r="E60" s="22"/>
      <c r="F60" s="31"/>
    </row>
    <row r="61" spans="1:6" x14ac:dyDescent="0.25">
      <c r="A61" s="32" t="s">
        <v>1252</v>
      </c>
      <c r="B61" s="22">
        <v>286.0591</v>
      </c>
      <c r="C61" s="22">
        <v>281.54390000000001</v>
      </c>
      <c r="D61" s="22"/>
      <c r="E61" s="22"/>
      <c r="F61" s="31"/>
    </row>
    <row r="62" spans="1:6" x14ac:dyDescent="0.25">
      <c r="A62" s="64"/>
      <c r="B62" s="63"/>
      <c r="C62" s="22"/>
      <c r="D62" s="22"/>
      <c r="E62" s="22"/>
      <c r="F62" s="31"/>
    </row>
    <row r="63" spans="1:6" x14ac:dyDescent="0.25">
      <c r="A63" s="64" t="s">
        <v>1201</v>
      </c>
      <c r="B63" s="73" t="s">
        <v>66</v>
      </c>
      <c r="C63" s="22"/>
      <c r="D63" s="22"/>
      <c r="E63" s="22"/>
      <c r="F63" s="31"/>
    </row>
    <row r="64" spans="1:6" x14ac:dyDescent="0.25">
      <c r="A64" s="64" t="s">
        <v>1202</v>
      </c>
      <c r="B64" s="73" t="s">
        <v>66</v>
      </c>
      <c r="C64" s="22"/>
      <c r="D64" s="22"/>
      <c r="E64" s="22"/>
      <c r="F64" s="31"/>
    </row>
    <row r="65" spans="1:6" x14ac:dyDescent="0.25">
      <c r="A65" s="65" t="s">
        <v>1203</v>
      </c>
      <c r="B65" s="73" t="s">
        <v>66</v>
      </c>
      <c r="C65" s="22"/>
      <c r="D65" s="22"/>
      <c r="E65" s="22"/>
      <c r="F65" s="31"/>
    </row>
    <row r="66" spans="1:6" x14ac:dyDescent="0.25">
      <c r="A66" s="65" t="s">
        <v>1204</v>
      </c>
      <c r="B66" s="73" t="s">
        <v>66</v>
      </c>
      <c r="C66" s="22"/>
      <c r="D66" s="22"/>
      <c r="E66" s="22"/>
      <c r="F66" s="31"/>
    </row>
    <row r="67" spans="1:6" x14ac:dyDescent="0.25">
      <c r="A67" s="64" t="s">
        <v>1271</v>
      </c>
      <c r="B67" s="76">
        <v>0.59</v>
      </c>
      <c r="C67" s="22"/>
      <c r="D67" s="22"/>
      <c r="E67" s="22"/>
      <c r="F67" s="31"/>
    </row>
    <row r="68" spans="1:6" ht="30" x14ac:dyDescent="0.25">
      <c r="A68" s="65" t="s">
        <v>1268</v>
      </c>
      <c r="B68" s="73" t="s">
        <v>66</v>
      </c>
      <c r="C68" s="22"/>
      <c r="D68" s="22"/>
      <c r="E68" s="22"/>
      <c r="F68" s="31"/>
    </row>
    <row r="69" spans="1:6" ht="30.75" thickBot="1" x14ac:dyDescent="0.3">
      <c r="A69" s="69" t="s">
        <v>1269</v>
      </c>
      <c r="B69" s="77" t="s">
        <v>66</v>
      </c>
      <c r="C69" s="52"/>
      <c r="D69" s="52"/>
      <c r="E69" s="52"/>
      <c r="F69" s="53"/>
    </row>
    <row r="70" spans="1:6" x14ac:dyDescent="0.25">
      <c r="A70" s="68"/>
      <c r="B70" s="68"/>
    </row>
    <row r="71" spans="1:6" x14ac:dyDescent="0.25">
      <c r="A71" s="68"/>
      <c r="B71" s="68"/>
    </row>
    <row r="72" spans="1:6" x14ac:dyDescent="0.25">
      <c r="A72" s="68"/>
      <c r="B72" s="68"/>
    </row>
    <row r="73" spans="1:6" x14ac:dyDescent="0.25">
      <c r="A73" s="68"/>
      <c r="B73" s="68"/>
    </row>
    <row r="74" spans="1:6" ht="14.65" customHeight="1" x14ac:dyDescent="0.25">
      <c r="A74" s="68"/>
      <c r="B74" s="68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showGridLines="0" workbookViewId="0">
      <pane ySplit="7" topLeftCell="A14" activePane="bottomLeft" state="frozen"/>
      <selection pane="bottomLeft"/>
    </sheetView>
  </sheetViews>
  <sheetFormatPr defaultRowHeight="15" x14ac:dyDescent="0.25"/>
  <cols>
    <col min="1" max="1" width="71.8554687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6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7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0"/>
      <c r="B9" s="11"/>
      <c r="C9" s="11"/>
      <c r="D9" s="4"/>
      <c r="E9" s="5"/>
      <c r="F9" s="41"/>
    </row>
    <row r="10" spans="1:8" x14ac:dyDescent="0.25">
      <c r="A10" s="42" t="s">
        <v>65</v>
      </c>
      <c r="B10" s="11"/>
      <c r="C10" s="11"/>
      <c r="D10" s="4"/>
      <c r="E10" s="5" t="s">
        <v>66</v>
      </c>
      <c r="F10" s="41" t="s">
        <v>66</v>
      </c>
    </row>
    <row r="11" spans="1:8" x14ac:dyDescent="0.25">
      <c r="A11" s="40"/>
      <c r="B11" s="11"/>
      <c r="C11" s="11"/>
      <c r="D11" s="4"/>
      <c r="E11" s="5"/>
      <c r="F11" s="41"/>
    </row>
    <row r="12" spans="1:8" x14ac:dyDescent="0.25">
      <c r="A12" s="42" t="s">
        <v>67</v>
      </c>
      <c r="B12" s="11"/>
      <c r="C12" s="11"/>
      <c r="D12" s="4"/>
      <c r="E12" s="5"/>
      <c r="F12" s="41"/>
    </row>
    <row r="13" spans="1:8" x14ac:dyDescent="0.25">
      <c r="A13" s="42" t="s">
        <v>68</v>
      </c>
      <c r="B13" s="11"/>
      <c r="C13" s="11"/>
      <c r="D13" s="4"/>
      <c r="E13" s="5"/>
      <c r="F13" s="41"/>
    </row>
    <row r="14" spans="1:8" x14ac:dyDescent="0.25">
      <c r="A14" s="40" t="s">
        <v>69</v>
      </c>
      <c r="B14" s="11" t="s">
        <v>70</v>
      </c>
      <c r="C14" s="11" t="s">
        <v>71</v>
      </c>
      <c r="D14" s="4">
        <v>500000</v>
      </c>
      <c r="E14" s="5">
        <v>511.85</v>
      </c>
      <c r="F14" s="41">
        <v>0.10929999999999999</v>
      </c>
    </row>
    <row r="15" spans="1:8" x14ac:dyDescent="0.25">
      <c r="A15" s="40" t="s">
        <v>72</v>
      </c>
      <c r="B15" s="11" t="s">
        <v>73</v>
      </c>
      <c r="C15" s="11" t="s">
        <v>74</v>
      </c>
      <c r="D15" s="4">
        <v>500000</v>
      </c>
      <c r="E15" s="5">
        <v>501.29</v>
      </c>
      <c r="F15" s="41">
        <v>0.107</v>
      </c>
    </row>
    <row r="16" spans="1:8" x14ac:dyDescent="0.25">
      <c r="A16" s="40" t="s">
        <v>75</v>
      </c>
      <c r="B16" s="11" t="s">
        <v>76</v>
      </c>
      <c r="C16" s="11" t="s">
        <v>77</v>
      </c>
      <c r="D16" s="4">
        <v>500000</v>
      </c>
      <c r="E16" s="5">
        <v>493.86</v>
      </c>
      <c r="F16" s="41">
        <v>0.1055</v>
      </c>
    </row>
    <row r="17" spans="1:6" x14ac:dyDescent="0.25">
      <c r="A17" s="40" t="s">
        <v>78</v>
      </c>
      <c r="B17" s="11" t="s">
        <v>79</v>
      </c>
      <c r="C17" s="11" t="s">
        <v>80</v>
      </c>
      <c r="D17" s="4">
        <v>500000</v>
      </c>
      <c r="E17" s="5">
        <v>466.46</v>
      </c>
      <c r="F17" s="41">
        <v>9.9599999999999994E-2</v>
      </c>
    </row>
    <row r="18" spans="1:6" x14ac:dyDescent="0.25">
      <c r="A18" s="40" t="s">
        <v>81</v>
      </c>
      <c r="B18" s="11" t="s">
        <v>82</v>
      </c>
      <c r="C18" s="11" t="s">
        <v>83</v>
      </c>
      <c r="D18" s="4">
        <v>400000</v>
      </c>
      <c r="E18" s="5">
        <v>399.26</v>
      </c>
      <c r="F18" s="41">
        <v>8.5300000000000001E-2</v>
      </c>
    </row>
    <row r="19" spans="1:6" x14ac:dyDescent="0.25">
      <c r="A19" s="40" t="s">
        <v>84</v>
      </c>
      <c r="B19" s="11" t="s">
        <v>85</v>
      </c>
      <c r="C19" s="11" t="s">
        <v>86</v>
      </c>
      <c r="D19" s="4">
        <v>400000</v>
      </c>
      <c r="E19" s="5">
        <v>391.95</v>
      </c>
      <c r="F19" s="41">
        <v>8.3699999999999997E-2</v>
      </c>
    </row>
    <row r="20" spans="1:6" x14ac:dyDescent="0.25">
      <c r="A20" s="40" t="s">
        <v>87</v>
      </c>
      <c r="B20" s="11" t="s">
        <v>88</v>
      </c>
      <c r="C20" s="11" t="s">
        <v>89</v>
      </c>
      <c r="D20" s="4">
        <v>300000</v>
      </c>
      <c r="E20" s="5">
        <v>298.19</v>
      </c>
      <c r="F20" s="41">
        <v>6.3700000000000007E-2</v>
      </c>
    </row>
    <row r="21" spans="1:6" x14ac:dyDescent="0.25">
      <c r="A21" s="40" t="s">
        <v>90</v>
      </c>
      <c r="B21" s="11" t="s">
        <v>91</v>
      </c>
      <c r="C21" s="11" t="s">
        <v>83</v>
      </c>
      <c r="D21" s="4">
        <v>300000</v>
      </c>
      <c r="E21" s="5">
        <v>297.58</v>
      </c>
      <c r="F21" s="41">
        <v>6.3500000000000001E-2</v>
      </c>
    </row>
    <row r="22" spans="1:6" x14ac:dyDescent="0.25">
      <c r="A22" s="40" t="s">
        <v>92</v>
      </c>
      <c r="B22" s="11" t="s">
        <v>93</v>
      </c>
      <c r="C22" s="11" t="s">
        <v>83</v>
      </c>
      <c r="D22" s="4">
        <v>280000</v>
      </c>
      <c r="E22" s="5">
        <v>282.98</v>
      </c>
      <c r="F22" s="41">
        <v>6.0400000000000002E-2</v>
      </c>
    </row>
    <row r="23" spans="1:6" x14ac:dyDescent="0.25">
      <c r="A23" s="40" t="s">
        <v>94</v>
      </c>
      <c r="B23" s="11" t="s">
        <v>95</v>
      </c>
      <c r="C23" s="11" t="s">
        <v>83</v>
      </c>
      <c r="D23" s="4">
        <v>100000</v>
      </c>
      <c r="E23" s="5">
        <v>99.58</v>
      </c>
      <c r="F23" s="41">
        <v>2.1299999999999999E-2</v>
      </c>
    </row>
    <row r="24" spans="1:6" x14ac:dyDescent="0.25">
      <c r="A24" s="40" t="s">
        <v>96</v>
      </c>
      <c r="B24" s="11" t="s">
        <v>97</v>
      </c>
      <c r="C24" s="11" t="s">
        <v>89</v>
      </c>
      <c r="D24" s="4">
        <v>30000</v>
      </c>
      <c r="E24" s="5">
        <v>29.82</v>
      </c>
      <c r="F24" s="41">
        <v>6.4000000000000003E-3</v>
      </c>
    </row>
    <row r="25" spans="1:6" x14ac:dyDescent="0.25">
      <c r="A25" s="42" t="s">
        <v>98</v>
      </c>
      <c r="B25" s="12"/>
      <c r="C25" s="12"/>
      <c r="D25" s="6"/>
      <c r="E25" s="14">
        <v>3772.82</v>
      </c>
      <c r="F25" s="43">
        <v>0.80569999999999997</v>
      </c>
    </row>
    <row r="26" spans="1:6" x14ac:dyDescent="0.25">
      <c r="A26" s="40"/>
      <c r="B26" s="11"/>
      <c r="C26" s="11"/>
      <c r="D26" s="4"/>
      <c r="E26" s="5"/>
      <c r="F26" s="41"/>
    </row>
    <row r="27" spans="1:6" x14ac:dyDescent="0.25">
      <c r="A27" s="42" t="s">
        <v>99</v>
      </c>
      <c r="B27" s="11"/>
      <c r="C27" s="11"/>
      <c r="D27" s="4"/>
      <c r="E27" s="5"/>
      <c r="F27" s="41"/>
    </row>
    <row r="28" spans="1:6" x14ac:dyDescent="0.25">
      <c r="A28" s="40" t="s">
        <v>100</v>
      </c>
      <c r="B28" s="11" t="s">
        <v>101</v>
      </c>
      <c r="C28" s="11" t="s">
        <v>102</v>
      </c>
      <c r="D28" s="4">
        <v>200000</v>
      </c>
      <c r="E28" s="5">
        <v>203.77</v>
      </c>
      <c r="F28" s="41">
        <v>4.3499999999999997E-2</v>
      </c>
    </row>
    <row r="29" spans="1:6" x14ac:dyDescent="0.25">
      <c r="A29" s="42" t="s">
        <v>98</v>
      </c>
      <c r="B29" s="12"/>
      <c r="C29" s="12"/>
      <c r="D29" s="6"/>
      <c r="E29" s="14">
        <v>203.77</v>
      </c>
      <c r="F29" s="43">
        <v>4.3499999999999997E-2</v>
      </c>
    </row>
    <row r="30" spans="1:6" x14ac:dyDescent="0.25">
      <c r="A30" s="40"/>
      <c r="B30" s="11"/>
      <c r="C30" s="11"/>
      <c r="D30" s="4"/>
      <c r="E30" s="5"/>
      <c r="F30" s="41"/>
    </row>
    <row r="31" spans="1:6" x14ac:dyDescent="0.25">
      <c r="A31" s="42" t="s">
        <v>103</v>
      </c>
      <c r="B31" s="12"/>
      <c r="C31" s="12"/>
      <c r="D31" s="6"/>
      <c r="E31" s="7"/>
      <c r="F31" s="44"/>
    </row>
    <row r="32" spans="1:6" x14ac:dyDescent="0.25">
      <c r="A32" s="40" t="s">
        <v>104</v>
      </c>
      <c r="B32" s="11" t="s">
        <v>105</v>
      </c>
      <c r="C32" s="11" t="s">
        <v>106</v>
      </c>
      <c r="D32" s="4">
        <v>200000</v>
      </c>
      <c r="E32" s="5">
        <v>198.02</v>
      </c>
      <c r="F32" s="41">
        <v>4.2299999999999997E-2</v>
      </c>
    </row>
    <row r="33" spans="1:6" x14ac:dyDescent="0.25">
      <c r="A33" s="42" t="s">
        <v>98</v>
      </c>
      <c r="B33" s="12"/>
      <c r="C33" s="12"/>
      <c r="D33" s="6"/>
      <c r="E33" s="14">
        <v>198.02</v>
      </c>
      <c r="F33" s="43">
        <v>4.2299999999999997E-2</v>
      </c>
    </row>
    <row r="34" spans="1:6" x14ac:dyDescent="0.25">
      <c r="A34" s="42" t="s">
        <v>107</v>
      </c>
      <c r="B34" s="11"/>
      <c r="C34" s="11"/>
      <c r="D34" s="4"/>
      <c r="E34" s="5"/>
      <c r="F34" s="41"/>
    </row>
    <row r="35" spans="1:6" x14ac:dyDescent="0.25">
      <c r="A35" s="42" t="s">
        <v>98</v>
      </c>
      <c r="B35" s="11"/>
      <c r="C35" s="11"/>
      <c r="D35" s="4"/>
      <c r="E35" s="15" t="s">
        <v>66</v>
      </c>
      <c r="F35" s="45" t="s">
        <v>66</v>
      </c>
    </row>
    <row r="36" spans="1:6" x14ac:dyDescent="0.25">
      <c r="A36" s="40"/>
      <c r="B36" s="11"/>
      <c r="C36" s="11"/>
      <c r="D36" s="4"/>
      <c r="E36" s="5"/>
      <c r="F36" s="41"/>
    </row>
    <row r="37" spans="1:6" x14ac:dyDescent="0.25">
      <c r="A37" s="46" t="s">
        <v>108</v>
      </c>
      <c r="B37" s="26"/>
      <c r="C37" s="26"/>
      <c r="D37" s="27"/>
      <c r="E37" s="14">
        <v>4174.6099999999997</v>
      </c>
      <c r="F37" s="43">
        <v>0.89149999999999996</v>
      </c>
    </row>
    <row r="38" spans="1:6" x14ac:dyDescent="0.25">
      <c r="A38" s="40"/>
      <c r="B38" s="11"/>
      <c r="C38" s="11"/>
      <c r="D38" s="4"/>
      <c r="E38" s="5"/>
      <c r="F38" s="41"/>
    </row>
    <row r="39" spans="1:6" x14ac:dyDescent="0.25">
      <c r="A39" s="40"/>
      <c r="B39" s="11"/>
      <c r="C39" s="11"/>
      <c r="D39" s="4"/>
      <c r="E39" s="5"/>
      <c r="F39" s="41"/>
    </row>
    <row r="40" spans="1:6" x14ac:dyDescent="0.25">
      <c r="A40" s="42" t="s">
        <v>109</v>
      </c>
      <c r="B40" s="11"/>
      <c r="C40" s="11"/>
      <c r="D40" s="4"/>
      <c r="E40" s="5"/>
      <c r="F40" s="41"/>
    </row>
    <row r="41" spans="1:6" x14ac:dyDescent="0.25">
      <c r="A41" s="40" t="s">
        <v>110</v>
      </c>
      <c r="B41" s="11"/>
      <c r="C41" s="11"/>
      <c r="D41" s="4"/>
      <c r="E41" s="5">
        <v>428.86</v>
      </c>
      <c r="F41" s="41">
        <v>9.1600000000000001E-2</v>
      </c>
    </row>
    <row r="42" spans="1:6" x14ac:dyDescent="0.25">
      <c r="A42" s="42" t="s">
        <v>98</v>
      </c>
      <c r="B42" s="12"/>
      <c r="C42" s="12"/>
      <c r="D42" s="6"/>
      <c r="E42" s="14">
        <v>428.86</v>
      </c>
      <c r="F42" s="43">
        <v>9.1600000000000001E-2</v>
      </c>
    </row>
    <row r="43" spans="1:6" x14ac:dyDescent="0.25">
      <c r="A43" s="40"/>
      <c r="B43" s="11"/>
      <c r="C43" s="11"/>
      <c r="D43" s="4"/>
      <c r="E43" s="5"/>
      <c r="F43" s="41"/>
    </row>
    <row r="44" spans="1:6" x14ac:dyDescent="0.25">
      <c r="A44" s="46" t="s">
        <v>108</v>
      </c>
      <c r="B44" s="26"/>
      <c r="C44" s="26"/>
      <c r="D44" s="27"/>
      <c r="E44" s="14">
        <v>428.86</v>
      </c>
      <c r="F44" s="43">
        <v>9.1600000000000001E-2</v>
      </c>
    </row>
    <row r="45" spans="1:6" x14ac:dyDescent="0.25">
      <c r="A45" s="40" t="s">
        <v>111</v>
      </c>
      <c r="B45" s="11"/>
      <c r="C45" s="11"/>
      <c r="D45" s="4"/>
      <c r="E45" s="5">
        <v>79.430000000000007</v>
      </c>
      <c r="F45" s="41">
        <v>1.6899999999999998E-2</v>
      </c>
    </row>
    <row r="46" spans="1:6" x14ac:dyDescent="0.25">
      <c r="A46" s="47" t="s">
        <v>112</v>
      </c>
      <c r="B46" s="13"/>
      <c r="C46" s="13"/>
      <c r="D46" s="8"/>
      <c r="E46" s="9">
        <v>4682.8999999999996</v>
      </c>
      <c r="F46" s="48">
        <v>1</v>
      </c>
    </row>
    <row r="47" spans="1:6" x14ac:dyDescent="0.25">
      <c r="A47" s="32"/>
      <c r="B47" s="22"/>
      <c r="C47" s="22"/>
      <c r="D47" s="22"/>
      <c r="E47" s="22"/>
      <c r="F47" s="31"/>
    </row>
    <row r="48" spans="1:6" x14ac:dyDescent="0.25">
      <c r="A48" s="49" t="s">
        <v>113</v>
      </c>
      <c r="B48" s="22"/>
      <c r="C48" s="22"/>
      <c r="D48" s="22"/>
      <c r="E48" s="22"/>
      <c r="F48" s="31"/>
    </row>
    <row r="49" spans="1:6" x14ac:dyDescent="0.25">
      <c r="A49" s="49" t="s">
        <v>114</v>
      </c>
      <c r="B49" s="22"/>
      <c r="C49" s="22"/>
      <c r="D49" s="22"/>
      <c r="E49" s="22"/>
      <c r="F49" s="31"/>
    </row>
    <row r="50" spans="1:6" x14ac:dyDescent="0.25">
      <c r="A50" s="32"/>
      <c r="B50" s="22"/>
      <c r="C50" s="22"/>
      <c r="D50" s="22"/>
      <c r="E50" s="22"/>
      <c r="F50" s="31"/>
    </row>
    <row r="51" spans="1:6" x14ac:dyDescent="0.25">
      <c r="A51" s="49" t="s">
        <v>1183</v>
      </c>
      <c r="B51" s="22"/>
      <c r="C51" s="22"/>
      <c r="D51" s="22"/>
      <c r="E51" s="22"/>
      <c r="F51" s="31"/>
    </row>
    <row r="52" spans="1:6" x14ac:dyDescent="0.25">
      <c r="A52" s="50" t="s">
        <v>1184</v>
      </c>
      <c r="B52" s="21" t="s">
        <v>66</v>
      </c>
      <c r="C52" s="22"/>
      <c r="D52" s="22"/>
      <c r="E52" s="22"/>
      <c r="F52" s="31"/>
    </row>
    <row r="53" spans="1:6" x14ac:dyDescent="0.25">
      <c r="A53" s="20" t="s">
        <v>1270</v>
      </c>
      <c r="B53" s="22"/>
      <c r="C53" s="22"/>
      <c r="D53" s="22"/>
      <c r="E53" s="22"/>
      <c r="F53" s="31"/>
    </row>
    <row r="54" spans="1:6" x14ac:dyDescent="0.25">
      <c r="A54" s="20" t="s">
        <v>1185</v>
      </c>
      <c r="B54" s="22" t="s">
        <v>1186</v>
      </c>
      <c r="C54" s="22" t="s">
        <v>1186</v>
      </c>
      <c r="D54" s="22"/>
      <c r="E54" s="22"/>
      <c r="F54" s="31"/>
    </row>
    <row r="55" spans="1:6" x14ac:dyDescent="0.25">
      <c r="A55" s="32"/>
      <c r="B55" s="51">
        <v>43555</v>
      </c>
      <c r="C55" s="51">
        <v>43585</v>
      </c>
      <c r="D55" s="22"/>
      <c r="E55" s="22"/>
      <c r="F55" s="31"/>
    </row>
    <row r="56" spans="1:6" x14ac:dyDescent="0.25">
      <c r="A56" s="32" t="s">
        <v>1187</v>
      </c>
      <c r="B56" s="21">
        <v>20.731999999999999</v>
      </c>
      <c r="C56" s="21">
        <v>20.662500000000001</v>
      </c>
      <c r="D56" s="22"/>
      <c r="E56" s="22"/>
      <c r="F56" s="31"/>
    </row>
    <row r="57" spans="1:6" x14ac:dyDescent="0.25">
      <c r="A57" s="32" t="s">
        <v>1188</v>
      </c>
      <c r="B57" s="21" t="s">
        <v>1189</v>
      </c>
      <c r="C57" s="21" t="s">
        <v>1189</v>
      </c>
      <c r="D57" s="22"/>
      <c r="E57" s="22"/>
      <c r="F57" s="31"/>
    </row>
    <row r="58" spans="1:6" x14ac:dyDescent="0.25">
      <c r="A58" s="32" t="s">
        <v>1190</v>
      </c>
      <c r="B58" s="21">
        <v>19.335100000000001</v>
      </c>
      <c r="C58" s="21">
        <v>19.270399999999999</v>
      </c>
      <c r="D58" s="22"/>
      <c r="E58" s="22"/>
      <c r="F58" s="31"/>
    </row>
    <row r="59" spans="1:6" x14ac:dyDescent="0.25">
      <c r="A59" s="32" t="s">
        <v>1191</v>
      </c>
      <c r="B59" s="21">
        <v>20.732099999999999</v>
      </c>
      <c r="C59" s="21">
        <v>20.662600000000001</v>
      </c>
      <c r="D59" s="22"/>
      <c r="E59" s="22"/>
      <c r="F59" s="31"/>
    </row>
    <row r="60" spans="1:6" x14ac:dyDescent="0.25">
      <c r="A60" s="32" t="s">
        <v>1192</v>
      </c>
      <c r="B60" s="21" t="s">
        <v>1189</v>
      </c>
      <c r="C60" s="21" t="s">
        <v>1189</v>
      </c>
      <c r="D60" s="22"/>
      <c r="E60" s="22"/>
      <c r="F60" s="31"/>
    </row>
    <row r="61" spans="1:6" x14ac:dyDescent="0.25">
      <c r="A61" s="32" t="s">
        <v>1193</v>
      </c>
      <c r="B61" s="21" t="s">
        <v>1189</v>
      </c>
      <c r="C61" s="21" t="s">
        <v>1189</v>
      </c>
      <c r="D61" s="22"/>
      <c r="E61" s="22"/>
      <c r="F61" s="31"/>
    </row>
    <row r="62" spans="1:6" x14ac:dyDescent="0.25">
      <c r="A62" s="32" t="s">
        <v>1194</v>
      </c>
      <c r="B62" s="21" t="s">
        <v>1189</v>
      </c>
      <c r="C62" s="21" t="s">
        <v>1189</v>
      </c>
      <c r="D62" s="22"/>
      <c r="E62" s="22"/>
      <c r="F62" s="31"/>
    </row>
    <row r="63" spans="1:6" x14ac:dyDescent="0.25">
      <c r="A63" s="32" t="s">
        <v>1195</v>
      </c>
      <c r="B63" s="21">
        <v>16.859100000000002</v>
      </c>
      <c r="C63" s="21">
        <v>16.790299999999998</v>
      </c>
      <c r="D63" s="22"/>
      <c r="E63" s="22"/>
      <c r="F63" s="31"/>
    </row>
    <row r="64" spans="1:6" x14ac:dyDescent="0.25">
      <c r="A64" s="32" t="s">
        <v>1196</v>
      </c>
      <c r="B64" s="21" t="s">
        <v>1189</v>
      </c>
      <c r="C64" s="21" t="s">
        <v>1189</v>
      </c>
      <c r="D64" s="22"/>
      <c r="E64" s="22"/>
      <c r="F64" s="31"/>
    </row>
    <row r="65" spans="1:6" x14ac:dyDescent="0.25">
      <c r="A65" s="32" t="s">
        <v>1197</v>
      </c>
      <c r="B65" s="21" t="s">
        <v>1189</v>
      </c>
      <c r="C65" s="21" t="s">
        <v>1189</v>
      </c>
      <c r="D65" s="22"/>
      <c r="E65" s="22"/>
      <c r="F65" s="31"/>
    </row>
    <row r="66" spans="1:6" x14ac:dyDescent="0.25">
      <c r="A66" s="32" t="s">
        <v>1198</v>
      </c>
      <c r="B66" s="21">
        <v>18.527999999999999</v>
      </c>
      <c r="C66" s="21">
        <v>18.452400000000001</v>
      </c>
      <c r="D66" s="22"/>
      <c r="E66" s="22"/>
      <c r="F66" s="31"/>
    </row>
    <row r="67" spans="1:6" x14ac:dyDescent="0.25">
      <c r="A67" s="32" t="s">
        <v>1199</v>
      </c>
      <c r="B67" s="21">
        <v>19.698799999999999</v>
      </c>
      <c r="C67" s="21">
        <v>19.618300000000001</v>
      </c>
      <c r="D67" s="22"/>
      <c r="E67" s="22"/>
      <c r="F67" s="31"/>
    </row>
    <row r="68" spans="1:6" x14ac:dyDescent="0.25">
      <c r="A68" s="32" t="s">
        <v>1200</v>
      </c>
      <c r="B68" s="22"/>
      <c r="C68" s="22"/>
      <c r="D68" s="22"/>
      <c r="E68" s="22"/>
      <c r="F68" s="31"/>
    </row>
    <row r="69" spans="1:6" x14ac:dyDescent="0.25">
      <c r="A69" s="32"/>
      <c r="B69" s="22"/>
      <c r="C69" s="22"/>
      <c r="D69" s="22"/>
      <c r="E69" s="22"/>
      <c r="F69" s="31"/>
    </row>
    <row r="70" spans="1:6" x14ac:dyDescent="0.25">
      <c r="A70" s="32" t="s">
        <v>1201</v>
      </c>
      <c r="B70" s="21" t="s">
        <v>66</v>
      </c>
      <c r="C70" s="22"/>
      <c r="D70" s="22"/>
      <c r="E70" s="22"/>
      <c r="F70" s="31"/>
    </row>
    <row r="71" spans="1:6" x14ac:dyDescent="0.25">
      <c r="A71" s="32" t="s">
        <v>1202</v>
      </c>
      <c r="B71" s="21" t="s">
        <v>66</v>
      </c>
      <c r="C71" s="22"/>
      <c r="D71" s="22"/>
      <c r="E71" s="22"/>
      <c r="F71" s="31"/>
    </row>
    <row r="72" spans="1:6" ht="30" x14ac:dyDescent="0.25">
      <c r="A72" s="50" t="s">
        <v>1203</v>
      </c>
      <c r="B72" s="21" t="s">
        <v>66</v>
      </c>
      <c r="C72" s="22"/>
      <c r="D72" s="22"/>
      <c r="E72" s="22"/>
      <c r="F72" s="31"/>
    </row>
    <row r="73" spans="1:6" x14ac:dyDescent="0.25">
      <c r="A73" s="60" t="s">
        <v>1204</v>
      </c>
      <c r="B73" s="21" t="s">
        <v>66</v>
      </c>
      <c r="C73" s="22"/>
      <c r="D73" s="22"/>
      <c r="E73" s="22"/>
      <c r="F73" s="31"/>
    </row>
    <row r="74" spans="1:6" x14ac:dyDescent="0.25">
      <c r="A74" s="32" t="s">
        <v>1205</v>
      </c>
      <c r="B74" s="71">
        <v>6.0692909999999998</v>
      </c>
      <c r="C74" s="22"/>
      <c r="D74" s="22"/>
      <c r="E74" s="22"/>
      <c r="F74" s="31"/>
    </row>
    <row r="75" spans="1:6" ht="30" x14ac:dyDescent="0.25">
      <c r="A75" s="50" t="s">
        <v>1268</v>
      </c>
      <c r="B75" s="21" t="s">
        <v>66</v>
      </c>
      <c r="C75" s="22"/>
      <c r="D75" s="22"/>
      <c r="E75" s="22"/>
      <c r="F75" s="31"/>
    </row>
    <row r="76" spans="1:6" ht="31.9" customHeight="1" thickBot="1" x14ac:dyDescent="0.3">
      <c r="A76" s="54" t="s">
        <v>1269</v>
      </c>
      <c r="B76" s="72" t="s">
        <v>66</v>
      </c>
      <c r="C76" s="52"/>
      <c r="D76" s="52"/>
      <c r="E76" s="52"/>
      <c r="F76" s="53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showGridLines="0" workbookViewId="0">
      <pane ySplit="7" topLeftCell="A61" activePane="bottomLeft" state="frozen"/>
      <selection activeCell="A44" sqref="A44"/>
      <selection pane="bottomLeft" activeCell="B73" sqref="B73"/>
    </sheetView>
  </sheetViews>
  <sheetFormatPr defaultRowHeight="15" x14ac:dyDescent="0.25"/>
  <cols>
    <col min="1" max="1" width="82.28515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40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41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2" t="s">
        <v>65</v>
      </c>
      <c r="B9" s="11"/>
      <c r="C9" s="11"/>
      <c r="D9" s="4"/>
      <c r="E9" s="5"/>
      <c r="F9" s="41"/>
    </row>
    <row r="10" spans="1:8" x14ac:dyDescent="0.25">
      <c r="A10" s="42" t="s">
        <v>218</v>
      </c>
      <c r="B10" s="11"/>
      <c r="C10" s="11"/>
      <c r="D10" s="4"/>
      <c r="E10" s="5"/>
      <c r="F10" s="41"/>
    </row>
    <row r="11" spans="1:8" x14ac:dyDescent="0.25">
      <c r="A11" s="40" t="s">
        <v>262</v>
      </c>
      <c r="B11" s="11" t="s">
        <v>263</v>
      </c>
      <c r="C11" s="11" t="s">
        <v>236</v>
      </c>
      <c r="D11" s="4">
        <v>1609</v>
      </c>
      <c r="E11" s="5">
        <v>37.29</v>
      </c>
      <c r="F11" s="41">
        <v>5.8299999999999998E-2</v>
      </c>
    </row>
    <row r="12" spans="1:8" x14ac:dyDescent="0.25">
      <c r="A12" s="40" t="s">
        <v>219</v>
      </c>
      <c r="B12" s="11" t="s">
        <v>220</v>
      </c>
      <c r="C12" s="11" t="s">
        <v>221</v>
      </c>
      <c r="D12" s="4">
        <v>2581</v>
      </c>
      <c r="E12" s="5">
        <v>35.950000000000003</v>
      </c>
      <c r="F12" s="41">
        <v>5.62E-2</v>
      </c>
    </row>
    <row r="13" spans="1:8" x14ac:dyDescent="0.25">
      <c r="A13" s="40" t="s">
        <v>225</v>
      </c>
      <c r="B13" s="11" t="s">
        <v>226</v>
      </c>
      <c r="C13" s="11" t="s">
        <v>227</v>
      </c>
      <c r="D13" s="4">
        <v>3812</v>
      </c>
      <c r="E13" s="5">
        <v>28.64</v>
      </c>
      <c r="F13" s="41">
        <v>4.48E-2</v>
      </c>
    </row>
    <row r="14" spans="1:8" x14ac:dyDescent="0.25">
      <c r="A14" s="40" t="s">
        <v>596</v>
      </c>
      <c r="B14" s="11" t="s">
        <v>597</v>
      </c>
      <c r="C14" s="11" t="s">
        <v>236</v>
      </c>
      <c r="D14" s="4">
        <v>6195</v>
      </c>
      <c r="E14" s="5">
        <v>25.24</v>
      </c>
      <c r="F14" s="41">
        <v>3.95E-2</v>
      </c>
    </row>
    <row r="15" spans="1:8" x14ac:dyDescent="0.25">
      <c r="A15" s="40" t="s">
        <v>239</v>
      </c>
      <c r="B15" s="11" t="s">
        <v>240</v>
      </c>
      <c r="C15" s="11" t="s">
        <v>241</v>
      </c>
      <c r="D15" s="4">
        <v>7731</v>
      </c>
      <c r="E15" s="5">
        <v>23.3</v>
      </c>
      <c r="F15" s="41">
        <v>3.6400000000000002E-2</v>
      </c>
    </row>
    <row r="16" spans="1:8" x14ac:dyDescent="0.25">
      <c r="A16" s="40" t="s">
        <v>249</v>
      </c>
      <c r="B16" s="11" t="s">
        <v>250</v>
      </c>
      <c r="C16" s="11" t="s">
        <v>227</v>
      </c>
      <c r="D16" s="4">
        <v>875</v>
      </c>
      <c r="E16" s="5">
        <v>19.78</v>
      </c>
      <c r="F16" s="41">
        <v>3.09E-2</v>
      </c>
    </row>
    <row r="17" spans="1:6" x14ac:dyDescent="0.25">
      <c r="A17" s="40" t="s">
        <v>242</v>
      </c>
      <c r="B17" s="11" t="s">
        <v>243</v>
      </c>
      <c r="C17" s="11" t="s">
        <v>244</v>
      </c>
      <c r="D17" s="4">
        <v>1321</v>
      </c>
      <c r="E17" s="5">
        <v>17.809999999999999</v>
      </c>
      <c r="F17" s="41">
        <v>2.7799999999999998E-2</v>
      </c>
    </row>
    <row r="18" spans="1:6" x14ac:dyDescent="0.25">
      <c r="A18" s="40" t="s">
        <v>245</v>
      </c>
      <c r="B18" s="11" t="s">
        <v>246</v>
      </c>
      <c r="C18" s="11" t="s">
        <v>241</v>
      </c>
      <c r="D18" s="4">
        <v>946</v>
      </c>
      <c r="E18" s="5">
        <v>16.63</v>
      </c>
      <c r="F18" s="41">
        <v>2.5999999999999999E-2</v>
      </c>
    </row>
    <row r="19" spans="1:6" x14ac:dyDescent="0.25">
      <c r="A19" s="40" t="s">
        <v>757</v>
      </c>
      <c r="B19" s="11" t="s">
        <v>758</v>
      </c>
      <c r="C19" s="11" t="s">
        <v>236</v>
      </c>
      <c r="D19" s="4">
        <v>929</v>
      </c>
      <c r="E19" s="5">
        <v>14.92</v>
      </c>
      <c r="F19" s="41">
        <v>2.3300000000000001E-2</v>
      </c>
    </row>
    <row r="20" spans="1:6" x14ac:dyDescent="0.25">
      <c r="A20" s="40" t="s">
        <v>602</v>
      </c>
      <c r="B20" s="11" t="s">
        <v>603</v>
      </c>
      <c r="C20" s="11" t="s">
        <v>236</v>
      </c>
      <c r="D20" s="4">
        <v>1017</v>
      </c>
      <c r="E20" s="5">
        <v>14.1</v>
      </c>
      <c r="F20" s="41">
        <v>2.1999999999999999E-2</v>
      </c>
    </row>
    <row r="21" spans="1:6" x14ac:dyDescent="0.25">
      <c r="A21" s="40" t="s">
        <v>938</v>
      </c>
      <c r="B21" s="11" t="s">
        <v>939</v>
      </c>
      <c r="C21" s="11" t="s">
        <v>224</v>
      </c>
      <c r="D21" s="4">
        <v>170</v>
      </c>
      <c r="E21" s="5">
        <v>12.78</v>
      </c>
      <c r="F21" s="41">
        <v>0.02</v>
      </c>
    </row>
    <row r="22" spans="1:6" x14ac:dyDescent="0.25">
      <c r="A22" s="40" t="s">
        <v>358</v>
      </c>
      <c r="B22" s="11" t="s">
        <v>359</v>
      </c>
      <c r="C22" s="11" t="s">
        <v>224</v>
      </c>
      <c r="D22" s="4">
        <v>400</v>
      </c>
      <c r="E22" s="5">
        <v>12.38</v>
      </c>
      <c r="F22" s="41">
        <v>1.9400000000000001E-2</v>
      </c>
    </row>
    <row r="23" spans="1:6" x14ac:dyDescent="0.25">
      <c r="A23" s="40" t="s">
        <v>234</v>
      </c>
      <c r="B23" s="11" t="s">
        <v>235</v>
      </c>
      <c r="C23" s="11" t="s">
        <v>236</v>
      </c>
      <c r="D23" s="4">
        <v>3933</v>
      </c>
      <c r="E23" s="5">
        <v>12.19</v>
      </c>
      <c r="F23" s="41">
        <v>1.9099999999999999E-2</v>
      </c>
    </row>
    <row r="24" spans="1:6" x14ac:dyDescent="0.25">
      <c r="A24" s="40" t="s">
        <v>598</v>
      </c>
      <c r="B24" s="11" t="s">
        <v>599</v>
      </c>
      <c r="C24" s="11" t="s">
        <v>227</v>
      </c>
      <c r="D24" s="4">
        <v>1014</v>
      </c>
      <c r="E24" s="5">
        <v>12</v>
      </c>
      <c r="F24" s="41">
        <v>1.8800000000000001E-2</v>
      </c>
    </row>
    <row r="25" spans="1:6" x14ac:dyDescent="0.25">
      <c r="A25" s="40" t="s">
        <v>714</v>
      </c>
      <c r="B25" s="11" t="s">
        <v>715</v>
      </c>
      <c r="C25" s="11" t="s">
        <v>241</v>
      </c>
      <c r="D25" s="4">
        <v>754</v>
      </c>
      <c r="E25" s="5">
        <v>11.03</v>
      </c>
      <c r="F25" s="41">
        <v>1.72E-2</v>
      </c>
    </row>
    <row r="26" spans="1:6" x14ac:dyDescent="0.25">
      <c r="A26" s="40" t="s">
        <v>619</v>
      </c>
      <c r="B26" s="11" t="s">
        <v>620</v>
      </c>
      <c r="C26" s="11" t="s">
        <v>281</v>
      </c>
      <c r="D26" s="4">
        <v>154</v>
      </c>
      <c r="E26" s="5">
        <v>10.27</v>
      </c>
      <c r="F26" s="41">
        <v>1.6E-2</v>
      </c>
    </row>
    <row r="27" spans="1:6" x14ac:dyDescent="0.25">
      <c r="A27" s="40" t="s">
        <v>231</v>
      </c>
      <c r="B27" s="11" t="s">
        <v>232</v>
      </c>
      <c r="C27" s="11" t="s">
        <v>233</v>
      </c>
      <c r="D27" s="4">
        <v>1026</v>
      </c>
      <c r="E27" s="5">
        <v>9.94</v>
      </c>
      <c r="F27" s="41">
        <v>1.55E-2</v>
      </c>
    </row>
    <row r="28" spans="1:6" x14ac:dyDescent="0.25">
      <c r="A28" s="40" t="s">
        <v>279</v>
      </c>
      <c r="B28" s="11" t="s">
        <v>280</v>
      </c>
      <c r="C28" s="11" t="s">
        <v>281</v>
      </c>
      <c r="D28" s="4">
        <v>1447</v>
      </c>
      <c r="E28" s="5">
        <v>9.34</v>
      </c>
      <c r="F28" s="41">
        <v>1.46E-2</v>
      </c>
    </row>
    <row r="29" spans="1:6" x14ac:dyDescent="0.25">
      <c r="A29" s="40" t="s">
        <v>969</v>
      </c>
      <c r="B29" s="11" t="s">
        <v>970</v>
      </c>
      <c r="C29" s="11" t="s">
        <v>294</v>
      </c>
      <c r="D29" s="4">
        <v>592</v>
      </c>
      <c r="E29" s="5">
        <v>8.76</v>
      </c>
      <c r="F29" s="41">
        <v>1.37E-2</v>
      </c>
    </row>
    <row r="30" spans="1:6" x14ac:dyDescent="0.25">
      <c r="A30" s="40" t="s">
        <v>362</v>
      </c>
      <c r="B30" s="11" t="s">
        <v>363</v>
      </c>
      <c r="C30" s="11" t="s">
        <v>227</v>
      </c>
      <c r="D30" s="4">
        <v>972</v>
      </c>
      <c r="E30" s="5">
        <v>8.1300000000000008</v>
      </c>
      <c r="F30" s="41">
        <v>1.2699999999999999E-2</v>
      </c>
    </row>
    <row r="31" spans="1:6" x14ac:dyDescent="0.25">
      <c r="A31" s="40" t="s">
        <v>222</v>
      </c>
      <c r="B31" s="11" t="s">
        <v>223</v>
      </c>
      <c r="C31" s="11" t="s">
        <v>224</v>
      </c>
      <c r="D31" s="4">
        <v>400</v>
      </c>
      <c r="E31" s="5">
        <v>7.98</v>
      </c>
      <c r="F31" s="41">
        <v>1.2500000000000001E-2</v>
      </c>
    </row>
    <row r="32" spans="1:6" x14ac:dyDescent="0.25">
      <c r="A32" s="40" t="s">
        <v>617</v>
      </c>
      <c r="B32" s="11" t="s">
        <v>618</v>
      </c>
      <c r="C32" s="11" t="s">
        <v>241</v>
      </c>
      <c r="D32" s="4">
        <v>624</v>
      </c>
      <c r="E32" s="5">
        <v>7.54</v>
      </c>
      <c r="F32" s="41">
        <v>1.18E-2</v>
      </c>
    </row>
    <row r="33" spans="1:6" x14ac:dyDescent="0.25">
      <c r="A33" s="40" t="s">
        <v>412</v>
      </c>
      <c r="B33" s="11" t="s">
        <v>413</v>
      </c>
      <c r="C33" s="11" t="s">
        <v>241</v>
      </c>
      <c r="D33" s="4">
        <v>1996</v>
      </c>
      <c r="E33" s="5">
        <v>7.17</v>
      </c>
      <c r="F33" s="41">
        <v>1.12E-2</v>
      </c>
    </row>
    <row r="34" spans="1:6" x14ac:dyDescent="0.25">
      <c r="A34" s="40" t="s">
        <v>944</v>
      </c>
      <c r="B34" s="11" t="s">
        <v>945</v>
      </c>
      <c r="C34" s="11" t="s">
        <v>366</v>
      </c>
      <c r="D34" s="4">
        <v>2013</v>
      </c>
      <c r="E34" s="5">
        <v>7.17</v>
      </c>
      <c r="F34" s="41">
        <v>1.12E-2</v>
      </c>
    </row>
    <row r="35" spans="1:6" x14ac:dyDescent="0.25">
      <c r="A35" s="40" t="s">
        <v>604</v>
      </c>
      <c r="B35" s="11" t="s">
        <v>605</v>
      </c>
      <c r="C35" s="11" t="s">
        <v>366</v>
      </c>
      <c r="D35" s="4">
        <v>2925</v>
      </c>
      <c r="E35" s="5">
        <v>7.05</v>
      </c>
      <c r="F35" s="41">
        <v>1.0999999999999999E-2</v>
      </c>
    </row>
    <row r="36" spans="1:6" x14ac:dyDescent="0.25">
      <c r="A36" s="40" t="s">
        <v>752</v>
      </c>
      <c r="B36" s="11" t="s">
        <v>753</v>
      </c>
      <c r="C36" s="11" t="s">
        <v>236</v>
      </c>
      <c r="D36" s="4">
        <v>3448</v>
      </c>
      <c r="E36" s="5">
        <v>6.99</v>
      </c>
      <c r="F36" s="41">
        <v>1.09E-2</v>
      </c>
    </row>
    <row r="37" spans="1:6" x14ac:dyDescent="0.25">
      <c r="A37" s="40" t="s">
        <v>730</v>
      </c>
      <c r="B37" s="11" t="s">
        <v>731</v>
      </c>
      <c r="C37" s="11" t="s">
        <v>349</v>
      </c>
      <c r="D37" s="4">
        <v>2859</v>
      </c>
      <c r="E37" s="5">
        <v>6.79</v>
      </c>
      <c r="F37" s="41">
        <v>1.06E-2</v>
      </c>
    </row>
    <row r="38" spans="1:6" x14ac:dyDescent="0.25">
      <c r="A38" s="40" t="s">
        <v>325</v>
      </c>
      <c r="B38" s="11" t="s">
        <v>674</v>
      </c>
      <c r="C38" s="11" t="s">
        <v>281</v>
      </c>
      <c r="D38" s="4">
        <v>3149</v>
      </c>
      <c r="E38" s="5">
        <v>6.75</v>
      </c>
      <c r="F38" s="41">
        <v>1.0500000000000001E-2</v>
      </c>
    </row>
    <row r="39" spans="1:6" x14ac:dyDescent="0.25">
      <c r="A39" s="40" t="s">
        <v>652</v>
      </c>
      <c r="B39" s="11" t="s">
        <v>653</v>
      </c>
      <c r="C39" s="11" t="s">
        <v>221</v>
      </c>
      <c r="D39" s="4">
        <v>4265</v>
      </c>
      <c r="E39" s="5">
        <v>6.74</v>
      </c>
      <c r="F39" s="41">
        <v>1.0500000000000001E-2</v>
      </c>
    </row>
    <row r="40" spans="1:6" x14ac:dyDescent="0.25">
      <c r="A40" s="40" t="s">
        <v>329</v>
      </c>
      <c r="B40" s="11" t="s">
        <v>330</v>
      </c>
      <c r="C40" s="11" t="s">
        <v>236</v>
      </c>
      <c r="D40" s="4">
        <v>800</v>
      </c>
      <c r="E40" s="5">
        <v>6.13</v>
      </c>
      <c r="F40" s="41">
        <v>9.5999999999999992E-3</v>
      </c>
    </row>
    <row r="41" spans="1:6" x14ac:dyDescent="0.25">
      <c r="A41" s="40" t="s">
        <v>971</v>
      </c>
      <c r="B41" s="11" t="s">
        <v>972</v>
      </c>
      <c r="C41" s="11" t="s">
        <v>230</v>
      </c>
      <c r="D41" s="4">
        <v>246</v>
      </c>
      <c r="E41" s="5">
        <v>5.81</v>
      </c>
      <c r="F41" s="41">
        <v>9.1000000000000004E-3</v>
      </c>
    </row>
    <row r="42" spans="1:6" x14ac:dyDescent="0.25">
      <c r="A42" s="40" t="s">
        <v>629</v>
      </c>
      <c r="B42" s="11" t="s">
        <v>630</v>
      </c>
      <c r="C42" s="11" t="s">
        <v>253</v>
      </c>
      <c r="D42" s="4">
        <v>120</v>
      </c>
      <c r="E42" s="5">
        <v>5.54</v>
      </c>
      <c r="F42" s="41">
        <v>8.6999999999999994E-3</v>
      </c>
    </row>
    <row r="43" spans="1:6" x14ac:dyDescent="0.25">
      <c r="A43" s="40" t="s">
        <v>354</v>
      </c>
      <c r="B43" s="11" t="s">
        <v>355</v>
      </c>
      <c r="C43" s="11" t="s">
        <v>256</v>
      </c>
      <c r="D43" s="4">
        <v>974</v>
      </c>
      <c r="E43" s="5">
        <v>5.43</v>
      </c>
      <c r="F43" s="41">
        <v>8.5000000000000006E-3</v>
      </c>
    </row>
    <row r="44" spans="1:6" x14ac:dyDescent="0.25">
      <c r="A44" s="40" t="s">
        <v>635</v>
      </c>
      <c r="B44" s="11" t="s">
        <v>636</v>
      </c>
      <c r="C44" s="11" t="s">
        <v>259</v>
      </c>
      <c r="D44" s="4">
        <v>2707</v>
      </c>
      <c r="E44" s="5">
        <v>5.05</v>
      </c>
      <c r="F44" s="41">
        <v>7.9000000000000008E-3</v>
      </c>
    </row>
    <row r="45" spans="1:6" x14ac:dyDescent="0.25">
      <c r="A45" s="40" t="s">
        <v>940</v>
      </c>
      <c r="B45" s="11" t="s">
        <v>941</v>
      </c>
      <c r="C45" s="11" t="s">
        <v>281</v>
      </c>
      <c r="D45" s="4">
        <v>166</v>
      </c>
      <c r="E45" s="5">
        <v>4.95</v>
      </c>
      <c r="F45" s="41">
        <v>7.7000000000000002E-3</v>
      </c>
    </row>
    <row r="46" spans="1:6" x14ac:dyDescent="0.25">
      <c r="A46" s="40" t="s">
        <v>284</v>
      </c>
      <c r="B46" s="11" t="s">
        <v>285</v>
      </c>
      <c r="C46" s="11" t="s">
        <v>286</v>
      </c>
      <c r="D46" s="4">
        <v>9</v>
      </c>
      <c r="E46" s="5">
        <v>4.76</v>
      </c>
      <c r="F46" s="41">
        <v>7.4000000000000003E-3</v>
      </c>
    </row>
    <row r="47" spans="1:6" x14ac:dyDescent="0.25">
      <c r="A47" s="40" t="s">
        <v>957</v>
      </c>
      <c r="B47" s="11" t="s">
        <v>958</v>
      </c>
      <c r="C47" s="11" t="s">
        <v>241</v>
      </c>
      <c r="D47" s="4">
        <v>613</v>
      </c>
      <c r="E47" s="5">
        <v>4</v>
      </c>
      <c r="F47" s="41">
        <v>6.1999999999999998E-3</v>
      </c>
    </row>
    <row r="48" spans="1:6" x14ac:dyDescent="0.25">
      <c r="A48" s="40" t="s">
        <v>942</v>
      </c>
      <c r="B48" s="11" t="s">
        <v>943</v>
      </c>
      <c r="C48" s="11" t="s">
        <v>281</v>
      </c>
      <c r="D48" s="4">
        <v>151</v>
      </c>
      <c r="E48" s="5">
        <v>3.79</v>
      </c>
      <c r="F48" s="41">
        <v>5.8999999999999999E-3</v>
      </c>
    </row>
    <row r="49" spans="1:6" x14ac:dyDescent="0.25">
      <c r="A49" s="40" t="s">
        <v>946</v>
      </c>
      <c r="B49" s="11" t="s">
        <v>947</v>
      </c>
      <c r="C49" s="11" t="s">
        <v>281</v>
      </c>
      <c r="D49" s="4">
        <v>17</v>
      </c>
      <c r="E49" s="5">
        <v>3.46</v>
      </c>
      <c r="F49" s="41">
        <v>5.4000000000000003E-3</v>
      </c>
    </row>
    <row r="50" spans="1:6" x14ac:dyDescent="0.25">
      <c r="A50" s="40" t="s">
        <v>973</v>
      </c>
      <c r="B50" s="11" t="s">
        <v>974</v>
      </c>
      <c r="C50" s="11" t="s">
        <v>230</v>
      </c>
      <c r="D50" s="4">
        <v>482</v>
      </c>
      <c r="E50" s="5">
        <v>2.63</v>
      </c>
      <c r="F50" s="41">
        <v>4.1000000000000003E-3</v>
      </c>
    </row>
    <row r="51" spans="1:6" x14ac:dyDescent="0.25">
      <c r="A51" s="42" t="s">
        <v>98</v>
      </c>
      <c r="B51" s="12"/>
      <c r="C51" s="12"/>
      <c r="D51" s="6"/>
      <c r="E51" s="14">
        <v>456.21</v>
      </c>
      <c r="F51" s="43">
        <v>0.71289999999999998</v>
      </c>
    </row>
    <row r="52" spans="1:6" x14ac:dyDescent="0.25">
      <c r="A52" s="42" t="s">
        <v>421</v>
      </c>
      <c r="B52" s="11"/>
      <c r="C52" s="11"/>
      <c r="D52" s="4"/>
      <c r="E52" s="5"/>
      <c r="F52" s="41"/>
    </row>
    <row r="53" spans="1:6" x14ac:dyDescent="0.25">
      <c r="A53" s="42" t="s">
        <v>98</v>
      </c>
      <c r="B53" s="11"/>
      <c r="C53" s="11"/>
      <c r="D53" s="4"/>
      <c r="E53" s="15" t="s">
        <v>66</v>
      </c>
      <c r="F53" s="45" t="s">
        <v>66</v>
      </c>
    </row>
    <row r="54" spans="1:6" x14ac:dyDescent="0.25">
      <c r="A54" s="46" t="s">
        <v>108</v>
      </c>
      <c r="B54" s="26"/>
      <c r="C54" s="26"/>
      <c r="D54" s="27"/>
      <c r="E54" s="9">
        <v>456.21</v>
      </c>
      <c r="F54" s="48">
        <v>0.71289999999999998</v>
      </c>
    </row>
    <row r="55" spans="1:6" x14ac:dyDescent="0.25">
      <c r="A55" s="40"/>
      <c r="B55" s="11"/>
      <c r="C55" s="11"/>
      <c r="D55" s="4"/>
      <c r="E55" s="5"/>
      <c r="F55" s="41"/>
    </row>
    <row r="56" spans="1:6" x14ac:dyDescent="0.25">
      <c r="A56" s="40"/>
      <c r="B56" s="11"/>
      <c r="C56" s="11"/>
      <c r="D56" s="4"/>
      <c r="E56" s="5"/>
      <c r="F56" s="41"/>
    </row>
    <row r="57" spans="1:6" x14ac:dyDescent="0.25">
      <c r="A57" s="42" t="s">
        <v>975</v>
      </c>
      <c r="B57" s="11"/>
      <c r="C57" s="11"/>
      <c r="D57" s="4"/>
      <c r="E57" s="5"/>
      <c r="F57" s="41"/>
    </row>
    <row r="58" spans="1:6" x14ac:dyDescent="0.25">
      <c r="A58" s="40" t="s">
        <v>976</v>
      </c>
      <c r="B58" s="11" t="s">
        <v>977</v>
      </c>
      <c r="C58" s="11"/>
      <c r="D58" s="4">
        <v>3150</v>
      </c>
      <c r="E58" s="5">
        <v>88.68</v>
      </c>
      <c r="F58" s="41">
        <v>0.1386</v>
      </c>
    </row>
    <row r="59" spans="1:6" x14ac:dyDescent="0.25">
      <c r="A59" s="42" t="s">
        <v>98</v>
      </c>
      <c r="B59" s="12"/>
      <c r="C59" s="12"/>
      <c r="D59" s="6"/>
      <c r="E59" s="14">
        <v>88.68</v>
      </c>
      <c r="F59" s="43">
        <v>0.1386</v>
      </c>
    </row>
    <row r="60" spans="1:6" x14ac:dyDescent="0.25">
      <c r="A60" s="40"/>
      <c r="B60" s="11"/>
      <c r="C60" s="11"/>
      <c r="D60" s="4"/>
      <c r="E60" s="5"/>
      <c r="F60" s="41"/>
    </row>
    <row r="61" spans="1:6" x14ac:dyDescent="0.25">
      <c r="A61" s="46" t="s">
        <v>108</v>
      </c>
      <c r="B61" s="26"/>
      <c r="C61" s="26"/>
      <c r="D61" s="27"/>
      <c r="E61" s="14">
        <v>88.68</v>
      </c>
      <c r="F61" s="43">
        <v>0.1386</v>
      </c>
    </row>
    <row r="62" spans="1:6" x14ac:dyDescent="0.25">
      <c r="A62" s="40"/>
      <c r="B62" s="11"/>
      <c r="C62" s="11"/>
      <c r="D62" s="4"/>
      <c r="E62" s="5"/>
      <c r="F62" s="41"/>
    </row>
    <row r="63" spans="1:6" x14ac:dyDescent="0.25">
      <c r="A63" s="42" t="s">
        <v>109</v>
      </c>
      <c r="B63" s="11"/>
      <c r="C63" s="11"/>
      <c r="D63" s="4"/>
      <c r="E63" s="5"/>
      <c r="F63" s="41"/>
    </row>
    <row r="64" spans="1:6" x14ac:dyDescent="0.25">
      <c r="A64" s="40" t="s">
        <v>110</v>
      </c>
      <c r="B64" s="11"/>
      <c r="C64" s="11"/>
      <c r="D64" s="4"/>
      <c r="E64" s="5">
        <v>97.97</v>
      </c>
      <c r="F64" s="41">
        <v>0.15310000000000001</v>
      </c>
    </row>
    <row r="65" spans="1:6" x14ac:dyDescent="0.25">
      <c r="A65" s="42" t="s">
        <v>98</v>
      </c>
      <c r="B65" s="12"/>
      <c r="C65" s="12"/>
      <c r="D65" s="6"/>
      <c r="E65" s="14">
        <v>97.97</v>
      </c>
      <c r="F65" s="43">
        <v>0.15310000000000001</v>
      </c>
    </row>
    <row r="66" spans="1:6" x14ac:dyDescent="0.25">
      <c r="A66" s="40"/>
      <c r="B66" s="11"/>
      <c r="C66" s="11"/>
      <c r="D66" s="4"/>
      <c r="E66" s="5"/>
      <c r="F66" s="41"/>
    </row>
    <row r="67" spans="1:6" x14ac:dyDescent="0.25">
      <c r="A67" s="46" t="s">
        <v>108</v>
      </c>
      <c r="B67" s="26"/>
      <c r="C67" s="26"/>
      <c r="D67" s="27"/>
      <c r="E67" s="14">
        <v>97.97</v>
      </c>
      <c r="F67" s="43">
        <v>0.15310000000000001</v>
      </c>
    </row>
    <row r="68" spans="1:6" x14ac:dyDescent="0.25">
      <c r="A68" s="40" t="s">
        <v>111</v>
      </c>
      <c r="B68" s="11"/>
      <c r="C68" s="11"/>
      <c r="D68" s="4"/>
      <c r="E68" s="17">
        <v>-3.04</v>
      </c>
      <c r="F68" s="58">
        <v>-4.5999999999999999E-3</v>
      </c>
    </row>
    <row r="69" spans="1:6" x14ac:dyDescent="0.25">
      <c r="A69" s="47" t="s">
        <v>112</v>
      </c>
      <c r="B69" s="13"/>
      <c r="C69" s="13"/>
      <c r="D69" s="8"/>
      <c r="E69" s="9">
        <v>639.82000000000005</v>
      </c>
      <c r="F69" s="48">
        <v>1</v>
      </c>
    </row>
    <row r="70" spans="1:6" x14ac:dyDescent="0.25">
      <c r="A70" s="32"/>
      <c r="B70" s="22"/>
      <c r="C70" s="22"/>
      <c r="D70" s="22"/>
      <c r="E70" s="22"/>
      <c r="F70" s="31"/>
    </row>
    <row r="71" spans="1:6" x14ac:dyDescent="0.25">
      <c r="A71" s="32"/>
      <c r="B71" s="22"/>
      <c r="C71" s="22"/>
      <c r="D71" s="22"/>
      <c r="E71" s="22"/>
      <c r="F71" s="31"/>
    </row>
    <row r="72" spans="1:6" x14ac:dyDescent="0.25">
      <c r="A72" s="49" t="s">
        <v>1183</v>
      </c>
      <c r="B72" s="22"/>
      <c r="C72" s="22"/>
      <c r="D72" s="22"/>
      <c r="E72" s="22"/>
      <c r="F72" s="31"/>
    </row>
    <row r="73" spans="1:6" x14ac:dyDescent="0.25">
      <c r="A73" s="50" t="s">
        <v>1184</v>
      </c>
      <c r="B73" s="21" t="s">
        <v>66</v>
      </c>
      <c r="C73" s="22"/>
      <c r="D73" s="22"/>
      <c r="E73" s="22"/>
      <c r="F73" s="31"/>
    </row>
    <row r="74" spans="1:6" x14ac:dyDescent="0.25">
      <c r="A74" s="32" t="s">
        <v>1270</v>
      </c>
      <c r="B74" s="22"/>
      <c r="C74" s="22"/>
      <c r="D74" s="22"/>
      <c r="E74" s="22"/>
      <c r="F74" s="31"/>
    </row>
    <row r="75" spans="1:6" ht="14.65" customHeight="1" x14ac:dyDescent="0.25">
      <c r="A75" s="32" t="s">
        <v>1185</v>
      </c>
      <c r="B75" s="22" t="s">
        <v>1186</v>
      </c>
      <c r="C75" s="22" t="s">
        <v>1186</v>
      </c>
      <c r="D75" s="22"/>
      <c r="E75" s="22"/>
      <c r="F75" s="31"/>
    </row>
    <row r="76" spans="1:6" x14ac:dyDescent="0.25">
      <c r="A76" s="32"/>
      <c r="B76" s="51">
        <v>43555</v>
      </c>
      <c r="C76" s="51">
        <v>43585</v>
      </c>
      <c r="D76" s="22"/>
      <c r="E76" s="22"/>
      <c r="F76" s="31"/>
    </row>
    <row r="77" spans="1:6" x14ac:dyDescent="0.25">
      <c r="A77" s="32" t="s">
        <v>1190</v>
      </c>
      <c r="B77" s="22">
        <v>20.100000000000001</v>
      </c>
      <c r="C77" s="22">
        <v>20.3</v>
      </c>
      <c r="D77" s="22"/>
      <c r="E77" s="22"/>
      <c r="F77" s="31"/>
    </row>
    <row r="78" spans="1:6" x14ac:dyDescent="0.25">
      <c r="A78" s="32" t="s">
        <v>1191</v>
      </c>
      <c r="B78" s="22">
        <v>26.08</v>
      </c>
      <c r="C78" s="22">
        <v>26.34</v>
      </c>
      <c r="D78" s="22"/>
      <c r="E78" s="22"/>
      <c r="F78" s="31"/>
    </row>
    <row r="79" spans="1:6" x14ac:dyDescent="0.25">
      <c r="A79" s="32" t="s">
        <v>1253</v>
      </c>
      <c r="B79" s="22">
        <v>19.38</v>
      </c>
      <c r="C79" s="22">
        <v>19.55</v>
      </c>
      <c r="D79" s="22"/>
      <c r="E79" s="22"/>
      <c r="F79" s="31"/>
    </row>
    <row r="80" spans="1:6" x14ac:dyDescent="0.25">
      <c r="A80" s="32" t="s">
        <v>1248</v>
      </c>
      <c r="B80" s="22">
        <v>25.42</v>
      </c>
      <c r="C80" s="22">
        <v>25.63</v>
      </c>
      <c r="D80" s="22"/>
      <c r="E80" s="22"/>
      <c r="F80" s="31"/>
    </row>
    <row r="81" spans="1:6" x14ac:dyDescent="0.25">
      <c r="A81" s="32" t="s">
        <v>1249</v>
      </c>
      <c r="B81" s="22">
        <v>24.94</v>
      </c>
      <c r="C81" s="22">
        <v>25.14</v>
      </c>
      <c r="D81" s="22"/>
      <c r="E81" s="22"/>
      <c r="F81" s="31"/>
    </row>
    <row r="82" spans="1:6" x14ac:dyDescent="0.25">
      <c r="A82" s="32" t="s">
        <v>1211</v>
      </c>
      <c r="B82" s="22">
        <v>25.27</v>
      </c>
      <c r="C82" s="22">
        <v>25.48</v>
      </c>
      <c r="D82" s="22"/>
      <c r="E82" s="22"/>
      <c r="F82" s="31"/>
    </row>
    <row r="83" spans="1:6" x14ac:dyDescent="0.25">
      <c r="A83" s="32"/>
      <c r="B83" s="22"/>
      <c r="C83" s="22"/>
      <c r="D83" s="22"/>
      <c r="E83" s="22"/>
      <c r="F83" s="31"/>
    </row>
    <row r="84" spans="1:6" x14ac:dyDescent="0.25">
      <c r="A84" s="64" t="s">
        <v>1201</v>
      </c>
      <c r="B84" s="73" t="s">
        <v>66</v>
      </c>
      <c r="C84" s="22"/>
      <c r="D84" s="22"/>
      <c r="E84" s="22"/>
      <c r="F84" s="31"/>
    </row>
    <row r="85" spans="1:6" x14ac:dyDescent="0.25">
      <c r="A85" s="64" t="s">
        <v>1202</v>
      </c>
      <c r="B85" s="73" t="s">
        <v>66</v>
      </c>
      <c r="C85" s="22"/>
      <c r="D85" s="22"/>
      <c r="E85" s="22"/>
      <c r="F85" s="31"/>
    </row>
    <row r="86" spans="1:6" x14ac:dyDescent="0.25">
      <c r="A86" s="65" t="s">
        <v>1203</v>
      </c>
      <c r="B86" s="73" t="s">
        <v>66</v>
      </c>
      <c r="C86" s="22"/>
      <c r="D86" s="22"/>
      <c r="E86" s="22"/>
      <c r="F86" s="31"/>
    </row>
    <row r="87" spans="1:6" x14ac:dyDescent="0.25">
      <c r="A87" s="65" t="s">
        <v>1204</v>
      </c>
      <c r="B87" s="73" t="s">
        <v>66</v>
      </c>
      <c r="C87" s="22"/>
      <c r="D87" s="22"/>
      <c r="E87" s="22"/>
      <c r="F87" s="31"/>
    </row>
    <row r="88" spans="1:6" x14ac:dyDescent="0.25">
      <c r="A88" s="64" t="s">
        <v>1271</v>
      </c>
      <c r="B88" s="76">
        <v>0.08</v>
      </c>
      <c r="C88" s="22"/>
      <c r="D88" s="22"/>
      <c r="E88" s="22"/>
      <c r="F88" s="31"/>
    </row>
    <row r="89" spans="1:6" ht="30" x14ac:dyDescent="0.25">
      <c r="A89" s="65" t="s">
        <v>1268</v>
      </c>
      <c r="B89" s="73" t="s">
        <v>66</v>
      </c>
      <c r="C89" s="22"/>
      <c r="D89" s="22"/>
      <c r="E89" s="22"/>
      <c r="F89" s="31"/>
    </row>
    <row r="90" spans="1:6" ht="30" x14ac:dyDescent="0.25">
      <c r="A90" s="65" t="s">
        <v>1269</v>
      </c>
      <c r="B90" s="73" t="s">
        <v>66</v>
      </c>
      <c r="C90" s="22"/>
      <c r="D90" s="22"/>
      <c r="E90" s="22"/>
      <c r="F90" s="31"/>
    </row>
    <row r="91" spans="1:6" ht="15.75" thickBot="1" x14ac:dyDescent="0.3">
      <c r="A91" s="66"/>
      <c r="B91" s="67"/>
      <c r="C91" s="52"/>
      <c r="D91" s="52"/>
      <c r="E91" s="52"/>
      <c r="F91" s="53"/>
    </row>
    <row r="92" spans="1:6" x14ac:dyDescent="0.25">
      <c r="A92" s="68"/>
      <c r="B92" s="68"/>
    </row>
    <row r="93" spans="1:6" x14ac:dyDescent="0.25">
      <c r="A93" s="68"/>
      <c r="B93" s="68"/>
    </row>
    <row r="94" spans="1:6" x14ac:dyDescent="0.25">
      <c r="A94" s="68"/>
      <c r="B94" s="68"/>
    </row>
    <row r="95" spans="1:6" x14ac:dyDescent="0.25">
      <c r="A95" s="68"/>
      <c r="B95" s="68"/>
    </row>
    <row r="96" spans="1:6" x14ac:dyDescent="0.25">
      <c r="A96" s="68"/>
      <c r="B96" s="68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showGridLines="0" workbookViewId="0">
      <pane ySplit="7" topLeftCell="A105" activePane="bottomLeft" state="frozen"/>
      <selection activeCell="A44" sqref="A44"/>
      <selection pane="bottomLeft" activeCell="B111" sqref="B111"/>
    </sheetView>
  </sheetViews>
  <sheetFormatPr defaultRowHeight="15" x14ac:dyDescent="0.25"/>
  <cols>
    <col min="1" max="1" width="82.28515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42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43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2" t="s">
        <v>65</v>
      </c>
      <c r="B9" s="11"/>
      <c r="C9" s="11"/>
      <c r="D9" s="4"/>
      <c r="E9" s="5"/>
      <c r="F9" s="41"/>
    </row>
    <row r="10" spans="1:8" x14ac:dyDescent="0.25">
      <c r="A10" s="42" t="s">
        <v>218</v>
      </c>
      <c r="B10" s="11"/>
      <c r="C10" s="11"/>
      <c r="D10" s="4"/>
      <c r="E10" s="5"/>
      <c r="F10" s="41"/>
    </row>
    <row r="11" spans="1:8" x14ac:dyDescent="0.25">
      <c r="A11" s="40" t="s">
        <v>606</v>
      </c>
      <c r="B11" s="11" t="s">
        <v>607</v>
      </c>
      <c r="C11" s="11" t="s">
        <v>236</v>
      </c>
      <c r="D11" s="4">
        <v>651890</v>
      </c>
      <c r="E11" s="5">
        <v>4425.3599999999997</v>
      </c>
      <c r="F11" s="41">
        <v>5.0700000000000002E-2</v>
      </c>
    </row>
    <row r="12" spans="1:8" x14ac:dyDescent="0.25">
      <c r="A12" s="40" t="s">
        <v>750</v>
      </c>
      <c r="B12" s="11" t="s">
        <v>751</v>
      </c>
      <c r="C12" s="11" t="s">
        <v>236</v>
      </c>
      <c r="D12" s="4">
        <v>3734354</v>
      </c>
      <c r="E12" s="5">
        <v>3463.61</v>
      </c>
      <c r="F12" s="41">
        <v>3.9600000000000003E-2</v>
      </c>
    </row>
    <row r="13" spans="1:8" x14ac:dyDescent="0.25">
      <c r="A13" s="40" t="s">
        <v>748</v>
      </c>
      <c r="B13" s="11" t="s">
        <v>749</v>
      </c>
      <c r="C13" s="11" t="s">
        <v>668</v>
      </c>
      <c r="D13" s="4">
        <v>277913</v>
      </c>
      <c r="E13" s="5">
        <v>3380.81</v>
      </c>
      <c r="F13" s="41">
        <v>3.8699999999999998E-2</v>
      </c>
    </row>
    <row r="14" spans="1:8" x14ac:dyDescent="0.25">
      <c r="A14" s="40" t="s">
        <v>650</v>
      </c>
      <c r="B14" s="11" t="s">
        <v>651</v>
      </c>
      <c r="C14" s="11" t="s">
        <v>224</v>
      </c>
      <c r="D14" s="4">
        <v>231091</v>
      </c>
      <c r="E14" s="5">
        <v>3209.39</v>
      </c>
      <c r="F14" s="41">
        <v>3.6700000000000003E-2</v>
      </c>
    </row>
    <row r="15" spans="1:8" x14ac:dyDescent="0.25">
      <c r="A15" s="40" t="s">
        <v>754</v>
      </c>
      <c r="B15" s="11" t="s">
        <v>755</v>
      </c>
      <c r="C15" s="11" t="s">
        <v>756</v>
      </c>
      <c r="D15" s="4">
        <v>1694158</v>
      </c>
      <c r="E15" s="5">
        <v>2614.9299999999998</v>
      </c>
      <c r="F15" s="41">
        <v>2.9899999999999999E-2</v>
      </c>
    </row>
    <row r="16" spans="1:8" x14ac:dyDescent="0.25">
      <c r="A16" s="40" t="s">
        <v>647</v>
      </c>
      <c r="B16" s="11" t="s">
        <v>648</v>
      </c>
      <c r="C16" s="11" t="s">
        <v>649</v>
      </c>
      <c r="D16" s="4">
        <v>1211802</v>
      </c>
      <c r="E16" s="5">
        <v>2614.46</v>
      </c>
      <c r="F16" s="41">
        <v>2.9899999999999999E-2</v>
      </c>
    </row>
    <row r="17" spans="1:6" x14ac:dyDescent="0.25">
      <c r="A17" s="40" t="s">
        <v>813</v>
      </c>
      <c r="B17" s="11" t="s">
        <v>814</v>
      </c>
      <c r="C17" s="11" t="s">
        <v>349</v>
      </c>
      <c r="D17" s="4">
        <v>161035</v>
      </c>
      <c r="E17" s="5">
        <v>2341.4499999999998</v>
      </c>
      <c r="F17" s="41">
        <v>2.6800000000000001E-2</v>
      </c>
    </row>
    <row r="18" spans="1:6" x14ac:dyDescent="0.25">
      <c r="A18" s="40" t="s">
        <v>819</v>
      </c>
      <c r="B18" s="11" t="s">
        <v>820</v>
      </c>
      <c r="C18" s="11" t="s">
        <v>349</v>
      </c>
      <c r="D18" s="4">
        <v>379186</v>
      </c>
      <c r="E18" s="5">
        <v>2285.35</v>
      </c>
      <c r="F18" s="41">
        <v>2.6200000000000001E-2</v>
      </c>
    </row>
    <row r="19" spans="1:6" x14ac:dyDescent="0.25">
      <c r="A19" s="40" t="s">
        <v>815</v>
      </c>
      <c r="B19" s="11" t="s">
        <v>816</v>
      </c>
      <c r="C19" s="11" t="s">
        <v>233</v>
      </c>
      <c r="D19" s="4">
        <v>210448</v>
      </c>
      <c r="E19" s="5">
        <v>2197.39</v>
      </c>
      <c r="F19" s="41">
        <v>2.52E-2</v>
      </c>
    </row>
    <row r="20" spans="1:6" x14ac:dyDescent="0.25">
      <c r="A20" s="40" t="s">
        <v>740</v>
      </c>
      <c r="B20" s="11" t="s">
        <v>741</v>
      </c>
      <c r="C20" s="11" t="s">
        <v>253</v>
      </c>
      <c r="D20" s="4">
        <v>129296</v>
      </c>
      <c r="E20" s="5">
        <v>2110.1799999999998</v>
      </c>
      <c r="F20" s="41">
        <v>2.4199999999999999E-2</v>
      </c>
    </row>
    <row r="21" spans="1:6" x14ac:dyDescent="0.25">
      <c r="A21" s="40" t="s">
        <v>612</v>
      </c>
      <c r="B21" s="11" t="s">
        <v>613</v>
      </c>
      <c r="C21" s="11" t="s">
        <v>614</v>
      </c>
      <c r="D21" s="4">
        <v>127990</v>
      </c>
      <c r="E21" s="5">
        <v>2076.83</v>
      </c>
      <c r="F21" s="41">
        <v>2.3800000000000002E-2</v>
      </c>
    </row>
    <row r="22" spans="1:6" x14ac:dyDescent="0.25">
      <c r="A22" s="40" t="s">
        <v>662</v>
      </c>
      <c r="B22" s="11" t="s">
        <v>663</v>
      </c>
      <c r="C22" s="11" t="s">
        <v>230</v>
      </c>
      <c r="D22" s="4">
        <v>115157</v>
      </c>
      <c r="E22" s="5">
        <v>2063.5</v>
      </c>
      <c r="F22" s="41">
        <v>2.3599999999999999E-2</v>
      </c>
    </row>
    <row r="23" spans="1:6" x14ac:dyDescent="0.25">
      <c r="A23" s="40" t="s">
        <v>720</v>
      </c>
      <c r="B23" s="11" t="s">
        <v>721</v>
      </c>
      <c r="C23" s="11" t="s">
        <v>241</v>
      </c>
      <c r="D23" s="4">
        <v>154892</v>
      </c>
      <c r="E23" s="5">
        <v>2057.7399999999998</v>
      </c>
      <c r="F23" s="41">
        <v>2.3599999999999999E-2</v>
      </c>
    </row>
    <row r="24" spans="1:6" x14ac:dyDescent="0.25">
      <c r="A24" s="40" t="s">
        <v>785</v>
      </c>
      <c r="B24" s="11" t="s">
        <v>786</v>
      </c>
      <c r="C24" s="11" t="s">
        <v>227</v>
      </c>
      <c r="D24" s="4">
        <v>105813</v>
      </c>
      <c r="E24" s="5">
        <v>2045.63</v>
      </c>
      <c r="F24" s="41">
        <v>2.3400000000000001E-2</v>
      </c>
    </row>
    <row r="25" spans="1:6" x14ac:dyDescent="0.25">
      <c r="A25" s="40" t="s">
        <v>679</v>
      </c>
      <c r="B25" s="11" t="s">
        <v>680</v>
      </c>
      <c r="C25" s="11" t="s">
        <v>366</v>
      </c>
      <c r="D25" s="4">
        <v>651103</v>
      </c>
      <c r="E25" s="5">
        <v>2036.65</v>
      </c>
      <c r="F25" s="41">
        <v>2.3300000000000001E-2</v>
      </c>
    </row>
    <row r="26" spans="1:6" x14ac:dyDescent="0.25">
      <c r="A26" s="40" t="s">
        <v>978</v>
      </c>
      <c r="B26" s="11" t="s">
        <v>979</v>
      </c>
      <c r="C26" s="11" t="s">
        <v>224</v>
      </c>
      <c r="D26" s="4">
        <v>477205</v>
      </c>
      <c r="E26" s="5">
        <v>1993.05</v>
      </c>
      <c r="F26" s="41">
        <v>2.2800000000000001E-2</v>
      </c>
    </row>
    <row r="27" spans="1:6" x14ac:dyDescent="0.25">
      <c r="A27" s="40" t="s">
        <v>247</v>
      </c>
      <c r="B27" s="11" t="s">
        <v>248</v>
      </c>
      <c r="C27" s="11" t="s">
        <v>236</v>
      </c>
      <c r="D27" s="4">
        <v>2334017</v>
      </c>
      <c r="E27" s="5">
        <v>1981.58</v>
      </c>
      <c r="F27" s="41">
        <v>2.2700000000000001E-2</v>
      </c>
    </row>
    <row r="28" spans="1:6" x14ac:dyDescent="0.25">
      <c r="A28" s="40" t="s">
        <v>752</v>
      </c>
      <c r="B28" s="11" t="s">
        <v>753</v>
      </c>
      <c r="C28" s="11" t="s">
        <v>236</v>
      </c>
      <c r="D28" s="4">
        <v>951661</v>
      </c>
      <c r="E28" s="5">
        <v>1929.97</v>
      </c>
      <c r="F28" s="41">
        <v>2.2100000000000002E-2</v>
      </c>
    </row>
    <row r="29" spans="1:6" x14ac:dyDescent="0.25">
      <c r="A29" s="40" t="s">
        <v>859</v>
      </c>
      <c r="B29" s="11" t="s">
        <v>860</v>
      </c>
      <c r="C29" s="11" t="s">
        <v>224</v>
      </c>
      <c r="D29" s="4">
        <v>288091</v>
      </c>
      <c r="E29" s="5">
        <v>1719.9</v>
      </c>
      <c r="F29" s="41">
        <v>1.9699999999999999E-2</v>
      </c>
    </row>
    <row r="30" spans="1:6" x14ac:dyDescent="0.25">
      <c r="A30" s="40" t="s">
        <v>746</v>
      </c>
      <c r="B30" s="11" t="s">
        <v>747</v>
      </c>
      <c r="C30" s="11" t="s">
        <v>224</v>
      </c>
      <c r="D30" s="4">
        <v>1308475</v>
      </c>
      <c r="E30" s="5">
        <v>1706.25</v>
      </c>
      <c r="F30" s="41">
        <v>1.95E-2</v>
      </c>
    </row>
    <row r="31" spans="1:6" x14ac:dyDescent="0.25">
      <c r="A31" s="40" t="s">
        <v>761</v>
      </c>
      <c r="B31" s="11" t="s">
        <v>762</v>
      </c>
      <c r="C31" s="11" t="s">
        <v>224</v>
      </c>
      <c r="D31" s="4">
        <v>470518</v>
      </c>
      <c r="E31" s="5">
        <v>1528.71</v>
      </c>
      <c r="F31" s="41">
        <v>1.7500000000000002E-2</v>
      </c>
    </row>
    <row r="32" spans="1:6" x14ac:dyDescent="0.25">
      <c r="A32" s="40" t="s">
        <v>759</v>
      </c>
      <c r="B32" s="11" t="s">
        <v>760</v>
      </c>
      <c r="C32" s="11" t="s">
        <v>294</v>
      </c>
      <c r="D32" s="4">
        <v>1098776</v>
      </c>
      <c r="E32" s="5">
        <v>1502.58</v>
      </c>
      <c r="F32" s="41">
        <v>1.72E-2</v>
      </c>
    </row>
    <row r="33" spans="1:6" x14ac:dyDescent="0.25">
      <c r="A33" s="40" t="s">
        <v>730</v>
      </c>
      <c r="B33" s="11" t="s">
        <v>731</v>
      </c>
      <c r="C33" s="11" t="s">
        <v>349</v>
      </c>
      <c r="D33" s="4">
        <v>628035</v>
      </c>
      <c r="E33" s="5">
        <v>1492.53</v>
      </c>
      <c r="F33" s="41">
        <v>1.7100000000000001E-2</v>
      </c>
    </row>
    <row r="34" spans="1:6" x14ac:dyDescent="0.25">
      <c r="A34" s="40" t="s">
        <v>334</v>
      </c>
      <c r="B34" s="11" t="s">
        <v>335</v>
      </c>
      <c r="C34" s="11" t="s">
        <v>224</v>
      </c>
      <c r="D34" s="4">
        <v>367355</v>
      </c>
      <c r="E34" s="5">
        <v>1471.81</v>
      </c>
      <c r="F34" s="41">
        <v>1.6799999999999999E-2</v>
      </c>
    </row>
    <row r="35" spans="1:6" x14ac:dyDescent="0.25">
      <c r="A35" s="40" t="s">
        <v>742</v>
      </c>
      <c r="B35" s="11" t="s">
        <v>743</v>
      </c>
      <c r="C35" s="11" t="s">
        <v>230</v>
      </c>
      <c r="D35" s="4">
        <v>152477</v>
      </c>
      <c r="E35" s="5">
        <v>1452.34</v>
      </c>
      <c r="F35" s="41">
        <v>1.66E-2</v>
      </c>
    </row>
    <row r="36" spans="1:6" x14ac:dyDescent="0.25">
      <c r="A36" s="40" t="s">
        <v>675</v>
      </c>
      <c r="B36" s="11" t="s">
        <v>676</v>
      </c>
      <c r="C36" s="11" t="s">
        <v>324</v>
      </c>
      <c r="D36" s="4">
        <v>332850</v>
      </c>
      <c r="E36" s="5">
        <v>1357.86</v>
      </c>
      <c r="F36" s="41">
        <v>1.55E-2</v>
      </c>
    </row>
    <row r="37" spans="1:6" x14ac:dyDescent="0.25">
      <c r="A37" s="40" t="s">
        <v>744</v>
      </c>
      <c r="B37" s="11" t="s">
        <v>745</v>
      </c>
      <c r="C37" s="11" t="s">
        <v>317</v>
      </c>
      <c r="D37" s="4">
        <v>493993</v>
      </c>
      <c r="E37" s="5">
        <v>1290.56</v>
      </c>
      <c r="F37" s="41">
        <v>1.4800000000000001E-2</v>
      </c>
    </row>
    <row r="38" spans="1:6" x14ac:dyDescent="0.25">
      <c r="A38" s="40" t="s">
        <v>343</v>
      </c>
      <c r="B38" s="11" t="s">
        <v>344</v>
      </c>
      <c r="C38" s="11" t="s">
        <v>244</v>
      </c>
      <c r="D38" s="4">
        <v>1281095</v>
      </c>
      <c r="E38" s="5">
        <v>1270.8499999999999</v>
      </c>
      <c r="F38" s="41">
        <v>1.4500000000000001E-2</v>
      </c>
    </row>
    <row r="39" spans="1:6" x14ac:dyDescent="0.25">
      <c r="A39" s="40" t="s">
        <v>664</v>
      </c>
      <c r="B39" s="11" t="s">
        <v>665</v>
      </c>
      <c r="C39" s="11" t="s">
        <v>324</v>
      </c>
      <c r="D39" s="4">
        <v>69024</v>
      </c>
      <c r="E39" s="5">
        <v>1252.58</v>
      </c>
      <c r="F39" s="41">
        <v>1.43E-2</v>
      </c>
    </row>
    <row r="40" spans="1:6" x14ac:dyDescent="0.25">
      <c r="A40" s="40" t="s">
        <v>769</v>
      </c>
      <c r="B40" s="11" t="s">
        <v>770</v>
      </c>
      <c r="C40" s="11" t="s">
        <v>286</v>
      </c>
      <c r="D40" s="4">
        <v>315188</v>
      </c>
      <c r="E40" s="5">
        <v>1146.5</v>
      </c>
      <c r="F40" s="41">
        <v>1.3100000000000001E-2</v>
      </c>
    </row>
    <row r="41" spans="1:6" x14ac:dyDescent="0.25">
      <c r="A41" s="40" t="s">
        <v>771</v>
      </c>
      <c r="B41" s="11" t="s">
        <v>772</v>
      </c>
      <c r="C41" s="11" t="s">
        <v>286</v>
      </c>
      <c r="D41" s="4">
        <v>292627</v>
      </c>
      <c r="E41" s="5">
        <v>1113.1500000000001</v>
      </c>
      <c r="F41" s="41">
        <v>1.2699999999999999E-2</v>
      </c>
    </row>
    <row r="42" spans="1:6" x14ac:dyDescent="0.25">
      <c r="A42" s="40" t="s">
        <v>779</v>
      </c>
      <c r="B42" s="11" t="s">
        <v>780</v>
      </c>
      <c r="C42" s="11" t="s">
        <v>614</v>
      </c>
      <c r="D42" s="4">
        <v>61136</v>
      </c>
      <c r="E42" s="5">
        <v>1101.92</v>
      </c>
      <c r="F42" s="41">
        <v>1.26E-2</v>
      </c>
    </row>
    <row r="43" spans="1:6" x14ac:dyDescent="0.25">
      <c r="A43" s="40" t="s">
        <v>829</v>
      </c>
      <c r="B43" s="11" t="s">
        <v>830</v>
      </c>
      <c r="C43" s="11" t="s">
        <v>349</v>
      </c>
      <c r="D43" s="4">
        <v>231202</v>
      </c>
      <c r="E43" s="5">
        <v>1083.07</v>
      </c>
      <c r="F43" s="41">
        <v>1.24E-2</v>
      </c>
    </row>
    <row r="44" spans="1:6" x14ac:dyDescent="0.25">
      <c r="A44" s="40" t="s">
        <v>781</v>
      </c>
      <c r="B44" s="11" t="s">
        <v>782</v>
      </c>
      <c r="C44" s="11" t="s">
        <v>259</v>
      </c>
      <c r="D44" s="4">
        <v>229117</v>
      </c>
      <c r="E44" s="5">
        <v>1067.46</v>
      </c>
      <c r="F44" s="41">
        <v>1.2200000000000001E-2</v>
      </c>
    </row>
    <row r="45" spans="1:6" x14ac:dyDescent="0.25">
      <c r="A45" s="40" t="s">
        <v>400</v>
      </c>
      <c r="B45" s="11" t="s">
        <v>401</v>
      </c>
      <c r="C45" s="11" t="s">
        <v>227</v>
      </c>
      <c r="D45" s="4">
        <v>82098</v>
      </c>
      <c r="E45" s="5">
        <v>1061.94</v>
      </c>
      <c r="F45" s="41">
        <v>1.2200000000000001E-2</v>
      </c>
    </row>
    <row r="46" spans="1:6" x14ac:dyDescent="0.25">
      <c r="A46" s="40" t="s">
        <v>801</v>
      </c>
      <c r="B46" s="11" t="s">
        <v>802</v>
      </c>
      <c r="C46" s="11" t="s">
        <v>324</v>
      </c>
      <c r="D46" s="4">
        <v>52637</v>
      </c>
      <c r="E46" s="5">
        <v>1039.53</v>
      </c>
      <c r="F46" s="41">
        <v>1.1900000000000001E-2</v>
      </c>
    </row>
    <row r="47" spans="1:6" x14ac:dyDescent="0.25">
      <c r="A47" s="40" t="s">
        <v>773</v>
      </c>
      <c r="B47" s="11" t="s">
        <v>774</v>
      </c>
      <c r="C47" s="11" t="s">
        <v>349</v>
      </c>
      <c r="D47" s="4">
        <v>68707</v>
      </c>
      <c r="E47" s="5">
        <v>956.88</v>
      </c>
      <c r="F47" s="41">
        <v>1.0999999999999999E-2</v>
      </c>
    </row>
    <row r="48" spans="1:6" x14ac:dyDescent="0.25">
      <c r="A48" s="40" t="s">
        <v>767</v>
      </c>
      <c r="B48" s="11" t="s">
        <v>768</v>
      </c>
      <c r="C48" s="11" t="s">
        <v>253</v>
      </c>
      <c r="D48" s="4">
        <v>105387</v>
      </c>
      <c r="E48" s="5">
        <v>952.01</v>
      </c>
      <c r="F48" s="41">
        <v>1.09E-2</v>
      </c>
    </row>
    <row r="49" spans="1:6" x14ac:dyDescent="0.25">
      <c r="A49" s="40" t="s">
        <v>817</v>
      </c>
      <c r="B49" s="11" t="s">
        <v>818</v>
      </c>
      <c r="C49" s="11" t="s">
        <v>649</v>
      </c>
      <c r="D49" s="4">
        <v>265566</v>
      </c>
      <c r="E49" s="5">
        <v>944.62</v>
      </c>
      <c r="F49" s="41">
        <v>1.0800000000000001E-2</v>
      </c>
    </row>
    <row r="50" spans="1:6" x14ac:dyDescent="0.25">
      <c r="A50" s="40" t="s">
        <v>669</v>
      </c>
      <c r="B50" s="11" t="s">
        <v>670</v>
      </c>
      <c r="C50" s="11" t="s">
        <v>224</v>
      </c>
      <c r="D50" s="4">
        <v>76755</v>
      </c>
      <c r="E50" s="5">
        <v>919.79</v>
      </c>
      <c r="F50" s="41">
        <v>1.0500000000000001E-2</v>
      </c>
    </row>
    <row r="51" spans="1:6" x14ac:dyDescent="0.25">
      <c r="A51" s="40" t="s">
        <v>765</v>
      </c>
      <c r="B51" s="11" t="s">
        <v>766</v>
      </c>
      <c r="C51" s="11" t="s">
        <v>756</v>
      </c>
      <c r="D51" s="4">
        <v>1169830</v>
      </c>
      <c r="E51" s="5">
        <v>877.37</v>
      </c>
      <c r="F51" s="41">
        <v>0.01</v>
      </c>
    </row>
    <row r="52" spans="1:6" x14ac:dyDescent="0.25">
      <c r="A52" s="40" t="s">
        <v>689</v>
      </c>
      <c r="B52" s="11" t="s">
        <v>690</v>
      </c>
      <c r="C52" s="11" t="s">
        <v>649</v>
      </c>
      <c r="D52" s="4">
        <v>85334</v>
      </c>
      <c r="E52" s="5">
        <v>853.6</v>
      </c>
      <c r="F52" s="41">
        <v>9.7999999999999997E-3</v>
      </c>
    </row>
    <row r="53" spans="1:6" x14ac:dyDescent="0.25">
      <c r="A53" s="40" t="s">
        <v>855</v>
      </c>
      <c r="B53" s="11" t="s">
        <v>856</v>
      </c>
      <c r="C53" s="11" t="s">
        <v>349</v>
      </c>
      <c r="D53" s="4">
        <v>552590</v>
      </c>
      <c r="E53" s="5">
        <v>844.08</v>
      </c>
      <c r="F53" s="41">
        <v>9.7000000000000003E-3</v>
      </c>
    </row>
    <row r="54" spans="1:6" x14ac:dyDescent="0.25">
      <c r="A54" s="40" t="s">
        <v>775</v>
      </c>
      <c r="B54" s="11" t="s">
        <v>776</v>
      </c>
      <c r="C54" s="11" t="s">
        <v>244</v>
      </c>
      <c r="D54" s="4">
        <v>344389</v>
      </c>
      <c r="E54" s="5">
        <v>816.37</v>
      </c>
      <c r="F54" s="41">
        <v>9.2999999999999992E-3</v>
      </c>
    </row>
    <row r="55" spans="1:6" x14ac:dyDescent="0.25">
      <c r="A55" s="40" t="s">
        <v>671</v>
      </c>
      <c r="B55" s="11" t="s">
        <v>672</v>
      </c>
      <c r="C55" s="11" t="s">
        <v>673</v>
      </c>
      <c r="D55" s="4">
        <v>26881</v>
      </c>
      <c r="E55" s="5">
        <v>797.84</v>
      </c>
      <c r="F55" s="41">
        <v>9.1000000000000004E-3</v>
      </c>
    </row>
    <row r="56" spans="1:6" x14ac:dyDescent="0.25">
      <c r="A56" s="40" t="s">
        <v>789</v>
      </c>
      <c r="B56" s="11" t="s">
        <v>790</v>
      </c>
      <c r="C56" s="11" t="s">
        <v>244</v>
      </c>
      <c r="D56" s="4">
        <v>638650</v>
      </c>
      <c r="E56" s="5">
        <v>793.2</v>
      </c>
      <c r="F56" s="41">
        <v>9.1000000000000004E-3</v>
      </c>
    </row>
    <row r="57" spans="1:6" x14ac:dyDescent="0.25">
      <c r="A57" s="40" t="s">
        <v>980</v>
      </c>
      <c r="B57" s="11" t="s">
        <v>981</v>
      </c>
      <c r="C57" s="11" t="s">
        <v>324</v>
      </c>
      <c r="D57" s="4">
        <v>57398</v>
      </c>
      <c r="E57" s="5">
        <v>707.46</v>
      </c>
      <c r="F57" s="41">
        <v>8.0999999999999996E-3</v>
      </c>
    </row>
    <row r="58" spans="1:6" x14ac:dyDescent="0.25">
      <c r="A58" s="40" t="s">
        <v>845</v>
      </c>
      <c r="B58" s="11" t="s">
        <v>846</v>
      </c>
      <c r="C58" s="11" t="s">
        <v>286</v>
      </c>
      <c r="D58" s="4">
        <v>235972</v>
      </c>
      <c r="E58" s="5">
        <v>661.31</v>
      </c>
      <c r="F58" s="41">
        <v>7.6E-3</v>
      </c>
    </row>
    <row r="59" spans="1:6" x14ac:dyDescent="0.25">
      <c r="A59" s="40" t="s">
        <v>982</v>
      </c>
      <c r="B59" s="11" t="s">
        <v>983</v>
      </c>
      <c r="C59" s="11" t="s">
        <v>418</v>
      </c>
      <c r="D59" s="4">
        <v>323396</v>
      </c>
      <c r="E59" s="5">
        <v>617.36</v>
      </c>
      <c r="F59" s="41">
        <v>7.1000000000000004E-3</v>
      </c>
    </row>
    <row r="60" spans="1:6" x14ac:dyDescent="0.25">
      <c r="A60" s="40" t="s">
        <v>787</v>
      </c>
      <c r="B60" s="11" t="s">
        <v>788</v>
      </c>
      <c r="C60" s="11" t="s">
        <v>614</v>
      </c>
      <c r="D60" s="4">
        <v>54599</v>
      </c>
      <c r="E60" s="5">
        <v>587.1</v>
      </c>
      <c r="F60" s="41">
        <v>6.7000000000000002E-3</v>
      </c>
    </row>
    <row r="61" spans="1:6" x14ac:dyDescent="0.25">
      <c r="A61" s="40" t="s">
        <v>797</v>
      </c>
      <c r="B61" s="11" t="s">
        <v>798</v>
      </c>
      <c r="C61" s="11" t="s">
        <v>317</v>
      </c>
      <c r="D61" s="4">
        <v>157465</v>
      </c>
      <c r="E61" s="5">
        <v>513.02</v>
      </c>
      <c r="F61" s="41">
        <v>5.8999999999999999E-3</v>
      </c>
    </row>
    <row r="62" spans="1:6" x14ac:dyDescent="0.25">
      <c r="A62" s="40" t="s">
        <v>791</v>
      </c>
      <c r="B62" s="11" t="s">
        <v>792</v>
      </c>
      <c r="C62" s="11" t="s">
        <v>349</v>
      </c>
      <c r="D62" s="4">
        <v>86358</v>
      </c>
      <c r="E62" s="5">
        <v>493.84</v>
      </c>
      <c r="F62" s="41">
        <v>5.7000000000000002E-3</v>
      </c>
    </row>
    <row r="63" spans="1:6" x14ac:dyDescent="0.25">
      <c r="A63" s="40" t="s">
        <v>793</v>
      </c>
      <c r="B63" s="11" t="s">
        <v>794</v>
      </c>
      <c r="C63" s="11" t="s">
        <v>294</v>
      </c>
      <c r="D63" s="4">
        <v>489987</v>
      </c>
      <c r="E63" s="5">
        <v>484.11</v>
      </c>
      <c r="F63" s="41">
        <v>5.4999999999999997E-3</v>
      </c>
    </row>
    <row r="64" spans="1:6" x14ac:dyDescent="0.25">
      <c r="A64" s="40" t="s">
        <v>799</v>
      </c>
      <c r="B64" s="11" t="s">
        <v>800</v>
      </c>
      <c r="C64" s="11" t="s">
        <v>317</v>
      </c>
      <c r="D64" s="4">
        <v>173088</v>
      </c>
      <c r="E64" s="5">
        <v>415.5</v>
      </c>
      <c r="F64" s="41">
        <v>4.7999999999999996E-3</v>
      </c>
    </row>
    <row r="65" spans="1:6" x14ac:dyDescent="0.25">
      <c r="A65" s="40" t="s">
        <v>718</v>
      </c>
      <c r="B65" s="11" t="s">
        <v>719</v>
      </c>
      <c r="C65" s="11" t="s">
        <v>294</v>
      </c>
      <c r="D65" s="4">
        <v>36763</v>
      </c>
      <c r="E65" s="5">
        <v>358.31</v>
      </c>
      <c r="F65" s="41">
        <v>4.1000000000000003E-3</v>
      </c>
    </row>
    <row r="66" spans="1:6" x14ac:dyDescent="0.25">
      <c r="A66" s="40" t="s">
        <v>795</v>
      </c>
      <c r="B66" s="11" t="s">
        <v>796</v>
      </c>
      <c r="C66" s="11" t="s">
        <v>317</v>
      </c>
      <c r="D66" s="4">
        <v>197946</v>
      </c>
      <c r="E66" s="5">
        <v>223.98</v>
      </c>
      <c r="F66" s="41">
        <v>2.5999999999999999E-3</v>
      </c>
    </row>
    <row r="67" spans="1:6" x14ac:dyDescent="0.25">
      <c r="A67" s="40" t="s">
        <v>984</v>
      </c>
      <c r="B67" s="11" t="s">
        <v>985</v>
      </c>
      <c r="C67" s="11" t="s">
        <v>324</v>
      </c>
      <c r="D67" s="4">
        <v>86318</v>
      </c>
      <c r="E67" s="5">
        <v>212.9</v>
      </c>
      <c r="F67" s="41">
        <v>2.3999999999999998E-3</v>
      </c>
    </row>
    <row r="68" spans="1:6" x14ac:dyDescent="0.25">
      <c r="A68" s="40" t="s">
        <v>875</v>
      </c>
      <c r="B68" s="11" t="s">
        <v>876</v>
      </c>
      <c r="C68" s="11" t="s">
        <v>756</v>
      </c>
      <c r="D68" s="4">
        <v>171222</v>
      </c>
      <c r="E68" s="5">
        <v>205.04</v>
      </c>
      <c r="F68" s="41">
        <v>2.3E-3</v>
      </c>
    </row>
    <row r="69" spans="1:6" x14ac:dyDescent="0.25">
      <c r="A69" s="42" t="s">
        <v>98</v>
      </c>
      <c r="B69" s="12"/>
      <c r="C69" s="12"/>
      <c r="D69" s="6"/>
      <c r="E69" s="14">
        <v>82723.11</v>
      </c>
      <c r="F69" s="43">
        <v>0.94679999999999997</v>
      </c>
    </row>
    <row r="70" spans="1:6" x14ac:dyDescent="0.25">
      <c r="A70" s="42" t="s">
        <v>421</v>
      </c>
      <c r="B70" s="11"/>
      <c r="C70" s="11"/>
      <c r="D70" s="4"/>
      <c r="E70" s="5"/>
      <c r="F70" s="41"/>
    </row>
    <row r="71" spans="1:6" x14ac:dyDescent="0.25">
      <c r="A71" s="42" t="s">
        <v>98</v>
      </c>
      <c r="B71" s="11"/>
      <c r="C71" s="11"/>
      <c r="D71" s="4"/>
      <c r="E71" s="15" t="s">
        <v>66</v>
      </c>
      <c r="F71" s="45" t="s">
        <v>66</v>
      </c>
    </row>
    <row r="72" spans="1:6" x14ac:dyDescent="0.25">
      <c r="A72" s="46" t="s">
        <v>108</v>
      </c>
      <c r="B72" s="26"/>
      <c r="C72" s="26"/>
      <c r="D72" s="27"/>
      <c r="E72" s="9">
        <v>82723.11</v>
      </c>
      <c r="F72" s="48">
        <v>0.94679999999999997</v>
      </c>
    </row>
    <row r="73" spans="1:6" x14ac:dyDescent="0.25">
      <c r="A73" s="40"/>
      <c r="B73" s="11"/>
      <c r="C73" s="11"/>
      <c r="D73" s="4"/>
      <c r="E73" s="5"/>
      <c r="F73" s="41"/>
    </row>
    <row r="74" spans="1:6" x14ac:dyDescent="0.25">
      <c r="A74" s="42" t="s">
        <v>67</v>
      </c>
      <c r="B74" s="11"/>
      <c r="C74" s="11"/>
      <c r="D74" s="4"/>
      <c r="E74" s="5"/>
      <c r="F74" s="41"/>
    </row>
    <row r="75" spans="1:6" x14ac:dyDescent="0.25">
      <c r="A75" s="42" t="s">
        <v>68</v>
      </c>
      <c r="B75" s="11"/>
      <c r="C75" s="11"/>
      <c r="D75" s="4"/>
      <c r="E75" s="5"/>
      <c r="F75" s="41"/>
    </row>
    <row r="76" spans="1:6" x14ac:dyDescent="0.25">
      <c r="A76" s="40" t="s">
        <v>823</v>
      </c>
      <c r="B76" s="11" t="s">
        <v>824</v>
      </c>
      <c r="C76" s="11" t="s">
        <v>188</v>
      </c>
      <c r="D76" s="4">
        <v>2638.8</v>
      </c>
      <c r="E76" s="5">
        <v>2.65</v>
      </c>
      <c r="F76" s="41">
        <v>0</v>
      </c>
    </row>
    <row r="77" spans="1:6" x14ac:dyDescent="0.25">
      <c r="A77" s="42" t="s">
        <v>98</v>
      </c>
      <c r="B77" s="12"/>
      <c r="C77" s="12"/>
      <c r="D77" s="6"/>
      <c r="E77" s="14">
        <v>2.65</v>
      </c>
      <c r="F77" s="43">
        <v>0</v>
      </c>
    </row>
    <row r="78" spans="1:6" x14ac:dyDescent="0.25">
      <c r="A78" s="40"/>
      <c r="B78" s="11"/>
      <c r="C78" s="11"/>
      <c r="D78" s="4"/>
      <c r="E78" s="5"/>
      <c r="F78" s="41"/>
    </row>
    <row r="79" spans="1:6" x14ac:dyDescent="0.25">
      <c r="A79" s="42" t="s">
        <v>103</v>
      </c>
      <c r="B79" s="11"/>
      <c r="C79" s="11"/>
      <c r="D79" s="4"/>
      <c r="E79" s="5"/>
      <c r="F79" s="41"/>
    </row>
    <row r="80" spans="1:6" x14ac:dyDescent="0.25">
      <c r="A80" s="42" t="s">
        <v>98</v>
      </c>
      <c r="B80" s="11"/>
      <c r="C80" s="11"/>
      <c r="D80" s="4"/>
      <c r="E80" s="15" t="s">
        <v>66</v>
      </c>
      <c r="F80" s="45" t="s">
        <v>66</v>
      </c>
    </row>
    <row r="81" spans="1:6" ht="14.65" customHeight="1" x14ac:dyDescent="0.25">
      <c r="A81" s="40"/>
      <c r="B81" s="11"/>
      <c r="C81" s="11"/>
      <c r="D81" s="4"/>
      <c r="E81" s="5"/>
      <c r="F81" s="41"/>
    </row>
    <row r="82" spans="1:6" x14ac:dyDescent="0.25">
      <c r="A82" s="42" t="s">
        <v>107</v>
      </c>
      <c r="B82" s="11"/>
      <c r="C82" s="11"/>
      <c r="D82" s="4"/>
      <c r="E82" s="5"/>
      <c r="F82" s="41"/>
    </row>
    <row r="83" spans="1:6" x14ac:dyDescent="0.25">
      <c r="A83" s="42" t="s">
        <v>98</v>
      </c>
      <c r="B83" s="11"/>
      <c r="C83" s="11"/>
      <c r="D83" s="4"/>
      <c r="E83" s="15" t="s">
        <v>66</v>
      </c>
      <c r="F83" s="45" t="s">
        <v>66</v>
      </c>
    </row>
    <row r="84" spans="1:6" x14ac:dyDescent="0.25">
      <c r="A84" s="40"/>
      <c r="B84" s="11"/>
      <c r="C84" s="11"/>
      <c r="D84" s="4"/>
      <c r="E84" s="5"/>
      <c r="F84" s="41"/>
    </row>
    <row r="85" spans="1:6" x14ac:dyDescent="0.25">
      <c r="A85" s="46" t="s">
        <v>108</v>
      </c>
      <c r="B85" s="26"/>
      <c r="C85" s="26"/>
      <c r="D85" s="27"/>
      <c r="E85" s="14">
        <v>2.65</v>
      </c>
      <c r="F85" s="43">
        <v>0</v>
      </c>
    </row>
    <row r="86" spans="1:6" x14ac:dyDescent="0.25">
      <c r="A86" s="40"/>
      <c r="B86" s="11"/>
      <c r="C86" s="11"/>
      <c r="D86" s="4"/>
      <c r="E86" s="5"/>
      <c r="F86" s="41"/>
    </row>
    <row r="87" spans="1:6" x14ac:dyDescent="0.25">
      <c r="A87" s="42" t="s">
        <v>526</v>
      </c>
      <c r="B87" s="12"/>
      <c r="C87" s="12"/>
      <c r="D87" s="6"/>
      <c r="E87" s="7"/>
      <c r="F87" s="44"/>
    </row>
    <row r="88" spans="1:6" x14ac:dyDescent="0.25">
      <c r="A88" s="42" t="s">
        <v>527</v>
      </c>
      <c r="B88" s="12"/>
      <c r="C88" s="12"/>
      <c r="D88" s="6"/>
      <c r="E88" s="7"/>
      <c r="F88" s="44"/>
    </row>
    <row r="89" spans="1:6" x14ac:dyDescent="0.25">
      <c r="A89" s="40" t="s">
        <v>825</v>
      </c>
      <c r="B89" s="11"/>
      <c r="C89" s="11" t="s">
        <v>708</v>
      </c>
      <c r="D89" s="4">
        <v>60000000</v>
      </c>
      <c r="E89" s="5">
        <v>600</v>
      </c>
      <c r="F89" s="41">
        <v>6.8999999999999999E-3</v>
      </c>
    </row>
    <row r="90" spans="1:6" x14ac:dyDescent="0.25">
      <c r="A90" s="40" t="s">
        <v>986</v>
      </c>
      <c r="B90" s="11"/>
      <c r="C90" s="11" t="s">
        <v>737</v>
      </c>
      <c r="D90" s="4">
        <v>49500000</v>
      </c>
      <c r="E90" s="5">
        <v>495</v>
      </c>
      <c r="F90" s="41">
        <v>5.7000000000000002E-3</v>
      </c>
    </row>
    <row r="91" spans="1:6" x14ac:dyDescent="0.25">
      <c r="A91" s="40" t="s">
        <v>987</v>
      </c>
      <c r="B91" s="11"/>
      <c r="C91" s="11" t="s">
        <v>708</v>
      </c>
      <c r="D91" s="4">
        <v>30100000</v>
      </c>
      <c r="E91" s="5">
        <v>301</v>
      </c>
      <c r="F91" s="41">
        <v>3.3999999999999998E-3</v>
      </c>
    </row>
    <row r="92" spans="1:6" x14ac:dyDescent="0.25">
      <c r="A92" s="40" t="s">
        <v>805</v>
      </c>
      <c r="B92" s="11"/>
      <c r="C92" s="11" t="s">
        <v>737</v>
      </c>
      <c r="D92" s="4">
        <v>26000000</v>
      </c>
      <c r="E92" s="5">
        <v>260</v>
      </c>
      <c r="F92" s="41">
        <v>3.0000000000000001E-3</v>
      </c>
    </row>
    <row r="93" spans="1:6" x14ac:dyDescent="0.25">
      <c r="A93" s="40" t="s">
        <v>882</v>
      </c>
      <c r="B93" s="11"/>
      <c r="C93" s="11" t="s">
        <v>706</v>
      </c>
      <c r="D93" s="4">
        <v>25500000</v>
      </c>
      <c r="E93" s="5">
        <v>255</v>
      </c>
      <c r="F93" s="41">
        <v>2.8999999999999998E-3</v>
      </c>
    </row>
    <row r="94" spans="1:6" x14ac:dyDescent="0.25">
      <c r="A94" s="40" t="s">
        <v>988</v>
      </c>
      <c r="B94" s="11"/>
      <c r="C94" s="11" t="s">
        <v>737</v>
      </c>
      <c r="D94" s="4">
        <v>24000000</v>
      </c>
      <c r="E94" s="5">
        <v>240</v>
      </c>
      <c r="F94" s="41">
        <v>2.7000000000000001E-3</v>
      </c>
    </row>
    <row r="95" spans="1:6" x14ac:dyDescent="0.25">
      <c r="A95" s="42" t="s">
        <v>98</v>
      </c>
      <c r="B95" s="12"/>
      <c r="C95" s="12"/>
      <c r="D95" s="6"/>
      <c r="E95" s="14">
        <v>2151</v>
      </c>
      <c r="F95" s="43">
        <v>2.46E-2</v>
      </c>
    </row>
    <row r="96" spans="1:6" x14ac:dyDescent="0.25">
      <c r="A96" s="46" t="s">
        <v>108</v>
      </c>
      <c r="B96" s="26"/>
      <c r="C96" s="26"/>
      <c r="D96" s="27"/>
      <c r="E96" s="9">
        <v>2151</v>
      </c>
      <c r="F96" s="48">
        <v>2.46E-2</v>
      </c>
    </row>
    <row r="97" spans="1:6" x14ac:dyDescent="0.25">
      <c r="A97" s="40"/>
      <c r="B97" s="11"/>
      <c r="C97" s="11"/>
      <c r="D97" s="4"/>
      <c r="E97" s="5"/>
      <c r="F97" s="41"/>
    </row>
    <row r="98" spans="1:6" x14ac:dyDescent="0.25">
      <c r="A98" s="40"/>
      <c r="B98" s="11"/>
      <c r="C98" s="11"/>
      <c r="D98" s="4"/>
      <c r="E98" s="5"/>
      <c r="F98" s="41"/>
    </row>
    <row r="99" spans="1:6" x14ac:dyDescent="0.25">
      <c r="A99" s="42" t="s">
        <v>109</v>
      </c>
      <c r="B99" s="11"/>
      <c r="C99" s="11"/>
      <c r="D99" s="4"/>
      <c r="E99" s="5"/>
      <c r="F99" s="41"/>
    </row>
    <row r="100" spans="1:6" x14ac:dyDescent="0.25">
      <c r="A100" s="40" t="s">
        <v>110</v>
      </c>
      <c r="B100" s="11"/>
      <c r="C100" s="11"/>
      <c r="D100" s="4"/>
      <c r="E100" s="5">
        <v>2211.2800000000002</v>
      </c>
      <c r="F100" s="41">
        <v>2.53E-2</v>
      </c>
    </row>
    <row r="101" spans="1:6" x14ac:dyDescent="0.25">
      <c r="A101" s="42" t="s">
        <v>98</v>
      </c>
      <c r="B101" s="12"/>
      <c r="C101" s="12"/>
      <c r="D101" s="6"/>
      <c r="E101" s="14">
        <v>2211.2800000000002</v>
      </c>
      <c r="F101" s="43">
        <v>2.53E-2</v>
      </c>
    </row>
    <row r="102" spans="1:6" x14ac:dyDescent="0.25">
      <c r="A102" s="40"/>
      <c r="B102" s="11"/>
      <c r="C102" s="11"/>
      <c r="D102" s="4"/>
      <c r="E102" s="5"/>
      <c r="F102" s="41"/>
    </row>
    <row r="103" spans="1:6" x14ac:dyDescent="0.25">
      <c r="A103" s="46" t="s">
        <v>108</v>
      </c>
      <c r="B103" s="26"/>
      <c r="C103" s="26"/>
      <c r="D103" s="27"/>
      <c r="E103" s="14">
        <v>2211.2800000000002</v>
      </c>
      <c r="F103" s="43">
        <v>2.53E-2</v>
      </c>
    </row>
    <row r="104" spans="1:6" x14ac:dyDescent="0.25">
      <c r="A104" s="40" t="s">
        <v>111</v>
      </c>
      <c r="B104" s="11"/>
      <c r="C104" s="11"/>
      <c r="D104" s="4"/>
      <c r="E104" s="5">
        <v>274.83</v>
      </c>
      <c r="F104" s="41">
        <v>3.3E-3</v>
      </c>
    </row>
    <row r="105" spans="1:6" x14ac:dyDescent="0.25">
      <c r="A105" s="47" t="s">
        <v>112</v>
      </c>
      <c r="B105" s="13"/>
      <c r="C105" s="13"/>
      <c r="D105" s="8"/>
      <c r="E105" s="9">
        <v>87362.87</v>
      </c>
      <c r="F105" s="48">
        <v>1</v>
      </c>
    </row>
    <row r="106" spans="1:6" x14ac:dyDescent="0.25">
      <c r="A106" s="32"/>
      <c r="B106" s="22"/>
      <c r="C106" s="22"/>
      <c r="D106" s="22"/>
      <c r="E106" s="22"/>
      <c r="F106" s="31"/>
    </row>
    <row r="107" spans="1:6" x14ac:dyDescent="0.25">
      <c r="A107" s="49" t="s">
        <v>114</v>
      </c>
      <c r="B107" s="22"/>
      <c r="C107" s="22"/>
      <c r="D107" s="22"/>
      <c r="E107" s="22"/>
      <c r="F107" s="31"/>
    </row>
    <row r="108" spans="1:6" x14ac:dyDescent="0.25">
      <c r="A108" s="32"/>
      <c r="B108" s="22"/>
      <c r="C108" s="22"/>
      <c r="D108" s="22"/>
      <c r="E108" s="22"/>
      <c r="F108" s="31"/>
    </row>
    <row r="109" spans="1:6" x14ac:dyDescent="0.25">
      <c r="A109" s="32"/>
      <c r="B109" s="22"/>
      <c r="C109" s="22"/>
      <c r="D109" s="22"/>
      <c r="E109" s="22"/>
      <c r="F109" s="31"/>
    </row>
    <row r="110" spans="1:6" x14ac:dyDescent="0.25">
      <c r="A110" s="49" t="s">
        <v>1183</v>
      </c>
      <c r="B110" s="22"/>
      <c r="C110" s="22"/>
      <c r="D110" s="22"/>
      <c r="E110" s="22"/>
      <c r="F110" s="31"/>
    </row>
    <row r="111" spans="1:6" x14ac:dyDescent="0.25">
      <c r="A111" s="50" t="s">
        <v>1184</v>
      </c>
      <c r="B111" s="21" t="s">
        <v>66</v>
      </c>
      <c r="C111" s="22"/>
      <c r="D111" s="22"/>
      <c r="E111" s="22"/>
      <c r="F111" s="31"/>
    </row>
    <row r="112" spans="1:6" x14ac:dyDescent="0.25">
      <c r="A112" s="32" t="s">
        <v>1270</v>
      </c>
      <c r="B112" s="22"/>
      <c r="C112" s="22"/>
      <c r="D112" s="22"/>
      <c r="E112" s="22"/>
      <c r="F112" s="31"/>
    </row>
    <row r="113" spans="1:6" x14ac:dyDescent="0.25">
      <c r="A113" s="32" t="s">
        <v>1185</v>
      </c>
      <c r="B113" s="22" t="s">
        <v>1186</v>
      </c>
      <c r="C113" s="22" t="s">
        <v>1186</v>
      </c>
      <c r="D113" s="22"/>
      <c r="E113" s="22"/>
      <c r="F113" s="31"/>
    </row>
    <row r="114" spans="1:6" x14ac:dyDescent="0.25">
      <c r="A114" s="32"/>
      <c r="B114" s="51">
        <v>43555</v>
      </c>
      <c r="C114" s="51">
        <v>43585</v>
      </c>
      <c r="D114" s="22"/>
      <c r="E114" s="22"/>
      <c r="F114" s="31"/>
    </row>
    <row r="115" spans="1:6" x14ac:dyDescent="0.25">
      <c r="A115" s="32" t="s">
        <v>1190</v>
      </c>
      <c r="B115" s="22">
        <v>23.411999999999999</v>
      </c>
      <c r="C115" s="22">
        <v>22.882999999999999</v>
      </c>
      <c r="D115" s="22"/>
      <c r="E115" s="22"/>
      <c r="F115" s="31"/>
    </row>
    <row r="116" spans="1:6" x14ac:dyDescent="0.25">
      <c r="A116" s="32" t="s">
        <v>1191</v>
      </c>
      <c r="B116" s="22">
        <v>28.38</v>
      </c>
      <c r="C116" s="22">
        <v>27.738</v>
      </c>
      <c r="D116" s="22"/>
      <c r="E116" s="22"/>
      <c r="F116" s="31"/>
    </row>
    <row r="117" spans="1:6" x14ac:dyDescent="0.25">
      <c r="A117" s="32" t="s">
        <v>1209</v>
      </c>
      <c r="B117" s="22">
        <v>20.744</v>
      </c>
      <c r="C117" s="22">
        <v>20.248999999999999</v>
      </c>
      <c r="D117" s="22"/>
      <c r="E117" s="22"/>
      <c r="F117" s="31"/>
    </row>
    <row r="118" spans="1:6" x14ac:dyDescent="0.25">
      <c r="A118" s="32" t="s">
        <v>1211</v>
      </c>
      <c r="B118" s="22">
        <v>26.689</v>
      </c>
      <c r="C118" s="22">
        <v>26.050999999999998</v>
      </c>
      <c r="D118" s="22"/>
      <c r="E118" s="22"/>
      <c r="F118" s="31"/>
    </row>
    <row r="119" spans="1:6" x14ac:dyDescent="0.25">
      <c r="A119" s="64"/>
      <c r="B119" s="63"/>
      <c r="C119" s="22"/>
      <c r="D119" s="22"/>
      <c r="E119" s="22"/>
      <c r="F119" s="31"/>
    </row>
    <row r="120" spans="1:6" x14ac:dyDescent="0.25">
      <c r="A120" s="64" t="s">
        <v>1201</v>
      </c>
      <c r="B120" s="73" t="s">
        <v>66</v>
      </c>
      <c r="C120" s="22"/>
      <c r="D120" s="22"/>
      <c r="E120" s="22"/>
      <c r="F120" s="31"/>
    </row>
    <row r="121" spans="1:6" x14ac:dyDescent="0.25">
      <c r="A121" s="64" t="s">
        <v>1202</v>
      </c>
      <c r="B121" s="73" t="s">
        <v>66</v>
      </c>
      <c r="C121" s="22"/>
      <c r="D121" s="22"/>
      <c r="E121" s="22"/>
      <c r="F121" s="31"/>
    </row>
    <row r="122" spans="1:6" x14ac:dyDescent="0.25">
      <c r="A122" s="65" t="s">
        <v>1203</v>
      </c>
      <c r="B122" s="73" t="s">
        <v>66</v>
      </c>
      <c r="C122" s="22"/>
      <c r="D122" s="22"/>
      <c r="E122" s="22"/>
      <c r="F122" s="31"/>
    </row>
    <row r="123" spans="1:6" x14ac:dyDescent="0.25">
      <c r="A123" s="65" t="s">
        <v>1204</v>
      </c>
      <c r="B123" s="73" t="s">
        <v>66</v>
      </c>
      <c r="C123" s="22"/>
      <c r="D123" s="22"/>
      <c r="E123" s="22"/>
      <c r="F123" s="31"/>
    </row>
    <row r="124" spans="1:6" x14ac:dyDescent="0.25">
      <c r="A124" s="64" t="s">
        <v>1271</v>
      </c>
      <c r="B124" s="76">
        <v>3.15</v>
      </c>
      <c r="C124" s="22"/>
      <c r="D124" s="22"/>
      <c r="E124" s="22"/>
      <c r="F124" s="31"/>
    </row>
    <row r="125" spans="1:6" ht="30" x14ac:dyDescent="0.25">
      <c r="A125" s="65" t="s">
        <v>1268</v>
      </c>
      <c r="B125" s="73" t="s">
        <v>66</v>
      </c>
      <c r="C125" s="22"/>
      <c r="D125" s="22"/>
      <c r="E125" s="22"/>
      <c r="F125" s="31"/>
    </row>
    <row r="126" spans="1:6" ht="30" x14ac:dyDescent="0.25">
      <c r="A126" s="65" t="s">
        <v>1269</v>
      </c>
      <c r="B126" s="73" t="s">
        <v>66</v>
      </c>
      <c r="C126" s="22"/>
      <c r="D126" s="22"/>
      <c r="E126" s="22"/>
      <c r="F126" s="31"/>
    </row>
    <row r="127" spans="1:6" ht="15.75" thickBot="1" x14ac:dyDescent="0.3">
      <c r="A127" s="66"/>
      <c r="B127" s="67"/>
      <c r="C127" s="52"/>
      <c r="D127" s="52"/>
      <c r="E127" s="52"/>
      <c r="F127" s="53"/>
    </row>
    <row r="128" spans="1:6" x14ac:dyDescent="0.25">
      <c r="A128" s="68"/>
      <c r="B128" s="68"/>
    </row>
    <row r="129" spans="1:2" x14ac:dyDescent="0.25">
      <c r="A129" s="68"/>
      <c r="B129" s="68"/>
    </row>
    <row r="130" spans="1:2" x14ac:dyDescent="0.25">
      <c r="A130" s="68"/>
      <c r="B130" s="68"/>
    </row>
    <row r="131" spans="1:2" x14ac:dyDescent="0.25">
      <c r="A131" s="68"/>
      <c r="B131" s="68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workbookViewId="0">
      <pane ySplit="7" topLeftCell="A80" activePane="bottomLeft" state="frozen"/>
      <selection activeCell="A44" sqref="A44"/>
      <selection pane="bottomLeft" activeCell="B84" sqref="B84"/>
    </sheetView>
  </sheetViews>
  <sheetFormatPr defaultRowHeight="15" x14ac:dyDescent="0.25"/>
  <cols>
    <col min="1" max="1" width="82.28515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44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27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2" t="s">
        <v>65</v>
      </c>
      <c r="B9" s="11"/>
      <c r="C9" s="11"/>
      <c r="D9" s="4"/>
      <c r="E9" s="5"/>
      <c r="F9" s="41"/>
    </row>
    <row r="10" spans="1:8" x14ac:dyDescent="0.25">
      <c r="A10" s="42" t="s">
        <v>218</v>
      </c>
      <c r="B10" s="11"/>
      <c r="C10" s="11"/>
      <c r="D10" s="4"/>
      <c r="E10" s="5"/>
      <c r="F10" s="41"/>
    </row>
    <row r="11" spans="1:8" x14ac:dyDescent="0.25">
      <c r="A11" s="40" t="s">
        <v>262</v>
      </c>
      <c r="B11" s="11" t="s">
        <v>263</v>
      </c>
      <c r="C11" s="11" t="s">
        <v>236</v>
      </c>
      <c r="D11" s="4">
        <v>3850</v>
      </c>
      <c r="E11" s="5">
        <v>89.22</v>
      </c>
      <c r="F11" s="41">
        <v>9.4799999999999995E-2</v>
      </c>
    </row>
    <row r="12" spans="1:8" x14ac:dyDescent="0.25">
      <c r="A12" s="40" t="s">
        <v>219</v>
      </c>
      <c r="B12" s="11" t="s">
        <v>220</v>
      </c>
      <c r="C12" s="11" t="s">
        <v>221</v>
      </c>
      <c r="D12" s="4">
        <v>5892</v>
      </c>
      <c r="E12" s="5">
        <v>82.06</v>
      </c>
      <c r="F12" s="41">
        <v>8.72E-2</v>
      </c>
    </row>
    <row r="13" spans="1:8" x14ac:dyDescent="0.25">
      <c r="A13" s="40" t="s">
        <v>222</v>
      </c>
      <c r="B13" s="11" t="s">
        <v>223</v>
      </c>
      <c r="C13" s="11" t="s">
        <v>224</v>
      </c>
      <c r="D13" s="4">
        <v>3566</v>
      </c>
      <c r="E13" s="5">
        <v>71.14</v>
      </c>
      <c r="F13" s="41">
        <v>7.5600000000000001E-2</v>
      </c>
    </row>
    <row r="14" spans="1:8" x14ac:dyDescent="0.25">
      <c r="A14" s="40" t="s">
        <v>596</v>
      </c>
      <c r="B14" s="11" t="s">
        <v>597</v>
      </c>
      <c r="C14" s="11" t="s">
        <v>236</v>
      </c>
      <c r="D14" s="4">
        <v>16911</v>
      </c>
      <c r="E14" s="5">
        <v>68.91</v>
      </c>
      <c r="F14" s="41">
        <v>7.3300000000000004E-2</v>
      </c>
    </row>
    <row r="15" spans="1:8" x14ac:dyDescent="0.25">
      <c r="A15" s="40" t="s">
        <v>225</v>
      </c>
      <c r="B15" s="11" t="s">
        <v>226</v>
      </c>
      <c r="C15" s="11" t="s">
        <v>227</v>
      </c>
      <c r="D15" s="4">
        <v>7247</v>
      </c>
      <c r="E15" s="5">
        <v>54.45</v>
      </c>
      <c r="F15" s="41">
        <v>5.79E-2</v>
      </c>
    </row>
    <row r="16" spans="1:8" x14ac:dyDescent="0.25">
      <c r="A16" s="40" t="s">
        <v>239</v>
      </c>
      <c r="B16" s="11" t="s">
        <v>240</v>
      </c>
      <c r="C16" s="11" t="s">
        <v>241</v>
      </c>
      <c r="D16" s="4">
        <v>13957</v>
      </c>
      <c r="E16" s="5">
        <v>42.06</v>
      </c>
      <c r="F16" s="41">
        <v>4.4699999999999997E-2</v>
      </c>
    </row>
    <row r="17" spans="1:6" x14ac:dyDescent="0.25">
      <c r="A17" s="40" t="s">
        <v>234</v>
      </c>
      <c r="B17" s="11" t="s">
        <v>235</v>
      </c>
      <c r="C17" s="11" t="s">
        <v>236</v>
      </c>
      <c r="D17" s="4">
        <v>13411</v>
      </c>
      <c r="E17" s="5">
        <v>41.57</v>
      </c>
      <c r="F17" s="41">
        <v>4.4200000000000003E-2</v>
      </c>
    </row>
    <row r="18" spans="1:6" x14ac:dyDescent="0.25">
      <c r="A18" s="40" t="s">
        <v>242</v>
      </c>
      <c r="B18" s="11" t="s">
        <v>243</v>
      </c>
      <c r="C18" s="11" t="s">
        <v>244</v>
      </c>
      <c r="D18" s="4">
        <v>2904</v>
      </c>
      <c r="E18" s="5">
        <v>39.159999999999997</v>
      </c>
      <c r="F18" s="41">
        <v>4.1599999999999998E-2</v>
      </c>
    </row>
    <row r="19" spans="1:6" x14ac:dyDescent="0.25">
      <c r="A19" s="40" t="s">
        <v>329</v>
      </c>
      <c r="B19" s="11" t="s">
        <v>330</v>
      </c>
      <c r="C19" s="11" t="s">
        <v>236</v>
      </c>
      <c r="D19" s="4">
        <v>4758</v>
      </c>
      <c r="E19" s="5">
        <v>36.49</v>
      </c>
      <c r="F19" s="41">
        <v>3.8800000000000001E-2</v>
      </c>
    </row>
    <row r="20" spans="1:6" x14ac:dyDescent="0.25">
      <c r="A20" s="40" t="s">
        <v>249</v>
      </c>
      <c r="B20" s="11" t="s">
        <v>250</v>
      </c>
      <c r="C20" s="11" t="s">
        <v>227</v>
      </c>
      <c r="D20" s="4">
        <v>1501</v>
      </c>
      <c r="E20" s="5">
        <v>33.93</v>
      </c>
      <c r="F20" s="41">
        <v>3.61E-2</v>
      </c>
    </row>
    <row r="21" spans="1:6" x14ac:dyDescent="0.25">
      <c r="A21" s="40" t="s">
        <v>245</v>
      </c>
      <c r="B21" s="11" t="s">
        <v>246</v>
      </c>
      <c r="C21" s="11" t="s">
        <v>241</v>
      </c>
      <c r="D21" s="4">
        <v>1766</v>
      </c>
      <c r="E21" s="5">
        <v>31.04</v>
      </c>
      <c r="F21" s="41">
        <v>3.3000000000000002E-2</v>
      </c>
    </row>
    <row r="22" spans="1:6" x14ac:dyDescent="0.25">
      <c r="A22" s="40" t="s">
        <v>606</v>
      </c>
      <c r="B22" s="11" t="s">
        <v>607</v>
      </c>
      <c r="C22" s="11" t="s">
        <v>236</v>
      </c>
      <c r="D22" s="4">
        <v>3629</v>
      </c>
      <c r="E22" s="5">
        <v>24.64</v>
      </c>
      <c r="F22" s="41">
        <v>2.6200000000000001E-2</v>
      </c>
    </row>
    <row r="23" spans="1:6" x14ac:dyDescent="0.25">
      <c r="A23" s="40" t="s">
        <v>621</v>
      </c>
      <c r="B23" s="11" t="s">
        <v>622</v>
      </c>
      <c r="C23" s="11" t="s">
        <v>241</v>
      </c>
      <c r="D23" s="4">
        <v>714</v>
      </c>
      <c r="E23" s="5">
        <v>20.68</v>
      </c>
      <c r="F23" s="41">
        <v>2.1999999999999999E-2</v>
      </c>
    </row>
    <row r="24" spans="1:6" x14ac:dyDescent="0.25">
      <c r="A24" s="40" t="s">
        <v>787</v>
      </c>
      <c r="B24" s="11" t="s">
        <v>788</v>
      </c>
      <c r="C24" s="11" t="s">
        <v>614</v>
      </c>
      <c r="D24" s="4">
        <v>1795</v>
      </c>
      <c r="E24" s="5">
        <v>19.3</v>
      </c>
      <c r="F24" s="41">
        <v>2.0500000000000001E-2</v>
      </c>
    </row>
    <row r="25" spans="1:6" x14ac:dyDescent="0.25">
      <c r="A25" s="40" t="s">
        <v>358</v>
      </c>
      <c r="B25" s="11" t="s">
        <v>359</v>
      </c>
      <c r="C25" s="11" t="s">
        <v>224</v>
      </c>
      <c r="D25" s="4">
        <v>609</v>
      </c>
      <c r="E25" s="5">
        <v>18.850000000000001</v>
      </c>
      <c r="F25" s="41">
        <v>0.02</v>
      </c>
    </row>
    <row r="26" spans="1:6" x14ac:dyDescent="0.25">
      <c r="A26" s="40" t="s">
        <v>773</v>
      </c>
      <c r="B26" s="11" t="s">
        <v>774</v>
      </c>
      <c r="C26" s="11" t="s">
        <v>349</v>
      </c>
      <c r="D26" s="4">
        <v>1270</v>
      </c>
      <c r="E26" s="5">
        <v>17.690000000000001</v>
      </c>
      <c r="F26" s="41">
        <v>1.8800000000000001E-2</v>
      </c>
    </row>
    <row r="27" spans="1:6" x14ac:dyDescent="0.25">
      <c r="A27" s="40" t="s">
        <v>752</v>
      </c>
      <c r="B27" s="11" t="s">
        <v>753</v>
      </c>
      <c r="C27" s="11" t="s">
        <v>236</v>
      </c>
      <c r="D27" s="4">
        <v>7685</v>
      </c>
      <c r="E27" s="5">
        <v>15.59</v>
      </c>
      <c r="F27" s="41">
        <v>1.66E-2</v>
      </c>
    </row>
    <row r="28" spans="1:6" x14ac:dyDescent="0.25">
      <c r="A28" s="40" t="s">
        <v>619</v>
      </c>
      <c r="B28" s="11" t="s">
        <v>620</v>
      </c>
      <c r="C28" s="11" t="s">
        <v>281</v>
      </c>
      <c r="D28" s="4">
        <v>232</v>
      </c>
      <c r="E28" s="5">
        <v>15.47</v>
      </c>
      <c r="F28" s="41">
        <v>1.6400000000000001E-2</v>
      </c>
    </row>
    <row r="29" spans="1:6" x14ac:dyDescent="0.25">
      <c r="A29" s="40" t="s">
        <v>757</v>
      </c>
      <c r="B29" s="11" t="s">
        <v>758</v>
      </c>
      <c r="C29" s="11" t="s">
        <v>236</v>
      </c>
      <c r="D29" s="4">
        <v>905</v>
      </c>
      <c r="E29" s="5">
        <v>14.54</v>
      </c>
      <c r="F29" s="41">
        <v>1.55E-2</v>
      </c>
    </row>
    <row r="30" spans="1:6" x14ac:dyDescent="0.25">
      <c r="A30" s="40" t="s">
        <v>989</v>
      </c>
      <c r="B30" s="11" t="s">
        <v>990</v>
      </c>
      <c r="C30" s="11" t="s">
        <v>241</v>
      </c>
      <c r="D30" s="4">
        <v>3294</v>
      </c>
      <c r="E30" s="5">
        <v>14.53</v>
      </c>
      <c r="F30" s="41">
        <v>1.54E-2</v>
      </c>
    </row>
    <row r="31" spans="1:6" x14ac:dyDescent="0.25">
      <c r="A31" s="40" t="s">
        <v>279</v>
      </c>
      <c r="B31" s="11" t="s">
        <v>280</v>
      </c>
      <c r="C31" s="11" t="s">
        <v>281</v>
      </c>
      <c r="D31" s="4">
        <v>1967</v>
      </c>
      <c r="E31" s="5">
        <v>12.69</v>
      </c>
      <c r="F31" s="41">
        <v>1.35E-2</v>
      </c>
    </row>
    <row r="32" spans="1:6" x14ac:dyDescent="0.25">
      <c r="A32" s="40" t="s">
        <v>635</v>
      </c>
      <c r="B32" s="11" t="s">
        <v>636</v>
      </c>
      <c r="C32" s="11" t="s">
        <v>259</v>
      </c>
      <c r="D32" s="4">
        <v>6283</v>
      </c>
      <c r="E32" s="5">
        <v>11.71</v>
      </c>
      <c r="F32" s="41">
        <v>1.24E-2</v>
      </c>
    </row>
    <row r="33" spans="1:6" x14ac:dyDescent="0.25">
      <c r="A33" s="40" t="s">
        <v>322</v>
      </c>
      <c r="B33" s="11" t="s">
        <v>323</v>
      </c>
      <c r="C33" s="11" t="s">
        <v>324</v>
      </c>
      <c r="D33" s="4">
        <v>2370</v>
      </c>
      <c r="E33" s="5">
        <v>11.19</v>
      </c>
      <c r="F33" s="41">
        <v>1.1900000000000001E-2</v>
      </c>
    </row>
    <row r="34" spans="1:6" x14ac:dyDescent="0.25">
      <c r="A34" s="40" t="s">
        <v>991</v>
      </c>
      <c r="B34" s="11" t="s">
        <v>992</v>
      </c>
      <c r="C34" s="11" t="s">
        <v>286</v>
      </c>
      <c r="D34" s="4">
        <v>5292</v>
      </c>
      <c r="E34" s="5">
        <v>10.9</v>
      </c>
      <c r="F34" s="41">
        <v>1.1599999999999999E-2</v>
      </c>
    </row>
    <row r="35" spans="1:6" x14ac:dyDescent="0.25">
      <c r="A35" s="40" t="s">
        <v>754</v>
      </c>
      <c r="B35" s="11" t="s">
        <v>755</v>
      </c>
      <c r="C35" s="11" t="s">
        <v>756</v>
      </c>
      <c r="D35" s="4">
        <v>6853</v>
      </c>
      <c r="E35" s="5">
        <v>10.58</v>
      </c>
      <c r="F35" s="41">
        <v>1.12E-2</v>
      </c>
    </row>
    <row r="36" spans="1:6" x14ac:dyDescent="0.25">
      <c r="A36" s="40" t="s">
        <v>720</v>
      </c>
      <c r="B36" s="11" t="s">
        <v>721</v>
      </c>
      <c r="C36" s="11" t="s">
        <v>241</v>
      </c>
      <c r="D36" s="4">
        <v>778</v>
      </c>
      <c r="E36" s="5">
        <v>10.34</v>
      </c>
      <c r="F36" s="41">
        <v>1.0999999999999999E-2</v>
      </c>
    </row>
    <row r="37" spans="1:6" x14ac:dyDescent="0.25">
      <c r="A37" s="40" t="s">
        <v>748</v>
      </c>
      <c r="B37" s="11" t="s">
        <v>749</v>
      </c>
      <c r="C37" s="11" t="s">
        <v>668</v>
      </c>
      <c r="D37" s="4">
        <v>842</v>
      </c>
      <c r="E37" s="5">
        <v>10.24</v>
      </c>
      <c r="F37" s="41">
        <v>1.09E-2</v>
      </c>
    </row>
    <row r="38" spans="1:6" x14ac:dyDescent="0.25">
      <c r="A38" s="40" t="s">
        <v>334</v>
      </c>
      <c r="B38" s="11" t="s">
        <v>335</v>
      </c>
      <c r="C38" s="11" t="s">
        <v>224</v>
      </c>
      <c r="D38" s="4">
        <v>2409</v>
      </c>
      <c r="E38" s="5">
        <v>9.65</v>
      </c>
      <c r="F38" s="41">
        <v>1.03E-2</v>
      </c>
    </row>
    <row r="39" spans="1:6" x14ac:dyDescent="0.25">
      <c r="A39" s="40" t="s">
        <v>650</v>
      </c>
      <c r="B39" s="11" t="s">
        <v>651</v>
      </c>
      <c r="C39" s="11" t="s">
        <v>224</v>
      </c>
      <c r="D39" s="4">
        <v>668</v>
      </c>
      <c r="E39" s="5">
        <v>9.2799999999999994</v>
      </c>
      <c r="F39" s="41">
        <v>9.9000000000000008E-3</v>
      </c>
    </row>
    <row r="40" spans="1:6" x14ac:dyDescent="0.25">
      <c r="A40" s="40" t="s">
        <v>777</v>
      </c>
      <c r="B40" s="11" t="s">
        <v>778</v>
      </c>
      <c r="C40" s="11" t="s">
        <v>349</v>
      </c>
      <c r="D40" s="4">
        <v>1197</v>
      </c>
      <c r="E40" s="5">
        <v>9.27</v>
      </c>
      <c r="F40" s="41">
        <v>9.9000000000000008E-3</v>
      </c>
    </row>
    <row r="41" spans="1:6" x14ac:dyDescent="0.25">
      <c r="A41" s="40" t="s">
        <v>993</v>
      </c>
      <c r="B41" s="11" t="s">
        <v>994</v>
      </c>
      <c r="C41" s="11" t="s">
        <v>324</v>
      </c>
      <c r="D41" s="4">
        <v>4833</v>
      </c>
      <c r="E41" s="5">
        <v>8.14</v>
      </c>
      <c r="F41" s="41">
        <v>8.6999999999999994E-3</v>
      </c>
    </row>
    <row r="42" spans="1:6" x14ac:dyDescent="0.25">
      <c r="A42" s="40" t="s">
        <v>797</v>
      </c>
      <c r="B42" s="11" t="s">
        <v>798</v>
      </c>
      <c r="C42" s="11" t="s">
        <v>317</v>
      </c>
      <c r="D42" s="4">
        <v>2187</v>
      </c>
      <c r="E42" s="5">
        <v>7.13</v>
      </c>
      <c r="F42" s="41">
        <v>7.6E-3</v>
      </c>
    </row>
    <row r="43" spans="1:6" x14ac:dyDescent="0.25">
      <c r="A43" s="40" t="s">
        <v>982</v>
      </c>
      <c r="B43" s="11" t="s">
        <v>983</v>
      </c>
      <c r="C43" s="11" t="s">
        <v>418</v>
      </c>
      <c r="D43" s="4">
        <v>3509</v>
      </c>
      <c r="E43" s="5">
        <v>6.7</v>
      </c>
      <c r="F43" s="41">
        <v>7.1000000000000004E-3</v>
      </c>
    </row>
    <row r="44" spans="1:6" x14ac:dyDescent="0.25">
      <c r="A44" s="40" t="s">
        <v>775</v>
      </c>
      <c r="B44" s="11" t="s">
        <v>776</v>
      </c>
      <c r="C44" s="11" t="s">
        <v>244</v>
      </c>
      <c r="D44" s="4">
        <v>2300</v>
      </c>
      <c r="E44" s="5">
        <v>5.45</v>
      </c>
      <c r="F44" s="41">
        <v>5.7999999999999996E-3</v>
      </c>
    </row>
    <row r="45" spans="1:6" x14ac:dyDescent="0.25">
      <c r="A45" s="40" t="s">
        <v>863</v>
      </c>
      <c r="B45" s="11" t="s">
        <v>864</v>
      </c>
      <c r="C45" s="11" t="s">
        <v>366</v>
      </c>
      <c r="D45" s="4">
        <v>2608</v>
      </c>
      <c r="E45" s="5">
        <v>5.09</v>
      </c>
      <c r="F45" s="41">
        <v>5.4000000000000003E-3</v>
      </c>
    </row>
    <row r="46" spans="1:6" x14ac:dyDescent="0.25">
      <c r="A46" s="40" t="s">
        <v>995</v>
      </c>
      <c r="B46" s="11" t="s">
        <v>996</v>
      </c>
      <c r="C46" s="11" t="s">
        <v>649</v>
      </c>
      <c r="D46" s="4">
        <v>1063</v>
      </c>
      <c r="E46" s="5">
        <v>4.47</v>
      </c>
      <c r="F46" s="41">
        <v>4.7000000000000002E-3</v>
      </c>
    </row>
    <row r="47" spans="1:6" x14ac:dyDescent="0.25">
      <c r="A47" s="40" t="s">
        <v>793</v>
      </c>
      <c r="B47" s="11" t="s">
        <v>794</v>
      </c>
      <c r="C47" s="11" t="s">
        <v>294</v>
      </c>
      <c r="D47" s="4">
        <v>3808</v>
      </c>
      <c r="E47" s="5">
        <v>3.76</v>
      </c>
      <c r="F47" s="41">
        <v>4.0000000000000001E-3</v>
      </c>
    </row>
    <row r="48" spans="1:6" x14ac:dyDescent="0.25">
      <c r="A48" s="40" t="s">
        <v>997</v>
      </c>
      <c r="B48" s="11" t="s">
        <v>998</v>
      </c>
      <c r="C48" s="11" t="s">
        <v>418</v>
      </c>
      <c r="D48" s="4">
        <v>1824</v>
      </c>
      <c r="E48" s="5">
        <v>3.47</v>
      </c>
      <c r="F48" s="41">
        <v>3.7000000000000002E-3</v>
      </c>
    </row>
    <row r="49" spans="1:6" x14ac:dyDescent="0.25">
      <c r="A49" s="40" t="s">
        <v>999</v>
      </c>
      <c r="B49" s="11" t="s">
        <v>1000</v>
      </c>
      <c r="C49" s="11" t="s">
        <v>294</v>
      </c>
      <c r="D49" s="4">
        <v>1163</v>
      </c>
      <c r="E49" s="5">
        <v>2.83</v>
      </c>
      <c r="F49" s="41">
        <v>3.0000000000000001E-3</v>
      </c>
    </row>
    <row r="50" spans="1:6" x14ac:dyDescent="0.25">
      <c r="A50" s="40" t="s">
        <v>343</v>
      </c>
      <c r="B50" s="11" t="s">
        <v>344</v>
      </c>
      <c r="C50" s="11" t="s">
        <v>244</v>
      </c>
      <c r="D50" s="4">
        <v>2743</v>
      </c>
      <c r="E50" s="5">
        <v>2.72</v>
      </c>
      <c r="F50" s="41">
        <v>2.8999999999999998E-3</v>
      </c>
    </row>
    <row r="51" spans="1:6" x14ac:dyDescent="0.25">
      <c r="A51" s="40" t="s">
        <v>925</v>
      </c>
      <c r="B51" s="11" t="s">
        <v>926</v>
      </c>
      <c r="C51" s="11" t="s">
        <v>241</v>
      </c>
      <c r="D51" s="4">
        <v>1265</v>
      </c>
      <c r="E51" s="5">
        <v>2.41</v>
      </c>
      <c r="F51" s="41">
        <v>2.5999999999999999E-3</v>
      </c>
    </row>
    <row r="52" spans="1:6" x14ac:dyDescent="0.25">
      <c r="A52" s="40" t="s">
        <v>1001</v>
      </c>
      <c r="B52" s="11" t="s">
        <v>1002</v>
      </c>
      <c r="C52" s="11" t="s">
        <v>324</v>
      </c>
      <c r="D52" s="4">
        <v>780</v>
      </c>
      <c r="E52" s="5">
        <v>0.56000000000000005</v>
      </c>
      <c r="F52" s="41">
        <v>5.9999999999999995E-4</v>
      </c>
    </row>
    <row r="53" spans="1:6" x14ac:dyDescent="0.25">
      <c r="A53" s="42" t="s">
        <v>98</v>
      </c>
      <c r="B53" s="12"/>
      <c r="C53" s="12"/>
      <c r="D53" s="6"/>
      <c r="E53" s="14">
        <v>909.9</v>
      </c>
      <c r="F53" s="43">
        <v>0.96730000000000005</v>
      </c>
    </row>
    <row r="54" spans="1:6" x14ac:dyDescent="0.25">
      <c r="A54" s="42" t="s">
        <v>421</v>
      </c>
      <c r="B54" s="11"/>
      <c r="C54" s="11"/>
      <c r="D54" s="4"/>
      <c r="E54" s="5"/>
      <c r="F54" s="41"/>
    </row>
    <row r="55" spans="1:6" x14ac:dyDescent="0.25">
      <c r="A55" s="42" t="s">
        <v>98</v>
      </c>
      <c r="B55" s="11"/>
      <c r="C55" s="11"/>
      <c r="D55" s="4"/>
      <c r="E55" s="15" t="s">
        <v>66</v>
      </c>
      <c r="F55" s="45" t="s">
        <v>66</v>
      </c>
    </row>
    <row r="56" spans="1:6" x14ac:dyDescent="0.25">
      <c r="A56" s="46" t="s">
        <v>108</v>
      </c>
      <c r="B56" s="26"/>
      <c r="C56" s="26"/>
      <c r="D56" s="27"/>
      <c r="E56" s="9">
        <v>909.9</v>
      </c>
      <c r="F56" s="48">
        <v>0.96730000000000005</v>
      </c>
    </row>
    <row r="57" spans="1:6" x14ac:dyDescent="0.25">
      <c r="A57" s="40"/>
      <c r="B57" s="11"/>
      <c r="C57" s="11"/>
      <c r="D57" s="4"/>
      <c r="E57" s="5"/>
      <c r="F57" s="41"/>
    </row>
    <row r="58" spans="1:6" x14ac:dyDescent="0.25">
      <c r="A58" s="42" t="s">
        <v>67</v>
      </c>
      <c r="B58" s="11"/>
      <c r="C58" s="11"/>
      <c r="D58" s="4"/>
      <c r="E58" s="5"/>
      <c r="F58" s="41"/>
    </row>
    <row r="59" spans="1:6" x14ac:dyDescent="0.25">
      <c r="A59" s="42" t="s">
        <v>68</v>
      </c>
      <c r="B59" s="11"/>
      <c r="C59" s="11"/>
      <c r="D59" s="4"/>
      <c r="E59" s="5"/>
      <c r="F59" s="41"/>
    </row>
    <row r="60" spans="1:6" x14ac:dyDescent="0.25">
      <c r="A60" s="40" t="s">
        <v>823</v>
      </c>
      <c r="B60" s="11" t="s">
        <v>824</v>
      </c>
      <c r="C60" s="11" t="s">
        <v>188</v>
      </c>
      <c r="D60" s="4">
        <v>68.7</v>
      </c>
      <c r="E60" s="5">
        <v>7.0000000000000007E-2</v>
      </c>
      <c r="F60" s="41">
        <v>1E-4</v>
      </c>
    </row>
    <row r="61" spans="1:6" x14ac:dyDescent="0.25">
      <c r="A61" s="42" t="s">
        <v>98</v>
      </c>
      <c r="B61" s="12"/>
      <c r="C61" s="12"/>
      <c r="D61" s="6"/>
      <c r="E61" s="14">
        <v>7.0000000000000007E-2</v>
      </c>
      <c r="F61" s="43">
        <v>1E-4</v>
      </c>
    </row>
    <row r="62" spans="1:6" x14ac:dyDescent="0.25">
      <c r="A62" s="40"/>
      <c r="B62" s="11"/>
      <c r="C62" s="11"/>
      <c r="D62" s="4"/>
      <c r="E62" s="5"/>
      <c r="F62" s="41"/>
    </row>
    <row r="63" spans="1:6" x14ac:dyDescent="0.25">
      <c r="A63" s="42" t="s">
        <v>103</v>
      </c>
      <c r="B63" s="11"/>
      <c r="C63" s="11"/>
      <c r="D63" s="4"/>
      <c r="E63" s="5"/>
      <c r="F63" s="41"/>
    </row>
    <row r="64" spans="1:6" x14ac:dyDescent="0.25">
      <c r="A64" s="42" t="s">
        <v>98</v>
      </c>
      <c r="B64" s="11"/>
      <c r="C64" s="11"/>
      <c r="D64" s="4"/>
      <c r="E64" s="15" t="s">
        <v>66</v>
      </c>
      <c r="F64" s="45" t="s">
        <v>66</v>
      </c>
    </row>
    <row r="65" spans="1:6" x14ac:dyDescent="0.25">
      <c r="A65" s="40"/>
      <c r="B65" s="11"/>
      <c r="C65" s="11"/>
      <c r="D65" s="4"/>
      <c r="E65" s="5"/>
      <c r="F65" s="41"/>
    </row>
    <row r="66" spans="1:6" x14ac:dyDescent="0.25">
      <c r="A66" s="42" t="s">
        <v>107</v>
      </c>
      <c r="B66" s="11"/>
      <c r="C66" s="11"/>
      <c r="D66" s="4"/>
      <c r="E66" s="5"/>
      <c r="F66" s="41"/>
    </row>
    <row r="67" spans="1:6" x14ac:dyDescent="0.25">
      <c r="A67" s="42" t="s">
        <v>98</v>
      </c>
      <c r="B67" s="11"/>
      <c r="C67" s="11"/>
      <c r="D67" s="4"/>
      <c r="E67" s="15" t="s">
        <v>66</v>
      </c>
      <c r="F67" s="45" t="s">
        <v>66</v>
      </c>
    </row>
    <row r="68" spans="1:6" x14ac:dyDescent="0.25">
      <c r="A68" s="40"/>
      <c r="B68" s="11"/>
      <c r="C68" s="11"/>
      <c r="D68" s="4"/>
      <c r="E68" s="5"/>
      <c r="F68" s="41"/>
    </row>
    <row r="69" spans="1:6" x14ac:dyDescent="0.25">
      <c r="A69" s="46" t="s">
        <v>108</v>
      </c>
      <c r="B69" s="26"/>
      <c r="C69" s="26"/>
      <c r="D69" s="27"/>
      <c r="E69" s="14">
        <v>7.0000000000000007E-2</v>
      </c>
      <c r="F69" s="43">
        <v>1E-4</v>
      </c>
    </row>
    <row r="70" spans="1:6" x14ac:dyDescent="0.25">
      <c r="A70" s="40"/>
      <c r="B70" s="11"/>
      <c r="C70" s="11"/>
      <c r="D70" s="4"/>
      <c r="E70" s="5"/>
      <c r="F70" s="41"/>
    </row>
    <row r="71" spans="1:6" x14ac:dyDescent="0.25">
      <c r="A71" s="40"/>
      <c r="B71" s="11"/>
      <c r="C71" s="11"/>
      <c r="D71" s="4"/>
      <c r="E71" s="5"/>
      <c r="F71" s="41"/>
    </row>
    <row r="72" spans="1:6" x14ac:dyDescent="0.25">
      <c r="A72" s="42" t="s">
        <v>109</v>
      </c>
      <c r="B72" s="11"/>
      <c r="C72" s="11"/>
      <c r="D72" s="4"/>
      <c r="E72" s="5"/>
      <c r="F72" s="41"/>
    </row>
    <row r="73" spans="1:6" x14ac:dyDescent="0.25">
      <c r="A73" s="40" t="s">
        <v>110</v>
      </c>
      <c r="B73" s="11"/>
      <c r="C73" s="11"/>
      <c r="D73" s="4"/>
      <c r="E73" s="5">
        <v>31.99</v>
      </c>
      <c r="F73" s="41">
        <v>3.4000000000000002E-2</v>
      </c>
    </row>
    <row r="74" spans="1:6" x14ac:dyDescent="0.25">
      <c r="A74" s="42" t="s">
        <v>98</v>
      </c>
      <c r="B74" s="12"/>
      <c r="C74" s="12"/>
      <c r="D74" s="6"/>
      <c r="E74" s="14">
        <v>31.99</v>
      </c>
      <c r="F74" s="43">
        <v>3.4000000000000002E-2</v>
      </c>
    </row>
    <row r="75" spans="1:6" x14ac:dyDescent="0.25">
      <c r="A75" s="40"/>
      <c r="B75" s="11"/>
      <c r="C75" s="11"/>
      <c r="D75" s="4"/>
      <c r="E75" s="5"/>
      <c r="F75" s="41"/>
    </row>
    <row r="76" spans="1:6" x14ac:dyDescent="0.25">
      <c r="A76" s="46" t="s">
        <v>108</v>
      </c>
      <c r="B76" s="26"/>
      <c r="C76" s="26"/>
      <c r="D76" s="27"/>
      <c r="E76" s="14">
        <v>31.99</v>
      </c>
      <c r="F76" s="43">
        <v>3.4000000000000002E-2</v>
      </c>
    </row>
    <row r="77" spans="1:6" x14ac:dyDescent="0.25">
      <c r="A77" s="40" t="s">
        <v>111</v>
      </c>
      <c r="B77" s="11"/>
      <c r="C77" s="11"/>
      <c r="D77" s="4"/>
      <c r="E77" s="17">
        <v>-1.27</v>
      </c>
      <c r="F77" s="58">
        <v>-1.4E-3</v>
      </c>
    </row>
    <row r="78" spans="1:6" x14ac:dyDescent="0.25">
      <c r="A78" s="47" t="s">
        <v>112</v>
      </c>
      <c r="B78" s="13"/>
      <c r="C78" s="13"/>
      <c r="D78" s="8"/>
      <c r="E78" s="9">
        <v>940.69</v>
      </c>
      <c r="F78" s="48">
        <v>1</v>
      </c>
    </row>
    <row r="79" spans="1:6" x14ac:dyDescent="0.25">
      <c r="A79" s="32"/>
      <c r="B79" s="22"/>
      <c r="C79" s="22"/>
      <c r="D79" s="22"/>
      <c r="E79" s="22"/>
      <c r="F79" s="31"/>
    </row>
    <row r="80" spans="1:6" x14ac:dyDescent="0.25">
      <c r="A80" s="49" t="s">
        <v>114</v>
      </c>
      <c r="B80" s="22"/>
      <c r="C80" s="22"/>
      <c r="D80" s="22"/>
      <c r="E80" s="22"/>
      <c r="F80" s="31"/>
    </row>
    <row r="81" spans="1:6" x14ac:dyDescent="0.25">
      <c r="A81" s="32"/>
      <c r="B81" s="22"/>
      <c r="C81" s="22"/>
      <c r="D81" s="22"/>
      <c r="E81" s="22"/>
      <c r="F81" s="31"/>
    </row>
    <row r="82" spans="1:6" x14ac:dyDescent="0.25">
      <c r="A82" s="32"/>
      <c r="B82" s="22"/>
      <c r="C82" s="22"/>
      <c r="D82" s="22"/>
      <c r="E82" s="22"/>
      <c r="F82" s="31"/>
    </row>
    <row r="83" spans="1:6" x14ac:dyDescent="0.25">
      <c r="A83" s="49" t="s">
        <v>1183</v>
      </c>
      <c r="B83" s="22"/>
      <c r="C83" s="22"/>
      <c r="D83" s="22"/>
      <c r="E83" s="22"/>
      <c r="F83" s="31"/>
    </row>
    <row r="84" spans="1:6" x14ac:dyDescent="0.25">
      <c r="A84" s="50" t="s">
        <v>1184</v>
      </c>
      <c r="B84" s="21" t="s">
        <v>66</v>
      </c>
      <c r="C84" s="22"/>
      <c r="D84" s="22"/>
      <c r="E84" s="22"/>
      <c r="F84" s="31"/>
    </row>
    <row r="85" spans="1:6" x14ac:dyDescent="0.25">
      <c r="A85" s="32" t="s">
        <v>1270</v>
      </c>
      <c r="B85" s="22"/>
      <c r="C85" s="22"/>
      <c r="D85" s="22"/>
      <c r="E85" s="22"/>
      <c r="F85" s="31"/>
    </row>
    <row r="86" spans="1:6" x14ac:dyDescent="0.25">
      <c r="A86" s="32" t="s">
        <v>1185</v>
      </c>
      <c r="B86" s="22" t="s">
        <v>1186</v>
      </c>
      <c r="C86" s="22" t="s">
        <v>1186</v>
      </c>
      <c r="D86" s="22"/>
      <c r="E86" s="22"/>
      <c r="F86" s="31"/>
    </row>
    <row r="87" spans="1:6" x14ac:dyDescent="0.25">
      <c r="A87" s="32"/>
      <c r="B87" s="51">
        <v>43555</v>
      </c>
      <c r="C87" s="51">
        <v>43585</v>
      </c>
      <c r="D87" s="22"/>
      <c r="E87" s="22"/>
      <c r="F87" s="31"/>
    </row>
    <row r="88" spans="1:6" x14ac:dyDescent="0.25">
      <c r="A88" s="32" t="s">
        <v>1190</v>
      </c>
      <c r="B88" s="22">
        <v>31.952000000000002</v>
      </c>
      <c r="C88" s="22">
        <v>31.760999999999999</v>
      </c>
      <c r="D88" s="22"/>
      <c r="E88" s="22"/>
      <c r="F88" s="31"/>
    </row>
    <row r="89" spans="1:6" x14ac:dyDescent="0.25">
      <c r="A89" s="32" t="s">
        <v>1191</v>
      </c>
      <c r="B89" s="22">
        <v>42.731000000000002</v>
      </c>
      <c r="C89" s="22">
        <v>42.475999999999999</v>
      </c>
      <c r="D89" s="22"/>
      <c r="E89" s="22"/>
      <c r="F89" s="31"/>
    </row>
    <row r="90" spans="1:6" x14ac:dyDescent="0.25">
      <c r="A90" s="32" t="s">
        <v>1209</v>
      </c>
      <c r="B90" s="22">
        <v>30.414000000000001</v>
      </c>
      <c r="C90" s="22">
        <v>30.201000000000001</v>
      </c>
      <c r="D90" s="22"/>
      <c r="E90" s="22"/>
      <c r="F90" s="31"/>
    </row>
    <row r="91" spans="1:6" x14ac:dyDescent="0.25">
      <c r="A91" s="32" t="s">
        <v>1211</v>
      </c>
      <c r="B91" s="22">
        <v>40.344999999999999</v>
      </c>
      <c r="C91" s="22">
        <v>40.063000000000002</v>
      </c>
      <c r="D91" s="22"/>
      <c r="E91" s="22"/>
      <c r="F91" s="31"/>
    </row>
    <row r="92" spans="1:6" x14ac:dyDescent="0.25">
      <c r="A92" s="64"/>
      <c r="B92" s="63"/>
      <c r="C92" s="22"/>
      <c r="D92" s="22"/>
      <c r="E92" s="22"/>
      <c r="F92" s="31"/>
    </row>
    <row r="93" spans="1:6" x14ac:dyDescent="0.25">
      <c r="A93" s="64" t="s">
        <v>1201</v>
      </c>
      <c r="B93" s="73" t="s">
        <v>66</v>
      </c>
      <c r="C93" s="22"/>
      <c r="D93" s="22"/>
      <c r="E93" s="22"/>
      <c r="F93" s="31"/>
    </row>
    <row r="94" spans="1:6" x14ac:dyDescent="0.25">
      <c r="A94" s="64" t="s">
        <v>1202</v>
      </c>
      <c r="B94" s="73" t="s">
        <v>66</v>
      </c>
      <c r="C94" s="22"/>
      <c r="D94" s="22"/>
      <c r="E94" s="22"/>
      <c r="F94" s="31"/>
    </row>
    <row r="95" spans="1:6" x14ac:dyDescent="0.25">
      <c r="A95" s="65" t="s">
        <v>1203</v>
      </c>
      <c r="B95" s="73" t="s">
        <v>66</v>
      </c>
      <c r="C95" s="22"/>
      <c r="D95" s="22"/>
      <c r="E95" s="22"/>
      <c r="F95" s="31"/>
    </row>
    <row r="96" spans="1:6" x14ac:dyDescent="0.25">
      <c r="A96" s="65" t="s">
        <v>1204</v>
      </c>
      <c r="B96" s="73" t="s">
        <v>66</v>
      </c>
      <c r="C96" s="22"/>
      <c r="D96" s="22"/>
      <c r="E96" s="22"/>
      <c r="F96" s="31"/>
    </row>
    <row r="97" spans="1:6" x14ac:dyDescent="0.25">
      <c r="A97" s="64" t="s">
        <v>1271</v>
      </c>
      <c r="B97" s="76">
        <v>0.45</v>
      </c>
      <c r="C97" s="22"/>
      <c r="D97" s="22"/>
      <c r="E97" s="22"/>
      <c r="F97" s="31"/>
    </row>
    <row r="98" spans="1:6" ht="30" x14ac:dyDescent="0.25">
      <c r="A98" s="65" t="s">
        <v>1268</v>
      </c>
      <c r="B98" s="73" t="s">
        <v>66</v>
      </c>
      <c r="C98" s="22"/>
      <c r="D98" s="22"/>
      <c r="E98" s="22"/>
      <c r="F98" s="31"/>
    </row>
    <row r="99" spans="1:6" ht="30" x14ac:dyDescent="0.25">
      <c r="A99" s="65" t="s">
        <v>1269</v>
      </c>
      <c r="B99" s="73" t="s">
        <v>66</v>
      </c>
      <c r="C99" s="22"/>
      <c r="D99" s="22"/>
      <c r="E99" s="22"/>
      <c r="F99" s="31"/>
    </row>
    <row r="100" spans="1:6" ht="15.75" thickBot="1" x14ac:dyDescent="0.3">
      <c r="A100" s="66"/>
      <c r="B100" s="67"/>
      <c r="C100" s="52"/>
      <c r="D100" s="52"/>
      <c r="E100" s="52"/>
      <c r="F100" s="53"/>
    </row>
    <row r="101" spans="1:6" x14ac:dyDescent="0.25">
      <c r="A101" s="68"/>
      <c r="B101" s="68"/>
    </row>
    <row r="102" spans="1:6" x14ac:dyDescent="0.25">
      <c r="A102" s="68"/>
      <c r="B102" s="68"/>
    </row>
    <row r="103" spans="1:6" x14ac:dyDescent="0.25">
      <c r="A103" s="68"/>
      <c r="B103" s="68"/>
    </row>
    <row r="104" spans="1:6" x14ac:dyDescent="0.25">
      <c r="A104" s="68"/>
      <c r="B104" s="68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showGridLines="0" workbookViewId="0">
      <pane ySplit="7" topLeftCell="A36" activePane="bottomLeft" state="frozen"/>
      <selection activeCell="A44" sqref="A44"/>
      <selection pane="bottomLeft" activeCell="B44" sqref="B44"/>
    </sheetView>
  </sheetViews>
  <sheetFormatPr defaultRowHeight="15" x14ac:dyDescent="0.25"/>
  <cols>
    <col min="1" max="1" width="82.28515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45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46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0"/>
      <c r="B9" s="11"/>
      <c r="C9" s="11"/>
      <c r="D9" s="4"/>
      <c r="E9" s="5"/>
      <c r="F9" s="41"/>
    </row>
    <row r="10" spans="1:8" x14ac:dyDescent="0.25">
      <c r="A10" s="42" t="s">
        <v>65</v>
      </c>
      <c r="B10" s="11"/>
      <c r="C10" s="11"/>
      <c r="D10" s="4"/>
      <c r="E10" s="5" t="s">
        <v>66</v>
      </c>
      <c r="F10" s="41" t="s">
        <v>66</v>
      </c>
    </row>
    <row r="11" spans="1:8" x14ac:dyDescent="0.25">
      <c r="A11" s="40"/>
      <c r="B11" s="11"/>
      <c r="C11" s="11"/>
      <c r="D11" s="4"/>
      <c r="E11" s="5"/>
      <c r="F11" s="41"/>
    </row>
    <row r="12" spans="1:8" x14ac:dyDescent="0.25">
      <c r="A12" s="40"/>
      <c r="B12" s="11"/>
      <c r="C12" s="11"/>
      <c r="D12" s="4"/>
      <c r="E12" s="5"/>
      <c r="F12" s="41"/>
    </row>
    <row r="13" spans="1:8" x14ac:dyDescent="0.25">
      <c r="A13" s="42" t="s">
        <v>109</v>
      </c>
      <c r="B13" s="11"/>
      <c r="C13" s="11"/>
      <c r="D13" s="4"/>
      <c r="E13" s="5"/>
      <c r="F13" s="41"/>
    </row>
    <row r="14" spans="1:8" x14ac:dyDescent="0.25">
      <c r="A14" s="40" t="s">
        <v>110</v>
      </c>
      <c r="B14" s="11"/>
      <c r="C14" s="11"/>
      <c r="D14" s="4"/>
      <c r="E14" s="5">
        <v>4409.5600000000004</v>
      </c>
      <c r="F14" s="41">
        <v>0.99909999999999999</v>
      </c>
    </row>
    <row r="15" spans="1:8" x14ac:dyDescent="0.25">
      <c r="A15" s="42" t="s">
        <v>98</v>
      </c>
      <c r="B15" s="12"/>
      <c r="C15" s="12"/>
      <c r="D15" s="6"/>
      <c r="E15" s="14">
        <v>4409.5600000000004</v>
      </c>
      <c r="F15" s="43">
        <v>0.99909999999999999</v>
      </c>
    </row>
    <row r="16" spans="1:8" x14ac:dyDescent="0.25">
      <c r="A16" s="40"/>
      <c r="B16" s="11"/>
      <c r="C16" s="11"/>
      <c r="D16" s="4"/>
      <c r="E16" s="5"/>
      <c r="F16" s="41"/>
    </row>
    <row r="17" spans="1:6" x14ac:dyDescent="0.25">
      <c r="A17" s="46" t="s">
        <v>108</v>
      </c>
      <c r="B17" s="26"/>
      <c r="C17" s="26"/>
      <c r="D17" s="27"/>
      <c r="E17" s="14">
        <v>4409.5600000000004</v>
      </c>
      <c r="F17" s="43">
        <v>0.99909999999999999</v>
      </c>
    </row>
    <row r="18" spans="1:6" x14ac:dyDescent="0.25">
      <c r="A18" s="40" t="s">
        <v>111</v>
      </c>
      <c r="B18" s="11"/>
      <c r="C18" s="11"/>
      <c r="D18" s="4"/>
      <c r="E18" s="5">
        <v>4.09</v>
      </c>
      <c r="F18" s="41">
        <v>8.9999999999999998E-4</v>
      </c>
    </row>
    <row r="19" spans="1:6" x14ac:dyDescent="0.25">
      <c r="A19" s="47" t="s">
        <v>112</v>
      </c>
      <c r="B19" s="13"/>
      <c r="C19" s="13"/>
      <c r="D19" s="8"/>
      <c r="E19" s="9">
        <v>4413.6499999999996</v>
      </c>
      <c r="F19" s="48">
        <v>1</v>
      </c>
    </row>
    <row r="20" spans="1:6" x14ac:dyDescent="0.25">
      <c r="A20" s="32"/>
      <c r="B20" s="22"/>
      <c r="C20" s="22"/>
      <c r="D20" s="22"/>
      <c r="E20" s="22"/>
      <c r="F20" s="31"/>
    </row>
    <row r="21" spans="1:6" x14ac:dyDescent="0.25">
      <c r="A21" s="32"/>
      <c r="B21" s="22"/>
      <c r="C21" s="22"/>
      <c r="D21" s="22"/>
      <c r="E21" s="22"/>
      <c r="F21" s="31"/>
    </row>
    <row r="22" spans="1:6" x14ac:dyDescent="0.25">
      <c r="A22" s="49" t="s">
        <v>1183</v>
      </c>
      <c r="B22" s="22"/>
      <c r="C22" s="22"/>
      <c r="D22" s="22"/>
      <c r="E22" s="22"/>
      <c r="F22" s="31"/>
    </row>
    <row r="23" spans="1:6" x14ac:dyDescent="0.25">
      <c r="A23" s="50" t="s">
        <v>1184</v>
      </c>
      <c r="B23" s="21" t="s">
        <v>66</v>
      </c>
      <c r="C23" s="22"/>
      <c r="D23" s="22"/>
      <c r="E23" s="22"/>
      <c r="F23" s="31"/>
    </row>
    <row r="24" spans="1:6" x14ac:dyDescent="0.25">
      <c r="A24" s="32" t="s">
        <v>1270</v>
      </c>
      <c r="B24" s="22"/>
      <c r="C24" s="22"/>
      <c r="D24" s="22"/>
      <c r="E24" s="22"/>
      <c r="F24" s="31"/>
    </row>
    <row r="25" spans="1:6" x14ac:dyDescent="0.25">
      <c r="A25" s="32" t="s">
        <v>1185</v>
      </c>
      <c r="B25" s="22" t="s">
        <v>1186</v>
      </c>
      <c r="C25" s="22" t="s">
        <v>1186</v>
      </c>
      <c r="D25" s="22"/>
      <c r="E25" s="22"/>
      <c r="F25" s="31"/>
    </row>
    <row r="26" spans="1:6" x14ac:dyDescent="0.25">
      <c r="A26" s="32"/>
      <c r="B26" s="51">
        <v>43555</v>
      </c>
      <c r="C26" s="51">
        <v>43585</v>
      </c>
      <c r="D26" s="22"/>
      <c r="E26" s="22"/>
      <c r="F26" s="31"/>
    </row>
    <row r="27" spans="1:6" x14ac:dyDescent="0.25">
      <c r="A27" s="32" t="s">
        <v>1190</v>
      </c>
      <c r="B27" s="21" t="s">
        <v>1189</v>
      </c>
      <c r="C27" s="21" t="s">
        <v>1189</v>
      </c>
      <c r="D27" s="22"/>
      <c r="E27" s="22"/>
      <c r="F27" s="31"/>
    </row>
    <row r="28" spans="1:6" x14ac:dyDescent="0.25">
      <c r="A28" s="32" t="s">
        <v>1191</v>
      </c>
      <c r="B28" s="22">
        <v>15.2684</v>
      </c>
      <c r="C28" s="22">
        <v>15.358000000000001</v>
      </c>
      <c r="D28" s="22"/>
      <c r="E28" s="22"/>
      <c r="F28" s="31"/>
    </row>
    <row r="29" spans="1:6" x14ac:dyDescent="0.25">
      <c r="A29" s="32" t="s">
        <v>1209</v>
      </c>
      <c r="B29" s="22">
        <v>15.006399999999999</v>
      </c>
      <c r="C29" s="22">
        <v>15.0945</v>
      </c>
      <c r="D29" s="22"/>
      <c r="E29" s="22"/>
      <c r="F29" s="31"/>
    </row>
    <row r="30" spans="1:6" x14ac:dyDescent="0.25">
      <c r="A30" s="32" t="s">
        <v>1211</v>
      </c>
      <c r="B30" s="22">
        <v>15.007300000000001</v>
      </c>
      <c r="C30" s="22">
        <v>15.0954</v>
      </c>
      <c r="D30" s="22"/>
      <c r="E30" s="22"/>
      <c r="F30" s="31"/>
    </row>
    <row r="31" spans="1:6" x14ac:dyDescent="0.25">
      <c r="A31" s="32"/>
      <c r="B31" s="22"/>
      <c r="C31" s="22"/>
      <c r="D31" s="22"/>
      <c r="E31" s="22"/>
      <c r="F31" s="31"/>
    </row>
    <row r="32" spans="1:6" x14ac:dyDescent="0.25">
      <c r="A32" s="64" t="s">
        <v>1201</v>
      </c>
      <c r="B32" s="73" t="s">
        <v>66</v>
      </c>
      <c r="C32" s="22"/>
      <c r="D32" s="22"/>
      <c r="E32" s="22"/>
      <c r="F32" s="31"/>
    </row>
    <row r="33" spans="1:6" x14ac:dyDescent="0.25">
      <c r="A33" s="64" t="s">
        <v>1202</v>
      </c>
      <c r="B33" s="73" t="s">
        <v>66</v>
      </c>
      <c r="C33" s="22"/>
      <c r="D33" s="22"/>
      <c r="E33" s="22"/>
      <c r="F33" s="31"/>
    </row>
    <row r="34" spans="1:6" x14ac:dyDescent="0.25">
      <c r="A34" s="65" t="s">
        <v>1203</v>
      </c>
      <c r="B34" s="73" t="s">
        <v>66</v>
      </c>
      <c r="C34" s="22"/>
      <c r="D34" s="22"/>
      <c r="E34" s="22"/>
      <c r="F34" s="31"/>
    </row>
    <row r="35" spans="1:6" x14ac:dyDescent="0.25">
      <c r="A35" s="65" t="s">
        <v>1204</v>
      </c>
      <c r="B35" s="73" t="s">
        <v>66</v>
      </c>
      <c r="C35" s="22"/>
      <c r="D35" s="22"/>
      <c r="E35" s="22"/>
      <c r="F35" s="31"/>
    </row>
    <row r="36" spans="1:6" x14ac:dyDescent="0.25">
      <c r="A36" s="64" t="s">
        <v>1205</v>
      </c>
      <c r="B36" s="76">
        <v>2.7369999999999998E-3</v>
      </c>
      <c r="C36" s="22"/>
      <c r="D36" s="22"/>
      <c r="E36" s="22"/>
      <c r="F36" s="31"/>
    </row>
    <row r="37" spans="1:6" ht="30" x14ac:dyDescent="0.25">
      <c r="A37" s="65" t="s">
        <v>1268</v>
      </c>
      <c r="B37" s="73" t="s">
        <v>66</v>
      </c>
      <c r="C37" s="22"/>
      <c r="D37" s="22"/>
      <c r="E37" s="22"/>
      <c r="F37" s="31"/>
    </row>
    <row r="38" spans="1:6" ht="30" x14ac:dyDescent="0.25">
      <c r="A38" s="65" t="s">
        <v>1269</v>
      </c>
      <c r="B38" s="73" t="s">
        <v>66</v>
      </c>
      <c r="C38" s="22"/>
      <c r="D38" s="22"/>
      <c r="E38" s="22"/>
      <c r="F38" s="31"/>
    </row>
    <row r="39" spans="1:6" ht="17.25" x14ac:dyDescent="0.25">
      <c r="A39" s="79" t="s">
        <v>1310</v>
      </c>
      <c r="B39" s="73"/>
      <c r="C39" s="22"/>
      <c r="D39" s="22"/>
      <c r="E39" s="22"/>
      <c r="F39" s="31"/>
    </row>
    <row r="40" spans="1:6" ht="15.75" thickBot="1" x14ac:dyDescent="0.3">
      <c r="A40" s="66"/>
      <c r="B40" s="67"/>
      <c r="C40" s="52"/>
      <c r="D40" s="52"/>
      <c r="E40" s="52"/>
      <c r="F40" s="53"/>
    </row>
    <row r="41" spans="1:6" x14ac:dyDescent="0.25">
      <c r="A41" s="68"/>
      <c r="B41" s="68"/>
    </row>
    <row r="42" spans="1:6" ht="17.25" x14ac:dyDescent="0.25">
      <c r="A42" s="88" t="s">
        <v>1312</v>
      </c>
      <c r="B42" s="68"/>
    </row>
    <row r="76" ht="14.65" customHeight="1" x14ac:dyDescent="0.25"/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showGridLines="0" workbookViewId="0">
      <pane ySplit="7" topLeftCell="A63" activePane="bottomLeft" state="frozen"/>
      <selection activeCell="A44" sqref="A44"/>
      <selection pane="bottomLeft" activeCell="B47" sqref="B47"/>
    </sheetView>
  </sheetViews>
  <sheetFormatPr defaultRowHeight="15" x14ac:dyDescent="0.25"/>
  <cols>
    <col min="1" max="1" width="82.28515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47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48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0"/>
      <c r="B9" s="11"/>
      <c r="C9" s="11"/>
      <c r="D9" s="4"/>
      <c r="E9" s="5"/>
      <c r="F9" s="41"/>
    </row>
    <row r="10" spans="1:8" x14ac:dyDescent="0.25">
      <c r="A10" s="42" t="s">
        <v>65</v>
      </c>
      <c r="B10" s="11"/>
      <c r="C10" s="11"/>
      <c r="D10" s="4"/>
      <c r="E10" s="5" t="s">
        <v>66</v>
      </c>
      <c r="F10" s="41" t="s">
        <v>66</v>
      </c>
    </row>
    <row r="11" spans="1:8" x14ac:dyDescent="0.25">
      <c r="A11" s="40"/>
      <c r="B11" s="11"/>
      <c r="C11" s="11"/>
      <c r="D11" s="4"/>
      <c r="E11" s="5"/>
      <c r="F11" s="41"/>
    </row>
    <row r="12" spans="1:8" x14ac:dyDescent="0.25">
      <c r="A12" s="42" t="s">
        <v>67</v>
      </c>
      <c r="B12" s="11"/>
      <c r="C12" s="11"/>
      <c r="D12" s="4"/>
      <c r="E12" s="5"/>
      <c r="F12" s="41"/>
    </row>
    <row r="13" spans="1:8" x14ac:dyDescent="0.25">
      <c r="A13" s="42" t="s">
        <v>68</v>
      </c>
      <c r="B13" s="11"/>
      <c r="C13" s="11"/>
      <c r="D13" s="4"/>
      <c r="E13" s="5"/>
      <c r="F13" s="41"/>
    </row>
    <row r="14" spans="1:8" x14ac:dyDescent="0.25">
      <c r="A14" s="40" t="s">
        <v>1003</v>
      </c>
      <c r="B14" s="11" t="s">
        <v>1004</v>
      </c>
      <c r="C14" s="11" t="s">
        <v>77</v>
      </c>
      <c r="D14" s="4">
        <v>220000</v>
      </c>
      <c r="E14" s="5">
        <v>262.83</v>
      </c>
      <c r="F14" s="41">
        <v>9.9599999999999994E-2</v>
      </c>
    </row>
    <row r="15" spans="1:8" x14ac:dyDescent="0.25">
      <c r="A15" s="40" t="s">
        <v>1005</v>
      </c>
      <c r="B15" s="11" t="s">
        <v>1006</v>
      </c>
      <c r="C15" s="11" t="s">
        <v>188</v>
      </c>
      <c r="D15" s="4">
        <v>220000</v>
      </c>
      <c r="E15" s="5">
        <v>256.45999999999998</v>
      </c>
      <c r="F15" s="41">
        <v>9.7199999999999995E-2</v>
      </c>
    </row>
    <row r="16" spans="1:8" x14ac:dyDescent="0.25">
      <c r="A16" s="40" t="s">
        <v>146</v>
      </c>
      <c r="B16" s="11" t="s">
        <v>147</v>
      </c>
      <c r="C16" s="11" t="s">
        <v>148</v>
      </c>
      <c r="D16" s="4">
        <v>220000</v>
      </c>
      <c r="E16" s="5">
        <v>219.29</v>
      </c>
      <c r="F16" s="41">
        <v>8.3099999999999993E-2</v>
      </c>
    </row>
    <row r="17" spans="1:6" x14ac:dyDescent="0.25">
      <c r="A17" s="40" t="s">
        <v>515</v>
      </c>
      <c r="B17" s="11" t="s">
        <v>516</v>
      </c>
      <c r="C17" s="11" t="s">
        <v>77</v>
      </c>
      <c r="D17" s="4">
        <v>220000</v>
      </c>
      <c r="E17" s="5">
        <v>218.82</v>
      </c>
      <c r="F17" s="41">
        <v>8.2900000000000001E-2</v>
      </c>
    </row>
    <row r="18" spans="1:6" x14ac:dyDescent="0.25">
      <c r="A18" s="40" t="s">
        <v>175</v>
      </c>
      <c r="B18" s="11" t="s">
        <v>176</v>
      </c>
      <c r="C18" s="11" t="s">
        <v>141</v>
      </c>
      <c r="D18" s="4">
        <v>210000</v>
      </c>
      <c r="E18" s="5">
        <v>206.47</v>
      </c>
      <c r="F18" s="41">
        <v>7.8200000000000006E-2</v>
      </c>
    </row>
    <row r="19" spans="1:6" x14ac:dyDescent="0.25">
      <c r="A19" s="40" t="s">
        <v>1007</v>
      </c>
      <c r="B19" s="11" t="s">
        <v>1008</v>
      </c>
      <c r="C19" s="11" t="s">
        <v>83</v>
      </c>
      <c r="D19" s="4">
        <v>60000</v>
      </c>
      <c r="E19" s="5">
        <v>60.2</v>
      </c>
      <c r="F19" s="41">
        <v>2.2800000000000001E-2</v>
      </c>
    </row>
    <row r="20" spans="1:6" x14ac:dyDescent="0.25">
      <c r="A20" s="42" t="s">
        <v>98</v>
      </c>
      <c r="B20" s="12"/>
      <c r="C20" s="12"/>
      <c r="D20" s="6"/>
      <c r="E20" s="14">
        <v>1224.07</v>
      </c>
      <c r="F20" s="43">
        <v>0.46379999999999999</v>
      </c>
    </row>
    <row r="21" spans="1:6" x14ac:dyDescent="0.25">
      <c r="A21" s="42" t="s">
        <v>163</v>
      </c>
      <c r="B21" s="11"/>
      <c r="C21" s="11"/>
      <c r="D21" s="4"/>
      <c r="E21" s="5"/>
      <c r="F21" s="41"/>
    </row>
    <row r="22" spans="1:6" x14ac:dyDescent="0.25">
      <c r="A22" s="40" t="s">
        <v>1009</v>
      </c>
      <c r="B22" s="11" t="s">
        <v>1010</v>
      </c>
      <c r="C22" s="11" t="s">
        <v>102</v>
      </c>
      <c r="D22" s="4">
        <v>1250000</v>
      </c>
      <c r="E22" s="5">
        <v>1262.55</v>
      </c>
      <c r="F22" s="41">
        <v>0.4783</v>
      </c>
    </row>
    <row r="23" spans="1:6" x14ac:dyDescent="0.25">
      <c r="A23" s="42" t="s">
        <v>98</v>
      </c>
      <c r="B23" s="12"/>
      <c r="C23" s="12"/>
      <c r="D23" s="6"/>
      <c r="E23" s="14">
        <v>1262.55</v>
      </c>
      <c r="F23" s="43">
        <v>0.4783</v>
      </c>
    </row>
    <row r="24" spans="1:6" x14ac:dyDescent="0.25">
      <c r="A24" s="40"/>
      <c r="B24" s="11"/>
      <c r="C24" s="11"/>
      <c r="D24" s="4"/>
      <c r="E24" s="5"/>
      <c r="F24" s="41"/>
    </row>
    <row r="25" spans="1:6" x14ac:dyDescent="0.25">
      <c r="A25" s="40"/>
      <c r="B25" s="11"/>
      <c r="C25" s="11"/>
      <c r="D25" s="4"/>
      <c r="E25" s="5"/>
      <c r="F25" s="41"/>
    </row>
    <row r="26" spans="1:6" x14ac:dyDescent="0.25">
      <c r="A26" s="42" t="s">
        <v>103</v>
      </c>
      <c r="B26" s="11"/>
      <c r="C26" s="11"/>
      <c r="D26" s="4"/>
      <c r="E26" s="5"/>
      <c r="F26" s="41"/>
    </row>
    <row r="27" spans="1:6" x14ac:dyDescent="0.25">
      <c r="A27" s="42" t="s">
        <v>98</v>
      </c>
      <c r="B27" s="11"/>
      <c r="C27" s="11"/>
      <c r="D27" s="4"/>
      <c r="E27" s="15" t="s">
        <v>66</v>
      </c>
      <c r="F27" s="45" t="s">
        <v>66</v>
      </c>
    </row>
    <row r="28" spans="1:6" x14ac:dyDescent="0.25">
      <c r="A28" s="40"/>
      <c r="B28" s="11"/>
      <c r="C28" s="11"/>
      <c r="D28" s="4"/>
      <c r="E28" s="5"/>
      <c r="F28" s="41"/>
    </row>
    <row r="29" spans="1:6" x14ac:dyDescent="0.25">
      <c r="A29" s="42" t="s">
        <v>107</v>
      </c>
      <c r="B29" s="11"/>
      <c r="C29" s="11"/>
      <c r="D29" s="4"/>
      <c r="E29" s="5"/>
      <c r="F29" s="41"/>
    </row>
    <row r="30" spans="1:6" x14ac:dyDescent="0.25">
      <c r="A30" s="42" t="s">
        <v>98</v>
      </c>
      <c r="B30" s="11"/>
      <c r="C30" s="11"/>
      <c r="D30" s="4"/>
      <c r="E30" s="15" t="s">
        <v>66</v>
      </c>
      <c r="F30" s="45" t="s">
        <v>66</v>
      </c>
    </row>
    <row r="31" spans="1:6" x14ac:dyDescent="0.25">
      <c r="A31" s="40"/>
      <c r="B31" s="11"/>
      <c r="C31" s="11"/>
      <c r="D31" s="4"/>
      <c r="E31" s="5"/>
      <c r="F31" s="41"/>
    </row>
    <row r="32" spans="1:6" x14ac:dyDescent="0.25">
      <c r="A32" s="46" t="s">
        <v>108</v>
      </c>
      <c r="B32" s="26"/>
      <c r="C32" s="26"/>
      <c r="D32" s="27"/>
      <c r="E32" s="14">
        <v>2486.62</v>
      </c>
      <c r="F32" s="43">
        <v>0.94210000000000005</v>
      </c>
    </row>
    <row r="33" spans="1:6" x14ac:dyDescent="0.25">
      <c r="A33" s="40"/>
      <c r="B33" s="11"/>
      <c r="C33" s="11"/>
      <c r="D33" s="4"/>
      <c r="E33" s="5"/>
      <c r="F33" s="41"/>
    </row>
    <row r="34" spans="1:6" x14ac:dyDescent="0.25">
      <c r="A34" s="40"/>
      <c r="B34" s="11"/>
      <c r="C34" s="11"/>
      <c r="D34" s="4"/>
      <c r="E34" s="5"/>
      <c r="F34" s="41"/>
    </row>
    <row r="35" spans="1:6" x14ac:dyDescent="0.25">
      <c r="A35" s="42" t="s">
        <v>109</v>
      </c>
      <c r="B35" s="11"/>
      <c r="C35" s="11"/>
      <c r="D35" s="4"/>
      <c r="E35" s="5"/>
      <c r="F35" s="41"/>
    </row>
    <row r="36" spans="1:6" x14ac:dyDescent="0.25">
      <c r="A36" s="40" t="s">
        <v>110</v>
      </c>
      <c r="B36" s="11"/>
      <c r="C36" s="11"/>
      <c r="D36" s="4"/>
      <c r="E36" s="5">
        <v>114.96</v>
      </c>
      <c r="F36" s="41">
        <v>4.3499999999999997E-2</v>
      </c>
    </row>
    <row r="37" spans="1:6" x14ac:dyDescent="0.25">
      <c r="A37" s="42" t="s">
        <v>98</v>
      </c>
      <c r="B37" s="12"/>
      <c r="C37" s="12"/>
      <c r="D37" s="6"/>
      <c r="E37" s="14">
        <v>114.96</v>
      </c>
      <c r="F37" s="43">
        <v>4.3499999999999997E-2</v>
      </c>
    </row>
    <row r="38" spans="1:6" x14ac:dyDescent="0.25">
      <c r="A38" s="40"/>
      <c r="B38" s="11"/>
      <c r="C38" s="11"/>
      <c r="D38" s="4"/>
      <c r="E38" s="5"/>
      <c r="F38" s="41"/>
    </row>
    <row r="39" spans="1:6" x14ac:dyDescent="0.25">
      <c r="A39" s="46" t="s">
        <v>108</v>
      </c>
      <c r="B39" s="26"/>
      <c r="C39" s="26"/>
      <c r="D39" s="27"/>
      <c r="E39" s="14">
        <v>114.96</v>
      </c>
      <c r="F39" s="43">
        <v>4.3499999999999997E-2</v>
      </c>
    </row>
    <row r="40" spans="1:6" x14ac:dyDescent="0.25">
      <c r="A40" s="40" t="s">
        <v>111</v>
      </c>
      <c r="B40" s="11"/>
      <c r="C40" s="11"/>
      <c r="D40" s="4"/>
      <c r="E40" s="5">
        <v>38.26</v>
      </c>
      <c r="F40" s="41">
        <v>1.44E-2</v>
      </c>
    </row>
    <row r="41" spans="1:6" x14ac:dyDescent="0.25">
      <c r="A41" s="47" t="s">
        <v>112</v>
      </c>
      <c r="B41" s="13"/>
      <c r="C41" s="13"/>
      <c r="D41" s="8"/>
      <c r="E41" s="9">
        <v>2639.84</v>
      </c>
      <c r="F41" s="48">
        <v>1</v>
      </c>
    </row>
    <row r="42" spans="1:6" x14ac:dyDescent="0.25">
      <c r="A42" s="32"/>
      <c r="B42" s="22"/>
      <c r="C42" s="22"/>
      <c r="D42" s="22"/>
      <c r="E42" s="22"/>
      <c r="F42" s="31"/>
    </row>
    <row r="43" spans="1:6" x14ac:dyDescent="0.25">
      <c r="A43" s="49" t="s">
        <v>114</v>
      </c>
      <c r="B43" s="22"/>
      <c r="C43" s="22"/>
      <c r="D43" s="22"/>
      <c r="E43" s="22"/>
      <c r="F43" s="31"/>
    </row>
    <row r="44" spans="1:6" x14ac:dyDescent="0.25">
      <c r="A44" s="32"/>
      <c r="B44" s="22"/>
      <c r="C44" s="22"/>
      <c r="D44" s="22"/>
      <c r="E44" s="22"/>
      <c r="F44" s="31"/>
    </row>
    <row r="45" spans="1:6" x14ac:dyDescent="0.25">
      <c r="A45" s="32"/>
      <c r="B45" s="22"/>
      <c r="C45" s="22"/>
      <c r="D45" s="22"/>
      <c r="E45" s="22"/>
      <c r="F45" s="31"/>
    </row>
    <row r="46" spans="1:6" x14ac:dyDescent="0.25">
      <c r="A46" s="49" t="s">
        <v>1183</v>
      </c>
      <c r="B46" s="22"/>
      <c r="C46" s="22"/>
      <c r="D46" s="22"/>
      <c r="E46" s="22"/>
      <c r="F46" s="31"/>
    </row>
    <row r="47" spans="1:6" x14ac:dyDescent="0.25">
      <c r="A47" s="50" t="s">
        <v>1184</v>
      </c>
      <c r="B47" s="21" t="s">
        <v>66</v>
      </c>
      <c r="C47" s="22"/>
      <c r="D47" s="22"/>
      <c r="E47" s="22"/>
      <c r="F47" s="31"/>
    </row>
    <row r="48" spans="1:6" x14ac:dyDescent="0.25">
      <c r="A48" s="32" t="s">
        <v>1270</v>
      </c>
      <c r="B48" s="22"/>
      <c r="C48" s="22"/>
      <c r="D48" s="22"/>
      <c r="E48" s="22"/>
      <c r="F48" s="31"/>
    </row>
    <row r="49" spans="1:6" x14ac:dyDescent="0.25">
      <c r="A49" s="32" t="s">
        <v>1185</v>
      </c>
      <c r="B49" s="22" t="s">
        <v>1186</v>
      </c>
      <c r="C49" s="22" t="s">
        <v>1186</v>
      </c>
      <c r="D49" s="22"/>
      <c r="E49" s="22"/>
      <c r="F49" s="31"/>
    </row>
    <row r="50" spans="1:6" x14ac:dyDescent="0.25">
      <c r="A50" s="32"/>
      <c r="B50" s="51">
        <v>43555</v>
      </c>
      <c r="C50" s="51">
        <v>43585</v>
      </c>
      <c r="D50" s="22"/>
      <c r="E50" s="22"/>
      <c r="F50" s="31"/>
    </row>
    <row r="51" spans="1:6" x14ac:dyDescent="0.25">
      <c r="A51" s="32" t="s">
        <v>1190</v>
      </c>
      <c r="B51" s="22">
        <v>11.6206</v>
      </c>
      <c r="C51" s="22">
        <v>11.685</v>
      </c>
      <c r="D51" s="22"/>
      <c r="E51" s="22"/>
      <c r="F51" s="31"/>
    </row>
    <row r="52" spans="1:6" x14ac:dyDescent="0.25">
      <c r="A52" s="32" t="s">
        <v>1191</v>
      </c>
      <c r="B52" s="22">
        <v>11.620900000000001</v>
      </c>
      <c r="C52" s="22">
        <v>11.6853</v>
      </c>
      <c r="D52" s="22"/>
      <c r="E52" s="22"/>
      <c r="F52" s="31"/>
    </row>
    <row r="53" spans="1:6" x14ac:dyDescent="0.25">
      <c r="A53" s="32" t="s">
        <v>1209</v>
      </c>
      <c r="B53" s="22">
        <v>11.527699999999999</v>
      </c>
      <c r="C53" s="22">
        <v>11.5877</v>
      </c>
      <c r="D53" s="22"/>
      <c r="E53" s="22"/>
      <c r="F53" s="31"/>
    </row>
    <row r="54" spans="1:6" x14ac:dyDescent="0.25">
      <c r="A54" s="32" t="s">
        <v>1211</v>
      </c>
      <c r="B54" s="22">
        <v>11.527900000000001</v>
      </c>
      <c r="C54" s="22">
        <v>11.587999999999999</v>
      </c>
      <c r="D54" s="22"/>
      <c r="E54" s="22"/>
      <c r="F54" s="31"/>
    </row>
    <row r="55" spans="1:6" x14ac:dyDescent="0.25">
      <c r="A55" s="64"/>
      <c r="B55" s="63"/>
      <c r="C55" s="22"/>
      <c r="D55" s="22"/>
      <c r="E55" s="22"/>
      <c r="F55" s="31"/>
    </row>
    <row r="56" spans="1:6" x14ac:dyDescent="0.25">
      <c r="A56" s="64" t="s">
        <v>1201</v>
      </c>
      <c r="B56" s="73" t="s">
        <v>66</v>
      </c>
      <c r="C56" s="22"/>
      <c r="D56" s="22"/>
      <c r="E56" s="22"/>
      <c r="F56" s="31"/>
    </row>
    <row r="57" spans="1:6" x14ac:dyDescent="0.25">
      <c r="A57" s="64" t="s">
        <v>1202</v>
      </c>
      <c r="B57" s="73" t="s">
        <v>66</v>
      </c>
      <c r="C57" s="22"/>
      <c r="D57" s="22"/>
      <c r="E57" s="22"/>
      <c r="F57" s="31"/>
    </row>
    <row r="58" spans="1:6" x14ac:dyDescent="0.25">
      <c r="A58" s="65" t="s">
        <v>1203</v>
      </c>
      <c r="B58" s="73" t="s">
        <v>66</v>
      </c>
      <c r="C58" s="22"/>
      <c r="D58" s="22"/>
      <c r="E58" s="22"/>
      <c r="F58" s="31"/>
    </row>
    <row r="59" spans="1:6" x14ac:dyDescent="0.25">
      <c r="A59" s="65" t="s">
        <v>1204</v>
      </c>
      <c r="B59" s="73" t="s">
        <v>66</v>
      </c>
      <c r="C59" s="22"/>
      <c r="D59" s="22"/>
      <c r="E59" s="22"/>
      <c r="F59" s="31"/>
    </row>
    <row r="60" spans="1:6" x14ac:dyDescent="0.25">
      <c r="A60" s="64" t="s">
        <v>1205</v>
      </c>
      <c r="B60" s="76">
        <v>0.75445099999999998</v>
      </c>
      <c r="C60" s="22"/>
      <c r="D60" s="22"/>
      <c r="E60" s="22"/>
      <c r="F60" s="31"/>
    </row>
    <row r="61" spans="1:6" ht="30" x14ac:dyDescent="0.25">
      <c r="A61" s="65" t="s">
        <v>1268</v>
      </c>
      <c r="B61" s="73" t="s">
        <v>66</v>
      </c>
      <c r="C61" s="22"/>
      <c r="D61" s="22"/>
      <c r="E61" s="22"/>
      <c r="F61" s="31"/>
    </row>
    <row r="62" spans="1:6" ht="30" x14ac:dyDescent="0.25">
      <c r="A62" s="65" t="s">
        <v>1269</v>
      </c>
      <c r="B62" s="73" t="s">
        <v>66</v>
      </c>
      <c r="C62" s="22"/>
      <c r="D62" s="22"/>
      <c r="E62" s="22"/>
      <c r="F62" s="31"/>
    </row>
    <row r="63" spans="1:6" ht="15.75" thickBot="1" x14ac:dyDescent="0.3">
      <c r="A63" s="66"/>
      <c r="B63" s="67"/>
      <c r="C63" s="52"/>
      <c r="D63" s="52"/>
      <c r="E63" s="52"/>
      <c r="F63" s="53"/>
    </row>
    <row r="64" spans="1:6" x14ac:dyDescent="0.25">
      <c r="A64" s="68"/>
      <c r="B64" s="68"/>
    </row>
    <row r="65" spans="1:2" x14ac:dyDescent="0.25">
      <c r="A65" s="68"/>
      <c r="B65" s="68"/>
    </row>
    <row r="66" spans="1:2" x14ac:dyDescent="0.25">
      <c r="A66" s="68"/>
      <c r="B66" s="68"/>
    </row>
    <row r="67" spans="1:2" x14ac:dyDescent="0.25">
      <c r="A67" s="68"/>
      <c r="B67" s="68"/>
    </row>
    <row r="76" spans="1:2" ht="14.65" customHeight="1" x14ac:dyDescent="0.25"/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showGridLines="0" tabSelected="1" workbookViewId="0">
      <pane ySplit="7" topLeftCell="A58" activePane="bottomLeft" state="frozen"/>
      <selection activeCell="A44" sqref="A44"/>
      <selection pane="bottomLeft" activeCell="B49" sqref="B49"/>
    </sheetView>
  </sheetViews>
  <sheetFormatPr defaultRowHeight="15" x14ac:dyDescent="0.25"/>
  <cols>
    <col min="1" max="1" width="82.28515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49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50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0"/>
      <c r="B9" s="11"/>
      <c r="C9" s="11"/>
      <c r="D9" s="4"/>
      <c r="E9" s="5"/>
      <c r="F9" s="41"/>
    </row>
    <row r="10" spans="1:8" x14ac:dyDescent="0.25">
      <c r="A10" s="42" t="s">
        <v>65</v>
      </c>
      <c r="B10" s="11"/>
      <c r="C10" s="11"/>
      <c r="D10" s="4"/>
      <c r="E10" s="5" t="s">
        <v>66</v>
      </c>
      <c r="F10" s="41" t="s">
        <v>66</v>
      </c>
    </row>
    <row r="11" spans="1:8" x14ac:dyDescent="0.25">
      <c r="A11" s="40"/>
      <c r="B11" s="11"/>
      <c r="C11" s="11"/>
      <c r="D11" s="4"/>
      <c r="E11" s="5"/>
      <c r="F11" s="41"/>
    </row>
    <row r="12" spans="1:8" x14ac:dyDescent="0.25">
      <c r="A12" s="42" t="s">
        <v>67</v>
      </c>
      <c r="B12" s="11"/>
      <c r="C12" s="11"/>
      <c r="D12" s="4"/>
      <c r="E12" s="5"/>
      <c r="F12" s="41"/>
    </row>
    <row r="13" spans="1:8" x14ac:dyDescent="0.25">
      <c r="A13" s="42" t="s">
        <v>68</v>
      </c>
      <c r="B13" s="11"/>
      <c r="C13" s="11"/>
      <c r="D13" s="4"/>
      <c r="E13" s="5"/>
      <c r="F13" s="41"/>
    </row>
    <row r="14" spans="1:8" x14ac:dyDescent="0.25">
      <c r="A14" s="40" t="s">
        <v>1011</v>
      </c>
      <c r="B14" s="11" t="s">
        <v>1012</v>
      </c>
      <c r="C14" s="11" t="s">
        <v>83</v>
      </c>
      <c r="D14" s="4">
        <v>220000</v>
      </c>
      <c r="E14" s="5">
        <v>234.5</v>
      </c>
      <c r="F14" s="41">
        <v>9.8100000000000007E-2</v>
      </c>
    </row>
    <row r="15" spans="1:8" x14ac:dyDescent="0.25">
      <c r="A15" s="40" t="s">
        <v>1013</v>
      </c>
      <c r="B15" s="11" t="s">
        <v>1014</v>
      </c>
      <c r="C15" s="11" t="s">
        <v>148</v>
      </c>
      <c r="D15" s="4">
        <v>220000</v>
      </c>
      <c r="E15" s="5">
        <v>220.11</v>
      </c>
      <c r="F15" s="41">
        <v>9.2100000000000001E-2</v>
      </c>
    </row>
    <row r="16" spans="1:8" x14ac:dyDescent="0.25">
      <c r="A16" s="40" t="s">
        <v>96</v>
      </c>
      <c r="B16" s="11" t="s">
        <v>97</v>
      </c>
      <c r="C16" s="11" t="s">
        <v>89</v>
      </c>
      <c r="D16" s="4">
        <v>220000</v>
      </c>
      <c r="E16" s="5">
        <v>218.7</v>
      </c>
      <c r="F16" s="41">
        <v>9.1499999999999998E-2</v>
      </c>
    </row>
    <row r="17" spans="1:6" x14ac:dyDescent="0.25">
      <c r="A17" s="40" t="s">
        <v>1015</v>
      </c>
      <c r="B17" s="11" t="s">
        <v>1016</v>
      </c>
      <c r="C17" s="11" t="s">
        <v>148</v>
      </c>
      <c r="D17" s="4">
        <v>200000</v>
      </c>
      <c r="E17" s="5">
        <v>202.34</v>
      </c>
      <c r="F17" s="41">
        <v>8.4599999999999995E-2</v>
      </c>
    </row>
    <row r="18" spans="1:6" x14ac:dyDescent="0.25">
      <c r="A18" s="40" t="s">
        <v>1017</v>
      </c>
      <c r="B18" s="11" t="s">
        <v>1018</v>
      </c>
      <c r="C18" s="11" t="s">
        <v>83</v>
      </c>
      <c r="D18" s="4">
        <v>200000</v>
      </c>
      <c r="E18" s="5">
        <v>199.39</v>
      </c>
      <c r="F18" s="41">
        <v>8.3400000000000002E-2</v>
      </c>
    </row>
    <row r="19" spans="1:6" x14ac:dyDescent="0.25">
      <c r="A19" s="40" t="s">
        <v>1019</v>
      </c>
      <c r="B19" s="11" t="s">
        <v>1020</v>
      </c>
      <c r="C19" s="11" t="s">
        <v>83</v>
      </c>
      <c r="D19" s="4">
        <v>200000</v>
      </c>
      <c r="E19" s="5">
        <v>198.73</v>
      </c>
      <c r="F19" s="41">
        <v>8.3099999999999993E-2</v>
      </c>
    </row>
    <row r="20" spans="1:6" x14ac:dyDescent="0.25">
      <c r="A20" s="40" t="s">
        <v>1021</v>
      </c>
      <c r="B20" s="11" t="s">
        <v>1022</v>
      </c>
      <c r="C20" s="11" t="s">
        <v>148</v>
      </c>
      <c r="D20" s="4">
        <v>200000</v>
      </c>
      <c r="E20" s="5">
        <v>198.13</v>
      </c>
      <c r="F20" s="41">
        <v>8.2900000000000001E-2</v>
      </c>
    </row>
    <row r="21" spans="1:6" x14ac:dyDescent="0.25">
      <c r="A21" s="40" t="s">
        <v>151</v>
      </c>
      <c r="B21" s="11" t="s">
        <v>152</v>
      </c>
      <c r="C21" s="11" t="s">
        <v>83</v>
      </c>
      <c r="D21" s="4">
        <v>190000</v>
      </c>
      <c r="E21" s="5">
        <v>195.18</v>
      </c>
      <c r="F21" s="41">
        <v>8.1699999999999995E-2</v>
      </c>
    </row>
    <row r="22" spans="1:6" x14ac:dyDescent="0.25">
      <c r="A22" s="40" t="s">
        <v>139</v>
      </c>
      <c r="B22" s="11" t="s">
        <v>140</v>
      </c>
      <c r="C22" s="11" t="s">
        <v>141</v>
      </c>
      <c r="D22" s="4">
        <v>200000</v>
      </c>
      <c r="E22" s="5">
        <v>179.89</v>
      </c>
      <c r="F22" s="41">
        <v>7.5300000000000006E-2</v>
      </c>
    </row>
    <row r="23" spans="1:6" x14ac:dyDescent="0.25">
      <c r="A23" s="40" t="s">
        <v>1023</v>
      </c>
      <c r="B23" s="11" t="s">
        <v>1024</v>
      </c>
      <c r="C23" s="11" t="s">
        <v>83</v>
      </c>
      <c r="D23" s="4">
        <v>140000</v>
      </c>
      <c r="E23" s="5">
        <v>138.78</v>
      </c>
      <c r="F23" s="41">
        <v>5.8099999999999999E-2</v>
      </c>
    </row>
    <row r="24" spans="1:6" x14ac:dyDescent="0.25">
      <c r="A24" s="40" t="s">
        <v>1025</v>
      </c>
      <c r="B24" s="11" t="s">
        <v>1026</v>
      </c>
      <c r="C24" s="11" t="s">
        <v>83</v>
      </c>
      <c r="D24" s="4">
        <v>20000</v>
      </c>
      <c r="E24" s="5">
        <v>17.010000000000002</v>
      </c>
      <c r="F24" s="41">
        <v>7.1000000000000004E-3</v>
      </c>
    </row>
    <row r="25" spans="1:6" x14ac:dyDescent="0.25">
      <c r="A25" s="42" t="s">
        <v>98</v>
      </c>
      <c r="B25" s="12"/>
      <c r="C25" s="12"/>
      <c r="D25" s="6"/>
      <c r="E25" s="14">
        <v>2002.76</v>
      </c>
      <c r="F25" s="43">
        <v>0.83789999999999998</v>
      </c>
    </row>
    <row r="26" spans="1:6" x14ac:dyDescent="0.25">
      <c r="A26" s="40"/>
      <c r="B26" s="11"/>
      <c r="C26" s="11"/>
      <c r="D26" s="4"/>
      <c r="E26" s="5"/>
      <c r="F26" s="41"/>
    </row>
    <row r="27" spans="1:6" x14ac:dyDescent="0.25">
      <c r="A27" s="42" t="s">
        <v>103</v>
      </c>
      <c r="B27" s="12"/>
      <c r="C27" s="12"/>
      <c r="D27" s="6"/>
      <c r="E27" s="7"/>
      <c r="F27" s="44"/>
    </row>
    <row r="28" spans="1:6" x14ac:dyDescent="0.25">
      <c r="A28" s="40" t="s">
        <v>153</v>
      </c>
      <c r="B28" s="11" t="s">
        <v>154</v>
      </c>
      <c r="C28" s="11" t="s">
        <v>83</v>
      </c>
      <c r="D28" s="4">
        <v>220000</v>
      </c>
      <c r="E28" s="5">
        <v>216.87</v>
      </c>
      <c r="F28" s="41">
        <v>9.0700000000000003E-2</v>
      </c>
    </row>
    <row r="29" spans="1:6" x14ac:dyDescent="0.25">
      <c r="A29" s="42" t="s">
        <v>98</v>
      </c>
      <c r="B29" s="12"/>
      <c r="C29" s="12"/>
      <c r="D29" s="6"/>
      <c r="E29" s="14">
        <v>216.87</v>
      </c>
      <c r="F29" s="43">
        <v>9.0700000000000003E-2</v>
      </c>
    </row>
    <row r="30" spans="1:6" x14ac:dyDescent="0.25">
      <c r="A30" s="42" t="s">
        <v>107</v>
      </c>
      <c r="B30" s="11"/>
      <c r="C30" s="11"/>
      <c r="D30" s="4"/>
      <c r="E30" s="5"/>
      <c r="F30" s="41"/>
    </row>
    <row r="31" spans="1:6" x14ac:dyDescent="0.25">
      <c r="A31" s="42" t="s">
        <v>98</v>
      </c>
      <c r="B31" s="11"/>
      <c r="C31" s="11"/>
      <c r="D31" s="4"/>
      <c r="E31" s="15" t="s">
        <v>66</v>
      </c>
      <c r="F31" s="45" t="s">
        <v>66</v>
      </c>
    </row>
    <row r="32" spans="1:6" x14ac:dyDescent="0.25">
      <c r="A32" s="40"/>
      <c r="B32" s="11"/>
      <c r="C32" s="11"/>
      <c r="D32" s="4"/>
      <c r="E32" s="5"/>
      <c r="F32" s="41"/>
    </row>
    <row r="33" spans="1:6" x14ac:dyDescent="0.25">
      <c r="A33" s="46" t="s">
        <v>108</v>
      </c>
      <c r="B33" s="26"/>
      <c r="C33" s="26"/>
      <c r="D33" s="27"/>
      <c r="E33" s="14">
        <v>2219.63</v>
      </c>
      <c r="F33" s="43">
        <v>0.92859999999999998</v>
      </c>
    </row>
    <row r="34" spans="1:6" x14ac:dyDescent="0.25">
      <c r="A34" s="40"/>
      <c r="B34" s="11"/>
      <c r="C34" s="11"/>
      <c r="D34" s="4"/>
      <c r="E34" s="5"/>
      <c r="F34" s="41"/>
    </row>
    <row r="35" spans="1:6" x14ac:dyDescent="0.25">
      <c r="A35" s="40"/>
      <c r="B35" s="11"/>
      <c r="C35" s="11"/>
      <c r="D35" s="4"/>
      <c r="E35" s="5"/>
      <c r="F35" s="41"/>
    </row>
    <row r="36" spans="1:6" x14ac:dyDescent="0.25">
      <c r="A36" s="42" t="s">
        <v>109</v>
      </c>
      <c r="B36" s="11"/>
      <c r="C36" s="11"/>
      <c r="D36" s="4"/>
      <c r="E36" s="5"/>
      <c r="F36" s="41"/>
    </row>
    <row r="37" spans="1:6" x14ac:dyDescent="0.25">
      <c r="A37" s="40" t="s">
        <v>110</v>
      </c>
      <c r="B37" s="11"/>
      <c r="C37" s="11"/>
      <c r="D37" s="4"/>
      <c r="E37" s="5">
        <v>80.97</v>
      </c>
      <c r="F37" s="41">
        <v>3.39E-2</v>
      </c>
    </row>
    <row r="38" spans="1:6" x14ac:dyDescent="0.25">
      <c r="A38" s="42" t="s">
        <v>98</v>
      </c>
      <c r="B38" s="12"/>
      <c r="C38" s="12"/>
      <c r="D38" s="6"/>
      <c r="E38" s="14">
        <v>80.97</v>
      </c>
      <c r="F38" s="43">
        <v>3.39E-2</v>
      </c>
    </row>
    <row r="39" spans="1:6" x14ac:dyDescent="0.25">
      <c r="A39" s="40"/>
      <c r="B39" s="11"/>
      <c r="C39" s="11"/>
      <c r="D39" s="4"/>
      <c r="E39" s="5"/>
      <c r="F39" s="41"/>
    </row>
    <row r="40" spans="1:6" x14ac:dyDescent="0.25">
      <c r="A40" s="46" t="s">
        <v>108</v>
      </c>
      <c r="B40" s="26"/>
      <c r="C40" s="26"/>
      <c r="D40" s="27"/>
      <c r="E40" s="14">
        <v>80.97</v>
      </c>
      <c r="F40" s="43">
        <v>3.39E-2</v>
      </c>
    </row>
    <row r="41" spans="1:6" x14ac:dyDescent="0.25">
      <c r="A41" s="40" t="s">
        <v>111</v>
      </c>
      <c r="B41" s="11"/>
      <c r="C41" s="11"/>
      <c r="D41" s="4"/>
      <c r="E41" s="5">
        <v>89.82</v>
      </c>
      <c r="F41" s="41">
        <v>3.7499999999999999E-2</v>
      </c>
    </row>
    <row r="42" spans="1:6" x14ac:dyDescent="0.25">
      <c r="A42" s="47" t="s">
        <v>112</v>
      </c>
      <c r="B42" s="13"/>
      <c r="C42" s="13"/>
      <c r="D42" s="8"/>
      <c r="E42" s="9">
        <v>2390.42</v>
      </c>
      <c r="F42" s="48">
        <v>1</v>
      </c>
    </row>
    <row r="43" spans="1:6" x14ac:dyDescent="0.25">
      <c r="A43" s="32"/>
      <c r="B43" s="22"/>
      <c r="C43" s="22"/>
      <c r="D43" s="22"/>
      <c r="E43" s="22"/>
      <c r="F43" s="31"/>
    </row>
    <row r="44" spans="1:6" x14ac:dyDescent="0.25">
      <c r="A44" s="49" t="s">
        <v>113</v>
      </c>
      <c r="B44" s="22"/>
      <c r="C44" s="22"/>
      <c r="D44" s="22"/>
      <c r="E44" s="22"/>
      <c r="F44" s="31"/>
    </row>
    <row r="45" spans="1:6" x14ac:dyDescent="0.25">
      <c r="A45" s="49" t="s">
        <v>114</v>
      </c>
      <c r="B45" s="22"/>
      <c r="C45" s="22"/>
      <c r="D45" s="22"/>
      <c r="E45" s="22"/>
      <c r="F45" s="31"/>
    </row>
    <row r="46" spans="1:6" x14ac:dyDescent="0.25">
      <c r="A46" s="32"/>
      <c r="B46" s="22"/>
      <c r="C46" s="22"/>
      <c r="D46" s="22"/>
      <c r="E46" s="22"/>
      <c r="F46" s="31"/>
    </row>
    <row r="47" spans="1:6" x14ac:dyDescent="0.25">
      <c r="A47" s="32"/>
      <c r="B47" s="22"/>
      <c r="C47" s="22"/>
      <c r="D47" s="22"/>
      <c r="E47" s="22"/>
      <c r="F47" s="31"/>
    </row>
    <row r="48" spans="1:6" x14ac:dyDescent="0.25">
      <c r="A48" s="49" t="s">
        <v>1183</v>
      </c>
      <c r="B48" s="22"/>
      <c r="C48" s="22"/>
      <c r="D48" s="22"/>
      <c r="E48" s="22"/>
      <c r="F48" s="31"/>
    </row>
    <row r="49" spans="1:6" x14ac:dyDescent="0.25">
      <c r="A49" s="50" t="s">
        <v>1184</v>
      </c>
      <c r="B49" s="21" t="s">
        <v>66</v>
      </c>
      <c r="C49" s="22"/>
      <c r="D49" s="22"/>
      <c r="E49" s="22"/>
      <c r="F49" s="31"/>
    </row>
    <row r="50" spans="1:6" x14ac:dyDescent="0.25">
      <c r="A50" s="32" t="s">
        <v>1270</v>
      </c>
      <c r="B50" s="22"/>
      <c r="C50" s="22"/>
      <c r="D50" s="22"/>
      <c r="E50" s="22"/>
      <c r="F50" s="31"/>
    </row>
    <row r="51" spans="1:6" x14ac:dyDescent="0.25">
      <c r="A51" s="32" t="s">
        <v>1185</v>
      </c>
      <c r="B51" s="22" t="s">
        <v>1186</v>
      </c>
      <c r="C51" s="22" t="s">
        <v>1186</v>
      </c>
      <c r="D51" s="22"/>
      <c r="E51" s="22"/>
      <c r="F51" s="31"/>
    </row>
    <row r="52" spans="1:6" x14ac:dyDescent="0.25">
      <c r="A52" s="32"/>
      <c r="B52" s="51">
        <v>43555</v>
      </c>
      <c r="C52" s="51">
        <v>43585</v>
      </c>
      <c r="D52" s="22"/>
      <c r="E52" s="22"/>
      <c r="F52" s="31"/>
    </row>
    <row r="53" spans="1:6" x14ac:dyDescent="0.25">
      <c r="A53" s="32" t="s">
        <v>1190</v>
      </c>
      <c r="B53" s="22">
        <v>10.649800000000001</v>
      </c>
      <c r="C53" s="22">
        <v>10.6572</v>
      </c>
      <c r="D53" s="22"/>
      <c r="E53" s="22"/>
      <c r="F53" s="31"/>
    </row>
    <row r="54" spans="1:6" x14ac:dyDescent="0.25">
      <c r="A54" s="32" t="s">
        <v>1191</v>
      </c>
      <c r="B54" s="22">
        <v>10.6501</v>
      </c>
      <c r="C54" s="22">
        <v>10.657500000000001</v>
      </c>
      <c r="D54" s="22"/>
      <c r="E54" s="22"/>
      <c r="F54" s="31"/>
    </row>
    <row r="55" spans="1:6" x14ac:dyDescent="0.25">
      <c r="A55" s="32" t="s">
        <v>1209</v>
      </c>
      <c r="B55" s="22">
        <v>10.625999999999999</v>
      </c>
      <c r="C55" s="22">
        <v>10.630800000000001</v>
      </c>
      <c r="D55" s="22"/>
      <c r="E55" s="22"/>
      <c r="F55" s="31"/>
    </row>
    <row r="56" spans="1:6" x14ac:dyDescent="0.25">
      <c r="A56" s="32" t="s">
        <v>1211</v>
      </c>
      <c r="B56" s="22">
        <v>10.626099999999999</v>
      </c>
      <c r="C56" s="22">
        <v>10.630800000000001</v>
      </c>
      <c r="D56" s="22"/>
      <c r="E56" s="22"/>
      <c r="F56" s="31"/>
    </row>
    <row r="57" spans="1:6" x14ac:dyDescent="0.25">
      <c r="A57" s="64"/>
      <c r="B57" s="63"/>
      <c r="C57" s="22"/>
      <c r="D57" s="22"/>
      <c r="E57" s="22"/>
      <c r="F57" s="31"/>
    </row>
    <row r="58" spans="1:6" x14ac:dyDescent="0.25">
      <c r="A58" s="64" t="s">
        <v>1201</v>
      </c>
      <c r="B58" s="73" t="s">
        <v>66</v>
      </c>
      <c r="C58" s="22"/>
      <c r="D58" s="22"/>
      <c r="E58" s="22"/>
      <c r="F58" s="31"/>
    </row>
    <row r="59" spans="1:6" x14ac:dyDescent="0.25">
      <c r="A59" s="64" t="s">
        <v>1202</v>
      </c>
      <c r="B59" s="73" t="s">
        <v>66</v>
      </c>
      <c r="C59" s="22"/>
      <c r="D59" s="22"/>
      <c r="E59" s="22"/>
      <c r="F59" s="31"/>
    </row>
    <row r="60" spans="1:6" x14ac:dyDescent="0.25">
      <c r="A60" s="65" t="s">
        <v>1203</v>
      </c>
      <c r="B60" s="73" t="s">
        <v>66</v>
      </c>
      <c r="C60" s="22"/>
      <c r="D60" s="22"/>
      <c r="E60" s="22"/>
      <c r="F60" s="31"/>
    </row>
    <row r="61" spans="1:6" x14ac:dyDescent="0.25">
      <c r="A61" s="65" t="s">
        <v>1204</v>
      </c>
      <c r="B61" s="73" t="s">
        <v>66</v>
      </c>
      <c r="C61" s="22"/>
      <c r="D61" s="22"/>
      <c r="E61" s="22"/>
      <c r="F61" s="31"/>
    </row>
    <row r="62" spans="1:6" x14ac:dyDescent="0.25">
      <c r="A62" s="64" t="s">
        <v>1205</v>
      </c>
      <c r="B62" s="76">
        <v>1.936315</v>
      </c>
      <c r="C62" s="22"/>
      <c r="D62" s="22"/>
      <c r="E62" s="22"/>
      <c r="F62" s="31"/>
    </row>
    <row r="63" spans="1:6" ht="30" x14ac:dyDescent="0.25">
      <c r="A63" s="65" t="s">
        <v>1268</v>
      </c>
      <c r="B63" s="73" t="s">
        <v>66</v>
      </c>
      <c r="C63" s="22"/>
      <c r="D63" s="22"/>
      <c r="E63" s="22"/>
      <c r="F63" s="31"/>
    </row>
    <row r="64" spans="1:6" ht="30" x14ac:dyDescent="0.25">
      <c r="A64" s="65" t="s">
        <v>1269</v>
      </c>
      <c r="B64" s="73" t="s">
        <v>66</v>
      </c>
      <c r="C64" s="22"/>
      <c r="D64" s="22"/>
      <c r="E64" s="22"/>
      <c r="F64" s="31"/>
    </row>
    <row r="65" spans="1:6" ht="15.75" thickBot="1" x14ac:dyDescent="0.3">
      <c r="A65" s="66"/>
      <c r="B65" s="67"/>
      <c r="C65" s="52"/>
      <c r="D65" s="52"/>
      <c r="E65" s="52"/>
      <c r="F65" s="53"/>
    </row>
    <row r="66" spans="1:6" x14ac:dyDescent="0.25">
      <c r="A66" s="68"/>
      <c r="B66" s="68"/>
    </row>
    <row r="67" spans="1:6" x14ac:dyDescent="0.25">
      <c r="A67" s="68"/>
      <c r="B67" s="68"/>
    </row>
    <row r="68" spans="1:6" x14ac:dyDescent="0.25">
      <c r="A68" s="68"/>
      <c r="B68" s="68"/>
    </row>
    <row r="69" spans="1:6" x14ac:dyDescent="0.25">
      <c r="A69" s="68"/>
      <c r="B69" s="68"/>
    </row>
    <row r="70" spans="1:6" x14ac:dyDescent="0.25">
      <c r="A70" s="68"/>
      <c r="B70" s="68"/>
    </row>
    <row r="71" spans="1:6" x14ac:dyDescent="0.25">
      <c r="A71" s="68"/>
      <c r="B71" s="68"/>
    </row>
    <row r="77" spans="1:6" ht="14.65" customHeight="1" x14ac:dyDescent="0.25"/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showGridLines="0" workbookViewId="0">
      <pane ySplit="7" topLeftCell="A48" activePane="bottomLeft" state="frozen"/>
      <selection activeCell="A44" sqref="A44"/>
      <selection pane="bottomLeft" activeCell="B51" sqref="B51"/>
    </sheetView>
  </sheetViews>
  <sheetFormatPr defaultRowHeight="15" x14ac:dyDescent="0.25"/>
  <cols>
    <col min="1" max="1" width="82.28515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51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52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0"/>
      <c r="B9" s="11"/>
      <c r="C9" s="11"/>
      <c r="D9" s="4"/>
      <c r="E9" s="5"/>
      <c r="F9" s="41"/>
    </row>
    <row r="10" spans="1:8" x14ac:dyDescent="0.25">
      <c r="A10" s="42" t="s">
        <v>65</v>
      </c>
      <c r="B10" s="11"/>
      <c r="C10" s="11"/>
      <c r="D10" s="4"/>
      <c r="E10" s="5" t="s">
        <v>66</v>
      </c>
      <c r="F10" s="41" t="s">
        <v>66</v>
      </c>
    </row>
    <row r="11" spans="1:8" x14ac:dyDescent="0.25">
      <c r="A11" s="40"/>
      <c r="B11" s="11"/>
      <c r="C11" s="11"/>
      <c r="D11" s="4"/>
      <c r="E11" s="5"/>
      <c r="F11" s="41"/>
    </row>
    <row r="12" spans="1:8" x14ac:dyDescent="0.25">
      <c r="A12" s="42" t="s">
        <v>67</v>
      </c>
      <c r="B12" s="11"/>
      <c r="C12" s="11"/>
      <c r="D12" s="4"/>
      <c r="E12" s="5"/>
      <c r="F12" s="41"/>
    </row>
    <row r="13" spans="1:8" x14ac:dyDescent="0.25">
      <c r="A13" s="42" t="s">
        <v>68</v>
      </c>
      <c r="B13" s="11"/>
      <c r="C13" s="11"/>
      <c r="D13" s="4"/>
      <c r="E13" s="5"/>
      <c r="F13" s="41"/>
    </row>
    <row r="14" spans="1:8" x14ac:dyDescent="0.25">
      <c r="A14" s="40" t="s">
        <v>1027</v>
      </c>
      <c r="B14" s="11" t="s">
        <v>1028</v>
      </c>
      <c r="C14" s="11" t="s">
        <v>121</v>
      </c>
      <c r="D14" s="4">
        <v>780000</v>
      </c>
      <c r="E14" s="5">
        <v>803.91</v>
      </c>
      <c r="F14" s="41">
        <v>9.8199999999999996E-2</v>
      </c>
    </row>
    <row r="15" spans="1:8" x14ac:dyDescent="0.25">
      <c r="A15" s="40" t="s">
        <v>133</v>
      </c>
      <c r="B15" s="11" t="s">
        <v>134</v>
      </c>
      <c r="C15" s="11" t="s">
        <v>71</v>
      </c>
      <c r="D15" s="4">
        <v>820000</v>
      </c>
      <c r="E15" s="5">
        <v>800.14</v>
      </c>
      <c r="F15" s="41">
        <v>9.7799999999999998E-2</v>
      </c>
    </row>
    <row r="16" spans="1:8" x14ac:dyDescent="0.25">
      <c r="A16" s="40" t="s">
        <v>1029</v>
      </c>
      <c r="B16" s="11" t="s">
        <v>1030</v>
      </c>
      <c r="C16" s="11" t="s">
        <v>83</v>
      </c>
      <c r="D16" s="4">
        <v>800000</v>
      </c>
      <c r="E16" s="5">
        <v>775.93</v>
      </c>
      <c r="F16" s="41">
        <v>9.4799999999999995E-2</v>
      </c>
    </row>
    <row r="17" spans="1:6" x14ac:dyDescent="0.25">
      <c r="A17" s="40" t="s">
        <v>193</v>
      </c>
      <c r="B17" s="11" t="s">
        <v>194</v>
      </c>
      <c r="C17" s="11" t="s">
        <v>77</v>
      </c>
      <c r="D17" s="4">
        <v>800000</v>
      </c>
      <c r="E17" s="5">
        <v>774.29</v>
      </c>
      <c r="F17" s="41">
        <v>9.4600000000000004E-2</v>
      </c>
    </row>
    <row r="18" spans="1:6" x14ac:dyDescent="0.25">
      <c r="A18" s="40" t="s">
        <v>189</v>
      </c>
      <c r="B18" s="11" t="s">
        <v>190</v>
      </c>
      <c r="C18" s="11" t="s">
        <v>121</v>
      </c>
      <c r="D18" s="4">
        <v>790000</v>
      </c>
      <c r="E18" s="5">
        <v>763.97</v>
      </c>
      <c r="F18" s="41">
        <v>9.3399999999999997E-2</v>
      </c>
    </row>
    <row r="19" spans="1:6" x14ac:dyDescent="0.25">
      <c r="A19" s="40" t="s">
        <v>1031</v>
      </c>
      <c r="B19" s="11" t="s">
        <v>1032</v>
      </c>
      <c r="C19" s="11" t="s">
        <v>74</v>
      </c>
      <c r="D19" s="4">
        <v>700000</v>
      </c>
      <c r="E19" s="5">
        <v>737.93</v>
      </c>
      <c r="F19" s="41">
        <v>9.0200000000000002E-2</v>
      </c>
    </row>
    <row r="20" spans="1:6" x14ac:dyDescent="0.25">
      <c r="A20" s="40" t="s">
        <v>1033</v>
      </c>
      <c r="B20" s="11" t="s">
        <v>1034</v>
      </c>
      <c r="C20" s="11" t="s">
        <v>80</v>
      </c>
      <c r="D20" s="4">
        <v>500000</v>
      </c>
      <c r="E20" s="5">
        <v>736.58</v>
      </c>
      <c r="F20" s="41">
        <v>0.09</v>
      </c>
    </row>
    <row r="21" spans="1:6" x14ac:dyDescent="0.25">
      <c r="A21" s="40" t="s">
        <v>1035</v>
      </c>
      <c r="B21" s="11" t="s">
        <v>1036</v>
      </c>
      <c r="C21" s="11" t="s">
        <v>77</v>
      </c>
      <c r="D21" s="4">
        <v>500000</v>
      </c>
      <c r="E21" s="5">
        <v>509.83</v>
      </c>
      <c r="F21" s="41">
        <v>6.2300000000000001E-2</v>
      </c>
    </row>
    <row r="22" spans="1:6" x14ac:dyDescent="0.25">
      <c r="A22" s="40" t="s">
        <v>1037</v>
      </c>
      <c r="B22" s="11" t="s">
        <v>1038</v>
      </c>
      <c r="C22" s="11" t="s">
        <v>83</v>
      </c>
      <c r="D22" s="4">
        <v>500000</v>
      </c>
      <c r="E22" s="5">
        <v>501.35</v>
      </c>
      <c r="F22" s="41">
        <v>6.13E-2</v>
      </c>
    </row>
    <row r="23" spans="1:6" x14ac:dyDescent="0.25">
      <c r="A23" s="40" t="s">
        <v>197</v>
      </c>
      <c r="B23" s="11" t="s">
        <v>198</v>
      </c>
      <c r="C23" s="11" t="s">
        <v>199</v>
      </c>
      <c r="D23" s="4">
        <v>460000</v>
      </c>
      <c r="E23" s="5">
        <v>481.3</v>
      </c>
      <c r="F23" s="41">
        <v>5.8799999999999998E-2</v>
      </c>
    </row>
    <row r="24" spans="1:6" x14ac:dyDescent="0.25">
      <c r="A24" s="40" t="s">
        <v>131</v>
      </c>
      <c r="B24" s="11" t="s">
        <v>132</v>
      </c>
      <c r="C24" s="11" t="s">
        <v>83</v>
      </c>
      <c r="D24" s="4">
        <v>320000</v>
      </c>
      <c r="E24" s="5">
        <v>318.72000000000003</v>
      </c>
      <c r="F24" s="41">
        <v>3.9E-2</v>
      </c>
    </row>
    <row r="25" spans="1:6" x14ac:dyDescent="0.25">
      <c r="A25" s="42" t="s">
        <v>98</v>
      </c>
      <c r="B25" s="12"/>
      <c r="C25" s="12"/>
      <c r="D25" s="6"/>
      <c r="E25" s="14">
        <v>7203.95</v>
      </c>
      <c r="F25" s="43">
        <v>0.88039999999999996</v>
      </c>
    </row>
    <row r="26" spans="1:6" x14ac:dyDescent="0.25">
      <c r="A26" s="40"/>
      <c r="B26" s="11"/>
      <c r="C26" s="11"/>
      <c r="D26" s="4"/>
      <c r="E26" s="5"/>
      <c r="F26" s="41"/>
    </row>
    <row r="27" spans="1:6" x14ac:dyDescent="0.25">
      <c r="A27" s="42" t="s">
        <v>103</v>
      </c>
      <c r="B27" s="12"/>
      <c r="C27" s="12"/>
      <c r="D27" s="6"/>
      <c r="E27" s="7"/>
      <c r="F27" s="44"/>
    </row>
    <row r="28" spans="1:6" x14ac:dyDescent="0.25">
      <c r="A28" s="40" t="s">
        <v>1039</v>
      </c>
      <c r="B28" s="11" t="s">
        <v>1040</v>
      </c>
      <c r="C28" s="11" t="s">
        <v>83</v>
      </c>
      <c r="D28" s="4">
        <v>400000</v>
      </c>
      <c r="E28" s="5">
        <v>399.77</v>
      </c>
      <c r="F28" s="41">
        <v>4.8899999999999999E-2</v>
      </c>
    </row>
    <row r="29" spans="1:6" x14ac:dyDescent="0.25">
      <c r="A29" s="42" t="s">
        <v>98</v>
      </c>
      <c r="B29" s="12"/>
      <c r="C29" s="12"/>
      <c r="D29" s="6"/>
      <c r="E29" s="14">
        <v>399.77</v>
      </c>
      <c r="F29" s="43">
        <v>4.8899999999999999E-2</v>
      </c>
    </row>
    <row r="30" spans="1:6" x14ac:dyDescent="0.25">
      <c r="A30" s="42"/>
      <c r="B30" s="12"/>
      <c r="C30" s="12"/>
      <c r="D30" s="6"/>
      <c r="E30" s="7"/>
      <c r="F30" s="44"/>
    </row>
    <row r="31" spans="1:6" x14ac:dyDescent="0.25">
      <c r="A31" s="42" t="s">
        <v>107</v>
      </c>
      <c r="B31" s="12"/>
      <c r="C31" s="12"/>
      <c r="D31" s="6"/>
      <c r="E31" s="7"/>
      <c r="F31" s="44"/>
    </row>
    <row r="32" spans="1:6" x14ac:dyDescent="0.25">
      <c r="A32" s="40" t="s">
        <v>1264</v>
      </c>
      <c r="B32" s="11" t="s">
        <v>155</v>
      </c>
      <c r="C32" s="11" t="s">
        <v>89</v>
      </c>
      <c r="D32" s="4">
        <v>380000</v>
      </c>
      <c r="E32" s="5">
        <v>399.03</v>
      </c>
      <c r="F32" s="41">
        <v>4.8800000000000003E-2</v>
      </c>
    </row>
    <row r="33" spans="1:6" x14ac:dyDescent="0.25">
      <c r="A33" s="42" t="s">
        <v>98</v>
      </c>
      <c r="B33" s="26"/>
      <c r="C33" s="26"/>
      <c r="D33" s="27"/>
      <c r="E33" s="14">
        <v>399.03</v>
      </c>
      <c r="F33" s="43">
        <v>4.8800000000000003E-2</v>
      </c>
    </row>
    <row r="34" spans="1:6" x14ac:dyDescent="0.25">
      <c r="A34" s="40"/>
      <c r="B34" s="11"/>
      <c r="C34" s="11"/>
      <c r="D34" s="4"/>
      <c r="E34" s="5"/>
      <c r="F34" s="41"/>
    </row>
    <row r="35" spans="1:6" x14ac:dyDescent="0.25">
      <c r="A35" s="46" t="s">
        <v>108</v>
      </c>
      <c r="B35" s="26"/>
      <c r="C35" s="26"/>
      <c r="D35" s="27"/>
      <c r="E35" s="14">
        <f>E33+E29+E25</f>
        <v>8002.75</v>
      </c>
      <c r="F35" s="43">
        <f>F33+F29+F25</f>
        <v>0.97809999999999997</v>
      </c>
    </row>
    <row r="36" spans="1:6" x14ac:dyDescent="0.25">
      <c r="A36" s="40"/>
      <c r="B36" s="11"/>
      <c r="C36" s="11"/>
      <c r="D36" s="4"/>
      <c r="E36" s="5"/>
      <c r="F36" s="41"/>
    </row>
    <row r="37" spans="1:6" x14ac:dyDescent="0.25">
      <c r="A37" s="40"/>
      <c r="B37" s="11"/>
      <c r="C37" s="11"/>
      <c r="D37" s="4"/>
      <c r="E37" s="5"/>
      <c r="F37" s="41"/>
    </row>
    <row r="38" spans="1:6" x14ac:dyDescent="0.25">
      <c r="A38" s="42" t="s">
        <v>109</v>
      </c>
      <c r="B38" s="11"/>
      <c r="C38" s="11"/>
      <c r="D38" s="4"/>
      <c r="E38" s="5"/>
      <c r="F38" s="41"/>
    </row>
    <row r="39" spans="1:6" x14ac:dyDescent="0.25">
      <c r="A39" s="40" t="s">
        <v>110</v>
      </c>
      <c r="B39" s="11"/>
      <c r="C39" s="11"/>
      <c r="D39" s="4"/>
      <c r="E39" s="5">
        <v>134.96</v>
      </c>
      <c r="F39" s="41">
        <v>1.6500000000000001E-2</v>
      </c>
    </row>
    <row r="40" spans="1:6" x14ac:dyDescent="0.25">
      <c r="A40" s="42" t="s">
        <v>98</v>
      </c>
      <c r="B40" s="12"/>
      <c r="C40" s="12"/>
      <c r="D40" s="6"/>
      <c r="E40" s="14">
        <v>134.96</v>
      </c>
      <c r="F40" s="43">
        <v>1.6500000000000001E-2</v>
      </c>
    </row>
    <row r="41" spans="1:6" x14ac:dyDescent="0.25">
      <c r="A41" s="40"/>
      <c r="B41" s="11"/>
      <c r="C41" s="11"/>
      <c r="D41" s="4"/>
      <c r="E41" s="5"/>
      <c r="F41" s="41"/>
    </row>
    <row r="42" spans="1:6" x14ac:dyDescent="0.25">
      <c r="A42" s="46" t="s">
        <v>108</v>
      </c>
      <c r="B42" s="26"/>
      <c r="C42" s="26"/>
      <c r="D42" s="27"/>
      <c r="E42" s="14">
        <v>134.96</v>
      </c>
      <c r="F42" s="43">
        <v>1.6500000000000001E-2</v>
      </c>
    </row>
    <row r="43" spans="1:6" x14ac:dyDescent="0.25">
      <c r="A43" s="40" t="s">
        <v>111</v>
      </c>
      <c r="B43" s="11"/>
      <c r="C43" s="11"/>
      <c r="D43" s="4"/>
      <c r="E43" s="5">
        <v>44.66</v>
      </c>
      <c r="F43" s="41">
        <v>5.4000000000000003E-3</v>
      </c>
    </row>
    <row r="44" spans="1:6" x14ac:dyDescent="0.25">
      <c r="A44" s="47" t="s">
        <v>112</v>
      </c>
      <c r="B44" s="13"/>
      <c r="C44" s="13"/>
      <c r="D44" s="8"/>
      <c r="E44" s="9">
        <v>8182.37</v>
      </c>
      <c r="F44" s="48">
        <v>1</v>
      </c>
    </row>
    <row r="45" spans="1:6" x14ac:dyDescent="0.25">
      <c r="A45" s="32"/>
      <c r="B45" s="22"/>
      <c r="C45" s="22"/>
      <c r="D45" s="22"/>
      <c r="E45" s="22"/>
      <c r="F45" s="31"/>
    </row>
    <row r="46" spans="1:6" x14ac:dyDescent="0.25">
      <c r="A46" s="49" t="s">
        <v>113</v>
      </c>
      <c r="B46" s="22"/>
      <c r="C46" s="22"/>
      <c r="D46" s="22"/>
      <c r="E46" s="22"/>
      <c r="F46" s="31"/>
    </row>
    <row r="47" spans="1:6" x14ac:dyDescent="0.25">
      <c r="A47" s="49" t="s">
        <v>114</v>
      </c>
      <c r="B47" s="22"/>
      <c r="C47" s="22"/>
      <c r="D47" s="22"/>
      <c r="E47" s="22"/>
      <c r="F47" s="31"/>
    </row>
    <row r="48" spans="1:6" x14ac:dyDescent="0.25">
      <c r="A48" s="32"/>
      <c r="B48" s="22"/>
      <c r="C48" s="22"/>
      <c r="D48" s="22"/>
      <c r="E48" s="22"/>
      <c r="F48" s="31"/>
    </row>
    <row r="49" spans="1:6" x14ac:dyDescent="0.25">
      <c r="A49" s="32"/>
      <c r="B49" s="22"/>
      <c r="C49" s="22"/>
      <c r="D49" s="22"/>
      <c r="E49" s="22"/>
      <c r="F49" s="31"/>
    </row>
    <row r="50" spans="1:6" x14ac:dyDescent="0.25">
      <c r="A50" s="49" t="s">
        <v>1183</v>
      </c>
      <c r="B50" s="22"/>
      <c r="C50" s="22"/>
      <c r="D50" s="22"/>
      <c r="E50" s="22"/>
      <c r="F50" s="31"/>
    </row>
    <row r="51" spans="1:6" x14ac:dyDescent="0.25">
      <c r="A51" s="50" t="s">
        <v>1184</v>
      </c>
      <c r="B51" s="21" t="s">
        <v>66</v>
      </c>
      <c r="C51" s="22"/>
      <c r="D51" s="22"/>
      <c r="E51" s="22"/>
      <c r="F51" s="31"/>
    </row>
    <row r="52" spans="1:6" x14ac:dyDescent="0.25">
      <c r="A52" s="32" t="s">
        <v>1270</v>
      </c>
      <c r="B52" s="22"/>
      <c r="C52" s="22"/>
      <c r="D52" s="22"/>
      <c r="E52" s="22"/>
      <c r="F52" s="31"/>
    </row>
    <row r="53" spans="1:6" x14ac:dyDescent="0.25">
      <c r="A53" s="32" t="s">
        <v>1185</v>
      </c>
      <c r="B53" s="22" t="s">
        <v>1186</v>
      </c>
      <c r="C53" s="22" t="s">
        <v>1186</v>
      </c>
      <c r="D53" s="22"/>
      <c r="E53" s="22"/>
      <c r="F53" s="31"/>
    </row>
    <row r="54" spans="1:6" x14ac:dyDescent="0.25">
      <c r="A54" s="32"/>
      <c r="B54" s="51">
        <v>43555</v>
      </c>
      <c r="C54" s="51">
        <v>43585</v>
      </c>
      <c r="D54" s="22"/>
      <c r="E54" s="22"/>
      <c r="F54" s="31"/>
    </row>
    <row r="55" spans="1:6" x14ac:dyDescent="0.25">
      <c r="A55" s="32" t="s">
        <v>1190</v>
      </c>
      <c r="B55" s="22">
        <v>10.0663</v>
      </c>
      <c r="C55" s="22">
        <v>10.0846</v>
      </c>
      <c r="D55" s="22"/>
      <c r="E55" s="22"/>
      <c r="F55" s="31"/>
    </row>
    <row r="56" spans="1:6" x14ac:dyDescent="0.25">
      <c r="A56" s="32" t="s">
        <v>1191</v>
      </c>
      <c r="B56" s="22">
        <v>10.0663</v>
      </c>
      <c r="C56" s="22">
        <v>10.0846</v>
      </c>
      <c r="D56" s="22"/>
      <c r="E56" s="22"/>
      <c r="F56" s="31"/>
    </row>
    <row r="57" spans="1:6" x14ac:dyDescent="0.25">
      <c r="A57" s="32" t="s">
        <v>1209</v>
      </c>
      <c r="B57" s="22">
        <v>10.064399999999999</v>
      </c>
      <c r="C57" s="22">
        <v>10.0794</v>
      </c>
      <c r="D57" s="22"/>
      <c r="E57" s="22"/>
      <c r="F57" s="31"/>
    </row>
    <row r="58" spans="1:6" x14ac:dyDescent="0.25">
      <c r="A58" s="32" t="s">
        <v>1211</v>
      </c>
      <c r="B58" s="22">
        <v>10.064399999999999</v>
      </c>
      <c r="C58" s="22">
        <v>10.0794</v>
      </c>
      <c r="D58" s="22"/>
      <c r="E58" s="22"/>
      <c r="F58" s="31"/>
    </row>
    <row r="59" spans="1:6" x14ac:dyDescent="0.25">
      <c r="A59" s="32"/>
      <c r="B59" s="22"/>
      <c r="C59" s="22"/>
      <c r="D59" s="22"/>
      <c r="E59" s="22"/>
      <c r="F59" s="31"/>
    </row>
    <row r="60" spans="1:6" x14ac:dyDescent="0.25">
      <c r="A60" s="64" t="s">
        <v>1201</v>
      </c>
      <c r="B60" s="73" t="s">
        <v>66</v>
      </c>
      <c r="C60" s="22"/>
      <c r="D60" s="22"/>
      <c r="E60" s="22"/>
      <c r="F60" s="31"/>
    </row>
    <row r="61" spans="1:6" x14ac:dyDescent="0.25">
      <c r="A61" s="64" t="s">
        <v>1202</v>
      </c>
      <c r="B61" s="73" t="s">
        <v>66</v>
      </c>
      <c r="C61" s="22"/>
      <c r="D61" s="22"/>
      <c r="E61" s="22"/>
      <c r="F61" s="31"/>
    </row>
    <row r="62" spans="1:6" x14ac:dyDescent="0.25">
      <c r="A62" s="65" t="s">
        <v>1203</v>
      </c>
      <c r="B62" s="73" t="s">
        <v>66</v>
      </c>
      <c r="C62" s="22"/>
      <c r="D62" s="22"/>
      <c r="E62" s="22"/>
      <c r="F62" s="31"/>
    </row>
    <row r="63" spans="1:6" x14ac:dyDescent="0.25">
      <c r="A63" s="65" t="s">
        <v>1204</v>
      </c>
      <c r="B63" s="73" t="s">
        <v>66</v>
      </c>
      <c r="C63" s="22"/>
      <c r="D63" s="22"/>
      <c r="E63" s="22"/>
      <c r="F63" s="31"/>
    </row>
    <row r="64" spans="1:6" x14ac:dyDescent="0.25">
      <c r="A64" s="64" t="s">
        <v>1205</v>
      </c>
      <c r="B64" s="76">
        <v>2.8597039999999998</v>
      </c>
      <c r="C64" s="22"/>
      <c r="D64" s="22"/>
      <c r="E64" s="22"/>
      <c r="F64" s="31"/>
    </row>
    <row r="65" spans="1:6" ht="30" x14ac:dyDescent="0.25">
      <c r="A65" s="65" t="s">
        <v>1268</v>
      </c>
      <c r="B65" s="73" t="s">
        <v>66</v>
      </c>
      <c r="C65" s="22"/>
      <c r="D65" s="22"/>
      <c r="E65" s="22"/>
      <c r="F65" s="31"/>
    </row>
    <row r="66" spans="1:6" ht="30" x14ac:dyDescent="0.25">
      <c r="A66" s="65" t="s">
        <v>1269</v>
      </c>
      <c r="B66" s="73" t="s">
        <v>66</v>
      </c>
      <c r="C66" s="22"/>
      <c r="D66" s="22"/>
      <c r="E66" s="22"/>
      <c r="F66" s="31"/>
    </row>
    <row r="67" spans="1:6" ht="15.75" thickBot="1" x14ac:dyDescent="0.3">
      <c r="A67" s="66"/>
      <c r="B67" s="67"/>
      <c r="C67" s="52"/>
      <c r="D67" s="52"/>
      <c r="E67" s="52"/>
      <c r="F67" s="53"/>
    </row>
    <row r="68" spans="1:6" x14ac:dyDescent="0.25">
      <c r="A68" s="68"/>
      <c r="B68" s="68"/>
    </row>
    <row r="69" spans="1:6" x14ac:dyDescent="0.25">
      <c r="A69" s="68"/>
      <c r="B69" s="68"/>
    </row>
    <row r="70" spans="1:6" x14ac:dyDescent="0.25">
      <c r="A70" s="68"/>
      <c r="B70" s="68"/>
    </row>
    <row r="71" spans="1:6" x14ac:dyDescent="0.25">
      <c r="A71" s="68"/>
      <c r="B71" s="68"/>
    </row>
    <row r="72" spans="1:6" x14ac:dyDescent="0.25">
      <c r="A72" s="68"/>
      <c r="B72" s="68"/>
    </row>
    <row r="79" spans="1:6" ht="14.65" customHeight="1" x14ac:dyDescent="0.25"/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showGridLines="0" workbookViewId="0">
      <pane ySplit="7" topLeftCell="A100" activePane="bottomLeft" state="frozen"/>
      <selection activeCell="A44" sqref="A44"/>
      <selection pane="bottomLeft" activeCell="B117" sqref="B117"/>
    </sheetView>
  </sheetViews>
  <sheetFormatPr defaultRowHeight="15" x14ac:dyDescent="0.25"/>
  <cols>
    <col min="1" max="1" width="82.28515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53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54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0"/>
      <c r="B9" s="11"/>
      <c r="C9" s="11"/>
      <c r="D9" s="4"/>
      <c r="E9" s="5"/>
      <c r="F9" s="41"/>
    </row>
    <row r="10" spans="1:8" x14ac:dyDescent="0.25">
      <c r="A10" s="42" t="s">
        <v>65</v>
      </c>
      <c r="B10" s="11"/>
      <c r="C10" s="11"/>
      <c r="D10" s="4"/>
      <c r="E10" s="5" t="s">
        <v>66</v>
      </c>
      <c r="F10" s="41" t="s">
        <v>66</v>
      </c>
    </row>
    <row r="11" spans="1:8" x14ac:dyDescent="0.25">
      <c r="A11" s="40"/>
      <c r="B11" s="11"/>
      <c r="C11" s="11"/>
      <c r="D11" s="4"/>
      <c r="E11" s="5"/>
      <c r="F11" s="41"/>
    </row>
    <row r="12" spans="1:8" x14ac:dyDescent="0.25">
      <c r="A12" s="42" t="s">
        <v>67</v>
      </c>
      <c r="B12" s="11"/>
      <c r="C12" s="11"/>
      <c r="D12" s="4"/>
      <c r="E12" s="5"/>
      <c r="F12" s="41"/>
    </row>
    <row r="13" spans="1:8" x14ac:dyDescent="0.25">
      <c r="A13" s="42" t="s">
        <v>68</v>
      </c>
      <c r="B13" s="11"/>
      <c r="C13" s="11"/>
      <c r="D13" s="4"/>
      <c r="E13" s="5"/>
      <c r="F13" s="41"/>
    </row>
    <row r="14" spans="1:8" x14ac:dyDescent="0.25">
      <c r="A14" s="40" t="s">
        <v>1041</v>
      </c>
      <c r="B14" s="11" t="s">
        <v>1042</v>
      </c>
      <c r="C14" s="11" t="s">
        <v>83</v>
      </c>
      <c r="D14" s="4">
        <v>500000</v>
      </c>
      <c r="E14" s="5">
        <v>501.52</v>
      </c>
      <c r="F14" s="41">
        <v>1.2999999999999999E-3</v>
      </c>
    </row>
    <row r="15" spans="1:8" x14ac:dyDescent="0.25">
      <c r="A15" s="42" t="s">
        <v>98</v>
      </c>
      <c r="B15" s="12"/>
      <c r="C15" s="12"/>
      <c r="D15" s="6"/>
      <c r="E15" s="14">
        <v>501.52</v>
      </c>
      <c r="F15" s="43">
        <v>1.2999999999999999E-3</v>
      </c>
    </row>
    <row r="16" spans="1:8" x14ac:dyDescent="0.25">
      <c r="A16" s="40"/>
      <c r="B16" s="11"/>
      <c r="C16" s="11"/>
      <c r="D16" s="4"/>
      <c r="E16" s="5"/>
      <c r="F16" s="41"/>
    </row>
    <row r="17" spans="1:6" x14ac:dyDescent="0.25">
      <c r="A17" s="42" t="s">
        <v>103</v>
      </c>
      <c r="B17" s="11"/>
      <c r="C17" s="11"/>
      <c r="D17" s="4"/>
      <c r="E17" s="5"/>
      <c r="F17" s="41"/>
    </row>
    <row r="18" spans="1:6" x14ac:dyDescent="0.25">
      <c r="A18" s="42" t="s">
        <v>98</v>
      </c>
      <c r="B18" s="11"/>
      <c r="C18" s="11"/>
      <c r="D18" s="4"/>
      <c r="E18" s="15" t="s">
        <v>66</v>
      </c>
      <c r="F18" s="45" t="s">
        <v>66</v>
      </c>
    </row>
    <row r="19" spans="1:6" x14ac:dyDescent="0.25">
      <c r="A19" s="40"/>
      <c r="B19" s="11"/>
      <c r="C19" s="11"/>
      <c r="D19" s="4"/>
      <c r="E19" s="5"/>
      <c r="F19" s="41"/>
    </row>
    <row r="20" spans="1:6" x14ac:dyDescent="0.25">
      <c r="A20" s="42" t="s">
        <v>107</v>
      </c>
      <c r="B20" s="11"/>
      <c r="C20" s="11"/>
      <c r="D20" s="4"/>
      <c r="E20" s="5"/>
      <c r="F20" s="41"/>
    </row>
    <row r="21" spans="1:6" x14ac:dyDescent="0.25">
      <c r="A21" s="42" t="s">
        <v>98</v>
      </c>
      <c r="B21" s="11"/>
      <c r="C21" s="11"/>
      <c r="D21" s="4"/>
      <c r="E21" s="15" t="s">
        <v>66</v>
      </c>
      <c r="F21" s="45" t="s">
        <v>66</v>
      </c>
    </row>
    <row r="22" spans="1:6" x14ac:dyDescent="0.25">
      <c r="A22" s="40"/>
      <c r="B22" s="11"/>
      <c r="C22" s="11"/>
      <c r="D22" s="4"/>
      <c r="E22" s="5"/>
      <c r="F22" s="41"/>
    </row>
    <row r="23" spans="1:6" x14ac:dyDescent="0.25">
      <c r="A23" s="46" t="s">
        <v>108</v>
      </c>
      <c r="B23" s="26"/>
      <c r="C23" s="26"/>
      <c r="D23" s="27"/>
      <c r="E23" s="14">
        <v>501.52</v>
      </c>
      <c r="F23" s="43">
        <v>1.2999999999999999E-3</v>
      </c>
    </row>
    <row r="24" spans="1:6" x14ac:dyDescent="0.25">
      <c r="A24" s="40"/>
      <c r="B24" s="11"/>
      <c r="C24" s="11"/>
      <c r="D24" s="4"/>
      <c r="E24" s="5"/>
      <c r="F24" s="41"/>
    </row>
    <row r="25" spans="1:6" x14ac:dyDescent="0.25">
      <c r="A25" s="42" t="s">
        <v>205</v>
      </c>
      <c r="B25" s="11"/>
      <c r="C25" s="11"/>
      <c r="D25" s="4"/>
      <c r="E25" s="5"/>
      <c r="F25" s="41"/>
    </row>
    <row r="26" spans="1:6" x14ac:dyDescent="0.25">
      <c r="A26" s="40"/>
      <c r="B26" s="11"/>
      <c r="C26" s="11"/>
      <c r="D26" s="4"/>
      <c r="E26" s="5"/>
      <c r="F26" s="41"/>
    </row>
    <row r="27" spans="1:6" x14ac:dyDescent="0.25">
      <c r="A27" s="42" t="s">
        <v>1043</v>
      </c>
      <c r="B27" s="11"/>
      <c r="C27" s="11"/>
      <c r="D27" s="4"/>
      <c r="E27" s="5"/>
      <c r="F27" s="41"/>
    </row>
    <row r="28" spans="1:6" x14ac:dyDescent="0.25">
      <c r="A28" s="40" t="s">
        <v>1044</v>
      </c>
      <c r="B28" s="11" t="s">
        <v>1045</v>
      </c>
      <c r="C28" s="11" t="s">
        <v>102</v>
      </c>
      <c r="D28" s="4">
        <v>500000</v>
      </c>
      <c r="E28" s="5">
        <v>499.31</v>
      </c>
      <c r="F28" s="41">
        <v>1.2999999999999999E-3</v>
      </c>
    </row>
    <row r="29" spans="1:6" x14ac:dyDescent="0.25">
      <c r="A29" s="40" t="s">
        <v>1046</v>
      </c>
      <c r="B29" s="11" t="s">
        <v>1047</v>
      </c>
      <c r="C29" s="11" t="s">
        <v>102</v>
      </c>
      <c r="D29" s="4">
        <v>500000</v>
      </c>
      <c r="E29" s="5">
        <v>492</v>
      </c>
      <c r="F29" s="41">
        <v>1.2999999999999999E-3</v>
      </c>
    </row>
    <row r="30" spans="1:6" x14ac:dyDescent="0.25">
      <c r="A30" s="42" t="s">
        <v>98</v>
      </c>
      <c r="B30" s="12"/>
      <c r="C30" s="12"/>
      <c r="D30" s="6"/>
      <c r="E30" s="14">
        <v>991.31</v>
      </c>
      <c r="F30" s="43">
        <v>2.5999999999999999E-3</v>
      </c>
    </row>
    <row r="31" spans="1:6" x14ac:dyDescent="0.25">
      <c r="A31" s="42" t="s">
        <v>206</v>
      </c>
      <c r="B31" s="11"/>
      <c r="C31" s="11"/>
      <c r="D31" s="4"/>
      <c r="E31" s="5"/>
      <c r="F31" s="41"/>
    </row>
    <row r="32" spans="1:6" x14ac:dyDescent="0.25">
      <c r="A32" s="40" t="s">
        <v>1048</v>
      </c>
      <c r="B32" s="11" t="s">
        <v>1049</v>
      </c>
      <c r="C32" s="11" t="s">
        <v>215</v>
      </c>
      <c r="D32" s="4">
        <v>17500000</v>
      </c>
      <c r="E32" s="5">
        <v>17380.03</v>
      </c>
      <c r="F32" s="41">
        <v>4.6600000000000003E-2</v>
      </c>
    </row>
    <row r="33" spans="1:6" x14ac:dyDescent="0.25">
      <c r="A33" s="40" t="s">
        <v>1050</v>
      </c>
      <c r="B33" s="11" t="s">
        <v>1051</v>
      </c>
      <c r="C33" s="11" t="s">
        <v>215</v>
      </c>
      <c r="D33" s="4">
        <v>15000000</v>
      </c>
      <c r="E33" s="5">
        <v>14894.42</v>
      </c>
      <c r="F33" s="41">
        <v>3.9899999999999998E-2</v>
      </c>
    </row>
    <row r="34" spans="1:6" x14ac:dyDescent="0.25">
      <c r="A34" s="40" t="s">
        <v>1052</v>
      </c>
      <c r="B34" s="11" t="s">
        <v>1053</v>
      </c>
      <c r="C34" s="11" t="s">
        <v>1054</v>
      </c>
      <c r="D34" s="4">
        <v>12500000</v>
      </c>
      <c r="E34" s="5">
        <v>12421.53</v>
      </c>
      <c r="F34" s="41">
        <v>3.3300000000000003E-2</v>
      </c>
    </row>
    <row r="35" spans="1:6" x14ac:dyDescent="0.25">
      <c r="A35" s="40" t="s">
        <v>1055</v>
      </c>
      <c r="B35" s="11" t="s">
        <v>1056</v>
      </c>
      <c r="C35" s="11" t="s">
        <v>212</v>
      </c>
      <c r="D35" s="4">
        <v>10000000</v>
      </c>
      <c r="E35" s="5">
        <v>9975.18</v>
      </c>
      <c r="F35" s="41">
        <v>2.6700000000000002E-2</v>
      </c>
    </row>
    <row r="36" spans="1:6" x14ac:dyDescent="0.25">
      <c r="A36" s="40" t="s">
        <v>1057</v>
      </c>
      <c r="B36" s="11" t="s">
        <v>1058</v>
      </c>
      <c r="C36" s="11" t="s">
        <v>212</v>
      </c>
      <c r="D36" s="4">
        <v>10000000</v>
      </c>
      <c r="E36" s="5">
        <v>9945.2199999999993</v>
      </c>
      <c r="F36" s="41">
        <v>2.6700000000000002E-2</v>
      </c>
    </row>
    <row r="37" spans="1:6" x14ac:dyDescent="0.25">
      <c r="A37" s="40" t="s">
        <v>1059</v>
      </c>
      <c r="B37" s="11" t="s">
        <v>1060</v>
      </c>
      <c r="C37" s="11" t="s">
        <v>215</v>
      </c>
      <c r="D37" s="4">
        <v>10000000</v>
      </c>
      <c r="E37" s="5">
        <v>9908.42</v>
      </c>
      <c r="F37" s="41">
        <v>2.6599999999999999E-2</v>
      </c>
    </row>
    <row r="38" spans="1:6" x14ac:dyDescent="0.25">
      <c r="A38" s="40" t="s">
        <v>1061</v>
      </c>
      <c r="B38" s="11" t="s">
        <v>1062</v>
      </c>
      <c r="C38" s="11" t="s">
        <v>212</v>
      </c>
      <c r="D38" s="4">
        <v>10000000</v>
      </c>
      <c r="E38" s="5">
        <v>9894.84</v>
      </c>
      <c r="F38" s="41">
        <v>2.6499999999999999E-2</v>
      </c>
    </row>
    <row r="39" spans="1:6" x14ac:dyDescent="0.25">
      <c r="A39" s="40" t="s">
        <v>1063</v>
      </c>
      <c r="B39" s="11" t="s">
        <v>1064</v>
      </c>
      <c r="C39" s="11" t="s">
        <v>209</v>
      </c>
      <c r="D39" s="4">
        <v>7500000</v>
      </c>
      <c r="E39" s="5">
        <v>7459.45</v>
      </c>
      <c r="F39" s="41">
        <v>0.02</v>
      </c>
    </row>
    <row r="40" spans="1:6" x14ac:dyDescent="0.25">
      <c r="A40" s="40" t="s">
        <v>1065</v>
      </c>
      <c r="B40" s="11" t="s">
        <v>1066</v>
      </c>
      <c r="C40" s="11" t="s">
        <v>215</v>
      </c>
      <c r="D40" s="4">
        <v>5000000</v>
      </c>
      <c r="E40" s="5">
        <v>4973.68</v>
      </c>
      <c r="F40" s="41">
        <v>1.3299999999999999E-2</v>
      </c>
    </row>
    <row r="41" spans="1:6" x14ac:dyDescent="0.25">
      <c r="A41" s="40" t="s">
        <v>1067</v>
      </c>
      <c r="B41" s="11" t="s">
        <v>1068</v>
      </c>
      <c r="C41" s="11" t="s">
        <v>215</v>
      </c>
      <c r="D41" s="4">
        <v>5000000</v>
      </c>
      <c r="E41" s="5">
        <v>4961.05</v>
      </c>
      <c r="F41" s="41">
        <v>1.3299999999999999E-2</v>
      </c>
    </row>
    <row r="42" spans="1:6" x14ac:dyDescent="0.25">
      <c r="A42" s="40" t="s">
        <v>1069</v>
      </c>
      <c r="B42" s="11" t="s">
        <v>1070</v>
      </c>
      <c r="C42" s="11" t="s">
        <v>212</v>
      </c>
      <c r="D42" s="4">
        <v>4500000</v>
      </c>
      <c r="E42" s="5">
        <v>4487.8500000000004</v>
      </c>
      <c r="F42" s="41">
        <v>1.2E-2</v>
      </c>
    </row>
    <row r="43" spans="1:6" x14ac:dyDescent="0.25">
      <c r="A43" s="40" t="s">
        <v>1071</v>
      </c>
      <c r="B43" s="11" t="s">
        <v>1072</v>
      </c>
      <c r="C43" s="11" t="s">
        <v>212</v>
      </c>
      <c r="D43" s="4">
        <v>2500000</v>
      </c>
      <c r="E43" s="5">
        <v>2496.91</v>
      </c>
      <c r="F43" s="41">
        <v>6.7000000000000002E-3</v>
      </c>
    </row>
    <row r="44" spans="1:6" x14ac:dyDescent="0.25">
      <c r="A44" s="40" t="s">
        <v>1073</v>
      </c>
      <c r="B44" s="11" t="s">
        <v>1074</v>
      </c>
      <c r="C44" s="11" t="s">
        <v>212</v>
      </c>
      <c r="D44" s="4">
        <v>2500000</v>
      </c>
      <c r="E44" s="5">
        <v>2491.6999999999998</v>
      </c>
      <c r="F44" s="41">
        <v>6.7000000000000002E-3</v>
      </c>
    </row>
    <row r="45" spans="1:6" x14ac:dyDescent="0.25">
      <c r="A45" s="40" t="s">
        <v>1075</v>
      </c>
      <c r="B45" s="11" t="s">
        <v>1076</v>
      </c>
      <c r="C45" s="11" t="s">
        <v>212</v>
      </c>
      <c r="D45" s="4">
        <v>2500000</v>
      </c>
      <c r="E45" s="5">
        <v>2487.87</v>
      </c>
      <c r="F45" s="41">
        <v>6.7000000000000002E-3</v>
      </c>
    </row>
    <row r="46" spans="1:6" x14ac:dyDescent="0.25">
      <c r="A46" s="40" t="s">
        <v>1077</v>
      </c>
      <c r="B46" s="11" t="s">
        <v>1078</v>
      </c>
      <c r="C46" s="11" t="s">
        <v>212</v>
      </c>
      <c r="D46" s="4">
        <v>2500000</v>
      </c>
      <c r="E46" s="5">
        <v>2484.31</v>
      </c>
      <c r="F46" s="41">
        <v>6.7000000000000002E-3</v>
      </c>
    </row>
    <row r="47" spans="1:6" x14ac:dyDescent="0.25">
      <c r="A47" s="40" t="s">
        <v>1079</v>
      </c>
      <c r="B47" s="11" t="s">
        <v>1080</v>
      </c>
      <c r="C47" s="11" t="s">
        <v>209</v>
      </c>
      <c r="D47" s="4">
        <v>2500000</v>
      </c>
      <c r="E47" s="5">
        <v>2481.09</v>
      </c>
      <c r="F47" s="41">
        <v>6.7000000000000002E-3</v>
      </c>
    </row>
    <row r="48" spans="1:6" x14ac:dyDescent="0.25">
      <c r="A48" s="40" t="s">
        <v>1081</v>
      </c>
      <c r="B48" s="11" t="s">
        <v>1082</v>
      </c>
      <c r="C48" s="11" t="s">
        <v>215</v>
      </c>
      <c r="D48" s="4">
        <v>2500000</v>
      </c>
      <c r="E48" s="5">
        <v>2478.21</v>
      </c>
      <c r="F48" s="41">
        <v>6.6E-3</v>
      </c>
    </row>
    <row r="49" spans="1:6" x14ac:dyDescent="0.25">
      <c r="A49" s="40" t="s">
        <v>1083</v>
      </c>
      <c r="B49" s="11" t="s">
        <v>1084</v>
      </c>
      <c r="C49" s="11" t="s">
        <v>209</v>
      </c>
      <c r="D49" s="4">
        <v>2500000</v>
      </c>
      <c r="E49" s="5">
        <v>2474.4</v>
      </c>
      <c r="F49" s="41">
        <v>6.6E-3</v>
      </c>
    </row>
    <row r="50" spans="1:6" x14ac:dyDescent="0.25">
      <c r="A50" s="40" t="s">
        <v>1085</v>
      </c>
      <c r="B50" s="11" t="s">
        <v>1086</v>
      </c>
      <c r="C50" s="11" t="s">
        <v>215</v>
      </c>
      <c r="D50" s="4">
        <v>1000000</v>
      </c>
      <c r="E50" s="5">
        <v>993.17</v>
      </c>
      <c r="F50" s="41">
        <v>2.7000000000000001E-3</v>
      </c>
    </row>
    <row r="51" spans="1:6" x14ac:dyDescent="0.25">
      <c r="A51" s="40" t="s">
        <v>1087</v>
      </c>
      <c r="B51" s="11" t="s">
        <v>1088</v>
      </c>
      <c r="C51" s="11" t="s">
        <v>212</v>
      </c>
      <c r="D51" s="4">
        <v>500000</v>
      </c>
      <c r="E51" s="5">
        <v>499.18</v>
      </c>
      <c r="F51" s="41">
        <v>1.2999999999999999E-3</v>
      </c>
    </row>
    <row r="52" spans="1:6" x14ac:dyDescent="0.25">
      <c r="A52" s="40"/>
      <c r="B52" s="11"/>
      <c r="C52" s="11"/>
      <c r="D52" s="4"/>
      <c r="E52" s="5"/>
      <c r="F52" s="41"/>
    </row>
    <row r="53" spans="1:6" x14ac:dyDescent="0.25">
      <c r="A53" s="42" t="s">
        <v>523</v>
      </c>
      <c r="B53" s="11"/>
      <c r="C53" s="11"/>
      <c r="D53" s="4"/>
      <c r="E53" s="5"/>
      <c r="F53" s="41"/>
    </row>
    <row r="54" spans="1:6" x14ac:dyDescent="0.25">
      <c r="A54" s="40" t="s">
        <v>1089</v>
      </c>
      <c r="B54" s="11" t="s">
        <v>1090</v>
      </c>
      <c r="C54" s="11" t="s">
        <v>215</v>
      </c>
      <c r="D54" s="4">
        <v>15000000</v>
      </c>
      <c r="E54" s="5">
        <v>14921.36</v>
      </c>
      <c r="F54" s="41">
        <v>0.04</v>
      </c>
    </row>
    <row r="55" spans="1:6" x14ac:dyDescent="0.25">
      <c r="A55" s="40" t="s">
        <v>1091</v>
      </c>
      <c r="B55" s="11" t="s">
        <v>1092</v>
      </c>
      <c r="C55" s="11" t="s">
        <v>215</v>
      </c>
      <c r="D55" s="4">
        <v>15000000</v>
      </c>
      <c r="E55" s="5">
        <v>14860.6</v>
      </c>
      <c r="F55" s="41">
        <v>3.9800000000000002E-2</v>
      </c>
    </row>
    <row r="56" spans="1:6" x14ac:dyDescent="0.25">
      <c r="A56" s="40" t="s">
        <v>1093</v>
      </c>
      <c r="B56" s="11" t="s">
        <v>1094</v>
      </c>
      <c r="C56" s="11" t="s">
        <v>212</v>
      </c>
      <c r="D56" s="4">
        <v>10000000</v>
      </c>
      <c r="E56" s="5">
        <v>9948.41</v>
      </c>
      <c r="F56" s="41">
        <v>2.6700000000000002E-2</v>
      </c>
    </row>
    <row r="57" spans="1:6" x14ac:dyDescent="0.25">
      <c r="A57" s="40" t="s">
        <v>1095</v>
      </c>
      <c r="B57" s="11" t="s">
        <v>1096</v>
      </c>
      <c r="C57" s="11" t="s">
        <v>215</v>
      </c>
      <c r="D57" s="4">
        <v>10000000</v>
      </c>
      <c r="E57" s="5">
        <v>9943.36</v>
      </c>
      <c r="F57" s="41">
        <v>2.6700000000000002E-2</v>
      </c>
    </row>
    <row r="58" spans="1:6" x14ac:dyDescent="0.25">
      <c r="A58" s="40" t="s">
        <v>1097</v>
      </c>
      <c r="B58" s="11" t="s">
        <v>1098</v>
      </c>
      <c r="C58" s="11" t="s">
        <v>212</v>
      </c>
      <c r="D58" s="4">
        <v>10000000</v>
      </c>
      <c r="E58" s="5">
        <v>9940.43</v>
      </c>
      <c r="F58" s="41">
        <v>2.6599999999999999E-2</v>
      </c>
    </row>
    <row r="59" spans="1:6" x14ac:dyDescent="0.25">
      <c r="A59" s="40" t="s">
        <v>1099</v>
      </c>
      <c r="B59" s="11" t="s">
        <v>1100</v>
      </c>
      <c r="C59" s="11" t="s">
        <v>215</v>
      </c>
      <c r="D59" s="4">
        <v>10000000</v>
      </c>
      <c r="E59" s="5">
        <v>9918.85</v>
      </c>
      <c r="F59" s="41">
        <v>2.6599999999999999E-2</v>
      </c>
    </row>
    <row r="60" spans="1:6" x14ac:dyDescent="0.25">
      <c r="A60" s="40" t="s">
        <v>1101</v>
      </c>
      <c r="B60" s="11" t="s">
        <v>1102</v>
      </c>
      <c r="C60" s="11" t="s">
        <v>215</v>
      </c>
      <c r="D60" s="4">
        <v>10000000</v>
      </c>
      <c r="E60" s="5">
        <v>9914.52</v>
      </c>
      <c r="F60" s="41">
        <v>2.6599999999999999E-2</v>
      </c>
    </row>
    <row r="61" spans="1:6" x14ac:dyDescent="0.25">
      <c r="A61" s="40" t="s">
        <v>1103</v>
      </c>
      <c r="B61" s="11" t="s">
        <v>1104</v>
      </c>
      <c r="C61" s="11" t="s">
        <v>215</v>
      </c>
      <c r="D61" s="4">
        <v>10000000</v>
      </c>
      <c r="E61" s="5">
        <v>9906.0499999999993</v>
      </c>
      <c r="F61" s="41">
        <v>2.6599999999999999E-2</v>
      </c>
    </row>
    <row r="62" spans="1:6" x14ac:dyDescent="0.25">
      <c r="A62" s="40" t="s">
        <v>1105</v>
      </c>
      <c r="B62" s="11" t="s">
        <v>1106</v>
      </c>
      <c r="C62" s="11" t="s">
        <v>215</v>
      </c>
      <c r="D62" s="4">
        <v>10000000</v>
      </c>
      <c r="E62" s="5">
        <v>9902.6200000000008</v>
      </c>
      <c r="F62" s="41">
        <v>2.6499999999999999E-2</v>
      </c>
    </row>
    <row r="63" spans="1:6" x14ac:dyDescent="0.25">
      <c r="A63" s="40" t="s">
        <v>1107</v>
      </c>
      <c r="B63" s="11" t="s">
        <v>1108</v>
      </c>
      <c r="C63" s="11" t="s">
        <v>212</v>
      </c>
      <c r="D63" s="4">
        <v>10000000</v>
      </c>
      <c r="E63" s="5">
        <v>9895.8799999999992</v>
      </c>
      <c r="F63" s="41">
        <v>2.6499999999999999E-2</v>
      </c>
    </row>
    <row r="64" spans="1:6" x14ac:dyDescent="0.25">
      <c r="A64" s="40" t="s">
        <v>1109</v>
      </c>
      <c r="B64" s="11" t="s">
        <v>1110</v>
      </c>
      <c r="C64" s="11" t="s">
        <v>215</v>
      </c>
      <c r="D64" s="4">
        <v>10000000</v>
      </c>
      <c r="E64" s="5">
        <v>9892.7800000000007</v>
      </c>
      <c r="F64" s="41">
        <v>2.6499999999999999E-2</v>
      </c>
    </row>
    <row r="65" spans="1:6" x14ac:dyDescent="0.25">
      <c r="A65" s="40" t="s">
        <v>1111</v>
      </c>
      <c r="B65" s="11" t="s">
        <v>1112</v>
      </c>
      <c r="C65" s="11" t="s">
        <v>215</v>
      </c>
      <c r="D65" s="4">
        <v>10000000</v>
      </c>
      <c r="E65" s="5">
        <v>9890.25</v>
      </c>
      <c r="F65" s="41">
        <v>2.6499999999999999E-2</v>
      </c>
    </row>
    <row r="66" spans="1:6" x14ac:dyDescent="0.25">
      <c r="A66" s="40" t="s">
        <v>1113</v>
      </c>
      <c r="B66" s="11" t="s">
        <v>1114</v>
      </c>
      <c r="C66" s="11" t="s">
        <v>212</v>
      </c>
      <c r="D66" s="4">
        <v>10000000</v>
      </c>
      <c r="E66" s="5">
        <v>9884.99</v>
      </c>
      <c r="F66" s="41">
        <v>2.6499999999999999E-2</v>
      </c>
    </row>
    <row r="67" spans="1:6" x14ac:dyDescent="0.25">
      <c r="A67" s="40" t="s">
        <v>1115</v>
      </c>
      <c r="B67" s="11" t="s">
        <v>1116</v>
      </c>
      <c r="C67" s="11" t="s">
        <v>215</v>
      </c>
      <c r="D67" s="4">
        <v>5000000</v>
      </c>
      <c r="E67" s="5">
        <v>4976.7299999999996</v>
      </c>
      <c r="F67" s="41">
        <v>1.3299999999999999E-2</v>
      </c>
    </row>
    <row r="68" spans="1:6" x14ac:dyDescent="0.25">
      <c r="A68" s="40" t="s">
        <v>1117</v>
      </c>
      <c r="B68" s="11" t="s">
        <v>1118</v>
      </c>
      <c r="C68" s="11" t="s">
        <v>212</v>
      </c>
      <c r="D68" s="4">
        <v>5000000</v>
      </c>
      <c r="E68" s="5">
        <v>4972.3500000000004</v>
      </c>
      <c r="F68" s="41">
        <v>1.3299999999999999E-2</v>
      </c>
    </row>
    <row r="69" spans="1:6" x14ac:dyDescent="0.25">
      <c r="A69" s="40" t="s">
        <v>1119</v>
      </c>
      <c r="B69" s="11" t="s">
        <v>1120</v>
      </c>
      <c r="C69" s="11" t="s">
        <v>212</v>
      </c>
      <c r="D69" s="4">
        <v>5000000</v>
      </c>
      <c r="E69" s="5">
        <v>4972.12</v>
      </c>
      <c r="F69" s="41">
        <v>1.3299999999999999E-2</v>
      </c>
    </row>
    <row r="70" spans="1:6" x14ac:dyDescent="0.25">
      <c r="A70" s="40" t="s">
        <v>1121</v>
      </c>
      <c r="B70" s="11" t="s">
        <v>1122</v>
      </c>
      <c r="C70" s="11" t="s">
        <v>209</v>
      </c>
      <c r="D70" s="4">
        <v>5000000</v>
      </c>
      <c r="E70" s="5">
        <v>4971.88</v>
      </c>
      <c r="F70" s="41">
        <v>1.3299999999999999E-2</v>
      </c>
    </row>
    <row r="71" spans="1:6" x14ac:dyDescent="0.25">
      <c r="A71" s="40" t="s">
        <v>1123</v>
      </c>
      <c r="B71" s="11" t="s">
        <v>1124</v>
      </c>
      <c r="C71" s="11" t="s">
        <v>209</v>
      </c>
      <c r="D71" s="4">
        <v>5000000</v>
      </c>
      <c r="E71" s="5">
        <v>4966.4799999999996</v>
      </c>
      <c r="F71" s="41">
        <v>1.3299999999999999E-2</v>
      </c>
    </row>
    <row r="72" spans="1:6" x14ac:dyDescent="0.25">
      <c r="A72" s="40" t="s">
        <v>1125</v>
      </c>
      <c r="B72" s="11" t="s">
        <v>1126</v>
      </c>
      <c r="C72" s="11" t="s">
        <v>215</v>
      </c>
      <c r="D72" s="4">
        <v>5000000</v>
      </c>
      <c r="E72" s="5">
        <v>4965.07</v>
      </c>
      <c r="F72" s="41">
        <v>1.3299999999999999E-2</v>
      </c>
    </row>
    <row r="73" spans="1:6" x14ac:dyDescent="0.25">
      <c r="A73" s="40" t="s">
        <v>1127</v>
      </c>
      <c r="B73" s="11" t="s">
        <v>1128</v>
      </c>
      <c r="C73" s="11" t="s">
        <v>215</v>
      </c>
      <c r="D73" s="4">
        <v>5000000</v>
      </c>
      <c r="E73" s="5">
        <v>4947.3599999999997</v>
      </c>
      <c r="F73" s="41">
        <v>1.3299999999999999E-2</v>
      </c>
    </row>
    <row r="74" spans="1:6" x14ac:dyDescent="0.25">
      <c r="A74" s="40" t="s">
        <v>1129</v>
      </c>
      <c r="B74" s="11" t="s">
        <v>1130</v>
      </c>
      <c r="C74" s="11" t="s">
        <v>1054</v>
      </c>
      <c r="D74" s="4">
        <v>5000000</v>
      </c>
      <c r="E74" s="5">
        <v>4947</v>
      </c>
      <c r="F74" s="41">
        <v>1.3299999999999999E-2</v>
      </c>
    </row>
    <row r="75" spans="1:6" x14ac:dyDescent="0.25">
      <c r="A75" s="40" t="s">
        <v>1131</v>
      </c>
      <c r="B75" s="11" t="s">
        <v>1132</v>
      </c>
      <c r="C75" s="11" t="s">
        <v>215</v>
      </c>
      <c r="D75" s="4">
        <v>5000000</v>
      </c>
      <c r="E75" s="5">
        <v>4915.5200000000004</v>
      </c>
      <c r="F75" s="41">
        <v>1.32E-2</v>
      </c>
    </row>
    <row r="76" spans="1:6" x14ac:dyDescent="0.25">
      <c r="A76" s="40" t="s">
        <v>1133</v>
      </c>
      <c r="B76" s="11" t="s">
        <v>1134</v>
      </c>
      <c r="C76" s="11" t="s">
        <v>215</v>
      </c>
      <c r="D76" s="4">
        <v>4500000</v>
      </c>
      <c r="E76" s="5">
        <v>4499.08</v>
      </c>
      <c r="F76" s="41">
        <v>1.21E-2</v>
      </c>
    </row>
    <row r="77" spans="1:6" x14ac:dyDescent="0.25">
      <c r="A77" s="40" t="s">
        <v>1135</v>
      </c>
      <c r="B77" s="11" t="s">
        <v>1136</v>
      </c>
      <c r="C77" s="11" t="s">
        <v>215</v>
      </c>
      <c r="D77" s="4">
        <v>4500000</v>
      </c>
      <c r="E77" s="5">
        <v>4466.1000000000004</v>
      </c>
      <c r="F77" s="41">
        <v>1.2E-2</v>
      </c>
    </row>
    <row r="78" spans="1:6" x14ac:dyDescent="0.25">
      <c r="A78" s="40" t="s">
        <v>1137</v>
      </c>
      <c r="B78" s="11" t="s">
        <v>1138</v>
      </c>
      <c r="C78" s="11" t="s">
        <v>212</v>
      </c>
      <c r="D78" s="4">
        <v>2500000</v>
      </c>
      <c r="E78" s="5">
        <v>2498.96</v>
      </c>
      <c r="F78" s="41">
        <v>6.7000000000000002E-3</v>
      </c>
    </row>
    <row r="79" spans="1:6" x14ac:dyDescent="0.25">
      <c r="A79" s="40" t="s">
        <v>1139</v>
      </c>
      <c r="B79" s="11" t="s">
        <v>1140</v>
      </c>
      <c r="C79" s="11" t="s">
        <v>215</v>
      </c>
      <c r="D79" s="4">
        <v>2500000</v>
      </c>
      <c r="E79" s="5">
        <v>2495.4</v>
      </c>
      <c r="F79" s="41">
        <v>6.7000000000000002E-3</v>
      </c>
    </row>
    <row r="80" spans="1:6" x14ac:dyDescent="0.25">
      <c r="A80" s="40" t="s">
        <v>1141</v>
      </c>
      <c r="B80" s="11" t="s">
        <v>1142</v>
      </c>
      <c r="C80" s="11" t="s">
        <v>215</v>
      </c>
      <c r="D80" s="4">
        <v>2500000</v>
      </c>
      <c r="E80" s="5">
        <v>2494.6799999999998</v>
      </c>
      <c r="F80" s="41">
        <v>6.7000000000000002E-3</v>
      </c>
    </row>
    <row r="81" spans="1:6" ht="14.65" customHeight="1" x14ac:dyDescent="0.25">
      <c r="A81" s="40" t="s">
        <v>1143</v>
      </c>
      <c r="B81" s="11" t="s">
        <v>1144</v>
      </c>
      <c r="C81" s="11" t="s">
        <v>215</v>
      </c>
      <c r="D81" s="4">
        <v>2500000</v>
      </c>
      <c r="E81" s="5">
        <v>2492.41</v>
      </c>
      <c r="F81" s="41">
        <v>6.7000000000000002E-3</v>
      </c>
    </row>
    <row r="82" spans="1:6" x14ac:dyDescent="0.25">
      <c r="A82" s="40" t="s">
        <v>1145</v>
      </c>
      <c r="B82" s="11" t="s">
        <v>1146</v>
      </c>
      <c r="C82" s="11" t="s">
        <v>215</v>
      </c>
      <c r="D82" s="4">
        <v>2500000</v>
      </c>
      <c r="E82" s="5">
        <v>2491.6999999999998</v>
      </c>
      <c r="F82" s="41">
        <v>6.7000000000000002E-3</v>
      </c>
    </row>
    <row r="83" spans="1:6" x14ac:dyDescent="0.25">
      <c r="A83" s="40" t="s">
        <v>1147</v>
      </c>
      <c r="B83" s="11" t="s">
        <v>1148</v>
      </c>
      <c r="C83" s="11" t="s">
        <v>209</v>
      </c>
      <c r="D83" s="4">
        <v>2500000</v>
      </c>
      <c r="E83" s="5">
        <v>2481.17</v>
      </c>
      <c r="F83" s="41">
        <v>6.7000000000000002E-3</v>
      </c>
    </row>
    <row r="84" spans="1:6" x14ac:dyDescent="0.25">
      <c r="A84" s="40" t="s">
        <v>1149</v>
      </c>
      <c r="B84" s="11" t="s">
        <v>1150</v>
      </c>
      <c r="C84" s="11" t="s">
        <v>215</v>
      </c>
      <c r="D84" s="4">
        <v>2500000</v>
      </c>
      <c r="E84" s="5">
        <v>2480.02</v>
      </c>
      <c r="F84" s="41">
        <v>6.6E-3</v>
      </c>
    </row>
    <row r="85" spans="1:6" x14ac:dyDescent="0.25">
      <c r="A85" s="40" t="s">
        <v>1151</v>
      </c>
      <c r="B85" s="11" t="s">
        <v>1152</v>
      </c>
      <c r="C85" s="11" t="s">
        <v>215</v>
      </c>
      <c r="D85" s="4">
        <v>2500000</v>
      </c>
      <c r="E85" s="5">
        <v>2479.65</v>
      </c>
      <c r="F85" s="41">
        <v>6.6E-3</v>
      </c>
    </row>
    <row r="86" spans="1:6" x14ac:dyDescent="0.25">
      <c r="A86" s="40" t="s">
        <v>1153</v>
      </c>
      <c r="B86" s="11" t="s">
        <v>1154</v>
      </c>
      <c r="C86" s="11" t="s">
        <v>215</v>
      </c>
      <c r="D86" s="4">
        <v>2000000</v>
      </c>
      <c r="E86" s="5">
        <v>1997.7</v>
      </c>
      <c r="F86" s="41">
        <v>5.4000000000000003E-3</v>
      </c>
    </row>
    <row r="87" spans="1:6" x14ac:dyDescent="0.25">
      <c r="A87" s="40" t="s">
        <v>1155</v>
      </c>
      <c r="B87" s="11" t="s">
        <v>1156</v>
      </c>
      <c r="C87" s="11" t="s">
        <v>215</v>
      </c>
      <c r="D87" s="4">
        <v>2000000</v>
      </c>
      <c r="E87" s="5">
        <v>1986.94</v>
      </c>
      <c r="F87" s="41">
        <v>5.3E-3</v>
      </c>
    </row>
    <row r="88" spans="1:6" x14ac:dyDescent="0.25">
      <c r="A88" s="40" t="s">
        <v>1157</v>
      </c>
      <c r="B88" s="11" t="s">
        <v>1158</v>
      </c>
      <c r="C88" s="11" t="s">
        <v>212</v>
      </c>
      <c r="D88" s="4">
        <v>500000</v>
      </c>
      <c r="E88" s="5">
        <v>498.98</v>
      </c>
      <c r="F88" s="41">
        <v>1.2999999999999999E-3</v>
      </c>
    </row>
    <row r="89" spans="1:6" x14ac:dyDescent="0.25">
      <c r="A89" s="40" t="s">
        <v>1159</v>
      </c>
      <c r="B89" s="11" t="s">
        <v>1160</v>
      </c>
      <c r="C89" s="11" t="s">
        <v>215</v>
      </c>
      <c r="D89" s="4">
        <v>500000</v>
      </c>
      <c r="E89" s="5">
        <v>498.49</v>
      </c>
      <c r="F89" s="41">
        <v>1.2999999999999999E-3</v>
      </c>
    </row>
    <row r="90" spans="1:6" x14ac:dyDescent="0.25">
      <c r="A90" s="40" t="s">
        <v>1161</v>
      </c>
      <c r="B90" s="11" t="s">
        <v>1162</v>
      </c>
      <c r="C90" s="11" t="s">
        <v>215</v>
      </c>
      <c r="D90" s="4">
        <v>500000</v>
      </c>
      <c r="E90" s="5">
        <v>498.07</v>
      </c>
      <c r="F90" s="41">
        <v>1.2999999999999999E-3</v>
      </c>
    </row>
    <row r="91" spans="1:6" x14ac:dyDescent="0.25">
      <c r="A91" s="40" t="s">
        <v>1163</v>
      </c>
      <c r="B91" s="11" t="s">
        <v>1164</v>
      </c>
      <c r="C91" s="11" t="s">
        <v>212</v>
      </c>
      <c r="D91" s="4">
        <v>500000</v>
      </c>
      <c r="E91" s="5">
        <v>496.93</v>
      </c>
      <c r="F91" s="41">
        <v>1.2999999999999999E-3</v>
      </c>
    </row>
    <row r="92" spans="1:6" x14ac:dyDescent="0.25">
      <c r="A92" s="40" t="s">
        <v>1165</v>
      </c>
      <c r="B92" s="11" t="s">
        <v>1166</v>
      </c>
      <c r="C92" s="11" t="s">
        <v>215</v>
      </c>
      <c r="D92" s="4">
        <v>500000</v>
      </c>
      <c r="E92" s="5">
        <v>496.89</v>
      </c>
      <c r="F92" s="41">
        <v>1.2999999999999999E-3</v>
      </c>
    </row>
    <row r="93" spans="1:6" x14ac:dyDescent="0.25">
      <c r="A93" s="40"/>
      <c r="B93" s="11"/>
      <c r="C93" s="11"/>
      <c r="D93" s="4"/>
      <c r="E93" s="5"/>
      <c r="F93" s="41"/>
    </row>
    <row r="94" spans="1:6" x14ac:dyDescent="0.25">
      <c r="A94" s="46" t="s">
        <v>108</v>
      </c>
      <c r="B94" s="26"/>
      <c r="C94" s="26"/>
      <c r="D94" s="27"/>
      <c r="E94" s="14">
        <v>344987.6</v>
      </c>
      <c r="F94" s="43">
        <v>0.92459999999999998</v>
      </c>
    </row>
    <row r="95" spans="1:6" x14ac:dyDescent="0.25">
      <c r="A95" s="40"/>
      <c r="B95" s="11"/>
      <c r="C95" s="11"/>
      <c r="D95" s="4"/>
      <c r="E95" s="5"/>
      <c r="F95" s="41"/>
    </row>
    <row r="96" spans="1:6" x14ac:dyDescent="0.25">
      <c r="A96" s="42" t="s">
        <v>526</v>
      </c>
      <c r="B96" s="12"/>
      <c r="C96" s="12"/>
      <c r="D96" s="6"/>
      <c r="E96" s="7"/>
      <c r="F96" s="44"/>
    </row>
    <row r="97" spans="1:6" x14ac:dyDescent="0.25">
      <c r="A97" s="42" t="s">
        <v>1167</v>
      </c>
      <c r="B97" s="12"/>
      <c r="C97" s="12"/>
      <c r="D97" s="6"/>
      <c r="E97" s="7"/>
      <c r="F97" s="44"/>
    </row>
    <row r="98" spans="1:6" x14ac:dyDescent="0.25">
      <c r="A98" s="40" t="s">
        <v>1168</v>
      </c>
      <c r="B98" s="11"/>
      <c r="C98" s="11" t="s">
        <v>1169</v>
      </c>
      <c r="D98" s="4">
        <v>1500000000</v>
      </c>
      <c r="E98" s="5">
        <v>15000</v>
      </c>
      <c r="F98" s="41">
        <v>4.02E-2</v>
      </c>
    </row>
    <row r="99" spans="1:6" x14ac:dyDescent="0.25">
      <c r="A99" s="40" t="s">
        <v>1170</v>
      </c>
      <c r="B99" s="11"/>
      <c r="C99" s="11" t="s">
        <v>1169</v>
      </c>
      <c r="D99" s="4">
        <v>1000000000</v>
      </c>
      <c r="E99" s="5">
        <v>10000</v>
      </c>
      <c r="F99" s="41">
        <v>2.6800000000000001E-2</v>
      </c>
    </row>
    <row r="100" spans="1:6" x14ac:dyDescent="0.25">
      <c r="A100" s="42" t="s">
        <v>98</v>
      </c>
      <c r="B100" s="12"/>
      <c r="C100" s="12"/>
      <c r="D100" s="6"/>
      <c r="E100" s="14">
        <v>25000</v>
      </c>
      <c r="F100" s="43">
        <v>6.7000000000000004E-2</v>
      </c>
    </row>
    <row r="101" spans="1:6" x14ac:dyDescent="0.25">
      <c r="A101" s="46" t="s">
        <v>108</v>
      </c>
      <c r="B101" s="26"/>
      <c r="C101" s="26"/>
      <c r="D101" s="27"/>
      <c r="E101" s="9">
        <v>25000</v>
      </c>
      <c r="F101" s="48">
        <v>6.7000000000000004E-2</v>
      </c>
    </row>
    <row r="102" spans="1:6" x14ac:dyDescent="0.25">
      <c r="A102" s="40"/>
      <c r="B102" s="11"/>
      <c r="C102" s="11"/>
      <c r="D102" s="4"/>
      <c r="E102" s="5"/>
      <c r="F102" s="41"/>
    </row>
    <row r="103" spans="1:6" x14ac:dyDescent="0.25">
      <c r="A103" s="40"/>
      <c r="B103" s="11"/>
      <c r="C103" s="11"/>
      <c r="D103" s="4"/>
      <c r="E103" s="5"/>
      <c r="F103" s="41"/>
    </row>
    <row r="104" spans="1:6" x14ac:dyDescent="0.25">
      <c r="A104" s="42" t="s">
        <v>109</v>
      </c>
      <c r="B104" s="11"/>
      <c r="C104" s="11"/>
      <c r="D104" s="4"/>
      <c r="E104" s="5"/>
      <c r="F104" s="41"/>
    </row>
    <row r="105" spans="1:6" x14ac:dyDescent="0.25">
      <c r="A105" s="40" t="s">
        <v>110</v>
      </c>
      <c r="B105" s="11"/>
      <c r="C105" s="11"/>
      <c r="D105" s="4"/>
      <c r="E105" s="5">
        <v>2742.11</v>
      </c>
      <c r="F105" s="41">
        <v>7.3000000000000001E-3</v>
      </c>
    </row>
    <row r="106" spans="1:6" x14ac:dyDescent="0.25">
      <c r="A106" s="42" t="s">
        <v>98</v>
      </c>
      <c r="B106" s="12"/>
      <c r="C106" s="12"/>
      <c r="D106" s="6"/>
      <c r="E106" s="14">
        <v>2742.11</v>
      </c>
      <c r="F106" s="43">
        <v>7.3000000000000001E-3</v>
      </c>
    </row>
    <row r="107" spans="1:6" x14ac:dyDescent="0.25">
      <c r="A107" s="40"/>
      <c r="B107" s="11"/>
      <c r="C107" s="11"/>
      <c r="D107" s="4"/>
      <c r="E107" s="5"/>
      <c r="F107" s="41"/>
    </row>
    <row r="108" spans="1:6" x14ac:dyDescent="0.25">
      <c r="A108" s="46" t="s">
        <v>108</v>
      </c>
      <c r="B108" s="26"/>
      <c r="C108" s="26"/>
      <c r="D108" s="27"/>
      <c r="E108" s="14">
        <v>2742.11</v>
      </c>
      <c r="F108" s="43">
        <v>7.3000000000000001E-3</v>
      </c>
    </row>
    <row r="109" spans="1:6" x14ac:dyDescent="0.25">
      <c r="A109" s="40" t="s">
        <v>111</v>
      </c>
      <c r="B109" s="11"/>
      <c r="C109" s="11"/>
      <c r="D109" s="4"/>
      <c r="E109" s="17">
        <v>-141.79</v>
      </c>
      <c r="F109" s="58">
        <v>-2.0000000000000001E-4</v>
      </c>
    </row>
    <row r="110" spans="1:6" x14ac:dyDescent="0.25">
      <c r="A110" s="47" t="s">
        <v>112</v>
      </c>
      <c r="B110" s="13"/>
      <c r="C110" s="13"/>
      <c r="D110" s="8"/>
      <c r="E110" s="9">
        <v>373089.44</v>
      </c>
      <c r="F110" s="48">
        <v>1</v>
      </c>
    </row>
    <row r="111" spans="1:6" x14ac:dyDescent="0.25">
      <c r="A111" s="32"/>
      <c r="B111" s="22"/>
      <c r="C111" s="22"/>
      <c r="D111" s="22"/>
      <c r="E111" s="22"/>
      <c r="F111" s="31"/>
    </row>
    <row r="112" spans="1:6" x14ac:dyDescent="0.25">
      <c r="A112" s="49" t="s">
        <v>113</v>
      </c>
      <c r="B112" s="22"/>
      <c r="C112" s="22"/>
      <c r="D112" s="22"/>
      <c r="E112" s="22"/>
      <c r="F112" s="31"/>
    </row>
    <row r="113" spans="1:6" x14ac:dyDescent="0.25">
      <c r="A113" s="49" t="s">
        <v>114</v>
      </c>
      <c r="B113" s="22"/>
      <c r="C113" s="22"/>
      <c r="D113" s="22"/>
      <c r="E113" s="22"/>
      <c r="F113" s="31"/>
    </row>
    <row r="114" spans="1:6" x14ac:dyDescent="0.25">
      <c r="A114" s="32"/>
      <c r="B114" s="22"/>
      <c r="C114" s="22"/>
      <c r="D114" s="22"/>
      <c r="E114" s="22"/>
      <c r="F114" s="31"/>
    </row>
    <row r="115" spans="1:6" x14ac:dyDescent="0.25">
      <c r="A115" s="32"/>
      <c r="B115" s="22"/>
      <c r="C115" s="22"/>
      <c r="D115" s="22"/>
      <c r="E115" s="22"/>
      <c r="F115" s="31"/>
    </row>
    <row r="116" spans="1:6" x14ac:dyDescent="0.25">
      <c r="A116" s="49" t="s">
        <v>1183</v>
      </c>
      <c r="B116" s="22"/>
      <c r="C116" s="22"/>
      <c r="D116" s="22"/>
      <c r="E116" s="22"/>
      <c r="F116" s="31"/>
    </row>
    <row r="117" spans="1:6" x14ac:dyDescent="0.25">
      <c r="A117" s="50" t="s">
        <v>1184</v>
      </c>
      <c r="B117" s="21" t="s">
        <v>66</v>
      </c>
      <c r="C117" s="22"/>
      <c r="D117" s="22"/>
      <c r="E117" s="22"/>
      <c r="F117" s="31"/>
    </row>
    <row r="118" spans="1:6" x14ac:dyDescent="0.25">
      <c r="A118" s="32" t="s">
        <v>1270</v>
      </c>
      <c r="B118" s="22"/>
      <c r="C118" s="22"/>
      <c r="D118" s="22"/>
      <c r="E118" s="22"/>
      <c r="F118" s="31"/>
    </row>
    <row r="119" spans="1:6" x14ac:dyDescent="0.25">
      <c r="A119" s="32" t="s">
        <v>1226</v>
      </c>
      <c r="B119" s="22" t="s">
        <v>1186</v>
      </c>
      <c r="C119" s="22" t="s">
        <v>1186</v>
      </c>
      <c r="D119" s="22"/>
      <c r="E119" s="22"/>
      <c r="F119" s="31"/>
    </row>
    <row r="120" spans="1:6" x14ac:dyDescent="0.25">
      <c r="A120" s="32"/>
      <c r="B120" s="51">
        <v>43555</v>
      </c>
      <c r="C120" s="51">
        <v>43585</v>
      </c>
      <c r="D120" s="22"/>
      <c r="E120" s="22"/>
      <c r="F120" s="31"/>
    </row>
    <row r="121" spans="1:6" x14ac:dyDescent="0.25">
      <c r="A121" s="32" t="s">
        <v>1187</v>
      </c>
      <c r="B121" s="73">
        <v>2403.4058</v>
      </c>
      <c r="C121" s="73">
        <v>2417.6635999999999</v>
      </c>
      <c r="D121" s="22"/>
      <c r="E121" s="22"/>
      <c r="F121" s="31"/>
    </row>
    <row r="122" spans="1:6" x14ac:dyDescent="0.25">
      <c r="A122" s="32" t="s">
        <v>1188</v>
      </c>
      <c r="B122" s="73">
        <v>1398.2661000000001</v>
      </c>
      <c r="C122" s="73">
        <v>1406.5608</v>
      </c>
      <c r="D122" s="22"/>
      <c r="E122" s="22"/>
      <c r="F122" s="31"/>
    </row>
    <row r="123" spans="1:6" x14ac:dyDescent="0.25">
      <c r="A123" s="32" t="s">
        <v>1227</v>
      </c>
      <c r="B123" s="73">
        <v>1002.9603</v>
      </c>
      <c r="C123" s="73">
        <v>1002.9603</v>
      </c>
      <c r="D123" s="22"/>
      <c r="E123" s="22"/>
      <c r="F123" s="31"/>
    </row>
    <row r="124" spans="1:6" x14ac:dyDescent="0.25">
      <c r="A124" s="32" t="s">
        <v>1190</v>
      </c>
      <c r="B124" s="73">
        <v>2403.424</v>
      </c>
      <c r="C124" s="73">
        <v>2417.6848</v>
      </c>
      <c r="D124" s="22"/>
      <c r="E124" s="22"/>
      <c r="F124" s="31"/>
    </row>
    <row r="125" spans="1:6" x14ac:dyDescent="0.25">
      <c r="A125" s="32" t="s">
        <v>1206</v>
      </c>
      <c r="B125" s="73">
        <v>2171.6089000000002</v>
      </c>
      <c r="C125" s="73">
        <v>2171.1390000000001</v>
      </c>
      <c r="D125" s="22"/>
      <c r="E125" s="22"/>
      <c r="F125" s="31"/>
    </row>
    <row r="126" spans="1:6" x14ac:dyDescent="0.25">
      <c r="A126" s="32" t="s">
        <v>1191</v>
      </c>
      <c r="B126" s="73">
        <v>2403.4119999999998</v>
      </c>
      <c r="C126" s="73">
        <v>2417.6693</v>
      </c>
      <c r="D126" s="22"/>
      <c r="E126" s="22"/>
      <c r="F126" s="31"/>
    </row>
    <row r="127" spans="1:6" x14ac:dyDescent="0.25">
      <c r="A127" s="32" t="s">
        <v>1207</v>
      </c>
      <c r="B127" s="73">
        <v>1028.8489</v>
      </c>
      <c r="C127" s="73">
        <v>1034.952</v>
      </c>
      <c r="D127" s="22"/>
      <c r="E127" s="22"/>
      <c r="F127" s="31"/>
    </row>
    <row r="128" spans="1:6" x14ac:dyDescent="0.25">
      <c r="A128" s="32" t="s">
        <v>1208</v>
      </c>
      <c r="B128" s="73">
        <v>2174.3186999999998</v>
      </c>
      <c r="C128" s="73">
        <v>2174.0302999999999</v>
      </c>
      <c r="D128" s="22"/>
      <c r="E128" s="22"/>
      <c r="F128" s="31"/>
    </row>
    <row r="129" spans="1:6" x14ac:dyDescent="0.25">
      <c r="A129" s="32" t="s">
        <v>1221</v>
      </c>
      <c r="B129" s="73">
        <v>1651.9464</v>
      </c>
      <c r="C129" s="73">
        <v>1661.4822999999999</v>
      </c>
      <c r="D129" s="22"/>
      <c r="E129" s="22"/>
      <c r="F129" s="31"/>
    </row>
    <row r="130" spans="1:6" x14ac:dyDescent="0.25">
      <c r="A130" s="32" t="s">
        <v>1228</v>
      </c>
      <c r="B130" s="73">
        <v>1390.6824999999999</v>
      </c>
      <c r="C130" s="73">
        <v>1398.8371</v>
      </c>
      <c r="D130" s="22"/>
      <c r="E130" s="22"/>
      <c r="F130" s="31"/>
    </row>
    <row r="131" spans="1:6" x14ac:dyDescent="0.25">
      <c r="A131" s="32" t="s">
        <v>1229</v>
      </c>
      <c r="B131" s="73">
        <v>1002.79</v>
      </c>
      <c r="C131" s="73">
        <v>1002.79</v>
      </c>
      <c r="D131" s="22"/>
      <c r="E131" s="22"/>
      <c r="F131" s="31"/>
    </row>
    <row r="132" spans="1:6" x14ac:dyDescent="0.25">
      <c r="A132" s="32" t="s">
        <v>1230</v>
      </c>
      <c r="B132" s="73">
        <v>2387.444</v>
      </c>
      <c r="C132" s="73">
        <v>2401.4105</v>
      </c>
      <c r="D132" s="22"/>
      <c r="E132" s="22"/>
      <c r="F132" s="31"/>
    </row>
    <row r="133" spans="1:6" x14ac:dyDescent="0.25">
      <c r="A133" s="32" t="s">
        <v>1231</v>
      </c>
      <c r="B133" s="73">
        <v>2153.5499</v>
      </c>
      <c r="C133" s="73">
        <v>2153.0898999999999</v>
      </c>
      <c r="D133" s="22"/>
      <c r="E133" s="22"/>
      <c r="F133" s="31"/>
    </row>
    <row r="134" spans="1:6" x14ac:dyDescent="0.25">
      <c r="A134" s="32" t="s">
        <v>1232</v>
      </c>
      <c r="B134" s="73">
        <v>2387.4418999999998</v>
      </c>
      <c r="C134" s="73">
        <v>2401.4076</v>
      </c>
      <c r="D134" s="22"/>
      <c r="E134" s="22"/>
      <c r="F134" s="31"/>
    </row>
    <row r="135" spans="1:6" x14ac:dyDescent="0.25">
      <c r="A135" s="32" t="s">
        <v>1233</v>
      </c>
      <c r="B135" s="73">
        <v>1004.7432</v>
      </c>
      <c r="C135" s="73">
        <v>1004.0337</v>
      </c>
      <c r="D135" s="22"/>
      <c r="E135" s="22"/>
      <c r="F135" s="31"/>
    </row>
    <row r="136" spans="1:6" x14ac:dyDescent="0.25">
      <c r="A136" s="32" t="s">
        <v>1234</v>
      </c>
      <c r="B136" s="73">
        <v>1019.3013</v>
      </c>
      <c r="C136" s="73">
        <v>1019.1606</v>
      </c>
      <c r="D136" s="22"/>
      <c r="E136" s="22"/>
      <c r="F136" s="31"/>
    </row>
    <row r="137" spans="1:6" x14ac:dyDescent="0.25">
      <c r="A137" s="32" t="s">
        <v>1222</v>
      </c>
      <c r="B137" s="73" t="s">
        <v>1189</v>
      </c>
      <c r="C137" s="73" t="s">
        <v>1189</v>
      </c>
      <c r="D137" s="22"/>
      <c r="E137" s="22"/>
      <c r="F137" s="31"/>
    </row>
    <row r="138" spans="1:6" x14ac:dyDescent="0.25">
      <c r="A138" s="32" t="s">
        <v>1235</v>
      </c>
      <c r="B138" s="73" t="s">
        <v>1189</v>
      </c>
      <c r="C138" s="73" t="s">
        <v>1189</v>
      </c>
      <c r="D138" s="22"/>
      <c r="E138" s="22"/>
      <c r="F138" s="31"/>
    </row>
    <row r="139" spans="1:6" x14ac:dyDescent="0.25">
      <c r="A139" s="32" t="s">
        <v>1236</v>
      </c>
      <c r="B139" s="73">
        <v>1002.1564</v>
      </c>
      <c r="C139" s="73">
        <v>1002.1564</v>
      </c>
      <c r="D139" s="22"/>
      <c r="E139" s="22"/>
      <c r="F139" s="31"/>
    </row>
    <row r="140" spans="1:6" x14ac:dyDescent="0.25">
      <c r="A140" s="32" t="s">
        <v>1237</v>
      </c>
      <c r="B140" s="73" t="s">
        <v>1189</v>
      </c>
      <c r="C140" s="73" t="s">
        <v>1189</v>
      </c>
      <c r="D140" s="22"/>
      <c r="E140" s="22"/>
      <c r="F140" s="31"/>
    </row>
    <row r="141" spans="1:6" x14ac:dyDescent="0.25">
      <c r="A141" s="32" t="s">
        <v>1238</v>
      </c>
      <c r="B141" s="73" t="s">
        <v>1189</v>
      </c>
      <c r="C141" s="73" t="s">
        <v>1189</v>
      </c>
      <c r="D141" s="22"/>
      <c r="E141" s="22"/>
      <c r="F141" s="31"/>
    </row>
    <row r="142" spans="1:6" x14ac:dyDescent="0.25">
      <c r="A142" s="32" t="s">
        <v>1239</v>
      </c>
      <c r="B142" s="73">
        <v>2171.2188000000001</v>
      </c>
      <c r="C142" s="73">
        <v>2183.9191999999998</v>
      </c>
      <c r="D142" s="22"/>
      <c r="E142" s="22"/>
      <c r="F142" s="31"/>
    </row>
    <row r="143" spans="1:6" x14ac:dyDescent="0.25">
      <c r="A143" s="32" t="s">
        <v>1240</v>
      </c>
      <c r="B143" s="73">
        <v>1132.2203</v>
      </c>
      <c r="C143" s="73">
        <v>1138.8405</v>
      </c>
      <c r="D143" s="22"/>
      <c r="E143" s="22"/>
      <c r="F143" s="31"/>
    </row>
    <row r="144" spans="1:6" x14ac:dyDescent="0.25">
      <c r="A144" s="32" t="s">
        <v>1241</v>
      </c>
      <c r="B144" s="73">
        <v>1119.0144</v>
      </c>
      <c r="C144" s="73">
        <v>1125.5598</v>
      </c>
      <c r="D144" s="22"/>
      <c r="E144" s="22"/>
      <c r="F144" s="31"/>
    </row>
    <row r="145" spans="1:6" x14ac:dyDescent="0.25">
      <c r="A145" s="32" t="s">
        <v>1254</v>
      </c>
      <c r="B145" s="73">
        <v>1149.3583000000001</v>
      </c>
      <c r="C145" s="73">
        <v>1156.1765</v>
      </c>
      <c r="D145" s="22"/>
      <c r="E145" s="22"/>
      <c r="F145" s="31"/>
    </row>
    <row r="146" spans="1:6" x14ac:dyDescent="0.25">
      <c r="A146" s="32" t="s">
        <v>1255</v>
      </c>
      <c r="B146" s="73">
        <v>1000</v>
      </c>
      <c r="C146" s="73">
        <v>1000</v>
      </c>
      <c r="D146" s="22"/>
      <c r="E146" s="22"/>
      <c r="F146" s="31"/>
    </row>
    <row r="147" spans="1:6" x14ac:dyDescent="0.25">
      <c r="A147" s="32" t="s">
        <v>1256</v>
      </c>
      <c r="B147" s="73">
        <v>1149.3675000000001</v>
      </c>
      <c r="C147" s="73">
        <v>1156.1857</v>
      </c>
      <c r="D147" s="22"/>
      <c r="E147" s="22"/>
      <c r="F147" s="31"/>
    </row>
    <row r="148" spans="1:6" x14ac:dyDescent="0.25">
      <c r="A148" s="32" t="s">
        <v>1257</v>
      </c>
      <c r="B148" s="73">
        <v>1000</v>
      </c>
      <c r="C148" s="73">
        <v>1000</v>
      </c>
      <c r="D148" s="22"/>
      <c r="E148" s="22"/>
      <c r="F148" s="31"/>
    </row>
    <row r="149" spans="1:6" x14ac:dyDescent="0.25">
      <c r="A149" s="32" t="s">
        <v>1200</v>
      </c>
      <c r="B149" s="22"/>
      <c r="C149" s="22"/>
      <c r="D149" s="22"/>
      <c r="E149" s="22"/>
      <c r="F149" s="31"/>
    </row>
    <row r="150" spans="1:6" x14ac:dyDescent="0.25">
      <c r="A150" s="32"/>
      <c r="B150" s="22"/>
      <c r="C150" s="22"/>
      <c r="D150" s="22"/>
      <c r="E150" s="22"/>
      <c r="F150" s="31"/>
    </row>
    <row r="151" spans="1:6" x14ac:dyDescent="0.25">
      <c r="A151" s="32" t="s">
        <v>1214</v>
      </c>
      <c r="B151" s="22"/>
      <c r="C151" s="22"/>
      <c r="D151" s="22"/>
      <c r="E151" s="22"/>
      <c r="F151" s="31"/>
    </row>
    <row r="152" spans="1:6" x14ac:dyDescent="0.25">
      <c r="A152" s="32"/>
      <c r="B152" s="22"/>
      <c r="C152" s="22"/>
      <c r="D152" s="22"/>
      <c r="E152" s="22"/>
      <c r="F152" s="31"/>
    </row>
    <row r="153" spans="1:6" x14ac:dyDescent="0.25">
      <c r="A153" s="55" t="s">
        <v>1215</v>
      </c>
      <c r="B153" s="56" t="s">
        <v>1216</v>
      </c>
      <c r="C153" s="56" t="s">
        <v>1217</v>
      </c>
      <c r="D153" s="56" t="s">
        <v>1218</v>
      </c>
      <c r="E153" s="22"/>
      <c r="F153" s="31"/>
    </row>
    <row r="154" spans="1:6" x14ac:dyDescent="0.25">
      <c r="A154" s="55" t="s">
        <v>1258</v>
      </c>
      <c r="B154" s="56"/>
      <c r="C154" s="56">
        <v>4.2734565</v>
      </c>
      <c r="D154" s="56">
        <v>3.9572422</v>
      </c>
      <c r="E154" s="22"/>
      <c r="F154" s="31"/>
    </row>
    <row r="155" spans="1:6" x14ac:dyDescent="0.25">
      <c r="A155" s="55" t="s">
        <v>1243</v>
      </c>
      <c r="B155" s="56"/>
      <c r="C155" s="56">
        <v>9.6011635000000002</v>
      </c>
      <c r="D155" s="56">
        <v>8.8907252000000003</v>
      </c>
      <c r="E155" s="22"/>
      <c r="F155" s="31"/>
    </row>
    <row r="156" spans="1:6" x14ac:dyDescent="0.25">
      <c r="A156" s="55" t="s">
        <v>1244</v>
      </c>
      <c r="B156" s="56"/>
      <c r="C156" s="56">
        <v>9.4664640999999996</v>
      </c>
      <c r="D156" s="56">
        <v>8.7659929000000005</v>
      </c>
      <c r="E156" s="22"/>
      <c r="F156" s="31"/>
    </row>
    <row r="157" spans="1:6" x14ac:dyDescent="0.25">
      <c r="A157" s="55" t="s">
        <v>1245</v>
      </c>
      <c r="B157" s="56"/>
      <c r="C157" s="56">
        <v>4.2135122999999997</v>
      </c>
      <c r="D157" s="56">
        <v>3.9017336</v>
      </c>
      <c r="E157" s="22"/>
      <c r="F157" s="31"/>
    </row>
    <row r="158" spans="1:6" x14ac:dyDescent="0.25">
      <c r="A158" s="55" t="s">
        <v>1224</v>
      </c>
      <c r="B158" s="56"/>
      <c r="C158" s="56">
        <v>9.3896338999999998</v>
      </c>
      <c r="D158" s="56">
        <v>8.6948477999999998</v>
      </c>
      <c r="E158" s="22"/>
      <c r="F158" s="31"/>
    </row>
    <row r="159" spans="1:6" x14ac:dyDescent="0.25">
      <c r="A159" s="55" t="s">
        <v>1225</v>
      </c>
      <c r="B159" s="56"/>
      <c r="C159" s="56">
        <v>4.7487423</v>
      </c>
      <c r="D159" s="56">
        <v>4.3973589999999998</v>
      </c>
      <c r="E159" s="22"/>
      <c r="F159" s="31"/>
    </row>
    <row r="160" spans="1:6" x14ac:dyDescent="0.25">
      <c r="A160" s="55" t="s">
        <v>1220</v>
      </c>
      <c r="B160" s="56"/>
      <c r="C160" s="56">
        <v>4.3816395000000004</v>
      </c>
      <c r="D160" s="56">
        <v>4.0574199000000002</v>
      </c>
      <c r="E160" s="22"/>
      <c r="F160" s="31"/>
    </row>
    <row r="161" spans="1:6" x14ac:dyDescent="0.25">
      <c r="A161" s="55" t="s">
        <v>1246</v>
      </c>
      <c r="B161" s="56"/>
      <c r="C161" s="56">
        <v>4.2107657999999999</v>
      </c>
      <c r="D161" s="56">
        <v>3.8991899000000001</v>
      </c>
      <c r="E161" s="22"/>
      <c r="F161" s="31"/>
    </row>
    <row r="162" spans="1:6" x14ac:dyDescent="0.25">
      <c r="A162" s="32"/>
      <c r="B162" s="22"/>
      <c r="C162" s="22"/>
      <c r="D162" s="22"/>
      <c r="E162" s="22"/>
      <c r="F162" s="31"/>
    </row>
    <row r="163" spans="1:6" x14ac:dyDescent="0.25">
      <c r="A163" s="64" t="s">
        <v>1202</v>
      </c>
      <c r="B163" s="73" t="s">
        <v>66</v>
      </c>
      <c r="C163" s="22"/>
      <c r="D163" s="22"/>
      <c r="E163" s="22"/>
      <c r="F163" s="31"/>
    </row>
    <row r="164" spans="1:6" x14ac:dyDescent="0.25">
      <c r="A164" s="65" t="s">
        <v>1203</v>
      </c>
      <c r="B164" s="73" t="s">
        <v>66</v>
      </c>
      <c r="C164" s="22"/>
      <c r="D164" s="22"/>
      <c r="E164" s="22"/>
      <c r="F164" s="31"/>
    </row>
    <row r="165" spans="1:6" x14ac:dyDescent="0.25">
      <c r="A165" s="65" t="s">
        <v>1204</v>
      </c>
      <c r="B165" s="73" t="s">
        <v>66</v>
      </c>
      <c r="C165" s="22"/>
      <c r="D165" s="22"/>
      <c r="E165" s="22"/>
      <c r="F165" s="31"/>
    </row>
    <row r="166" spans="1:6" x14ac:dyDescent="0.25">
      <c r="A166" s="64" t="s">
        <v>1205</v>
      </c>
      <c r="B166" s="76">
        <v>0.103907</v>
      </c>
      <c r="C166" s="22"/>
      <c r="D166" s="22"/>
      <c r="E166" s="22"/>
      <c r="F166" s="31"/>
    </row>
    <row r="167" spans="1:6" ht="30" x14ac:dyDescent="0.25">
      <c r="A167" s="65" t="s">
        <v>1268</v>
      </c>
      <c r="B167" s="73" t="s">
        <v>66</v>
      </c>
      <c r="C167" s="22"/>
      <c r="D167" s="22"/>
      <c r="E167" s="22"/>
      <c r="F167" s="31"/>
    </row>
    <row r="168" spans="1:6" ht="30" x14ac:dyDescent="0.25">
      <c r="A168" s="65" t="s">
        <v>1269</v>
      </c>
      <c r="B168" s="73" t="s">
        <v>66</v>
      </c>
      <c r="C168" s="22"/>
      <c r="D168" s="22"/>
      <c r="E168" s="22"/>
      <c r="F168" s="31"/>
    </row>
    <row r="169" spans="1:6" x14ac:dyDescent="0.25">
      <c r="A169" s="70" t="s">
        <v>1276</v>
      </c>
      <c r="B169" s="73" t="s">
        <v>66</v>
      </c>
      <c r="C169" s="22"/>
      <c r="D169" s="22"/>
      <c r="E169" s="22"/>
      <c r="F169" s="31"/>
    </row>
    <row r="170" spans="1:6" ht="15.75" thickBot="1" x14ac:dyDescent="0.3">
      <c r="A170" s="66"/>
      <c r="B170" s="67"/>
      <c r="C170" s="52"/>
      <c r="D170" s="52"/>
      <c r="E170" s="52"/>
      <c r="F170" s="53"/>
    </row>
    <row r="171" spans="1:6" x14ac:dyDescent="0.25">
      <c r="A171" s="68"/>
      <c r="B171" s="68"/>
    </row>
    <row r="172" spans="1:6" x14ac:dyDescent="0.25">
      <c r="A172" s="68"/>
      <c r="B172" s="68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showGridLines="0" workbookViewId="0">
      <pane ySplit="7" topLeftCell="A8" activePane="bottomLeft" state="frozen"/>
      <selection activeCell="A44" sqref="A44"/>
      <selection pane="bottomLeft" activeCell="B27" sqref="B27"/>
    </sheetView>
  </sheetViews>
  <sheetFormatPr defaultRowHeight="15" x14ac:dyDescent="0.25"/>
  <cols>
    <col min="1" max="1" width="82.28515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55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56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0"/>
      <c r="B9" s="11"/>
      <c r="C9" s="11"/>
      <c r="D9" s="4"/>
      <c r="E9" s="5"/>
      <c r="F9" s="41"/>
    </row>
    <row r="10" spans="1:8" x14ac:dyDescent="0.25">
      <c r="A10" s="42" t="s">
        <v>1171</v>
      </c>
      <c r="B10" s="11"/>
      <c r="C10" s="11"/>
      <c r="D10" s="4"/>
      <c r="E10" s="5"/>
      <c r="F10" s="41"/>
    </row>
    <row r="11" spans="1:8" x14ac:dyDescent="0.25">
      <c r="A11" s="42" t="s">
        <v>1172</v>
      </c>
      <c r="B11" s="12"/>
      <c r="C11" s="12"/>
      <c r="D11" s="6"/>
      <c r="E11" s="7"/>
      <c r="F11" s="44"/>
    </row>
    <row r="12" spans="1:8" x14ac:dyDescent="0.25">
      <c r="A12" s="40" t="s">
        <v>1173</v>
      </c>
      <c r="B12" s="11" t="s">
        <v>1174</v>
      </c>
      <c r="C12" s="11"/>
      <c r="D12" s="4">
        <v>36905.579441000002</v>
      </c>
      <c r="E12" s="5">
        <v>4340.8</v>
      </c>
      <c r="F12" s="41">
        <v>0.99050000000000005</v>
      </c>
    </row>
    <row r="13" spans="1:8" x14ac:dyDescent="0.25">
      <c r="A13" s="42" t="s">
        <v>98</v>
      </c>
      <c r="B13" s="12"/>
      <c r="C13" s="12"/>
      <c r="D13" s="6"/>
      <c r="E13" s="14">
        <v>4340.8</v>
      </c>
      <c r="F13" s="43">
        <v>0.99050000000000005</v>
      </c>
    </row>
    <row r="14" spans="1:8" x14ac:dyDescent="0.25">
      <c r="A14" s="40"/>
      <c r="B14" s="11"/>
      <c r="C14" s="11"/>
      <c r="D14" s="4"/>
      <c r="E14" s="5"/>
      <c r="F14" s="41"/>
    </row>
    <row r="15" spans="1:8" x14ac:dyDescent="0.25">
      <c r="A15" s="46" t="s">
        <v>108</v>
      </c>
      <c r="B15" s="26"/>
      <c r="C15" s="26"/>
      <c r="D15" s="27"/>
      <c r="E15" s="14">
        <v>4340.8</v>
      </c>
      <c r="F15" s="43">
        <v>0.99050000000000005</v>
      </c>
    </row>
    <row r="16" spans="1:8" x14ac:dyDescent="0.25">
      <c r="A16" s="40"/>
      <c r="B16" s="11"/>
      <c r="C16" s="11"/>
      <c r="D16" s="4"/>
      <c r="E16" s="5"/>
      <c r="F16" s="41"/>
    </row>
    <row r="17" spans="1:6" x14ac:dyDescent="0.25">
      <c r="A17" s="42" t="s">
        <v>109</v>
      </c>
      <c r="B17" s="11"/>
      <c r="C17" s="11"/>
      <c r="D17" s="4"/>
      <c r="E17" s="5"/>
      <c r="F17" s="41"/>
    </row>
    <row r="18" spans="1:6" x14ac:dyDescent="0.25">
      <c r="A18" s="40" t="s">
        <v>110</v>
      </c>
      <c r="B18" s="11"/>
      <c r="C18" s="11"/>
      <c r="D18" s="4"/>
      <c r="E18" s="5">
        <v>62.98</v>
      </c>
      <c r="F18" s="41">
        <v>1.44E-2</v>
      </c>
    </row>
    <row r="19" spans="1:6" x14ac:dyDescent="0.25">
      <c r="A19" s="42" t="s">
        <v>98</v>
      </c>
      <c r="B19" s="12"/>
      <c r="C19" s="12"/>
      <c r="D19" s="6"/>
      <c r="E19" s="14">
        <v>62.98</v>
      </c>
      <c r="F19" s="43">
        <v>1.44E-2</v>
      </c>
    </row>
    <row r="20" spans="1:6" x14ac:dyDescent="0.25">
      <c r="A20" s="40"/>
      <c r="B20" s="11"/>
      <c r="C20" s="11"/>
      <c r="D20" s="4"/>
      <c r="E20" s="5"/>
      <c r="F20" s="41"/>
    </row>
    <row r="21" spans="1:6" x14ac:dyDescent="0.25">
      <c r="A21" s="46" t="s">
        <v>108</v>
      </c>
      <c r="B21" s="26"/>
      <c r="C21" s="26"/>
      <c r="D21" s="27"/>
      <c r="E21" s="14">
        <v>62.98</v>
      </c>
      <c r="F21" s="43">
        <v>1.44E-2</v>
      </c>
    </row>
    <row r="22" spans="1:6" x14ac:dyDescent="0.25">
      <c r="A22" s="40" t="s">
        <v>111</v>
      </c>
      <c r="B22" s="11"/>
      <c r="C22" s="11"/>
      <c r="D22" s="4"/>
      <c r="E22" s="17">
        <v>-21.15</v>
      </c>
      <c r="F22" s="58">
        <v>-4.8999999999999998E-3</v>
      </c>
    </row>
    <row r="23" spans="1:6" x14ac:dyDescent="0.25">
      <c r="A23" s="47" t="s">
        <v>112</v>
      </c>
      <c r="B23" s="13"/>
      <c r="C23" s="13"/>
      <c r="D23" s="8"/>
      <c r="E23" s="9">
        <v>4382.63</v>
      </c>
      <c r="F23" s="48">
        <v>1</v>
      </c>
    </row>
    <row r="24" spans="1:6" x14ac:dyDescent="0.25">
      <c r="A24" s="32"/>
      <c r="B24" s="22"/>
      <c r="C24" s="22"/>
      <c r="D24" s="22"/>
      <c r="E24" s="22"/>
      <c r="F24" s="31"/>
    </row>
    <row r="25" spans="1:6" x14ac:dyDescent="0.25">
      <c r="A25" s="32"/>
      <c r="B25" s="22"/>
      <c r="C25" s="22"/>
      <c r="D25" s="22"/>
      <c r="E25" s="22"/>
      <c r="F25" s="31"/>
    </row>
    <row r="26" spans="1:6" x14ac:dyDescent="0.25">
      <c r="A26" s="49" t="s">
        <v>1183</v>
      </c>
      <c r="B26" s="22"/>
      <c r="C26" s="22"/>
      <c r="D26" s="22"/>
      <c r="E26" s="22"/>
      <c r="F26" s="31"/>
    </row>
    <row r="27" spans="1:6" x14ac:dyDescent="0.25">
      <c r="A27" s="50" t="s">
        <v>1184</v>
      </c>
      <c r="B27" s="73" t="s">
        <v>66</v>
      </c>
      <c r="C27" s="22"/>
      <c r="D27" s="22"/>
      <c r="E27" s="22"/>
      <c r="F27" s="31"/>
    </row>
    <row r="28" spans="1:6" x14ac:dyDescent="0.25">
      <c r="A28" s="32" t="s">
        <v>1270</v>
      </c>
      <c r="B28" s="22"/>
      <c r="C28" s="22"/>
      <c r="D28" s="22"/>
      <c r="E28" s="22"/>
      <c r="F28" s="31"/>
    </row>
    <row r="29" spans="1:6" x14ac:dyDescent="0.25">
      <c r="A29" s="32" t="s">
        <v>1185</v>
      </c>
      <c r="B29" s="22" t="s">
        <v>1186</v>
      </c>
      <c r="C29" s="22" t="s">
        <v>1186</v>
      </c>
      <c r="D29" s="22"/>
      <c r="E29" s="22"/>
      <c r="F29" s="31"/>
    </row>
    <row r="30" spans="1:6" x14ac:dyDescent="0.25">
      <c r="A30" s="32"/>
      <c r="B30" s="51">
        <v>43555</v>
      </c>
      <c r="C30" s="51">
        <v>43585</v>
      </c>
      <c r="D30" s="22"/>
      <c r="E30" s="22"/>
      <c r="F30" s="31"/>
    </row>
    <row r="31" spans="1:6" x14ac:dyDescent="0.25">
      <c r="A31" s="32" t="s">
        <v>1259</v>
      </c>
      <c r="B31" s="22">
        <v>21.550999999999998</v>
      </c>
      <c r="C31" s="22">
        <v>22.45</v>
      </c>
      <c r="D31" s="22"/>
      <c r="E31" s="22"/>
      <c r="F31" s="31"/>
    </row>
    <row r="32" spans="1:6" x14ac:dyDescent="0.25">
      <c r="A32" s="32" t="s">
        <v>1260</v>
      </c>
      <c r="B32" s="22">
        <v>20.186</v>
      </c>
      <c r="C32" s="22">
        <v>21.018999999999998</v>
      </c>
      <c r="D32" s="22"/>
      <c r="E32" s="22"/>
      <c r="F32" s="31"/>
    </row>
    <row r="33" spans="1:6" x14ac:dyDescent="0.25">
      <c r="A33" s="64"/>
      <c r="B33" s="63"/>
      <c r="C33" s="22"/>
      <c r="D33" s="22"/>
      <c r="E33" s="22"/>
      <c r="F33" s="31"/>
    </row>
    <row r="34" spans="1:6" x14ac:dyDescent="0.25">
      <c r="A34" s="64" t="s">
        <v>1201</v>
      </c>
      <c r="B34" s="73" t="s">
        <v>66</v>
      </c>
      <c r="C34" s="22"/>
      <c r="D34" s="22"/>
      <c r="E34" s="22"/>
      <c r="F34" s="31"/>
    </row>
    <row r="35" spans="1:6" x14ac:dyDescent="0.25">
      <c r="A35" s="64" t="s">
        <v>1202</v>
      </c>
      <c r="B35" s="73" t="s">
        <v>66</v>
      </c>
      <c r="C35" s="22"/>
      <c r="D35" s="22"/>
      <c r="E35" s="22"/>
      <c r="F35" s="31"/>
    </row>
    <row r="36" spans="1:6" x14ac:dyDescent="0.25">
      <c r="A36" s="65" t="s">
        <v>1203</v>
      </c>
      <c r="B36" s="73" t="s">
        <v>66</v>
      </c>
      <c r="C36" s="22"/>
      <c r="D36" s="22"/>
      <c r="E36" s="22"/>
      <c r="F36" s="31"/>
    </row>
    <row r="37" spans="1:6" x14ac:dyDescent="0.25">
      <c r="A37" s="65" t="s">
        <v>1204</v>
      </c>
      <c r="B37" s="76">
        <f>E15</f>
        <v>4340.8</v>
      </c>
      <c r="C37" s="22"/>
      <c r="D37" s="22"/>
      <c r="E37" s="22"/>
      <c r="F37" s="31"/>
    </row>
    <row r="38" spans="1:6" x14ac:dyDescent="0.25">
      <c r="A38" s="64" t="s">
        <v>1273</v>
      </c>
      <c r="B38" s="73" t="s">
        <v>66</v>
      </c>
      <c r="C38" s="22"/>
      <c r="D38" s="22"/>
      <c r="E38" s="22"/>
      <c r="F38" s="31"/>
    </row>
    <row r="39" spans="1:6" ht="30" x14ac:dyDescent="0.25">
      <c r="A39" s="65" t="s">
        <v>1274</v>
      </c>
      <c r="B39" s="73" t="s">
        <v>66</v>
      </c>
      <c r="C39" s="22"/>
      <c r="D39" s="22"/>
      <c r="E39" s="22"/>
      <c r="F39" s="31"/>
    </row>
    <row r="40" spans="1:6" x14ac:dyDescent="0.25">
      <c r="A40" s="65" t="s">
        <v>1275</v>
      </c>
      <c r="B40" s="73" t="s">
        <v>66</v>
      </c>
      <c r="C40" s="22"/>
      <c r="D40" s="22"/>
      <c r="E40" s="22"/>
      <c r="F40" s="31"/>
    </row>
    <row r="41" spans="1:6" ht="15.75" thickBot="1" x14ac:dyDescent="0.3">
      <c r="A41" s="66"/>
      <c r="B41" s="67"/>
      <c r="C41" s="52"/>
      <c r="D41" s="52"/>
      <c r="E41" s="52"/>
      <c r="F41" s="53"/>
    </row>
    <row r="42" spans="1:6" x14ac:dyDescent="0.25">
      <c r="A42" s="68"/>
      <c r="B42" s="68"/>
    </row>
    <row r="43" spans="1:6" x14ac:dyDescent="0.25">
      <c r="A43" s="68"/>
      <c r="B43" s="68"/>
    </row>
    <row r="44" spans="1:6" x14ac:dyDescent="0.25">
      <c r="A44" s="68"/>
      <c r="B44" s="68"/>
    </row>
    <row r="74" ht="14.65" customHeight="1" x14ac:dyDescent="0.25"/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showGridLines="0" workbookViewId="0">
      <pane ySplit="7" topLeftCell="A11" activePane="bottomLeft" state="frozen"/>
      <selection activeCell="A44" sqref="A44"/>
      <selection pane="bottomLeft" activeCell="B27" sqref="B27"/>
    </sheetView>
  </sheetViews>
  <sheetFormatPr defaultRowHeight="15" x14ac:dyDescent="0.25"/>
  <cols>
    <col min="1" max="1" width="82.28515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57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58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0"/>
      <c r="B9" s="11"/>
      <c r="C9" s="11"/>
      <c r="D9" s="4"/>
      <c r="E9" s="5"/>
      <c r="F9" s="41"/>
    </row>
    <row r="10" spans="1:8" x14ac:dyDescent="0.25">
      <c r="A10" s="42" t="s">
        <v>1171</v>
      </c>
      <c r="B10" s="11"/>
      <c r="C10" s="11"/>
      <c r="D10" s="4"/>
      <c r="E10" s="5"/>
      <c r="F10" s="41"/>
    </row>
    <row r="11" spans="1:8" x14ac:dyDescent="0.25">
      <c r="A11" s="42" t="s">
        <v>1172</v>
      </c>
      <c r="B11" s="12"/>
      <c r="C11" s="12"/>
      <c r="D11" s="6"/>
      <c r="E11" s="7"/>
      <c r="F11" s="44"/>
    </row>
    <row r="12" spans="1:8" x14ac:dyDescent="0.25">
      <c r="A12" s="40" t="s">
        <v>1175</v>
      </c>
      <c r="B12" s="11" t="s">
        <v>1176</v>
      </c>
      <c r="C12" s="11"/>
      <c r="D12" s="4">
        <v>291281.49511399999</v>
      </c>
      <c r="E12" s="5">
        <v>8844.77</v>
      </c>
      <c r="F12" s="41">
        <v>1.0019</v>
      </c>
    </row>
    <row r="13" spans="1:8" x14ac:dyDescent="0.25">
      <c r="A13" s="42" t="s">
        <v>98</v>
      </c>
      <c r="B13" s="12"/>
      <c r="C13" s="12"/>
      <c r="D13" s="6"/>
      <c r="E13" s="14">
        <v>8844.77</v>
      </c>
      <c r="F13" s="43">
        <v>1.0019</v>
      </c>
    </row>
    <row r="14" spans="1:8" x14ac:dyDescent="0.25">
      <c r="A14" s="40"/>
      <c r="B14" s="11"/>
      <c r="C14" s="11"/>
      <c r="D14" s="4"/>
      <c r="E14" s="5"/>
      <c r="F14" s="41"/>
    </row>
    <row r="15" spans="1:8" x14ac:dyDescent="0.25">
      <c r="A15" s="46" t="s">
        <v>108</v>
      </c>
      <c r="B15" s="26"/>
      <c r="C15" s="26"/>
      <c r="D15" s="27"/>
      <c r="E15" s="14">
        <v>8844.77</v>
      </c>
      <c r="F15" s="43">
        <v>1.0019</v>
      </c>
    </row>
    <row r="16" spans="1:8" x14ac:dyDescent="0.25">
      <c r="A16" s="40"/>
      <c r="B16" s="11"/>
      <c r="C16" s="11"/>
      <c r="D16" s="4"/>
      <c r="E16" s="5"/>
      <c r="F16" s="41"/>
    </row>
    <row r="17" spans="1:6" x14ac:dyDescent="0.25">
      <c r="A17" s="42" t="s">
        <v>109</v>
      </c>
      <c r="B17" s="11"/>
      <c r="C17" s="11"/>
      <c r="D17" s="4"/>
      <c r="E17" s="5"/>
      <c r="F17" s="41"/>
    </row>
    <row r="18" spans="1:6" x14ac:dyDescent="0.25">
      <c r="A18" s="40" t="s">
        <v>110</v>
      </c>
      <c r="B18" s="11"/>
      <c r="C18" s="11"/>
      <c r="D18" s="4"/>
      <c r="E18" s="5">
        <v>90.97</v>
      </c>
      <c r="F18" s="41">
        <v>1.03E-2</v>
      </c>
    </row>
    <row r="19" spans="1:6" x14ac:dyDescent="0.25">
      <c r="A19" s="42" t="s">
        <v>98</v>
      </c>
      <c r="B19" s="12"/>
      <c r="C19" s="12"/>
      <c r="D19" s="6"/>
      <c r="E19" s="14">
        <v>90.97</v>
      </c>
      <c r="F19" s="43">
        <v>1.03E-2</v>
      </c>
    </row>
    <row r="20" spans="1:6" x14ac:dyDescent="0.25">
      <c r="A20" s="40"/>
      <c r="B20" s="11"/>
      <c r="C20" s="11"/>
      <c r="D20" s="4"/>
      <c r="E20" s="5"/>
      <c r="F20" s="41"/>
    </row>
    <row r="21" spans="1:6" x14ac:dyDescent="0.25">
      <c r="A21" s="46" t="s">
        <v>108</v>
      </c>
      <c r="B21" s="26"/>
      <c r="C21" s="26"/>
      <c r="D21" s="27"/>
      <c r="E21" s="14">
        <v>90.97</v>
      </c>
      <c r="F21" s="43">
        <v>1.03E-2</v>
      </c>
    </row>
    <row r="22" spans="1:6" x14ac:dyDescent="0.25">
      <c r="A22" s="40" t="s">
        <v>111</v>
      </c>
      <c r="B22" s="11"/>
      <c r="C22" s="11"/>
      <c r="D22" s="4"/>
      <c r="E22" s="17">
        <v>-107.73</v>
      </c>
      <c r="F22" s="58">
        <v>-1.2200000000000001E-2</v>
      </c>
    </row>
    <row r="23" spans="1:6" x14ac:dyDescent="0.25">
      <c r="A23" s="47" t="s">
        <v>112</v>
      </c>
      <c r="B23" s="13"/>
      <c r="C23" s="13"/>
      <c r="D23" s="8"/>
      <c r="E23" s="9">
        <v>8828.01</v>
      </c>
      <c r="F23" s="48">
        <v>1</v>
      </c>
    </row>
    <row r="24" spans="1:6" x14ac:dyDescent="0.25">
      <c r="A24" s="32"/>
      <c r="B24" s="22"/>
      <c r="C24" s="22"/>
      <c r="D24" s="22"/>
      <c r="E24" s="22"/>
      <c r="F24" s="31"/>
    </row>
    <row r="25" spans="1:6" x14ac:dyDescent="0.25">
      <c r="A25" s="32"/>
      <c r="B25" s="22"/>
      <c r="C25" s="22"/>
      <c r="D25" s="22"/>
      <c r="E25" s="22"/>
      <c r="F25" s="31"/>
    </row>
    <row r="26" spans="1:6" x14ac:dyDescent="0.25">
      <c r="A26" s="49" t="s">
        <v>1183</v>
      </c>
      <c r="B26" s="22"/>
      <c r="C26" s="22"/>
      <c r="D26" s="22"/>
      <c r="E26" s="22"/>
      <c r="F26" s="31"/>
    </row>
    <row r="27" spans="1:6" x14ac:dyDescent="0.25">
      <c r="A27" s="50" t="s">
        <v>1184</v>
      </c>
      <c r="B27" s="73" t="s">
        <v>66</v>
      </c>
      <c r="C27" s="22"/>
      <c r="D27" s="22"/>
      <c r="E27" s="22"/>
      <c r="F27" s="31"/>
    </row>
    <row r="28" spans="1:6" x14ac:dyDescent="0.25">
      <c r="A28" s="32" t="s">
        <v>1270</v>
      </c>
      <c r="B28" s="22"/>
      <c r="C28" s="22"/>
      <c r="D28" s="22"/>
      <c r="E28" s="22"/>
      <c r="F28" s="31"/>
    </row>
    <row r="29" spans="1:6" x14ac:dyDescent="0.25">
      <c r="A29" s="32" t="s">
        <v>1185</v>
      </c>
      <c r="B29" s="22" t="s">
        <v>1186</v>
      </c>
      <c r="C29" s="22" t="s">
        <v>1186</v>
      </c>
      <c r="D29" s="22"/>
      <c r="E29" s="22"/>
      <c r="F29" s="31"/>
    </row>
    <row r="30" spans="1:6" x14ac:dyDescent="0.25">
      <c r="A30" s="32"/>
      <c r="B30" s="51">
        <v>43555</v>
      </c>
      <c r="C30" s="51">
        <v>43585</v>
      </c>
      <c r="D30" s="22"/>
      <c r="E30" s="22"/>
      <c r="F30" s="31"/>
    </row>
    <row r="31" spans="1:6" x14ac:dyDescent="0.25">
      <c r="A31" s="32" t="s">
        <v>1259</v>
      </c>
      <c r="B31" s="22">
        <v>28.823</v>
      </c>
      <c r="C31" s="22">
        <v>30.111000000000001</v>
      </c>
      <c r="D31" s="22"/>
      <c r="E31" s="22"/>
      <c r="F31" s="31"/>
    </row>
    <row r="32" spans="1:6" x14ac:dyDescent="0.25">
      <c r="A32" s="32" t="s">
        <v>1260</v>
      </c>
      <c r="B32" s="22">
        <v>27.134</v>
      </c>
      <c r="C32" s="22">
        <v>28.332000000000001</v>
      </c>
      <c r="D32" s="22"/>
      <c r="E32" s="22"/>
      <c r="F32" s="31"/>
    </row>
    <row r="33" spans="1:6" x14ac:dyDescent="0.25">
      <c r="A33" s="32"/>
      <c r="B33" s="22"/>
      <c r="C33" s="22"/>
      <c r="D33" s="22"/>
      <c r="E33" s="22"/>
      <c r="F33" s="31"/>
    </row>
    <row r="34" spans="1:6" x14ac:dyDescent="0.25">
      <c r="A34" s="64" t="s">
        <v>1201</v>
      </c>
      <c r="B34" s="73" t="s">
        <v>66</v>
      </c>
      <c r="C34" s="22"/>
      <c r="D34" s="22"/>
      <c r="E34" s="22"/>
      <c r="F34" s="31"/>
    </row>
    <row r="35" spans="1:6" x14ac:dyDescent="0.25">
      <c r="A35" s="64" t="s">
        <v>1202</v>
      </c>
      <c r="B35" s="73" t="s">
        <v>66</v>
      </c>
      <c r="C35" s="22"/>
      <c r="D35" s="22"/>
      <c r="E35" s="22"/>
      <c r="F35" s="31"/>
    </row>
    <row r="36" spans="1:6" x14ac:dyDescent="0.25">
      <c r="A36" s="65" t="s">
        <v>1203</v>
      </c>
      <c r="B36" s="73" t="s">
        <v>66</v>
      </c>
      <c r="C36" s="22"/>
      <c r="D36" s="22"/>
      <c r="E36" s="22"/>
      <c r="F36" s="31"/>
    </row>
    <row r="37" spans="1:6" x14ac:dyDescent="0.25">
      <c r="A37" s="65" t="s">
        <v>1204</v>
      </c>
      <c r="B37" s="76">
        <f>E15</f>
        <v>8844.77</v>
      </c>
      <c r="C37" s="22"/>
      <c r="D37" s="22"/>
      <c r="E37" s="22"/>
      <c r="F37" s="31"/>
    </row>
    <row r="38" spans="1:6" x14ac:dyDescent="0.25">
      <c r="A38" s="64" t="s">
        <v>1273</v>
      </c>
      <c r="B38" s="73" t="s">
        <v>66</v>
      </c>
      <c r="C38" s="22"/>
      <c r="D38" s="22"/>
      <c r="E38" s="22"/>
      <c r="F38" s="31"/>
    </row>
    <row r="39" spans="1:6" ht="30" x14ac:dyDescent="0.25">
      <c r="A39" s="65" t="s">
        <v>1274</v>
      </c>
      <c r="B39" s="73" t="s">
        <v>66</v>
      </c>
      <c r="C39" s="22"/>
      <c r="D39" s="22"/>
      <c r="E39" s="22"/>
      <c r="F39" s="31"/>
    </row>
    <row r="40" spans="1:6" x14ac:dyDescent="0.25">
      <c r="A40" s="65" t="s">
        <v>1275</v>
      </c>
      <c r="B40" s="73" t="s">
        <v>66</v>
      </c>
      <c r="C40" s="22"/>
      <c r="D40" s="22"/>
      <c r="E40" s="22"/>
      <c r="F40" s="31"/>
    </row>
    <row r="41" spans="1:6" ht="15.75" thickBot="1" x14ac:dyDescent="0.3">
      <c r="A41" s="66"/>
      <c r="B41" s="67"/>
      <c r="C41" s="52"/>
      <c r="D41" s="52"/>
      <c r="E41" s="52"/>
      <c r="F41" s="53"/>
    </row>
    <row r="42" spans="1:6" x14ac:dyDescent="0.25">
      <c r="A42" s="68"/>
      <c r="B42" s="68"/>
    </row>
    <row r="43" spans="1:6" x14ac:dyDescent="0.25">
      <c r="A43" s="68"/>
      <c r="B43" s="68"/>
    </row>
    <row r="74" ht="14.65" customHeight="1" x14ac:dyDescent="0.25"/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showGridLines="0" workbookViewId="0">
      <pane ySplit="7" topLeftCell="A53" activePane="bottomLeft" state="frozen"/>
      <selection pane="bottomLeft" activeCell="B53" sqref="B53"/>
    </sheetView>
  </sheetViews>
  <sheetFormatPr defaultRowHeight="15" x14ac:dyDescent="0.25"/>
  <cols>
    <col min="1" max="1" width="72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8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34.15" customHeight="1" x14ac:dyDescent="0.25">
      <c r="A5" s="83" t="s">
        <v>9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0"/>
      <c r="B9" s="11"/>
      <c r="C9" s="11"/>
      <c r="D9" s="4"/>
      <c r="E9" s="5"/>
      <c r="F9" s="41"/>
    </row>
    <row r="10" spans="1:8" x14ac:dyDescent="0.25">
      <c r="A10" s="42" t="s">
        <v>65</v>
      </c>
      <c r="B10" s="11"/>
      <c r="C10" s="11"/>
      <c r="D10" s="4"/>
      <c r="E10" s="5" t="s">
        <v>66</v>
      </c>
      <c r="F10" s="41" t="s">
        <v>66</v>
      </c>
    </row>
    <row r="11" spans="1:8" x14ac:dyDescent="0.25">
      <c r="A11" s="40"/>
      <c r="B11" s="11"/>
      <c r="C11" s="11"/>
      <c r="D11" s="4"/>
      <c r="E11" s="5"/>
      <c r="F11" s="41"/>
    </row>
    <row r="12" spans="1:8" x14ac:dyDescent="0.25">
      <c r="A12" s="42" t="s">
        <v>67</v>
      </c>
      <c r="B12" s="11"/>
      <c r="C12" s="11"/>
      <c r="D12" s="4"/>
      <c r="E12" s="5"/>
      <c r="F12" s="41"/>
    </row>
    <row r="13" spans="1:8" x14ac:dyDescent="0.25">
      <c r="A13" s="42" t="s">
        <v>68</v>
      </c>
      <c r="B13" s="11"/>
      <c r="C13" s="11"/>
      <c r="D13" s="4"/>
      <c r="E13" s="5"/>
      <c r="F13" s="41"/>
    </row>
    <row r="14" spans="1:8" x14ac:dyDescent="0.25">
      <c r="A14" s="40" t="s">
        <v>115</v>
      </c>
      <c r="B14" s="11" t="s">
        <v>116</v>
      </c>
      <c r="C14" s="11" t="s">
        <v>83</v>
      </c>
      <c r="D14" s="4">
        <v>500000</v>
      </c>
      <c r="E14" s="5">
        <v>516.51</v>
      </c>
      <c r="F14" s="41">
        <v>8.5699999999999998E-2</v>
      </c>
    </row>
    <row r="15" spans="1:8" x14ac:dyDescent="0.25">
      <c r="A15" s="40" t="s">
        <v>117</v>
      </c>
      <c r="B15" s="11" t="s">
        <v>118</v>
      </c>
      <c r="C15" s="11" t="s">
        <v>83</v>
      </c>
      <c r="D15" s="4">
        <v>500000</v>
      </c>
      <c r="E15" s="5">
        <v>511.86</v>
      </c>
      <c r="F15" s="41">
        <v>8.4900000000000003E-2</v>
      </c>
    </row>
    <row r="16" spans="1:8" x14ac:dyDescent="0.25">
      <c r="A16" s="40" t="s">
        <v>119</v>
      </c>
      <c r="B16" s="11" t="s">
        <v>120</v>
      </c>
      <c r="C16" s="11" t="s">
        <v>121</v>
      </c>
      <c r="D16" s="4">
        <v>510000</v>
      </c>
      <c r="E16" s="5">
        <v>503.62</v>
      </c>
      <c r="F16" s="41">
        <v>8.3599999999999994E-2</v>
      </c>
    </row>
    <row r="17" spans="1:6" x14ac:dyDescent="0.25">
      <c r="A17" s="40" t="s">
        <v>72</v>
      </c>
      <c r="B17" s="11" t="s">
        <v>73</v>
      </c>
      <c r="C17" s="11" t="s">
        <v>74</v>
      </c>
      <c r="D17" s="4">
        <v>500000</v>
      </c>
      <c r="E17" s="5">
        <v>501.29</v>
      </c>
      <c r="F17" s="41">
        <v>8.3199999999999996E-2</v>
      </c>
    </row>
    <row r="18" spans="1:6" x14ac:dyDescent="0.25">
      <c r="A18" s="40" t="s">
        <v>81</v>
      </c>
      <c r="B18" s="11" t="s">
        <v>82</v>
      </c>
      <c r="C18" s="11" t="s">
        <v>83</v>
      </c>
      <c r="D18" s="4">
        <v>500000</v>
      </c>
      <c r="E18" s="5">
        <v>499.08</v>
      </c>
      <c r="F18" s="41">
        <v>8.2799999999999999E-2</v>
      </c>
    </row>
    <row r="19" spans="1:6" x14ac:dyDescent="0.25">
      <c r="A19" s="40" t="s">
        <v>122</v>
      </c>
      <c r="B19" s="11" t="s">
        <v>123</v>
      </c>
      <c r="C19" s="11" t="s">
        <v>80</v>
      </c>
      <c r="D19" s="4">
        <v>500000</v>
      </c>
      <c r="E19" s="5">
        <v>490.87</v>
      </c>
      <c r="F19" s="41">
        <v>8.14E-2</v>
      </c>
    </row>
    <row r="20" spans="1:6" x14ac:dyDescent="0.25">
      <c r="A20" s="40" t="s">
        <v>124</v>
      </c>
      <c r="B20" s="11" t="s">
        <v>125</v>
      </c>
      <c r="C20" s="11" t="s">
        <v>126</v>
      </c>
      <c r="D20" s="4">
        <v>500000</v>
      </c>
      <c r="E20" s="5">
        <v>485.26</v>
      </c>
      <c r="F20" s="41">
        <v>8.0500000000000002E-2</v>
      </c>
    </row>
    <row r="21" spans="1:6" x14ac:dyDescent="0.25">
      <c r="A21" s="40" t="s">
        <v>69</v>
      </c>
      <c r="B21" s="11" t="s">
        <v>70</v>
      </c>
      <c r="C21" s="11" t="s">
        <v>71</v>
      </c>
      <c r="D21" s="4">
        <v>400000</v>
      </c>
      <c r="E21" s="5">
        <v>409.48</v>
      </c>
      <c r="F21" s="41">
        <v>6.7900000000000002E-2</v>
      </c>
    </row>
    <row r="22" spans="1:6" x14ac:dyDescent="0.25">
      <c r="A22" s="40" t="s">
        <v>94</v>
      </c>
      <c r="B22" s="11" t="s">
        <v>95</v>
      </c>
      <c r="C22" s="11" t="s">
        <v>83</v>
      </c>
      <c r="D22" s="4">
        <v>400000</v>
      </c>
      <c r="E22" s="5">
        <v>398.31</v>
      </c>
      <c r="F22" s="41">
        <v>6.6100000000000006E-2</v>
      </c>
    </row>
    <row r="23" spans="1:6" x14ac:dyDescent="0.25">
      <c r="A23" s="40" t="s">
        <v>92</v>
      </c>
      <c r="B23" s="11" t="s">
        <v>93</v>
      </c>
      <c r="C23" s="11" t="s">
        <v>83</v>
      </c>
      <c r="D23" s="4">
        <v>220000</v>
      </c>
      <c r="E23" s="5">
        <v>222.34</v>
      </c>
      <c r="F23" s="41">
        <v>3.6900000000000002E-2</v>
      </c>
    </row>
    <row r="24" spans="1:6" x14ac:dyDescent="0.25">
      <c r="A24" s="40" t="s">
        <v>127</v>
      </c>
      <c r="B24" s="11" t="s">
        <v>128</v>
      </c>
      <c r="C24" s="11" t="s">
        <v>83</v>
      </c>
      <c r="D24" s="4">
        <v>200000</v>
      </c>
      <c r="E24" s="5">
        <v>202.44</v>
      </c>
      <c r="F24" s="41">
        <v>3.3599999999999998E-2</v>
      </c>
    </row>
    <row r="25" spans="1:6" x14ac:dyDescent="0.25">
      <c r="A25" s="40" t="s">
        <v>90</v>
      </c>
      <c r="B25" s="11" t="s">
        <v>91</v>
      </c>
      <c r="C25" s="11" t="s">
        <v>83</v>
      </c>
      <c r="D25" s="4">
        <v>200000</v>
      </c>
      <c r="E25" s="5">
        <v>198.39</v>
      </c>
      <c r="F25" s="41">
        <v>3.2899999999999999E-2</v>
      </c>
    </row>
    <row r="26" spans="1:6" x14ac:dyDescent="0.25">
      <c r="A26" s="40" t="s">
        <v>129</v>
      </c>
      <c r="B26" s="11" t="s">
        <v>130</v>
      </c>
      <c r="C26" s="11" t="s">
        <v>126</v>
      </c>
      <c r="D26" s="4">
        <v>200000</v>
      </c>
      <c r="E26" s="5">
        <v>187.67</v>
      </c>
      <c r="F26" s="41">
        <v>3.1099999999999999E-2</v>
      </c>
    </row>
    <row r="27" spans="1:6" x14ac:dyDescent="0.25">
      <c r="A27" s="40" t="s">
        <v>131</v>
      </c>
      <c r="B27" s="11" t="s">
        <v>132</v>
      </c>
      <c r="C27" s="11" t="s">
        <v>83</v>
      </c>
      <c r="D27" s="4">
        <v>180000</v>
      </c>
      <c r="E27" s="5">
        <v>179.28</v>
      </c>
      <c r="F27" s="41">
        <v>2.9700000000000001E-2</v>
      </c>
    </row>
    <row r="28" spans="1:6" x14ac:dyDescent="0.25">
      <c r="A28" s="40" t="s">
        <v>133</v>
      </c>
      <c r="B28" s="11" t="s">
        <v>134</v>
      </c>
      <c r="C28" s="11" t="s">
        <v>71</v>
      </c>
      <c r="D28" s="4">
        <v>130000</v>
      </c>
      <c r="E28" s="5">
        <v>126.85</v>
      </c>
      <c r="F28" s="41">
        <v>2.1000000000000001E-2</v>
      </c>
    </row>
    <row r="29" spans="1:6" x14ac:dyDescent="0.25">
      <c r="A29" s="40" t="s">
        <v>135</v>
      </c>
      <c r="B29" s="11" t="s">
        <v>136</v>
      </c>
      <c r="C29" s="11" t="s">
        <v>83</v>
      </c>
      <c r="D29" s="4">
        <v>100000</v>
      </c>
      <c r="E29" s="5">
        <v>100.28</v>
      </c>
      <c r="F29" s="41">
        <v>1.66E-2</v>
      </c>
    </row>
    <row r="30" spans="1:6" x14ac:dyDescent="0.25">
      <c r="A30" s="42" t="s">
        <v>98</v>
      </c>
      <c r="B30" s="12"/>
      <c r="C30" s="12"/>
      <c r="D30" s="6"/>
      <c r="E30" s="14">
        <v>5533.53</v>
      </c>
      <c r="F30" s="43">
        <v>0.91790000000000005</v>
      </c>
    </row>
    <row r="31" spans="1:6" x14ac:dyDescent="0.25">
      <c r="A31" s="40"/>
      <c r="B31" s="11"/>
      <c r="C31" s="11"/>
      <c r="D31" s="4"/>
      <c r="E31" s="5"/>
      <c r="F31" s="41"/>
    </row>
    <row r="32" spans="1:6" x14ac:dyDescent="0.25">
      <c r="A32" s="42" t="s">
        <v>103</v>
      </c>
      <c r="B32" s="11"/>
      <c r="C32" s="11"/>
      <c r="D32" s="4"/>
      <c r="E32" s="5"/>
      <c r="F32" s="41"/>
    </row>
    <row r="33" spans="1:6" x14ac:dyDescent="0.25">
      <c r="A33" s="42" t="s">
        <v>98</v>
      </c>
      <c r="B33" s="11"/>
      <c r="C33" s="11"/>
      <c r="D33" s="4"/>
      <c r="E33" s="15" t="s">
        <v>66</v>
      </c>
      <c r="F33" s="45" t="s">
        <v>66</v>
      </c>
    </row>
    <row r="34" spans="1:6" x14ac:dyDescent="0.25">
      <c r="A34" s="40"/>
      <c r="B34" s="11"/>
      <c r="C34" s="11"/>
      <c r="D34" s="4"/>
      <c r="E34" s="5"/>
      <c r="F34" s="41"/>
    </row>
    <row r="35" spans="1:6" x14ac:dyDescent="0.25">
      <c r="A35" s="42" t="s">
        <v>107</v>
      </c>
      <c r="B35" s="11"/>
      <c r="C35" s="11"/>
      <c r="D35" s="4"/>
      <c r="E35" s="5"/>
      <c r="F35" s="41"/>
    </row>
    <row r="36" spans="1:6" x14ac:dyDescent="0.25">
      <c r="A36" s="42" t="s">
        <v>98</v>
      </c>
      <c r="B36" s="11"/>
      <c r="C36" s="11"/>
      <c r="D36" s="4"/>
      <c r="E36" s="15" t="s">
        <v>66</v>
      </c>
      <c r="F36" s="45" t="s">
        <v>66</v>
      </c>
    </row>
    <row r="37" spans="1:6" x14ac:dyDescent="0.25">
      <c r="A37" s="40"/>
      <c r="B37" s="11"/>
      <c r="C37" s="11"/>
      <c r="D37" s="4"/>
      <c r="E37" s="5"/>
      <c r="F37" s="41"/>
    </row>
    <row r="38" spans="1:6" x14ac:dyDescent="0.25">
      <c r="A38" s="46" t="s">
        <v>108</v>
      </c>
      <c r="B38" s="26"/>
      <c r="C38" s="26"/>
      <c r="D38" s="27"/>
      <c r="E38" s="14">
        <v>5533.53</v>
      </c>
      <c r="F38" s="43">
        <v>0.91790000000000005</v>
      </c>
    </row>
    <row r="39" spans="1:6" x14ac:dyDescent="0.25">
      <c r="A39" s="40"/>
      <c r="B39" s="11"/>
      <c r="C39" s="11"/>
      <c r="D39" s="4"/>
      <c r="E39" s="5"/>
      <c r="F39" s="41"/>
    </row>
    <row r="40" spans="1:6" x14ac:dyDescent="0.25">
      <c r="A40" s="40"/>
      <c r="B40" s="11"/>
      <c r="C40" s="11"/>
      <c r="D40" s="4"/>
      <c r="E40" s="5"/>
      <c r="F40" s="41"/>
    </row>
    <row r="41" spans="1:6" x14ac:dyDescent="0.25">
      <c r="A41" s="42" t="s">
        <v>109</v>
      </c>
      <c r="B41" s="11"/>
      <c r="C41" s="11"/>
      <c r="D41" s="4"/>
      <c r="E41" s="5"/>
      <c r="F41" s="41"/>
    </row>
    <row r="42" spans="1:6" x14ac:dyDescent="0.25">
      <c r="A42" s="40" t="s">
        <v>110</v>
      </c>
      <c r="B42" s="11"/>
      <c r="C42" s="11"/>
      <c r="D42" s="4"/>
      <c r="E42" s="5">
        <v>328.89</v>
      </c>
      <c r="F42" s="41">
        <v>5.4600000000000003E-2</v>
      </c>
    </row>
    <row r="43" spans="1:6" x14ac:dyDescent="0.25">
      <c r="A43" s="42" t="s">
        <v>98</v>
      </c>
      <c r="B43" s="12"/>
      <c r="C43" s="12"/>
      <c r="D43" s="6"/>
      <c r="E43" s="14">
        <v>328.89</v>
      </c>
      <c r="F43" s="43">
        <v>5.4600000000000003E-2</v>
      </c>
    </row>
    <row r="44" spans="1:6" x14ac:dyDescent="0.25">
      <c r="A44" s="40"/>
      <c r="B44" s="11"/>
      <c r="C44" s="11"/>
      <c r="D44" s="4"/>
      <c r="E44" s="5"/>
      <c r="F44" s="41"/>
    </row>
    <row r="45" spans="1:6" x14ac:dyDescent="0.25">
      <c r="A45" s="46" t="s">
        <v>108</v>
      </c>
      <c r="B45" s="26"/>
      <c r="C45" s="26"/>
      <c r="D45" s="27"/>
      <c r="E45" s="14">
        <v>328.89</v>
      </c>
      <c r="F45" s="43">
        <v>5.4600000000000003E-2</v>
      </c>
    </row>
    <row r="46" spans="1:6" x14ac:dyDescent="0.25">
      <c r="A46" s="40" t="s">
        <v>111</v>
      </c>
      <c r="B46" s="11"/>
      <c r="C46" s="11"/>
      <c r="D46" s="4"/>
      <c r="E46" s="5">
        <v>164.67</v>
      </c>
      <c r="F46" s="41">
        <v>2.75E-2</v>
      </c>
    </row>
    <row r="47" spans="1:6" x14ac:dyDescent="0.25">
      <c r="A47" s="47" t="s">
        <v>112</v>
      </c>
      <c r="B47" s="13"/>
      <c r="C47" s="13"/>
      <c r="D47" s="8"/>
      <c r="E47" s="9">
        <v>6027.09</v>
      </c>
      <c r="F47" s="48">
        <v>1</v>
      </c>
    </row>
    <row r="48" spans="1:6" x14ac:dyDescent="0.25">
      <c r="A48" s="32"/>
      <c r="B48" s="22"/>
      <c r="C48" s="22"/>
      <c r="D48" s="22"/>
      <c r="E48" s="22"/>
      <c r="F48" s="31"/>
    </row>
    <row r="49" spans="1:6" x14ac:dyDescent="0.25">
      <c r="A49" s="49" t="s">
        <v>114</v>
      </c>
      <c r="B49" s="22"/>
      <c r="C49" s="22"/>
      <c r="D49" s="22"/>
      <c r="E49" s="22"/>
      <c r="F49" s="31"/>
    </row>
    <row r="50" spans="1:6" x14ac:dyDescent="0.25">
      <c r="A50" s="32"/>
      <c r="B50" s="22"/>
      <c r="C50" s="22"/>
      <c r="D50" s="22"/>
      <c r="E50" s="22"/>
      <c r="F50" s="31"/>
    </row>
    <row r="51" spans="1:6" x14ac:dyDescent="0.25">
      <c r="A51" s="32"/>
      <c r="B51" s="22"/>
      <c r="C51" s="22"/>
      <c r="D51" s="22"/>
      <c r="E51" s="22"/>
      <c r="F51" s="31"/>
    </row>
    <row r="52" spans="1:6" x14ac:dyDescent="0.25">
      <c r="A52" s="49" t="s">
        <v>1183</v>
      </c>
      <c r="B52" s="22"/>
      <c r="C52" s="22"/>
      <c r="D52" s="22"/>
      <c r="E52" s="22"/>
      <c r="F52" s="31"/>
    </row>
    <row r="53" spans="1:6" x14ac:dyDescent="0.25">
      <c r="A53" s="50" t="s">
        <v>1184</v>
      </c>
      <c r="B53" s="21" t="s">
        <v>66</v>
      </c>
      <c r="C53" s="22"/>
      <c r="D53" s="22"/>
      <c r="E53" s="22"/>
      <c r="F53" s="31"/>
    </row>
    <row r="54" spans="1:6" x14ac:dyDescent="0.25">
      <c r="A54" s="32" t="s">
        <v>1270</v>
      </c>
      <c r="B54" s="22"/>
      <c r="C54" s="22"/>
      <c r="D54" s="22"/>
      <c r="E54" s="22"/>
      <c r="F54" s="31"/>
    </row>
    <row r="55" spans="1:6" x14ac:dyDescent="0.25">
      <c r="A55" s="32" t="s">
        <v>1185</v>
      </c>
      <c r="B55" s="22" t="s">
        <v>1186</v>
      </c>
      <c r="C55" s="22" t="s">
        <v>1186</v>
      </c>
      <c r="D55" s="22"/>
      <c r="E55" s="22"/>
      <c r="F55" s="31"/>
    </row>
    <row r="56" spans="1:6" x14ac:dyDescent="0.25">
      <c r="A56" s="32"/>
      <c r="B56" s="51">
        <v>43555</v>
      </c>
      <c r="C56" s="51">
        <v>43585</v>
      </c>
      <c r="D56" s="22"/>
      <c r="E56" s="22"/>
      <c r="F56" s="31"/>
    </row>
    <row r="57" spans="1:6" x14ac:dyDescent="0.25">
      <c r="A57" s="32" t="s">
        <v>1188</v>
      </c>
      <c r="B57" s="21" t="s">
        <v>1189</v>
      </c>
      <c r="C57" s="21" t="s">
        <v>1189</v>
      </c>
      <c r="D57" s="22"/>
      <c r="E57" s="22"/>
      <c r="F57" s="31"/>
    </row>
    <row r="58" spans="1:6" x14ac:dyDescent="0.25">
      <c r="A58" s="32" t="s">
        <v>1190</v>
      </c>
      <c r="B58" s="21">
        <v>15.702299999999999</v>
      </c>
      <c r="C58" s="21">
        <v>15.6592</v>
      </c>
      <c r="D58" s="22"/>
      <c r="E58" s="22"/>
      <c r="F58" s="31"/>
    </row>
    <row r="59" spans="1:6" x14ac:dyDescent="0.25">
      <c r="A59" s="32" t="s">
        <v>1206</v>
      </c>
      <c r="B59" s="21">
        <v>15.393000000000001</v>
      </c>
      <c r="C59" s="21">
        <v>15.3508</v>
      </c>
      <c r="D59" s="22"/>
      <c r="E59" s="22"/>
      <c r="F59" s="31"/>
    </row>
    <row r="60" spans="1:6" x14ac:dyDescent="0.25">
      <c r="A60" s="32" t="s">
        <v>1191</v>
      </c>
      <c r="B60" s="21">
        <v>15.703099999999999</v>
      </c>
      <c r="C60" s="21">
        <v>15.6601</v>
      </c>
      <c r="D60" s="22"/>
      <c r="E60" s="22"/>
      <c r="F60" s="31"/>
    </row>
    <row r="61" spans="1:6" x14ac:dyDescent="0.25">
      <c r="A61" s="32" t="s">
        <v>1207</v>
      </c>
      <c r="B61" s="21">
        <v>10.3896</v>
      </c>
      <c r="C61" s="21">
        <v>10.354900000000001</v>
      </c>
      <c r="D61" s="22"/>
      <c r="E61" s="22"/>
      <c r="F61" s="31"/>
    </row>
    <row r="62" spans="1:6" x14ac:dyDescent="0.25">
      <c r="A62" s="32" t="s">
        <v>1208</v>
      </c>
      <c r="B62" s="21">
        <v>12.0457</v>
      </c>
      <c r="C62" s="21">
        <v>12.012600000000001</v>
      </c>
      <c r="D62" s="22"/>
      <c r="E62" s="22"/>
      <c r="F62" s="31"/>
    </row>
    <row r="63" spans="1:6" x14ac:dyDescent="0.25">
      <c r="A63" s="32" t="s">
        <v>1197</v>
      </c>
      <c r="B63" s="21" t="s">
        <v>1189</v>
      </c>
      <c r="C63" s="21" t="s">
        <v>1189</v>
      </c>
      <c r="D63" s="22"/>
      <c r="E63" s="22"/>
      <c r="F63" s="31"/>
    </row>
    <row r="64" spans="1:6" x14ac:dyDescent="0.25">
      <c r="A64" s="32" t="s">
        <v>1209</v>
      </c>
      <c r="B64" s="21">
        <v>15.4605</v>
      </c>
      <c r="C64" s="21">
        <v>15.416</v>
      </c>
      <c r="D64" s="22"/>
      <c r="E64" s="22"/>
      <c r="F64" s="31"/>
    </row>
    <row r="65" spans="1:6" x14ac:dyDescent="0.25">
      <c r="A65" s="32" t="s">
        <v>1210</v>
      </c>
      <c r="B65" s="21">
        <v>15.0479</v>
      </c>
      <c r="C65" s="21">
        <v>15.0045</v>
      </c>
      <c r="D65" s="22"/>
      <c r="E65" s="22"/>
      <c r="F65" s="31"/>
    </row>
    <row r="66" spans="1:6" x14ac:dyDescent="0.25">
      <c r="A66" s="32" t="s">
        <v>1211</v>
      </c>
      <c r="B66" s="21">
        <v>15.4618</v>
      </c>
      <c r="C66" s="21">
        <v>15.417299999999999</v>
      </c>
      <c r="D66" s="22"/>
      <c r="E66" s="22"/>
      <c r="F66" s="31"/>
    </row>
    <row r="67" spans="1:6" x14ac:dyDescent="0.25">
      <c r="A67" s="32" t="s">
        <v>1212</v>
      </c>
      <c r="B67" s="21">
        <v>10.8123</v>
      </c>
      <c r="C67" s="21">
        <v>10.7812</v>
      </c>
      <c r="D67" s="22"/>
      <c r="E67" s="22"/>
      <c r="F67" s="31"/>
    </row>
    <row r="68" spans="1:6" x14ac:dyDescent="0.25">
      <c r="A68" s="32" t="s">
        <v>1213</v>
      </c>
      <c r="B68" s="21">
        <v>10.5213</v>
      </c>
      <c r="C68" s="21">
        <v>10.4269</v>
      </c>
      <c r="D68" s="22"/>
      <c r="E68" s="22"/>
      <c r="F68" s="31"/>
    </row>
    <row r="69" spans="1:6" x14ac:dyDescent="0.25">
      <c r="A69" s="32" t="s">
        <v>1200</v>
      </c>
      <c r="B69" s="22"/>
      <c r="C69" s="22"/>
      <c r="D69" s="22"/>
      <c r="E69" s="22"/>
      <c r="F69" s="31"/>
    </row>
    <row r="70" spans="1:6" x14ac:dyDescent="0.25">
      <c r="A70" s="32"/>
      <c r="B70" s="22"/>
      <c r="C70" s="22"/>
      <c r="D70" s="22"/>
      <c r="E70" s="22"/>
      <c r="F70" s="31"/>
    </row>
    <row r="71" spans="1:6" x14ac:dyDescent="0.25">
      <c r="A71" s="32" t="s">
        <v>1214</v>
      </c>
      <c r="B71" s="22"/>
      <c r="C71" s="22"/>
      <c r="D71" s="22"/>
      <c r="E71" s="22"/>
      <c r="F71" s="31"/>
    </row>
    <row r="72" spans="1:6" x14ac:dyDescent="0.25">
      <c r="A72" s="32"/>
      <c r="B72" s="22"/>
      <c r="C72" s="22"/>
      <c r="D72" s="22"/>
      <c r="E72" s="22"/>
      <c r="F72" s="31"/>
    </row>
    <row r="73" spans="1:6" x14ac:dyDescent="0.25">
      <c r="A73" s="55" t="s">
        <v>1215</v>
      </c>
      <c r="B73" s="56" t="s">
        <v>1216</v>
      </c>
      <c r="C73" s="56" t="s">
        <v>1217</v>
      </c>
      <c r="D73" s="56" t="s">
        <v>1218</v>
      </c>
      <c r="E73" s="22"/>
      <c r="F73" s="31"/>
    </row>
    <row r="74" spans="1:6" x14ac:dyDescent="0.25">
      <c r="A74" s="55" t="s">
        <v>1219</v>
      </c>
      <c r="B74" s="56"/>
      <c r="C74" s="56">
        <v>4.4454999999999998E-3</v>
      </c>
      <c r="D74" s="56">
        <v>4.1165999999999998E-3</v>
      </c>
      <c r="E74" s="22"/>
      <c r="F74" s="31"/>
    </row>
    <row r="75" spans="1:6" x14ac:dyDescent="0.25">
      <c r="A75" s="55" t="s">
        <v>1220</v>
      </c>
      <c r="B75" s="56"/>
      <c r="C75" s="56">
        <v>4.6382699999999999E-2</v>
      </c>
      <c r="D75" s="56">
        <v>4.2950599999999999E-2</v>
      </c>
      <c r="E75" s="22"/>
      <c r="F75" s="31"/>
    </row>
    <row r="76" spans="1:6" x14ac:dyDescent="0.25">
      <c r="A76" s="32"/>
      <c r="B76" s="22"/>
      <c r="C76" s="22"/>
      <c r="D76" s="22"/>
      <c r="E76" s="22"/>
      <c r="F76" s="31"/>
    </row>
    <row r="77" spans="1:6" ht="14.65" customHeight="1" x14ac:dyDescent="0.25">
      <c r="A77" s="32" t="s">
        <v>1202</v>
      </c>
      <c r="B77" s="21" t="s">
        <v>66</v>
      </c>
      <c r="C77" s="22"/>
      <c r="D77" s="22"/>
      <c r="E77" s="22"/>
      <c r="F77" s="31"/>
    </row>
    <row r="78" spans="1:6" ht="30" x14ac:dyDescent="0.25">
      <c r="A78" s="50" t="s">
        <v>1203</v>
      </c>
      <c r="B78" s="21" t="s">
        <v>66</v>
      </c>
      <c r="C78" s="22"/>
      <c r="D78" s="22"/>
      <c r="E78" s="22"/>
      <c r="F78" s="31"/>
    </row>
    <row r="79" spans="1:6" x14ac:dyDescent="0.25">
      <c r="A79" s="50" t="s">
        <v>1204</v>
      </c>
      <c r="B79" s="21" t="s">
        <v>66</v>
      </c>
      <c r="C79" s="22"/>
      <c r="D79" s="22"/>
      <c r="E79" s="22"/>
      <c r="F79" s="31"/>
    </row>
    <row r="80" spans="1:6" x14ac:dyDescent="0.25">
      <c r="A80" s="32" t="s">
        <v>1205</v>
      </c>
      <c r="B80" s="71">
        <v>5.9375159999999996</v>
      </c>
      <c r="C80" s="22"/>
      <c r="D80" s="22"/>
      <c r="E80" s="22"/>
      <c r="F80" s="31"/>
    </row>
    <row r="81" spans="1:6" ht="30" x14ac:dyDescent="0.25">
      <c r="A81" s="50" t="s">
        <v>1268</v>
      </c>
      <c r="B81" s="21" t="s">
        <v>66</v>
      </c>
      <c r="C81" s="22"/>
      <c r="D81" s="22"/>
      <c r="E81" s="22"/>
      <c r="F81" s="31"/>
    </row>
    <row r="82" spans="1:6" ht="30" x14ac:dyDescent="0.25">
      <c r="A82" s="50" t="s">
        <v>1269</v>
      </c>
      <c r="B82" s="21" t="s">
        <v>66</v>
      </c>
      <c r="C82" s="22"/>
      <c r="D82" s="22"/>
      <c r="E82" s="22"/>
      <c r="F82" s="31"/>
    </row>
    <row r="83" spans="1:6" ht="15.75" thickBot="1" x14ac:dyDescent="0.3">
      <c r="A83" s="57"/>
      <c r="B83" s="52"/>
      <c r="C83" s="52"/>
      <c r="D83" s="52"/>
      <c r="E83" s="52"/>
      <c r="F83" s="53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showGridLines="0" workbookViewId="0">
      <pane ySplit="7" topLeftCell="A17" activePane="bottomLeft" state="frozen"/>
      <selection activeCell="A44" sqref="A44"/>
      <selection pane="bottomLeft" activeCell="B28" sqref="B28"/>
    </sheetView>
  </sheetViews>
  <sheetFormatPr defaultRowHeight="15" x14ac:dyDescent="0.25"/>
  <cols>
    <col min="1" max="1" width="82.28515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59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60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0"/>
      <c r="B9" s="11"/>
      <c r="C9" s="11"/>
      <c r="D9" s="4"/>
      <c r="E9" s="5"/>
      <c r="F9" s="41"/>
    </row>
    <row r="10" spans="1:8" x14ac:dyDescent="0.25">
      <c r="A10" s="42" t="s">
        <v>1171</v>
      </c>
      <c r="B10" s="11"/>
      <c r="C10" s="11"/>
      <c r="D10" s="4"/>
      <c r="E10" s="5"/>
      <c r="F10" s="41"/>
    </row>
    <row r="11" spans="1:8" x14ac:dyDescent="0.25">
      <c r="A11" s="42" t="s">
        <v>1172</v>
      </c>
      <c r="B11" s="12"/>
      <c r="C11" s="12"/>
      <c r="D11" s="6"/>
      <c r="E11" s="7"/>
      <c r="F11" s="44"/>
    </row>
    <row r="12" spans="1:8" x14ac:dyDescent="0.25">
      <c r="A12" s="40" t="s">
        <v>1177</v>
      </c>
      <c r="B12" s="11" t="s">
        <v>1178</v>
      </c>
      <c r="C12" s="11"/>
      <c r="D12" s="4">
        <v>131800.47282699999</v>
      </c>
      <c r="E12" s="5">
        <v>3166.42</v>
      </c>
      <c r="F12" s="41">
        <v>0.98850000000000005</v>
      </c>
    </row>
    <row r="13" spans="1:8" x14ac:dyDescent="0.25">
      <c r="A13" s="42" t="s">
        <v>98</v>
      </c>
      <c r="B13" s="12"/>
      <c r="C13" s="12"/>
      <c r="D13" s="6"/>
      <c r="E13" s="14">
        <v>3166.42</v>
      </c>
      <c r="F13" s="43">
        <v>0.98850000000000005</v>
      </c>
    </row>
    <row r="14" spans="1:8" x14ac:dyDescent="0.25">
      <c r="A14" s="40"/>
      <c r="B14" s="11"/>
      <c r="C14" s="11"/>
      <c r="D14" s="4"/>
      <c r="E14" s="5"/>
      <c r="F14" s="41"/>
    </row>
    <row r="15" spans="1:8" x14ac:dyDescent="0.25">
      <c r="A15" s="46" t="s">
        <v>108</v>
      </c>
      <c r="B15" s="26"/>
      <c r="C15" s="26"/>
      <c r="D15" s="27"/>
      <c r="E15" s="14">
        <v>3166.42</v>
      </c>
      <c r="F15" s="43">
        <v>0.98850000000000005</v>
      </c>
    </row>
    <row r="16" spans="1:8" x14ac:dyDescent="0.25">
      <c r="A16" s="40"/>
      <c r="B16" s="11"/>
      <c r="C16" s="11"/>
      <c r="D16" s="4"/>
      <c r="E16" s="5"/>
      <c r="F16" s="41"/>
    </row>
    <row r="17" spans="1:6" x14ac:dyDescent="0.25">
      <c r="A17" s="42" t="s">
        <v>109</v>
      </c>
      <c r="B17" s="11"/>
      <c r="C17" s="11"/>
      <c r="D17" s="4"/>
      <c r="E17" s="5"/>
      <c r="F17" s="41"/>
    </row>
    <row r="18" spans="1:6" x14ac:dyDescent="0.25">
      <c r="A18" s="40" t="s">
        <v>110</v>
      </c>
      <c r="B18" s="11"/>
      <c r="C18" s="11"/>
      <c r="D18" s="4"/>
      <c r="E18" s="5">
        <v>38.99</v>
      </c>
      <c r="F18" s="41">
        <v>1.2200000000000001E-2</v>
      </c>
    </row>
    <row r="19" spans="1:6" x14ac:dyDescent="0.25">
      <c r="A19" s="42" t="s">
        <v>98</v>
      </c>
      <c r="B19" s="12"/>
      <c r="C19" s="12"/>
      <c r="D19" s="6"/>
      <c r="E19" s="14">
        <v>38.99</v>
      </c>
      <c r="F19" s="43">
        <v>1.2200000000000001E-2</v>
      </c>
    </row>
    <row r="20" spans="1:6" x14ac:dyDescent="0.25">
      <c r="A20" s="40"/>
      <c r="B20" s="11"/>
      <c r="C20" s="11"/>
      <c r="D20" s="4"/>
      <c r="E20" s="5"/>
      <c r="F20" s="41"/>
    </row>
    <row r="21" spans="1:6" x14ac:dyDescent="0.25">
      <c r="A21" s="46" t="s">
        <v>108</v>
      </c>
      <c r="B21" s="26"/>
      <c r="C21" s="26"/>
      <c r="D21" s="27"/>
      <c r="E21" s="14">
        <v>38.99</v>
      </c>
      <c r="F21" s="43">
        <v>1.2200000000000001E-2</v>
      </c>
    </row>
    <row r="22" spans="1:6" x14ac:dyDescent="0.25">
      <c r="A22" s="40" t="s">
        <v>111</v>
      </c>
      <c r="B22" s="11"/>
      <c r="C22" s="11"/>
      <c r="D22" s="4"/>
      <c r="E22" s="17">
        <v>-2.0699999999999998</v>
      </c>
      <c r="F22" s="58">
        <v>-6.9999999999999999E-4</v>
      </c>
    </row>
    <row r="23" spans="1:6" x14ac:dyDescent="0.25">
      <c r="A23" s="47" t="s">
        <v>112</v>
      </c>
      <c r="B23" s="13"/>
      <c r="C23" s="13"/>
      <c r="D23" s="8"/>
      <c r="E23" s="9">
        <v>3203.34</v>
      </c>
      <c r="F23" s="48">
        <v>1</v>
      </c>
    </row>
    <row r="24" spans="1:6" x14ac:dyDescent="0.25">
      <c r="A24" s="32"/>
      <c r="B24" s="22"/>
      <c r="C24" s="22"/>
      <c r="D24" s="22"/>
      <c r="E24" s="22"/>
      <c r="F24" s="31"/>
    </row>
    <row r="25" spans="1:6" x14ac:dyDescent="0.25">
      <c r="A25" s="32"/>
      <c r="B25" s="22"/>
      <c r="C25" s="22"/>
      <c r="D25" s="22"/>
      <c r="E25" s="22"/>
      <c r="F25" s="31"/>
    </row>
    <row r="26" spans="1:6" x14ac:dyDescent="0.25">
      <c r="A26" s="32"/>
      <c r="B26" s="22"/>
      <c r="C26" s="22"/>
      <c r="D26" s="22"/>
      <c r="E26" s="22"/>
      <c r="F26" s="31"/>
    </row>
    <row r="27" spans="1:6" x14ac:dyDescent="0.25">
      <c r="A27" s="49" t="s">
        <v>1183</v>
      </c>
      <c r="B27" s="22"/>
      <c r="C27" s="22"/>
      <c r="D27" s="22"/>
      <c r="E27" s="22"/>
      <c r="F27" s="31"/>
    </row>
    <row r="28" spans="1:6" x14ac:dyDescent="0.25">
      <c r="A28" s="50" t="s">
        <v>1184</v>
      </c>
      <c r="B28" s="73" t="s">
        <v>66</v>
      </c>
      <c r="C28" s="22"/>
      <c r="D28" s="22"/>
      <c r="E28" s="22"/>
      <c r="F28" s="31"/>
    </row>
    <row r="29" spans="1:6" x14ac:dyDescent="0.25">
      <c r="A29" s="32" t="s">
        <v>1270</v>
      </c>
      <c r="B29" s="22"/>
      <c r="C29" s="22"/>
      <c r="D29" s="22"/>
      <c r="E29" s="22"/>
      <c r="F29" s="31"/>
    </row>
    <row r="30" spans="1:6" x14ac:dyDescent="0.25">
      <c r="A30" s="32" t="s">
        <v>1185</v>
      </c>
      <c r="B30" s="22" t="s">
        <v>1186</v>
      </c>
      <c r="C30" s="22" t="s">
        <v>1186</v>
      </c>
      <c r="D30" s="22"/>
      <c r="E30" s="22"/>
      <c r="F30" s="31"/>
    </row>
    <row r="31" spans="1:6" x14ac:dyDescent="0.25">
      <c r="A31" s="32"/>
      <c r="B31" s="51">
        <v>43555</v>
      </c>
      <c r="C31" s="51">
        <v>43585</v>
      </c>
      <c r="D31" s="22"/>
      <c r="E31" s="22"/>
      <c r="F31" s="31"/>
    </row>
    <row r="32" spans="1:6" x14ac:dyDescent="0.25">
      <c r="A32" s="32" t="s">
        <v>1259</v>
      </c>
      <c r="B32" s="22">
        <v>11.0726</v>
      </c>
      <c r="C32" s="22">
        <v>11.380100000000001</v>
      </c>
      <c r="D32" s="22"/>
      <c r="E32" s="22"/>
      <c r="F32" s="31"/>
    </row>
    <row r="33" spans="1:6" x14ac:dyDescent="0.25">
      <c r="A33" s="32" t="s">
        <v>1260</v>
      </c>
      <c r="B33" s="22">
        <v>10.554</v>
      </c>
      <c r="C33" s="22">
        <v>10.8422</v>
      </c>
      <c r="D33" s="22"/>
      <c r="E33" s="22"/>
      <c r="F33" s="31"/>
    </row>
    <row r="34" spans="1:6" x14ac:dyDescent="0.25">
      <c r="A34" s="32"/>
      <c r="B34" s="22"/>
      <c r="C34" s="22"/>
      <c r="D34" s="22"/>
      <c r="E34" s="22"/>
      <c r="F34" s="31"/>
    </row>
    <row r="35" spans="1:6" x14ac:dyDescent="0.25">
      <c r="A35" s="64" t="s">
        <v>1201</v>
      </c>
      <c r="B35" s="73" t="s">
        <v>66</v>
      </c>
      <c r="C35" s="22"/>
      <c r="D35" s="22"/>
      <c r="E35" s="22"/>
      <c r="F35" s="31"/>
    </row>
    <row r="36" spans="1:6" x14ac:dyDescent="0.25">
      <c r="A36" s="64" t="s">
        <v>1202</v>
      </c>
      <c r="B36" s="73" t="s">
        <v>66</v>
      </c>
      <c r="C36" s="22"/>
      <c r="D36" s="22"/>
      <c r="E36" s="22"/>
      <c r="F36" s="31"/>
    </row>
    <row r="37" spans="1:6" x14ac:dyDescent="0.25">
      <c r="A37" s="65" t="s">
        <v>1203</v>
      </c>
      <c r="B37" s="73" t="s">
        <v>66</v>
      </c>
      <c r="C37" s="22"/>
      <c r="D37" s="22"/>
      <c r="E37" s="22"/>
      <c r="F37" s="31"/>
    </row>
    <row r="38" spans="1:6" x14ac:dyDescent="0.25">
      <c r="A38" s="65" t="s">
        <v>1204</v>
      </c>
      <c r="B38" s="76">
        <f>E15</f>
        <v>3166.42</v>
      </c>
      <c r="C38" s="22"/>
      <c r="D38" s="22"/>
      <c r="E38" s="22"/>
      <c r="F38" s="31"/>
    </row>
    <row r="39" spans="1:6" x14ac:dyDescent="0.25">
      <c r="A39" s="64" t="s">
        <v>1273</v>
      </c>
      <c r="B39" s="73" t="s">
        <v>66</v>
      </c>
      <c r="C39" s="22"/>
      <c r="D39" s="22"/>
      <c r="E39" s="22"/>
      <c r="F39" s="31"/>
    </row>
    <row r="40" spans="1:6" ht="30" x14ac:dyDescent="0.25">
      <c r="A40" s="65" t="s">
        <v>1274</v>
      </c>
      <c r="B40" s="73" t="s">
        <v>66</v>
      </c>
      <c r="C40" s="22"/>
      <c r="D40" s="22"/>
      <c r="E40" s="22"/>
      <c r="F40" s="31"/>
    </row>
    <row r="41" spans="1:6" x14ac:dyDescent="0.25">
      <c r="A41" s="65" t="s">
        <v>1275</v>
      </c>
      <c r="B41" s="73" t="s">
        <v>66</v>
      </c>
      <c r="C41" s="22"/>
      <c r="D41" s="22"/>
      <c r="E41" s="22"/>
      <c r="F41" s="31"/>
    </row>
    <row r="42" spans="1:6" ht="15.75" thickBot="1" x14ac:dyDescent="0.3">
      <c r="A42" s="66"/>
      <c r="B42" s="67"/>
      <c r="C42" s="52"/>
      <c r="D42" s="52"/>
      <c r="E42" s="52"/>
      <c r="F42" s="53"/>
    </row>
    <row r="43" spans="1:6" x14ac:dyDescent="0.25">
      <c r="A43" s="68"/>
      <c r="B43" s="68"/>
    </row>
    <row r="44" spans="1:6" x14ac:dyDescent="0.25">
      <c r="A44" s="68"/>
      <c r="B44" s="68"/>
    </row>
    <row r="45" spans="1:6" x14ac:dyDescent="0.25">
      <c r="A45" s="68"/>
      <c r="B45" s="68"/>
    </row>
    <row r="46" spans="1:6" x14ac:dyDescent="0.25">
      <c r="A46" s="68"/>
      <c r="B46" s="68"/>
    </row>
    <row r="47" spans="1:6" x14ac:dyDescent="0.25">
      <c r="A47" s="68"/>
      <c r="B47" s="68"/>
    </row>
    <row r="48" spans="1:6" x14ac:dyDescent="0.25">
      <c r="A48" s="68"/>
      <c r="B48" s="68"/>
    </row>
    <row r="49" spans="1:2" x14ac:dyDescent="0.25">
      <c r="A49" s="68"/>
      <c r="B49" s="68"/>
    </row>
    <row r="50" spans="1:2" x14ac:dyDescent="0.25">
      <c r="A50" s="68"/>
      <c r="B50" s="68"/>
    </row>
    <row r="75" ht="14.65" customHeight="1" x14ac:dyDescent="0.25"/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showGridLines="0" workbookViewId="0">
      <pane ySplit="7" topLeftCell="A20" activePane="bottomLeft" state="frozen"/>
      <selection activeCell="A44" sqref="A44"/>
      <selection pane="bottomLeft" activeCell="B27" sqref="B27"/>
    </sheetView>
  </sheetViews>
  <sheetFormatPr defaultRowHeight="15" x14ac:dyDescent="0.25"/>
  <cols>
    <col min="1" max="1" width="82.28515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61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62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0"/>
      <c r="B9" s="11"/>
      <c r="C9" s="11"/>
      <c r="D9" s="4"/>
      <c r="E9" s="5"/>
      <c r="F9" s="41"/>
    </row>
    <row r="10" spans="1:8" x14ac:dyDescent="0.25">
      <c r="A10" s="42" t="s">
        <v>1171</v>
      </c>
      <c r="B10" s="11"/>
      <c r="C10" s="11"/>
      <c r="D10" s="4"/>
      <c r="E10" s="5"/>
      <c r="F10" s="41"/>
    </row>
    <row r="11" spans="1:8" x14ac:dyDescent="0.25">
      <c r="A11" s="42" t="s">
        <v>1172</v>
      </c>
      <c r="B11" s="12"/>
      <c r="C11" s="12"/>
      <c r="D11" s="6"/>
      <c r="E11" s="7"/>
      <c r="F11" s="44"/>
    </row>
    <row r="12" spans="1:8" x14ac:dyDescent="0.25">
      <c r="A12" s="40" t="s">
        <v>1179</v>
      </c>
      <c r="B12" s="11" t="s">
        <v>1180</v>
      </c>
      <c r="C12" s="11"/>
      <c r="D12" s="4">
        <v>2485.0763109999998</v>
      </c>
      <c r="E12" s="5">
        <v>751.99</v>
      </c>
      <c r="F12" s="41">
        <v>0.99180000000000001</v>
      </c>
    </row>
    <row r="13" spans="1:8" x14ac:dyDescent="0.25">
      <c r="A13" s="42" t="s">
        <v>98</v>
      </c>
      <c r="B13" s="12"/>
      <c r="C13" s="12"/>
      <c r="D13" s="6"/>
      <c r="E13" s="14">
        <v>751.99</v>
      </c>
      <c r="F13" s="43">
        <v>0.99180000000000001</v>
      </c>
    </row>
    <row r="14" spans="1:8" x14ac:dyDescent="0.25">
      <c r="A14" s="40"/>
      <c r="B14" s="11"/>
      <c r="C14" s="11"/>
      <c r="D14" s="4"/>
      <c r="E14" s="5"/>
      <c r="F14" s="41"/>
    </row>
    <row r="15" spans="1:8" x14ac:dyDescent="0.25">
      <c r="A15" s="46" t="s">
        <v>108</v>
      </c>
      <c r="B15" s="26"/>
      <c r="C15" s="26"/>
      <c r="D15" s="27"/>
      <c r="E15" s="14">
        <v>751.99</v>
      </c>
      <c r="F15" s="43">
        <v>0.99180000000000001</v>
      </c>
    </row>
    <row r="16" spans="1:8" x14ac:dyDescent="0.25">
      <c r="A16" s="40"/>
      <c r="B16" s="11"/>
      <c r="C16" s="11"/>
      <c r="D16" s="4"/>
      <c r="E16" s="5"/>
      <c r="F16" s="41"/>
    </row>
    <row r="17" spans="1:6" x14ac:dyDescent="0.25">
      <c r="A17" s="42" t="s">
        <v>109</v>
      </c>
      <c r="B17" s="11"/>
      <c r="C17" s="11"/>
      <c r="D17" s="4"/>
      <c r="E17" s="5"/>
      <c r="F17" s="41"/>
    </row>
    <row r="18" spans="1:6" x14ac:dyDescent="0.25">
      <c r="A18" s="40" t="s">
        <v>110</v>
      </c>
      <c r="B18" s="11"/>
      <c r="C18" s="11"/>
      <c r="D18" s="4"/>
      <c r="E18" s="5">
        <v>8</v>
      </c>
      <c r="F18" s="41">
        <v>1.0500000000000001E-2</v>
      </c>
    </row>
    <row r="19" spans="1:6" x14ac:dyDescent="0.25">
      <c r="A19" s="42" t="s">
        <v>98</v>
      </c>
      <c r="B19" s="12"/>
      <c r="C19" s="12"/>
      <c r="D19" s="6"/>
      <c r="E19" s="14">
        <v>8</v>
      </c>
      <c r="F19" s="43">
        <v>1.0500000000000001E-2</v>
      </c>
    </row>
    <row r="20" spans="1:6" x14ac:dyDescent="0.25">
      <c r="A20" s="40"/>
      <c r="B20" s="11"/>
      <c r="C20" s="11"/>
      <c r="D20" s="4"/>
      <c r="E20" s="5"/>
      <c r="F20" s="41"/>
    </row>
    <row r="21" spans="1:6" x14ac:dyDescent="0.25">
      <c r="A21" s="46" t="s">
        <v>108</v>
      </c>
      <c r="B21" s="26"/>
      <c r="C21" s="26"/>
      <c r="D21" s="27"/>
      <c r="E21" s="14">
        <v>8</v>
      </c>
      <c r="F21" s="43">
        <v>1.0500000000000001E-2</v>
      </c>
    </row>
    <row r="22" spans="1:6" x14ac:dyDescent="0.25">
      <c r="A22" s="40" t="s">
        <v>111</v>
      </c>
      <c r="B22" s="11"/>
      <c r="C22" s="11"/>
      <c r="D22" s="4"/>
      <c r="E22" s="17">
        <v>-1.77</v>
      </c>
      <c r="F22" s="58">
        <v>-2.3E-3</v>
      </c>
    </row>
    <row r="23" spans="1:6" x14ac:dyDescent="0.25">
      <c r="A23" s="47" t="s">
        <v>112</v>
      </c>
      <c r="B23" s="13"/>
      <c r="C23" s="13"/>
      <c r="D23" s="8"/>
      <c r="E23" s="9">
        <v>758.22</v>
      </c>
      <c r="F23" s="48">
        <v>1</v>
      </c>
    </row>
    <row r="24" spans="1:6" x14ac:dyDescent="0.25">
      <c r="A24" s="32"/>
      <c r="B24" s="22"/>
      <c r="C24" s="22"/>
      <c r="D24" s="22"/>
      <c r="E24" s="22"/>
      <c r="F24" s="31"/>
    </row>
    <row r="25" spans="1:6" x14ac:dyDescent="0.25">
      <c r="A25" s="32"/>
      <c r="B25" s="22"/>
      <c r="C25" s="22"/>
      <c r="D25" s="22"/>
      <c r="E25" s="22"/>
      <c r="F25" s="31"/>
    </row>
    <row r="26" spans="1:6" x14ac:dyDescent="0.25">
      <c r="A26" s="49" t="s">
        <v>1183</v>
      </c>
      <c r="B26" s="22"/>
      <c r="C26" s="22"/>
      <c r="D26" s="22"/>
      <c r="E26" s="22"/>
      <c r="F26" s="31"/>
    </row>
    <row r="27" spans="1:6" x14ac:dyDescent="0.25">
      <c r="A27" s="50" t="s">
        <v>1184</v>
      </c>
      <c r="B27" s="73" t="s">
        <v>66</v>
      </c>
      <c r="C27" s="22"/>
      <c r="D27" s="22"/>
      <c r="E27" s="22"/>
      <c r="F27" s="31"/>
    </row>
    <row r="28" spans="1:6" x14ac:dyDescent="0.25">
      <c r="A28" s="32" t="s">
        <v>1270</v>
      </c>
      <c r="B28" s="22"/>
      <c r="C28" s="22"/>
      <c r="D28" s="22"/>
      <c r="E28" s="22"/>
      <c r="F28" s="31"/>
    </row>
    <row r="29" spans="1:6" x14ac:dyDescent="0.25">
      <c r="A29" s="32" t="s">
        <v>1185</v>
      </c>
      <c r="B29" s="22" t="s">
        <v>1186</v>
      </c>
      <c r="C29" s="22" t="s">
        <v>1186</v>
      </c>
      <c r="D29" s="22"/>
      <c r="E29" s="22"/>
      <c r="F29" s="31"/>
    </row>
    <row r="30" spans="1:6" x14ac:dyDescent="0.25">
      <c r="A30" s="32"/>
      <c r="B30" s="51">
        <v>43555</v>
      </c>
      <c r="C30" s="51">
        <v>43585</v>
      </c>
      <c r="D30" s="22"/>
      <c r="E30" s="22"/>
      <c r="F30" s="31"/>
    </row>
    <row r="31" spans="1:6" x14ac:dyDescent="0.25">
      <c r="A31" s="32" t="s">
        <v>1259</v>
      </c>
      <c r="B31" s="22">
        <v>12.7516</v>
      </c>
      <c r="C31" s="22">
        <v>13.292400000000001</v>
      </c>
      <c r="D31" s="22"/>
      <c r="E31" s="22"/>
      <c r="F31" s="31"/>
    </row>
    <row r="32" spans="1:6" x14ac:dyDescent="0.25">
      <c r="A32" s="32" t="s">
        <v>1260</v>
      </c>
      <c r="B32" s="22">
        <v>12.428900000000001</v>
      </c>
      <c r="C32" s="22">
        <v>12.9489</v>
      </c>
      <c r="D32" s="22"/>
      <c r="E32" s="22"/>
      <c r="F32" s="31"/>
    </row>
    <row r="33" spans="1:6" x14ac:dyDescent="0.25">
      <c r="A33" s="64"/>
      <c r="B33" s="63"/>
      <c r="C33" s="22"/>
      <c r="D33" s="22"/>
      <c r="E33" s="22"/>
      <c r="F33" s="31"/>
    </row>
    <row r="34" spans="1:6" x14ac:dyDescent="0.25">
      <c r="A34" s="64" t="s">
        <v>1201</v>
      </c>
      <c r="B34" s="73" t="s">
        <v>66</v>
      </c>
      <c r="C34" s="22"/>
      <c r="D34" s="22"/>
      <c r="E34" s="22"/>
      <c r="F34" s="31"/>
    </row>
    <row r="35" spans="1:6" x14ac:dyDescent="0.25">
      <c r="A35" s="64" t="s">
        <v>1202</v>
      </c>
      <c r="B35" s="73" t="s">
        <v>66</v>
      </c>
      <c r="C35" s="22"/>
      <c r="D35" s="22"/>
      <c r="E35" s="22"/>
      <c r="F35" s="31"/>
    </row>
    <row r="36" spans="1:6" x14ac:dyDescent="0.25">
      <c r="A36" s="65" t="s">
        <v>1203</v>
      </c>
      <c r="B36" s="73" t="s">
        <v>66</v>
      </c>
      <c r="C36" s="22"/>
      <c r="D36" s="22"/>
      <c r="E36" s="22"/>
      <c r="F36" s="31"/>
    </row>
    <row r="37" spans="1:6" x14ac:dyDescent="0.25">
      <c r="A37" s="65" t="s">
        <v>1204</v>
      </c>
      <c r="B37" s="76">
        <f>E15</f>
        <v>751.99</v>
      </c>
      <c r="C37" s="22"/>
      <c r="D37" s="22"/>
      <c r="E37" s="22"/>
      <c r="F37" s="31"/>
    </row>
    <row r="38" spans="1:6" x14ac:dyDescent="0.25">
      <c r="A38" s="64" t="s">
        <v>1273</v>
      </c>
      <c r="B38" s="73" t="s">
        <v>66</v>
      </c>
      <c r="C38" s="22"/>
      <c r="D38" s="22"/>
      <c r="E38" s="22"/>
      <c r="F38" s="31"/>
    </row>
    <row r="39" spans="1:6" ht="30" x14ac:dyDescent="0.25">
      <c r="A39" s="65" t="s">
        <v>1274</v>
      </c>
      <c r="B39" s="73" t="s">
        <v>66</v>
      </c>
      <c r="C39" s="22"/>
      <c r="D39" s="22"/>
      <c r="E39" s="22"/>
      <c r="F39" s="31"/>
    </row>
    <row r="40" spans="1:6" x14ac:dyDescent="0.25">
      <c r="A40" s="65" t="s">
        <v>1275</v>
      </c>
      <c r="B40" s="73" t="s">
        <v>66</v>
      </c>
      <c r="C40" s="22"/>
      <c r="D40" s="22"/>
      <c r="E40" s="22"/>
      <c r="F40" s="31"/>
    </row>
    <row r="41" spans="1:6" ht="15.75" thickBot="1" x14ac:dyDescent="0.3">
      <c r="A41" s="66"/>
      <c r="B41" s="67"/>
      <c r="C41" s="52"/>
      <c r="D41" s="52"/>
      <c r="E41" s="52"/>
      <c r="F41" s="53"/>
    </row>
    <row r="42" spans="1:6" x14ac:dyDescent="0.25">
      <c r="A42" s="68"/>
      <c r="B42" s="68"/>
    </row>
    <row r="43" spans="1:6" x14ac:dyDescent="0.25">
      <c r="A43" s="68"/>
      <c r="B43" s="68"/>
    </row>
    <row r="74" ht="14.65" customHeight="1" x14ac:dyDescent="0.25"/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showGridLines="0" workbookViewId="0">
      <pane ySplit="7" topLeftCell="A26" activePane="bottomLeft" state="frozen"/>
      <selection activeCell="A44" sqref="A44"/>
      <selection pane="bottomLeft" activeCell="B38" sqref="B38"/>
    </sheetView>
  </sheetViews>
  <sheetFormatPr defaultRowHeight="15" x14ac:dyDescent="0.25"/>
  <cols>
    <col min="1" max="1" width="82.28515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63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64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0"/>
      <c r="B9" s="11"/>
      <c r="C9" s="11"/>
      <c r="D9" s="4"/>
      <c r="E9" s="5"/>
      <c r="F9" s="41"/>
    </row>
    <row r="10" spans="1:8" x14ac:dyDescent="0.25">
      <c r="A10" s="42" t="s">
        <v>1171</v>
      </c>
      <c r="B10" s="11"/>
      <c r="C10" s="11"/>
      <c r="D10" s="4"/>
      <c r="E10" s="5"/>
      <c r="F10" s="41"/>
    </row>
    <row r="11" spans="1:8" x14ac:dyDescent="0.25">
      <c r="A11" s="42" t="s">
        <v>1172</v>
      </c>
      <c r="B11" s="12"/>
      <c r="C11" s="12"/>
      <c r="D11" s="6"/>
      <c r="E11" s="7"/>
      <c r="F11" s="44"/>
    </row>
    <row r="12" spans="1:8" x14ac:dyDescent="0.25">
      <c r="A12" s="40" t="s">
        <v>1181</v>
      </c>
      <c r="B12" s="11" t="s">
        <v>1182</v>
      </c>
      <c r="C12" s="11"/>
      <c r="D12" s="4">
        <v>195705.83985700001</v>
      </c>
      <c r="E12" s="5">
        <v>4111.17</v>
      </c>
      <c r="F12" s="41">
        <v>0.99260000000000004</v>
      </c>
    </row>
    <row r="13" spans="1:8" x14ac:dyDescent="0.25">
      <c r="A13" s="42" t="s">
        <v>98</v>
      </c>
      <c r="B13" s="12"/>
      <c r="C13" s="12"/>
      <c r="D13" s="6"/>
      <c r="E13" s="14">
        <v>4111.17</v>
      </c>
      <c r="F13" s="43">
        <v>0.99260000000000004</v>
      </c>
    </row>
    <row r="14" spans="1:8" x14ac:dyDescent="0.25">
      <c r="A14" s="40"/>
      <c r="B14" s="11"/>
      <c r="C14" s="11"/>
      <c r="D14" s="4"/>
      <c r="E14" s="5"/>
      <c r="F14" s="41"/>
    </row>
    <row r="15" spans="1:8" x14ac:dyDescent="0.25">
      <c r="A15" s="46" t="s">
        <v>108</v>
      </c>
      <c r="B15" s="26"/>
      <c r="C15" s="26"/>
      <c r="D15" s="27"/>
      <c r="E15" s="14">
        <v>4111.17</v>
      </c>
      <c r="F15" s="43">
        <v>0.99260000000000004</v>
      </c>
    </row>
    <row r="16" spans="1:8" x14ac:dyDescent="0.25">
      <c r="A16" s="40"/>
      <c r="B16" s="11"/>
      <c r="C16" s="11"/>
      <c r="D16" s="4"/>
      <c r="E16" s="5"/>
      <c r="F16" s="41"/>
    </row>
    <row r="17" spans="1:6" x14ac:dyDescent="0.25">
      <c r="A17" s="42" t="s">
        <v>109</v>
      </c>
      <c r="B17" s="11"/>
      <c r="C17" s="11"/>
      <c r="D17" s="4"/>
      <c r="E17" s="5"/>
      <c r="F17" s="41"/>
    </row>
    <row r="18" spans="1:6" x14ac:dyDescent="0.25">
      <c r="A18" s="40" t="s">
        <v>110</v>
      </c>
      <c r="B18" s="11"/>
      <c r="C18" s="11"/>
      <c r="D18" s="4"/>
      <c r="E18" s="5">
        <v>34.99</v>
      </c>
      <c r="F18" s="41">
        <v>8.3999999999999995E-3</v>
      </c>
    </row>
    <row r="19" spans="1:6" x14ac:dyDescent="0.25">
      <c r="A19" s="42" t="s">
        <v>98</v>
      </c>
      <c r="B19" s="12"/>
      <c r="C19" s="12"/>
      <c r="D19" s="6"/>
      <c r="E19" s="14">
        <v>34.99</v>
      </c>
      <c r="F19" s="43">
        <v>8.3999999999999995E-3</v>
      </c>
    </row>
    <row r="20" spans="1:6" x14ac:dyDescent="0.25">
      <c r="A20" s="40"/>
      <c r="B20" s="11"/>
      <c r="C20" s="11"/>
      <c r="D20" s="4"/>
      <c r="E20" s="5"/>
      <c r="F20" s="41"/>
    </row>
    <row r="21" spans="1:6" x14ac:dyDescent="0.25">
      <c r="A21" s="46" t="s">
        <v>108</v>
      </c>
      <c r="B21" s="26"/>
      <c r="C21" s="26"/>
      <c r="D21" s="27"/>
      <c r="E21" s="14">
        <v>34.99</v>
      </c>
      <c r="F21" s="43">
        <v>8.3999999999999995E-3</v>
      </c>
    </row>
    <row r="22" spans="1:6" x14ac:dyDescent="0.25">
      <c r="A22" s="40" t="s">
        <v>111</v>
      </c>
      <c r="B22" s="11"/>
      <c r="C22" s="11"/>
      <c r="D22" s="4"/>
      <c r="E22" s="17">
        <v>-4.5</v>
      </c>
      <c r="F22" s="58">
        <v>-1E-3</v>
      </c>
    </row>
    <row r="23" spans="1:6" x14ac:dyDescent="0.25">
      <c r="A23" s="47" t="s">
        <v>112</v>
      </c>
      <c r="B23" s="13"/>
      <c r="C23" s="13"/>
      <c r="D23" s="8"/>
      <c r="E23" s="9">
        <v>4141.66</v>
      </c>
      <c r="F23" s="48">
        <v>1</v>
      </c>
    </row>
    <row r="24" spans="1:6" x14ac:dyDescent="0.25">
      <c r="A24" s="32"/>
      <c r="B24" s="22"/>
      <c r="C24" s="22"/>
      <c r="D24" s="22"/>
      <c r="E24" s="22"/>
      <c r="F24" s="31"/>
    </row>
    <row r="25" spans="1:6" x14ac:dyDescent="0.25">
      <c r="A25" s="32"/>
      <c r="B25" s="22"/>
      <c r="C25" s="22"/>
      <c r="D25" s="22"/>
      <c r="E25" s="22"/>
      <c r="F25" s="31"/>
    </row>
    <row r="26" spans="1:6" x14ac:dyDescent="0.25">
      <c r="A26" s="32"/>
      <c r="B26" s="22"/>
      <c r="C26" s="22"/>
      <c r="D26" s="22"/>
      <c r="E26" s="22"/>
      <c r="F26" s="31"/>
    </row>
    <row r="27" spans="1:6" x14ac:dyDescent="0.25">
      <c r="A27" s="49" t="s">
        <v>1183</v>
      </c>
      <c r="B27" s="22"/>
      <c r="C27" s="22"/>
      <c r="D27" s="22"/>
      <c r="E27" s="22"/>
      <c r="F27" s="31"/>
    </row>
    <row r="28" spans="1:6" x14ac:dyDescent="0.25">
      <c r="A28" s="50" t="s">
        <v>1184</v>
      </c>
      <c r="B28" s="73" t="s">
        <v>66</v>
      </c>
      <c r="C28" s="22"/>
      <c r="D28" s="22"/>
      <c r="E28" s="22"/>
      <c r="F28" s="31"/>
    </row>
    <row r="29" spans="1:6" x14ac:dyDescent="0.25">
      <c r="A29" s="32" t="s">
        <v>1270</v>
      </c>
      <c r="B29" s="22"/>
      <c r="C29" s="22"/>
      <c r="D29" s="22"/>
      <c r="E29" s="22"/>
      <c r="F29" s="31"/>
    </row>
    <row r="30" spans="1:6" x14ac:dyDescent="0.25">
      <c r="A30" s="32" t="s">
        <v>1185</v>
      </c>
      <c r="B30" s="22" t="s">
        <v>1186</v>
      </c>
      <c r="C30" s="22" t="s">
        <v>1186</v>
      </c>
      <c r="D30" s="22"/>
      <c r="E30" s="22"/>
      <c r="F30" s="31"/>
    </row>
    <row r="31" spans="1:6" x14ac:dyDescent="0.25">
      <c r="A31" s="32"/>
      <c r="B31" s="51">
        <v>43555</v>
      </c>
      <c r="C31" s="51">
        <v>43585</v>
      </c>
      <c r="D31" s="22"/>
      <c r="E31" s="22"/>
      <c r="F31" s="31"/>
    </row>
    <row r="32" spans="1:6" x14ac:dyDescent="0.25">
      <c r="A32" s="32" t="s">
        <v>1259</v>
      </c>
      <c r="B32" s="22">
        <v>15.989100000000001</v>
      </c>
      <c r="C32" s="22">
        <v>16.702200000000001</v>
      </c>
      <c r="D32" s="22"/>
      <c r="E32" s="22"/>
      <c r="F32" s="31"/>
    </row>
    <row r="33" spans="1:6" x14ac:dyDescent="0.25">
      <c r="A33" s="32" t="s">
        <v>1260</v>
      </c>
      <c r="B33" s="22">
        <v>15.2842</v>
      </c>
      <c r="C33" s="22">
        <v>15.956799999999999</v>
      </c>
      <c r="D33" s="22"/>
      <c r="E33" s="22"/>
      <c r="F33" s="31"/>
    </row>
    <row r="34" spans="1:6" x14ac:dyDescent="0.25">
      <c r="A34" s="32"/>
      <c r="B34" s="22"/>
      <c r="C34" s="22"/>
      <c r="D34" s="22"/>
      <c r="E34" s="22"/>
      <c r="F34" s="31"/>
    </row>
    <row r="35" spans="1:6" x14ac:dyDescent="0.25">
      <c r="A35" s="64" t="s">
        <v>1201</v>
      </c>
      <c r="B35" s="73" t="s">
        <v>66</v>
      </c>
      <c r="C35" s="22"/>
      <c r="D35" s="22"/>
      <c r="E35" s="22"/>
      <c r="F35" s="31"/>
    </row>
    <row r="36" spans="1:6" x14ac:dyDescent="0.25">
      <c r="A36" s="64" t="s">
        <v>1202</v>
      </c>
      <c r="B36" s="73" t="s">
        <v>66</v>
      </c>
      <c r="C36" s="22"/>
      <c r="D36" s="22"/>
      <c r="E36" s="22"/>
      <c r="F36" s="31"/>
    </row>
    <row r="37" spans="1:6" x14ac:dyDescent="0.25">
      <c r="A37" s="65" t="s">
        <v>1203</v>
      </c>
      <c r="B37" s="73" t="s">
        <v>66</v>
      </c>
      <c r="C37" s="22"/>
      <c r="D37" s="22"/>
      <c r="E37" s="22"/>
      <c r="F37" s="31"/>
    </row>
    <row r="38" spans="1:6" x14ac:dyDescent="0.25">
      <c r="A38" s="65" t="s">
        <v>1204</v>
      </c>
      <c r="B38" s="76">
        <f>E15</f>
        <v>4111.17</v>
      </c>
      <c r="C38" s="22"/>
      <c r="D38" s="22"/>
      <c r="E38" s="22"/>
      <c r="F38" s="31"/>
    </row>
    <row r="39" spans="1:6" ht="30" x14ac:dyDescent="0.25">
      <c r="A39" s="65" t="s">
        <v>1273</v>
      </c>
      <c r="B39" s="73" t="s">
        <v>66</v>
      </c>
      <c r="C39" s="22"/>
      <c r="D39" s="22"/>
      <c r="E39" s="22"/>
      <c r="F39" s="31"/>
    </row>
    <row r="40" spans="1:6" ht="30" x14ac:dyDescent="0.25">
      <c r="A40" s="65" t="s">
        <v>1274</v>
      </c>
      <c r="B40" s="73" t="s">
        <v>66</v>
      </c>
      <c r="C40" s="22"/>
      <c r="D40" s="22"/>
      <c r="E40" s="22"/>
      <c r="F40" s="31"/>
    </row>
    <row r="41" spans="1:6" x14ac:dyDescent="0.25">
      <c r="A41" s="65" t="s">
        <v>1275</v>
      </c>
      <c r="B41" s="73"/>
      <c r="C41" s="22"/>
      <c r="D41" s="22"/>
      <c r="E41" s="22"/>
      <c r="F41" s="31"/>
    </row>
    <row r="42" spans="1:6" ht="15.75" thickBot="1" x14ac:dyDescent="0.3">
      <c r="A42" s="66"/>
      <c r="B42" s="67"/>
      <c r="C42" s="52"/>
      <c r="D42" s="52"/>
      <c r="E42" s="52"/>
      <c r="F42" s="53"/>
    </row>
    <row r="43" spans="1:6" x14ac:dyDescent="0.25">
      <c r="A43" s="68"/>
      <c r="B43" s="68"/>
    </row>
    <row r="44" spans="1:6" x14ac:dyDescent="0.25">
      <c r="A44" s="68"/>
      <c r="B44" s="68"/>
    </row>
    <row r="75" ht="14.65" customHeight="1" x14ac:dyDescent="0.25"/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showGridLines="0" workbookViewId="0">
      <pane ySplit="7" topLeftCell="A51" activePane="bottomLeft" state="frozen"/>
      <selection pane="bottomLeft" activeCell="B55" sqref="B55"/>
    </sheetView>
  </sheetViews>
  <sheetFormatPr defaultRowHeight="15" x14ac:dyDescent="0.25"/>
  <cols>
    <col min="1" max="1" width="76.710937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10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11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0"/>
      <c r="B9" s="11"/>
      <c r="C9" s="11"/>
      <c r="D9" s="4"/>
      <c r="E9" s="5"/>
      <c r="F9" s="41"/>
    </row>
    <row r="10" spans="1:8" x14ac:dyDescent="0.25">
      <c r="A10" s="42" t="s">
        <v>65</v>
      </c>
      <c r="B10" s="11"/>
      <c r="C10" s="11"/>
      <c r="D10" s="4"/>
      <c r="E10" s="5" t="s">
        <v>66</v>
      </c>
      <c r="F10" s="41" t="s">
        <v>66</v>
      </c>
    </row>
    <row r="11" spans="1:8" x14ac:dyDescent="0.25">
      <c r="A11" s="40"/>
      <c r="B11" s="11"/>
      <c r="C11" s="11"/>
      <c r="D11" s="4"/>
      <c r="E11" s="5"/>
      <c r="F11" s="41"/>
    </row>
    <row r="12" spans="1:8" x14ac:dyDescent="0.25">
      <c r="A12" s="42" t="s">
        <v>67</v>
      </c>
      <c r="B12" s="11"/>
      <c r="C12" s="11"/>
      <c r="D12" s="4"/>
      <c r="E12" s="5"/>
      <c r="F12" s="41"/>
    </row>
    <row r="13" spans="1:8" x14ac:dyDescent="0.25">
      <c r="A13" s="42" t="s">
        <v>68</v>
      </c>
      <c r="B13" s="11"/>
      <c r="C13" s="11"/>
      <c r="D13" s="4"/>
      <c r="E13" s="5"/>
      <c r="F13" s="41"/>
    </row>
    <row r="14" spans="1:8" x14ac:dyDescent="0.25">
      <c r="A14" s="40" t="s">
        <v>69</v>
      </c>
      <c r="B14" s="11" t="s">
        <v>70</v>
      </c>
      <c r="C14" s="11" t="s">
        <v>71</v>
      </c>
      <c r="D14" s="4">
        <v>1500000</v>
      </c>
      <c r="E14" s="5">
        <v>1535.54</v>
      </c>
      <c r="F14" s="41">
        <v>0.1027</v>
      </c>
    </row>
    <row r="15" spans="1:8" x14ac:dyDescent="0.25">
      <c r="A15" s="40" t="s">
        <v>137</v>
      </c>
      <c r="B15" s="11" t="s">
        <v>138</v>
      </c>
      <c r="C15" s="11" t="s">
        <v>83</v>
      </c>
      <c r="D15" s="4">
        <v>1500000</v>
      </c>
      <c r="E15" s="5">
        <v>1489.57</v>
      </c>
      <c r="F15" s="41">
        <v>9.9599999999999994E-2</v>
      </c>
    </row>
    <row r="16" spans="1:8" x14ac:dyDescent="0.25">
      <c r="A16" s="40" t="s">
        <v>139</v>
      </c>
      <c r="B16" s="11" t="s">
        <v>140</v>
      </c>
      <c r="C16" s="11" t="s">
        <v>141</v>
      </c>
      <c r="D16" s="4">
        <v>1500000</v>
      </c>
      <c r="E16" s="5">
        <v>1349.18</v>
      </c>
      <c r="F16" s="41">
        <v>9.0200000000000002E-2</v>
      </c>
    </row>
    <row r="17" spans="1:6" x14ac:dyDescent="0.25">
      <c r="A17" s="40" t="s">
        <v>127</v>
      </c>
      <c r="B17" s="11" t="s">
        <v>128</v>
      </c>
      <c r="C17" s="11" t="s">
        <v>83</v>
      </c>
      <c r="D17" s="4">
        <v>1300000</v>
      </c>
      <c r="E17" s="5">
        <v>1315.87</v>
      </c>
      <c r="F17" s="41">
        <v>8.7999999999999995E-2</v>
      </c>
    </row>
    <row r="18" spans="1:6" x14ac:dyDescent="0.25">
      <c r="A18" s="40" t="s">
        <v>129</v>
      </c>
      <c r="B18" s="11" t="s">
        <v>130</v>
      </c>
      <c r="C18" s="11" t="s">
        <v>126</v>
      </c>
      <c r="D18" s="4">
        <v>1300000</v>
      </c>
      <c r="E18" s="5">
        <v>1219.82</v>
      </c>
      <c r="F18" s="41">
        <v>8.1600000000000006E-2</v>
      </c>
    </row>
    <row r="19" spans="1:6" x14ac:dyDescent="0.25">
      <c r="A19" s="40" t="s">
        <v>84</v>
      </c>
      <c r="B19" s="11" t="s">
        <v>85</v>
      </c>
      <c r="C19" s="11" t="s">
        <v>86</v>
      </c>
      <c r="D19" s="4">
        <v>1200000</v>
      </c>
      <c r="E19" s="5">
        <v>1175.8499999999999</v>
      </c>
      <c r="F19" s="41">
        <v>7.8600000000000003E-2</v>
      </c>
    </row>
    <row r="20" spans="1:6" x14ac:dyDescent="0.25">
      <c r="A20" s="40" t="s">
        <v>87</v>
      </c>
      <c r="B20" s="11" t="s">
        <v>88</v>
      </c>
      <c r="C20" s="11" t="s">
        <v>89</v>
      </c>
      <c r="D20" s="4">
        <v>1000000</v>
      </c>
      <c r="E20" s="5">
        <v>993.97</v>
      </c>
      <c r="F20" s="41">
        <v>6.6500000000000004E-2</v>
      </c>
    </row>
    <row r="21" spans="1:6" x14ac:dyDescent="0.25">
      <c r="A21" s="40" t="s">
        <v>75</v>
      </c>
      <c r="B21" s="11" t="s">
        <v>76</v>
      </c>
      <c r="C21" s="11" t="s">
        <v>77</v>
      </c>
      <c r="D21" s="4">
        <v>1000000</v>
      </c>
      <c r="E21" s="5">
        <v>987.72</v>
      </c>
      <c r="F21" s="41">
        <v>6.6000000000000003E-2</v>
      </c>
    </row>
    <row r="22" spans="1:6" x14ac:dyDescent="0.25">
      <c r="A22" s="40" t="s">
        <v>142</v>
      </c>
      <c r="B22" s="11" t="s">
        <v>143</v>
      </c>
      <c r="C22" s="11" t="s">
        <v>141</v>
      </c>
      <c r="D22" s="4">
        <v>1000000</v>
      </c>
      <c r="E22" s="5">
        <v>894.2</v>
      </c>
      <c r="F22" s="41">
        <v>5.9799999999999999E-2</v>
      </c>
    </row>
    <row r="23" spans="1:6" x14ac:dyDescent="0.25">
      <c r="A23" s="40" t="s">
        <v>144</v>
      </c>
      <c r="B23" s="11" t="s">
        <v>145</v>
      </c>
      <c r="C23" s="11" t="s">
        <v>83</v>
      </c>
      <c r="D23" s="4">
        <v>500000</v>
      </c>
      <c r="E23" s="5">
        <v>503.93</v>
      </c>
      <c r="F23" s="41">
        <v>3.3700000000000001E-2</v>
      </c>
    </row>
    <row r="24" spans="1:6" x14ac:dyDescent="0.25">
      <c r="A24" s="40" t="s">
        <v>146</v>
      </c>
      <c r="B24" s="11" t="s">
        <v>147</v>
      </c>
      <c r="C24" s="11" t="s">
        <v>148</v>
      </c>
      <c r="D24" s="4">
        <v>280000</v>
      </c>
      <c r="E24" s="5">
        <v>279.10000000000002</v>
      </c>
      <c r="F24" s="41">
        <v>1.8700000000000001E-2</v>
      </c>
    </row>
    <row r="25" spans="1:6" x14ac:dyDescent="0.25">
      <c r="A25" s="40" t="s">
        <v>149</v>
      </c>
      <c r="B25" s="11" t="s">
        <v>150</v>
      </c>
      <c r="C25" s="11" t="s">
        <v>80</v>
      </c>
      <c r="D25" s="4">
        <v>200000</v>
      </c>
      <c r="E25" s="5">
        <v>196.33</v>
      </c>
      <c r="F25" s="41">
        <v>1.3100000000000001E-2</v>
      </c>
    </row>
    <row r="26" spans="1:6" x14ac:dyDescent="0.25">
      <c r="A26" s="40" t="s">
        <v>81</v>
      </c>
      <c r="B26" s="11" t="s">
        <v>82</v>
      </c>
      <c r="C26" s="11" t="s">
        <v>83</v>
      </c>
      <c r="D26" s="4">
        <v>100000</v>
      </c>
      <c r="E26" s="5">
        <v>99.82</v>
      </c>
      <c r="F26" s="41">
        <v>6.7000000000000002E-3</v>
      </c>
    </row>
    <row r="27" spans="1:6" x14ac:dyDescent="0.25">
      <c r="A27" s="40" t="s">
        <v>151</v>
      </c>
      <c r="B27" s="11" t="s">
        <v>152</v>
      </c>
      <c r="C27" s="11" t="s">
        <v>83</v>
      </c>
      <c r="D27" s="4">
        <v>10000</v>
      </c>
      <c r="E27" s="5">
        <v>10.27</v>
      </c>
      <c r="F27" s="41">
        <v>6.9999999999999999E-4</v>
      </c>
    </row>
    <row r="28" spans="1:6" x14ac:dyDescent="0.25">
      <c r="A28" s="42" t="s">
        <v>98</v>
      </c>
      <c r="B28" s="12"/>
      <c r="C28" s="12"/>
      <c r="D28" s="6"/>
      <c r="E28" s="14">
        <v>12051.17</v>
      </c>
      <c r="F28" s="43">
        <v>0.80589999999999995</v>
      </c>
    </row>
    <row r="29" spans="1:6" x14ac:dyDescent="0.25">
      <c r="A29" s="40"/>
      <c r="B29" s="11"/>
      <c r="C29" s="11"/>
      <c r="D29" s="4"/>
      <c r="E29" s="5"/>
      <c r="F29" s="41"/>
    </row>
    <row r="30" spans="1:6" x14ac:dyDescent="0.25">
      <c r="A30" s="42" t="s">
        <v>103</v>
      </c>
      <c r="B30" s="12"/>
      <c r="C30" s="12"/>
      <c r="D30" s="6"/>
      <c r="E30" s="7"/>
      <c r="F30" s="44"/>
    </row>
    <row r="31" spans="1:6" x14ac:dyDescent="0.25">
      <c r="A31" s="40" t="s">
        <v>153</v>
      </c>
      <c r="B31" s="11" t="s">
        <v>154</v>
      </c>
      <c r="C31" s="11" t="s">
        <v>83</v>
      </c>
      <c r="D31" s="4">
        <v>1280000</v>
      </c>
      <c r="E31" s="5">
        <v>1261.78</v>
      </c>
      <c r="F31" s="41">
        <v>8.4400000000000003E-2</v>
      </c>
    </row>
    <row r="32" spans="1:6" x14ac:dyDescent="0.25">
      <c r="A32" s="40" t="s">
        <v>104</v>
      </c>
      <c r="B32" s="11" t="s">
        <v>105</v>
      </c>
      <c r="C32" s="11" t="s">
        <v>106</v>
      </c>
      <c r="D32" s="4">
        <v>1000000</v>
      </c>
      <c r="E32" s="5">
        <v>990.11</v>
      </c>
      <c r="F32" s="41">
        <v>6.6199999999999995E-2</v>
      </c>
    </row>
    <row r="33" spans="1:6" x14ac:dyDescent="0.25">
      <c r="A33" s="42" t="s">
        <v>98</v>
      </c>
      <c r="B33" s="12"/>
      <c r="C33" s="12"/>
      <c r="D33" s="6"/>
      <c r="E33" s="14">
        <v>2251.89</v>
      </c>
      <c r="F33" s="43">
        <v>0.15060000000000001</v>
      </c>
    </row>
    <row r="34" spans="1:6" x14ac:dyDescent="0.25">
      <c r="A34" s="42"/>
      <c r="B34" s="12"/>
      <c r="C34" s="12"/>
      <c r="D34" s="6"/>
      <c r="E34" s="7"/>
      <c r="F34" s="44"/>
    </row>
    <row r="35" spans="1:6" x14ac:dyDescent="0.25">
      <c r="A35" s="42" t="s">
        <v>107</v>
      </c>
      <c r="B35" s="23"/>
      <c r="C35" s="23"/>
      <c r="D35" s="6"/>
      <c r="E35" s="7"/>
      <c r="F35" s="44"/>
    </row>
    <row r="36" spans="1:6" x14ac:dyDescent="0.25">
      <c r="A36" s="40" t="s">
        <v>1264</v>
      </c>
      <c r="B36" s="11" t="s">
        <v>155</v>
      </c>
      <c r="C36" s="11" t="s">
        <v>89</v>
      </c>
      <c r="D36" s="4">
        <v>20000</v>
      </c>
      <c r="E36" s="5">
        <v>21</v>
      </c>
      <c r="F36" s="41">
        <v>1.4E-3</v>
      </c>
    </row>
    <row r="37" spans="1:6" x14ac:dyDescent="0.25">
      <c r="A37" s="42" t="s">
        <v>98</v>
      </c>
      <c r="B37" s="26"/>
      <c r="C37" s="26"/>
      <c r="D37" s="27"/>
      <c r="E37" s="14">
        <v>21</v>
      </c>
      <c r="F37" s="43">
        <v>1.4E-3</v>
      </c>
    </row>
    <row r="38" spans="1:6" x14ac:dyDescent="0.25">
      <c r="A38" s="40"/>
      <c r="B38" s="11"/>
      <c r="C38" s="11"/>
      <c r="D38" s="4"/>
      <c r="E38" s="5"/>
      <c r="F38" s="41"/>
    </row>
    <row r="39" spans="1:6" x14ac:dyDescent="0.25">
      <c r="A39" s="46" t="s">
        <v>108</v>
      </c>
      <c r="B39" s="26"/>
      <c r="C39" s="26"/>
      <c r="D39" s="27"/>
      <c r="E39" s="14">
        <f>E37+E33+E28</f>
        <v>14324.06</v>
      </c>
      <c r="F39" s="43">
        <f>F37+F33+F28</f>
        <v>0.95789999999999997</v>
      </c>
    </row>
    <row r="40" spans="1:6" x14ac:dyDescent="0.25">
      <c r="A40" s="40"/>
      <c r="B40" s="11"/>
      <c r="C40" s="11"/>
      <c r="D40" s="4"/>
      <c r="E40" s="5"/>
      <c r="F40" s="41"/>
    </row>
    <row r="41" spans="1:6" x14ac:dyDescent="0.25">
      <c r="A41" s="40"/>
      <c r="B41" s="11"/>
      <c r="C41" s="11"/>
      <c r="D41" s="4"/>
      <c r="E41" s="5"/>
      <c r="F41" s="41"/>
    </row>
    <row r="42" spans="1:6" x14ac:dyDescent="0.25">
      <c r="A42" s="42" t="s">
        <v>109</v>
      </c>
      <c r="B42" s="11"/>
      <c r="C42" s="11"/>
      <c r="D42" s="4"/>
      <c r="E42" s="5"/>
      <c r="F42" s="41"/>
    </row>
    <row r="43" spans="1:6" x14ac:dyDescent="0.25">
      <c r="A43" s="40" t="s">
        <v>110</v>
      </c>
      <c r="B43" s="11"/>
      <c r="C43" s="11"/>
      <c r="D43" s="4"/>
      <c r="E43" s="5">
        <v>120.96</v>
      </c>
      <c r="F43" s="41">
        <v>8.0999999999999996E-3</v>
      </c>
    </row>
    <row r="44" spans="1:6" x14ac:dyDescent="0.25">
      <c r="A44" s="42" t="s">
        <v>98</v>
      </c>
      <c r="B44" s="12"/>
      <c r="C44" s="12"/>
      <c r="D44" s="6"/>
      <c r="E44" s="14">
        <v>120.96</v>
      </c>
      <c r="F44" s="43">
        <v>8.0999999999999996E-3</v>
      </c>
    </row>
    <row r="45" spans="1:6" x14ac:dyDescent="0.25">
      <c r="A45" s="40"/>
      <c r="B45" s="11"/>
      <c r="C45" s="11"/>
      <c r="D45" s="4"/>
      <c r="E45" s="5"/>
      <c r="F45" s="41"/>
    </row>
    <row r="46" spans="1:6" x14ac:dyDescent="0.25">
      <c r="A46" s="46" t="s">
        <v>108</v>
      </c>
      <c r="B46" s="26"/>
      <c r="C46" s="26"/>
      <c r="D46" s="27"/>
      <c r="E46" s="14">
        <v>120.96</v>
      </c>
      <c r="F46" s="43">
        <v>8.0999999999999996E-3</v>
      </c>
    </row>
    <row r="47" spans="1:6" x14ac:dyDescent="0.25">
      <c r="A47" s="40" t="s">
        <v>111</v>
      </c>
      <c r="B47" s="11"/>
      <c r="C47" s="11"/>
      <c r="D47" s="4"/>
      <c r="E47" s="5">
        <v>512.39</v>
      </c>
      <c r="F47" s="41">
        <v>3.4000000000000002E-2</v>
      </c>
    </row>
    <row r="48" spans="1:6" x14ac:dyDescent="0.25">
      <c r="A48" s="47" t="s">
        <v>112</v>
      </c>
      <c r="B48" s="13"/>
      <c r="C48" s="13"/>
      <c r="D48" s="8"/>
      <c r="E48" s="9">
        <v>14957.41</v>
      </c>
      <c r="F48" s="48">
        <v>1</v>
      </c>
    </row>
    <row r="49" spans="1:6" x14ac:dyDescent="0.25">
      <c r="A49" s="32"/>
      <c r="B49" s="22"/>
      <c r="C49" s="22"/>
      <c r="D49" s="22"/>
      <c r="E49" s="22"/>
      <c r="F49" s="31"/>
    </row>
    <row r="50" spans="1:6" x14ac:dyDescent="0.25">
      <c r="A50" s="49" t="s">
        <v>113</v>
      </c>
      <c r="B50" s="22"/>
      <c r="C50" s="22"/>
      <c r="D50" s="22"/>
      <c r="E50" s="22"/>
      <c r="F50" s="31"/>
    </row>
    <row r="51" spans="1:6" x14ac:dyDescent="0.25">
      <c r="A51" s="49" t="s">
        <v>114</v>
      </c>
      <c r="B51" s="22"/>
      <c r="C51" s="22"/>
      <c r="D51" s="22"/>
      <c r="E51" s="22"/>
      <c r="F51" s="31"/>
    </row>
    <row r="52" spans="1:6" x14ac:dyDescent="0.25">
      <c r="A52" s="32"/>
      <c r="B52" s="22"/>
      <c r="C52" s="22"/>
      <c r="D52" s="22"/>
      <c r="E52" s="22"/>
      <c r="F52" s="31"/>
    </row>
    <row r="53" spans="1:6" x14ac:dyDescent="0.25">
      <c r="A53" s="32"/>
      <c r="B53" s="22"/>
      <c r="C53" s="22"/>
      <c r="D53" s="22"/>
      <c r="E53" s="22"/>
      <c r="F53" s="31"/>
    </row>
    <row r="54" spans="1:6" x14ac:dyDescent="0.25">
      <c r="A54" s="49" t="s">
        <v>1183</v>
      </c>
      <c r="B54" s="22"/>
      <c r="C54" s="22"/>
      <c r="D54" s="22"/>
      <c r="E54" s="22"/>
      <c r="F54" s="31"/>
    </row>
    <row r="55" spans="1:6" x14ac:dyDescent="0.25">
      <c r="A55" s="50" t="s">
        <v>1184</v>
      </c>
      <c r="B55" s="21" t="s">
        <v>66</v>
      </c>
      <c r="C55" s="22"/>
      <c r="D55" s="22"/>
      <c r="E55" s="22"/>
      <c r="F55" s="31"/>
    </row>
    <row r="56" spans="1:6" x14ac:dyDescent="0.25">
      <c r="A56" s="32" t="s">
        <v>1270</v>
      </c>
      <c r="B56" s="22"/>
      <c r="C56" s="22"/>
      <c r="D56" s="22"/>
      <c r="E56" s="22"/>
      <c r="F56" s="31"/>
    </row>
    <row r="57" spans="1:6" x14ac:dyDescent="0.25">
      <c r="A57" s="32" t="s">
        <v>1185</v>
      </c>
      <c r="B57" s="22" t="s">
        <v>1186</v>
      </c>
      <c r="C57" s="22" t="s">
        <v>1186</v>
      </c>
      <c r="D57" s="22"/>
      <c r="E57" s="22"/>
      <c r="F57" s="31"/>
    </row>
    <row r="58" spans="1:6" x14ac:dyDescent="0.25">
      <c r="A58" s="32"/>
      <c r="B58" s="51">
        <v>43555</v>
      </c>
      <c r="C58" s="51">
        <v>43585</v>
      </c>
      <c r="D58" s="22"/>
      <c r="E58" s="22"/>
      <c r="F58" s="31"/>
    </row>
    <row r="59" spans="1:6" x14ac:dyDescent="0.25">
      <c r="A59" s="32" t="s">
        <v>1187</v>
      </c>
      <c r="B59" s="21" t="s">
        <v>1189</v>
      </c>
      <c r="C59" s="21">
        <v>14.625400000000001</v>
      </c>
      <c r="D59" s="22"/>
      <c r="E59" s="22"/>
      <c r="F59" s="31"/>
    </row>
    <row r="60" spans="1:6" x14ac:dyDescent="0.25">
      <c r="A60" s="32" t="s">
        <v>1188</v>
      </c>
      <c r="B60" s="21" t="s">
        <v>1189</v>
      </c>
      <c r="C60" s="21" t="s">
        <v>1189</v>
      </c>
      <c r="D60" s="22"/>
      <c r="E60" s="22"/>
      <c r="F60" s="31"/>
    </row>
    <row r="61" spans="1:6" x14ac:dyDescent="0.25">
      <c r="A61" s="32" t="s">
        <v>1190</v>
      </c>
      <c r="B61" s="21">
        <v>14.683199999999999</v>
      </c>
      <c r="C61" s="21">
        <v>14.6142</v>
      </c>
      <c r="D61" s="22"/>
      <c r="E61" s="22"/>
      <c r="F61" s="31"/>
    </row>
    <row r="62" spans="1:6" x14ac:dyDescent="0.25">
      <c r="A62" s="32" t="s">
        <v>1206</v>
      </c>
      <c r="B62" s="21" t="s">
        <v>1189</v>
      </c>
      <c r="C62" s="21" t="s">
        <v>1189</v>
      </c>
      <c r="D62" s="22"/>
      <c r="E62" s="22"/>
      <c r="F62" s="31"/>
    </row>
    <row r="63" spans="1:6" x14ac:dyDescent="0.25">
      <c r="A63" s="32" t="s">
        <v>1191</v>
      </c>
      <c r="B63" s="21">
        <v>14.684100000000001</v>
      </c>
      <c r="C63" s="21">
        <v>14.615</v>
      </c>
      <c r="D63" s="22"/>
      <c r="E63" s="22"/>
      <c r="F63" s="31"/>
    </row>
    <row r="64" spans="1:6" x14ac:dyDescent="0.25">
      <c r="A64" s="32" t="s">
        <v>1207</v>
      </c>
      <c r="B64" s="21" t="s">
        <v>1189</v>
      </c>
      <c r="C64" s="21" t="s">
        <v>1189</v>
      </c>
      <c r="D64" s="22"/>
      <c r="E64" s="22"/>
      <c r="F64" s="31"/>
    </row>
    <row r="65" spans="1:6" x14ac:dyDescent="0.25">
      <c r="A65" s="32" t="s">
        <v>1208</v>
      </c>
      <c r="B65" s="21" t="s">
        <v>1189</v>
      </c>
      <c r="C65" s="21" t="s">
        <v>1189</v>
      </c>
      <c r="D65" s="22"/>
      <c r="E65" s="22"/>
      <c r="F65" s="31"/>
    </row>
    <row r="66" spans="1:6" x14ac:dyDescent="0.25">
      <c r="A66" s="32" t="s">
        <v>1221</v>
      </c>
      <c r="B66" s="21">
        <v>14.352600000000001</v>
      </c>
      <c r="C66" s="21">
        <v>14.278700000000001</v>
      </c>
      <c r="D66" s="22"/>
      <c r="E66" s="22"/>
      <c r="F66" s="31"/>
    </row>
    <row r="67" spans="1:6" x14ac:dyDescent="0.25">
      <c r="A67" s="32" t="s">
        <v>1197</v>
      </c>
      <c r="B67" s="21" t="s">
        <v>1189</v>
      </c>
      <c r="C67" s="21" t="s">
        <v>1189</v>
      </c>
      <c r="D67" s="22"/>
      <c r="E67" s="22"/>
      <c r="F67" s="31"/>
    </row>
    <row r="68" spans="1:6" x14ac:dyDescent="0.25">
      <c r="A68" s="32" t="s">
        <v>1209</v>
      </c>
      <c r="B68" s="21">
        <v>14.355</v>
      </c>
      <c r="C68" s="21">
        <v>14.2811</v>
      </c>
      <c r="D68" s="22"/>
      <c r="E68" s="22"/>
      <c r="F68" s="31"/>
    </row>
    <row r="69" spans="1:6" x14ac:dyDescent="0.25">
      <c r="A69" s="32" t="s">
        <v>1210</v>
      </c>
      <c r="B69" s="21">
        <v>14.353300000000001</v>
      </c>
      <c r="C69" s="21">
        <v>14.2796</v>
      </c>
      <c r="D69" s="22"/>
      <c r="E69" s="22"/>
      <c r="F69" s="31"/>
    </row>
    <row r="70" spans="1:6" x14ac:dyDescent="0.25">
      <c r="A70" s="32" t="s">
        <v>1211</v>
      </c>
      <c r="B70" s="21">
        <v>14.352600000000001</v>
      </c>
      <c r="C70" s="21">
        <v>14.278700000000001</v>
      </c>
      <c r="D70" s="22"/>
      <c r="E70" s="22"/>
      <c r="F70" s="31"/>
    </row>
    <row r="71" spans="1:6" x14ac:dyDescent="0.25">
      <c r="A71" s="32" t="s">
        <v>1212</v>
      </c>
      <c r="B71" s="21">
        <v>10.5334</v>
      </c>
      <c r="C71" s="21">
        <v>10.479200000000001</v>
      </c>
      <c r="D71" s="22"/>
      <c r="E71" s="22"/>
      <c r="F71" s="31"/>
    </row>
    <row r="72" spans="1:6" x14ac:dyDescent="0.25">
      <c r="A72" s="32" t="s">
        <v>1213</v>
      </c>
      <c r="B72" s="21">
        <v>11.3058</v>
      </c>
      <c r="C72" s="21">
        <v>11.2476</v>
      </c>
      <c r="D72" s="22"/>
      <c r="E72" s="22"/>
      <c r="F72" s="31"/>
    </row>
    <row r="73" spans="1:6" x14ac:dyDescent="0.25">
      <c r="A73" s="32" t="s">
        <v>1200</v>
      </c>
      <c r="B73" s="22"/>
      <c r="C73" s="22"/>
      <c r="D73" s="22"/>
      <c r="E73" s="22"/>
      <c r="F73" s="31"/>
    </row>
    <row r="74" spans="1:6" x14ac:dyDescent="0.25">
      <c r="A74" s="32"/>
      <c r="B74" s="22"/>
      <c r="C74" s="22"/>
      <c r="D74" s="22"/>
      <c r="E74" s="22"/>
      <c r="F74" s="31"/>
    </row>
    <row r="75" spans="1:6" x14ac:dyDescent="0.25">
      <c r="A75" s="32" t="s">
        <v>1201</v>
      </c>
      <c r="B75" s="21" t="s">
        <v>66</v>
      </c>
      <c r="C75" s="22"/>
      <c r="D75" s="22"/>
      <c r="E75" s="22"/>
      <c r="F75" s="31"/>
    </row>
    <row r="76" spans="1:6" x14ac:dyDescent="0.25">
      <c r="A76" s="32" t="s">
        <v>1202</v>
      </c>
      <c r="B76" s="21" t="s">
        <v>66</v>
      </c>
      <c r="C76" s="22"/>
      <c r="D76" s="22"/>
      <c r="E76" s="22"/>
      <c r="F76" s="31"/>
    </row>
    <row r="77" spans="1:6" ht="30" x14ac:dyDescent="0.25">
      <c r="A77" s="60" t="s">
        <v>1203</v>
      </c>
      <c r="B77" s="21" t="s">
        <v>66</v>
      </c>
      <c r="C77" s="22"/>
      <c r="D77" s="22"/>
      <c r="E77" s="22"/>
      <c r="F77" s="31"/>
    </row>
    <row r="78" spans="1:6" x14ac:dyDescent="0.25">
      <c r="A78" s="60" t="s">
        <v>1204</v>
      </c>
      <c r="B78" s="21" t="s">
        <v>66</v>
      </c>
      <c r="C78" s="22"/>
      <c r="D78" s="22"/>
      <c r="E78" s="22"/>
      <c r="F78" s="31"/>
    </row>
    <row r="79" spans="1:6" x14ac:dyDescent="0.25">
      <c r="A79" s="32" t="s">
        <v>1205</v>
      </c>
      <c r="B79" s="71">
        <v>3.1935039999999999</v>
      </c>
      <c r="C79" s="22"/>
      <c r="D79" s="22"/>
      <c r="E79" s="22"/>
      <c r="F79" s="31"/>
    </row>
    <row r="80" spans="1:6" ht="30" x14ac:dyDescent="0.25">
      <c r="A80" s="50" t="s">
        <v>1268</v>
      </c>
      <c r="B80" s="21" t="s">
        <v>66</v>
      </c>
      <c r="C80" s="22"/>
      <c r="D80" s="22"/>
      <c r="E80" s="22"/>
      <c r="F80" s="31"/>
    </row>
    <row r="81" spans="1:6" ht="30" x14ac:dyDescent="0.25">
      <c r="A81" s="50" t="s">
        <v>1269</v>
      </c>
      <c r="B81" s="21" t="s">
        <v>66</v>
      </c>
      <c r="C81" s="22"/>
      <c r="D81" s="22"/>
      <c r="E81" s="22"/>
      <c r="F81" s="31"/>
    </row>
    <row r="82" spans="1:6" ht="15.75" thickBot="1" x14ac:dyDescent="0.3">
      <c r="A82" s="57"/>
      <c r="B82" s="52"/>
      <c r="C82" s="52"/>
      <c r="D82" s="52"/>
      <c r="E82" s="52"/>
      <c r="F82" s="53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showGridLines="0" workbookViewId="0">
      <pane ySplit="7" topLeftCell="A47" activePane="bottomLeft" state="frozen"/>
      <selection pane="bottomLeft" activeCell="B49" sqref="B49"/>
    </sheetView>
  </sheetViews>
  <sheetFormatPr defaultRowHeight="15" x14ac:dyDescent="0.25"/>
  <cols>
    <col min="1" max="1" width="76.710937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12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13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0"/>
      <c r="B9" s="11"/>
      <c r="C9" s="11"/>
      <c r="D9" s="4"/>
      <c r="E9" s="5"/>
      <c r="F9" s="41"/>
    </row>
    <row r="10" spans="1:8" x14ac:dyDescent="0.25">
      <c r="A10" s="42" t="s">
        <v>65</v>
      </c>
      <c r="B10" s="11"/>
      <c r="C10" s="11"/>
      <c r="D10" s="4"/>
      <c r="E10" s="5" t="s">
        <v>66</v>
      </c>
      <c r="F10" s="41" t="s">
        <v>66</v>
      </c>
    </row>
    <row r="11" spans="1:8" x14ac:dyDescent="0.25">
      <c r="A11" s="42" t="s">
        <v>67</v>
      </c>
      <c r="B11" s="11"/>
      <c r="C11" s="11"/>
      <c r="D11" s="4"/>
      <c r="E11" s="5"/>
      <c r="F11" s="41"/>
    </row>
    <row r="12" spans="1:8" x14ac:dyDescent="0.25">
      <c r="A12" s="42" t="s">
        <v>156</v>
      </c>
      <c r="B12" s="11"/>
      <c r="C12" s="11"/>
      <c r="D12" s="4"/>
      <c r="E12" s="5"/>
      <c r="F12" s="41"/>
    </row>
    <row r="13" spans="1:8" x14ac:dyDescent="0.25">
      <c r="A13" s="42" t="s">
        <v>98</v>
      </c>
      <c r="B13" s="11"/>
      <c r="C13" s="11"/>
      <c r="D13" s="4"/>
      <c r="E13" s="15" t="s">
        <v>66</v>
      </c>
      <c r="F13" s="45" t="s">
        <v>66</v>
      </c>
    </row>
    <row r="14" spans="1:8" x14ac:dyDescent="0.25">
      <c r="A14" s="40"/>
      <c r="B14" s="11"/>
      <c r="C14" s="11"/>
      <c r="D14" s="4"/>
      <c r="E14" s="5"/>
      <c r="F14" s="41"/>
    </row>
    <row r="15" spans="1:8" x14ac:dyDescent="0.25">
      <c r="A15" s="42" t="s">
        <v>99</v>
      </c>
      <c r="B15" s="11"/>
      <c r="C15" s="11"/>
      <c r="D15" s="4"/>
      <c r="E15" s="5"/>
      <c r="F15" s="41"/>
    </row>
    <row r="16" spans="1:8" x14ac:dyDescent="0.25">
      <c r="A16" s="40" t="s">
        <v>100</v>
      </c>
      <c r="B16" s="11" t="s">
        <v>101</v>
      </c>
      <c r="C16" s="11" t="s">
        <v>102</v>
      </c>
      <c r="D16" s="4">
        <v>2800000</v>
      </c>
      <c r="E16" s="5">
        <v>2852.79</v>
      </c>
      <c r="F16" s="41">
        <v>0.29339999999999999</v>
      </c>
    </row>
    <row r="17" spans="1:6" x14ac:dyDescent="0.25">
      <c r="A17" s="40" t="s">
        <v>157</v>
      </c>
      <c r="B17" s="11" t="s">
        <v>158</v>
      </c>
      <c r="C17" s="11" t="s">
        <v>102</v>
      </c>
      <c r="D17" s="4">
        <v>500000</v>
      </c>
      <c r="E17" s="5">
        <v>488.67</v>
      </c>
      <c r="F17" s="41">
        <v>5.0299999999999997E-2</v>
      </c>
    </row>
    <row r="18" spans="1:6" x14ac:dyDescent="0.25">
      <c r="A18" s="40" t="s">
        <v>159</v>
      </c>
      <c r="B18" s="11" t="s">
        <v>160</v>
      </c>
      <c r="C18" s="11" t="s">
        <v>102</v>
      </c>
      <c r="D18" s="4">
        <v>200000</v>
      </c>
      <c r="E18" s="5">
        <v>202.17</v>
      </c>
      <c r="F18" s="41">
        <v>2.0799999999999999E-2</v>
      </c>
    </row>
    <row r="19" spans="1:6" x14ac:dyDescent="0.25">
      <c r="A19" s="40" t="s">
        <v>161</v>
      </c>
      <c r="B19" s="11" t="s">
        <v>162</v>
      </c>
      <c r="C19" s="11" t="s">
        <v>102</v>
      </c>
      <c r="D19" s="4">
        <v>145700</v>
      </c>
      <c r="E19" s="5">
        <v>154</v>
      </c>
      <c r="F19" s="41">
        <v>1.5800000000000002E-2</v>
      </c>
    </row>
    <row r="20" spans="1:6" x14ac:dyDescent="0.25">
      <c r="A20" s="42" t="s">
        <v>98</v>
      </c>
      <c r="B20" s="12"/>
      <c r="C20" s="12"/>
      <c r="D20" s="6"/>
      <c r="E20" s="14">
        <v>3697.63</v>
      </c>
      <c r="F20" s="43">
        <v>0.38030000000000003</v>
      </c>
    </row>
    <row r="21" spans="1:6" x14ac:dyDescent="0.25">
      <c r="A21" s="40"/>
      <c r="B21" s="11"/>
      <c r="C21" s="11"/>
      <c r="D21" s="4"/>
      <c r="E21" s="5"/>
      <c r="F21" s="41"/>
    </row>
    <row r="22" spans="1:6" x14ac:dyDescent="0.25">
      <c r="A22" s="42" t="s">
        <v>163</v>
      </c>
      <c r="B22" s="11"/>
      <c r="C22" s="11"/>
      <c r="D22" s="4"/>
      <c r="E22" s="5"/>
      <c r="F22" s="41"/>
    </row>
    <row r="23" spans="1:6" x14ac:dyDescent="0.25">
      <c r="A23" s="40" t="s">
        <v>164</v>
      </c>
      <c r="B23" s="11" t="s">
        <v>165</v>
      </c>
      <c r="C23" s="11" t="s">
        <v>102</v>
      </c>
      <c r="D23" s="4">
        <v>2509100</v>
      </c>
      <c r="E23" s="5">
        <v>2549.5700000000002</v>
      </c>
      <c r="F23" s="41">
        <v>0.26219999999999999</v>
      </c>
    </row>
    <row r="24" spans="1:6" x14ac:dyDescent="0.25">
      <c r="A24" s="40" t="s">
        <v>166</v>
      </c>
      <c r="B24" s="11" t="s">
        <v>167</v>
      </c>
      <c r="C24" s="11" t="s">
        <v>102</v>
      </c>
      <c r="D24" s="4">
        <v>1644100</v>
      </c>
      <c r="E24" s="5">
        <v>1667.39</v>
      </c>
      <c r="F24" s="41">
        <v>0.17150000000000001</v>
      </c>
    </row>
    <row r="25" spans="1:6" x14ac:dyDescent="0.25">
      <c r="A25" s="42" t="s">
        <v>98</v>
      </c>
      <c r="B25" s="12"/>
      <c r="C25" s="12"/>
      <c r="D25" s="6"/>
      <c r="E25" s="14">
        <v>4216.96</v>
      </c>
      <c r="F25" s="43">
        <v>0.43369999999999997</v>
      </c>
    </row>
    <row r="26" spans="1:6" x14ac:dyDescent="0.25">
      <c r="A26" s="40"/>
      <c r="B26" s="11"/>
      <c r="C26" s="11"/>
      <c r="D26" s="4"/>
      <c r="E26" s="5"/>
      <c r="F26" s="41"/>
    </row>
    <row r="27" spans="1:6" x14ac:dyDescent="0.25">
      <c r="A27" s="40"/>
      <c r="B27" s="11"/>
      <c r="C27" s="11"/>
      <c r="D27" s="4"/>
      <c r="E27" s="5"/>
      <c r="F27" s="41"/>
    </row>
    <row r="28" spans="1:6" x14ac:dyDescent="0.25">
      <c r="A28" s="42" t="s">
        <v>103</v>
      </c>
      <c r="B28" s="11"/>
      <c r="C28" s="11"/>
      <c r="D28" s="4"/>
      <c r="E28" s="5"/>
      <c r="F28" s="41"/>
    </row>
    <row r="29" spans="1:6" x14ac:dyDescent="0.25">
      <c r="A29" s="42" t="s">
        <v>98</v>
      </c>
      <c r="B29" s="11"/>
      <c r="C29" s="11"/>
      <c r="D29" s="4"/>
      <c r="E29" s="15" t="s">
        <v>66</v>
      </c>
      <c r="F29" s="45" t="s">
        <v>66</v>
      </c>
    </row>
    <row r="30" spans="1:6" x14ac:dyDescent="0.25">
      <c r="A30" s="40"/>
      <c r="B30" s="11"/>
      <c r="C30" s="11"/>
      <c r="D30" s="4"/>
      <c r="E30" s="5"/>
      <c r="F30" s="41"/>
    </row>
    <row r="31" spans="1:6" x14ac:dyDescent="0.25">
      <c r="A31" s="42" t="s">
        <v>107</v>
      </c>
      <c r="B31" s="11"/>
      <c r="C31" s="11"/>
      <c r="D31" s="4"/>
      <c r="E31" s="5"/>
      <c r="F31" s="41"/>
    </row>
    <row r="32" spans="1:6" x14ac:dyDescent="0.25">
      <c r="A32" s="42" t="s">
        <v>98</v>
      </c>
      <c r="B32" s="11"/>
      <c r="C32" s="11"/>
      <c r="D32" s="4"/>
      <c r="E32" s="15" t="s">
        <v>66</v>
      </c>
      <c r="F32" s="45" t="s">
        <v>66</v>
      </c>
    </row>
    <row r="33" spans="1:6" x14ac:dyDescent="0.25">
      <c r="A33" s="40"/>
      <c r="B33" s="11"/>
      <c r="C33" s="11"/>
      <c r="D33" s="4"/>
      <c r="E33" s="5"/>
      <c r="F33" s="41"/>
    </row>
    <row r="34" spans="1:6" x14ac:dyDescent="0.25">
      <c r="A34" s="46" t="s">
        <v>108</v>
      </c>
      <c r="B34" s="26"/>
      <c r="C34" s="26"/>
      <c r="D34" s="27"/>
      <c r="E34" s="14">
        <v>7914.59</v>
      </c>
      <c r="F34" s="43">
        <v>0.81399999999999995</v>
      </c>
    </row>
    <row r="35" spans="1:6" x14ac:dyDescent="0.25">
      <c r="A35" s="40"/>
      <c r="B35" s="11"/>
      <c r="C35" s="11"/>
      <c r="D35" s="4"/>
      <c r="E35" s="5"/>
      <c r="F35" s="41"/>
    </row>
    <row r="36" spans="1:6" x14ac:dyDescent="0.25">
      <c r="A36" s="40"/>
      <c r="B36" s="11"/>
      <c r="C36" s="11"/>
      <c r="D36" s="4"/>
      <c r="E36" s="5"/>
      <c r="F36" s="41"/>
    </row>
    <row r="37" spans="1:6" x14ac:dyDescent="0.25">
      <c r="A37" s="42" t="s">
        <v>109</v>
      </c>
      <c r="B37" s="11"/>
      <c r="C37" s="11"/>
      <c r="D37" s="4"/>
      <c r="E37" s="5"/>
      <c r="F37" s="41"/>
    </row>
    <row r="38" spans="1:6" x14ac:dyDescent="0.25">
      <c r="A38" s="40" t="s">
        <v>110</v>
      </c>
      <c r="B38" s="11"/>
      <c r="C38" s="11"/>
      <c r="D38" s="4"/>
      <c r="E38" s="5">
        <v>1695.45</v>
      </c>
      <c r="F38" s="41">
        <v>0.1744</v>
      </c>
    </row>
    <row r="39" spans="1:6" x14ac:dyDescent="0.25">
      <c r="A39" s="42" t="s">
        <v>98</v>
      </c>
      <c r="B39" s="12"/>
      <c r="C39" s="12"/>
      <c r="D39" s="6"/>
      <c r="E39" s="14">
        <v>1695.45</v>
      </c>
      <c r="F39" s="43">
        <v>0.1744</v>
      </c>
    </row>
    <row r="40" spans="1:6" x14ac:dyDescent="0.25">
      <c r="A40" s="40"/>
      <c r="B40" s="11"/>
      <c r="C40" s="11"/>
      <c r="D40" s="4"/>
      <c r="E40" s="5"/>
      <c r="F40" s="41"/>
    </row>
    <row r="41" spans="1:6" x14ac:dyDescent="0.25">
      <c r="A41" s="46" t="s">
        <v>108</v>
      </c>
      <c r="B41" s="26"/>
      <c r="C41" s="26"/>
      <c r="D41" s="27"/>
      <c r="E41" s="14">
        <v>1695.45</v>
      </c>
      <c r="F41" s="43">
        <v>0.1744</v>
      </c>
    </row>
    <row r="42" spans="1:6" x14ac:dyDescent="0.25">
      <c r="A42" s="40" t="s">
        <v>111</v>
      </c>
      <c r="B42" s="11"/>
      <c r="C42" s="11"/>
      <c r="D42" s="4"/>
      <c r="E42" s="5">
        <v>112.69</v>
      </c>
      <c r="F42" s="41">
        <v>1.1599999999999999E-2</v>
      </c>
    </row>
    <row r="43" spans="1:6" x14ac:dyDescent="0.25">
      <c r="A43" s="47" t="s">
        <v>112</v>
      </c>
      <c r="B43" s="13"/>
      <c r="C43" s="13"/>
      <c r="D43" s="8"/>
      <c r="E43" s="9">
        <v>9722.73</v>
      </c>
      <c r="F43" s="48">
        <v>1</v>
      </c>
    </row>
    <row r="44" spans="1:6" x14ac:dyDescent="0.25">
      <c r="A44" s="32"/>
      <c r="B44" s="22"/>
      <c r="C44" s="22"/>
      <c r="D44" s="22"/>
      <c r="E44" s="22"/>
      <c r="F44" s="31"/>
    </row>
    <row r="45" spans="1:6" x14ac:dyDescent="0.25">
      <c r="A45" s="49" t="s">
        <v>114</v>
      </c>
      <c r="B45" s="22"/>
      <c r="C45" s="22"/>
      <c r="D45" s="22"/>
      <c r="E45" s="22"/>
      <c r="F45" s="31"/>
    </row>
    <row r="46" spans="1:6" x14ac:dyDescent="0.25">
      <c r="A46" s="32"/>
      <c r="B46" s="22"/>
      <c r="C46" s="22"/>
      <c r="D46" s="22"/>
      <c r="E46" s="22"/>
      <c r="F46" s="31"/>
    </row>
    <row r="47" spans="1:6" x14ac:dyDescent="0.25">
      <c r="A47" s="32"/>
      <c r="B47" s="22"/>
      <c r="C47" s="22"/>
      <c r="D47" s="22"/>
      <c r="E47" s="22"/>
      <c r="F47" s="31"/>
    </row>
    <row r="48" spans="1:6" x14ac:dyDescent="0.25">
      <c r="A48" s="49" t="s">
        <v>1183</v>
      </c>
      <c r="B48" s="22"/>
      <c r="C48" s="22"/>
      <c r="D48" s="22"/>
      <c r="E48" s="22"/>
      <c r="F48" s="31"/>
    </row>
    <row r="49" spans="1:6" x14ac:dyDescent="0.25">
      <c r="A49" s="50" t="s">
        <v>1184</v>
      </c>
      <c r="B49" s="21" t="s">
        <v>66</v>
      </c>
      <c r="C49" s="22"/>
      <c r="D49" s="22"/>
      <c r="E49" s="22"/>
      <c r="F49" s="31"/>
    </row>
    <row r="50" spans="1:6" x14ac:dyDescent="0.25">
      <c r="A50" s="32" t="s">
        <v>1270</v>
      </c>
      <c r="B50" s="22"/>
      <c r="C50" s="22"/>
      <c r="D50" s="22"/>
      <c r="E50" s="22"/>
      <c r="F50" s="31"/>
    </row>
    <row r="51" spans="1:6" x14ac:dyDescent="0.25">
      <c r="A51" s="32" t="s">
        <v>1185</v>
      </c>
      <c r="B51" s="22" t="s">
        <v>1186</v>
      </c>
      <c r="C51" s="22" t="s">
        <v>1186</v>
      </c>
      <c r="D51" s="22"/>
      <c r="E51" s="22"/>
      <c r="F51" s="31"/>
    </row>
    <row r="52" spans="1:6" x14ac:dyDescent="0.25">
      <c r="A52" s="32"/>
      <c r="B52" s="51">
        <v>43555</v>
      </c>
      <c r="C52" s="51">
        <v>43585</v>
      </c>
      <c r="D52" s="22"/>
      <c r="E52" s="22"/>
      <c r="F52" s="31"/>
    </row>
    <row r="53" spans="1:6" x14ac:dyDescent="0.25">
      <c r="A53" s="32" t="s">
        <v>1187</v>
      </c>
      <c r="B53" s="21" t="s">
        <v>1189</v>
      </c>
      <c r="C53" s="21" t="s">
        <v>1189</v>
      </c>
      <c r="D53" s="22"/>
      <c r="E53" s="22"/>
      <c r="F53" s="31"/>
    </row>
    <row r="54" spans="1:6" x14ac:dyDescent="0.25">
      <c r="A54" s="32" t="s">
        <v>1188</v>
      </c>
      <c r="B54" s="21" t="s">
        <v>1189</v>
      </c>
      <c r="C54" s="21" t="s">
        <v>1189</v>
      </c>
      <c r="D54" s="22"/>
      <c r="E54" s="22"/>
      <c r="F54" s="31"/>
    </row>
    <row r="55" spans="1:6" x14ac:dyDescent="0.25">
      <c r="A55" s="32" t="s">
        <v>1190</v>
      </c>
      <c r="B55" s="21" t="s">
        <v>1189</v>
      </c>
      <c r="C55" s="21" t="s">
        <v>1189</v>
      </c>
      <c r="D55" s="22"/>
      <c r="E55" s="22"/>
      <c r="F55" s="31"/>
    </row>
    <row r="56" spans="1:6" x14ac:dyDescent="0.25">
      <c r="A56" s="32" t="s">
        <v>1206</v>
      </c>
      <c r="B56" s="21" t="s">
        <v>1189</v>
      </c>
      <c r="C56" s="21" t="s">
        <v>1189</v>
      </c>
      <c r="D56" s="22"/>
      <c r="E56" s="22"/>
      <c r="F56" s="31"/>
    </row>
    <row r="57" spans="1:6" x14ac:dyDescent="0.25">
      <c r="A57" s="32" t="s">
        <v>1191</v>
      </c>
      <c r="B57" s="21">
        <v>15.761799999999999</v>
      </c>
      <c r="C57" s="21">
        <v>15.7448</v>
      </c>
      <c r="D57" s="22"/>
      <c r="E57" s="22"/>
      <c r="F57" s="31"/>
    </row>
    <row r="58" spans="1:6" x14ac:dyDescent="0.25">
      <c r="A58" s="32" t="s">
        <v>1207</v>
      </c>
      <c r="B58" s="21" t="s">
        <v>1189</v>
      </c>
      <c r="C58" s="21">
        <v>15.744899999999999</v>
      </c>
      <c r="D58" s="22"/>
      <c r="E58" s="22"/>
      <c r="F58" s="31"/>
    </row>
    <row r="59" spans="1:6" x14ac:dyDescent="0.25">
      <c r="A59" s="32" t="s">
        <v>1208</v>
      </c>
      <c r="B59" s="21" t="s">
        <v>1189</v>
      </c>
      <c r="C59" s="21" t="s">
        <v>1189</v>
      </c>
      <c r="D59" s="22"/>
      <c r="E59" s="22"/>
      <c r="F59" s="31"/>
    </row>
    <row r="60" spans="1:6" x14ac:dyDescent="0.25">
      <c r="A60" s="32" t="s">
        <v>1197</v>
      </c>
      <c r="B60" s="21" t="s">
        <v>1189</v>
      </c>
      <c r="C60" s="21" t="s">
        <v>1189</v>
      </c>
      <c r="D60" s="22"/>
      <c r="E60" s="22"/>
      <c r="F60" s="31"/>
    </row>
    <row r="61" spans="1:6" x14ac:dyDescent="0.25">
      <c r="A61" s="32" t="s">
        <v>1209</v>
      </c>
      <c r="B61" s="21">
        <v>15.4115</v>
      </c>
      <c r="C61" s="21">
        <v>15.382099999999999</v>
      </c>
      <c r="D61" s="22"/>
      <c r="E61" s="22"/>
      <c r="F61" s="31"/>
    </row>
    <row r="62" spans="1:6" x14ac:dyDescent="0.25">
      <c r="A62" s="32" t="s">
        <v>1210</v>
      </c>
      <c r="B62" s="21" t="s">
        <v>1189</v>
      </c>
      <c r="C62" s="21" t="s">
        <v>1189</v>
      </c>
      <c r="D62" s="22"/>
      <c r="E62" s="22"/>
      <c r="F62" s="31"/>
    </row>
    <row r="63" spans="1:6" x14ac:dyDescent="0.25">
      <c r="A63" s="32" t="s">
        <v>1211</v>
      </c>
      <c r="B63" s="21">
        <v>15.4018</v>
      </c>
      <c r="C63" s="21">
        <v>15.372400000000001</v>
      </c>
      <c r="D63" s="22"/>
      <c r="E63" s="22"/>
      <c r="F63" s="31"/>
    </row>
    <row r="64" spans="1:6" x14ac:dyDescent="0.25">
      <c r="A64" s="32" t="s">
        <v>1212</v>
      </c>
      <c r="B64" s="21">
        <v>10.6957</v>
      </c>
      <c r="C64" s="21">
        <v>10.6753</v>
      </c>
      <c r="D64" s="22"/>
      <c r="E64" s="22"/>
      <c r="F64" s="31"/>
    </row>
    <row r="65" spans="1:6" x14ac:dyDescent="0.25">
      <c r="A65" s="32" t="s">
        <v>1213</v>
      </c>
      <c r="B65" s="21">
        <v>11.6181</v>
      </c>
      <c r="C65" s="21">
        <v>11.596</v>
      </c>
      <c r="D65" s="22"/>
      <c r="E65" s="22"/>
      <c r="F65" s="31"/>
    </row>
    <row r="66" spans="1:6" x14ac:dyDescent="0.25">
      <c r="A66" s="32" t="s">
        <v>1222</v>
      </c>
      <c r="B66" s="21">
        <v>15.4084</v>
      </c>
      <c r="C66" s="21">
        <v>15.3789</v>
      </c>
      <c r="D66" s="22"/>
      <c r="E66" s="22"/>
      <c r="F66" s="31"/>
    </row>
    <row r="67" spans="1:6" x14ac:dyDescent="0.25">
      <c r="A67" s="32" t="s">
        <v>1200</v>
      </c>
      <c r="B67" s="22"/>
      <c r="C67" s="22"/>
      <c r="D67" s="22"/>
      <c r="E67" s="22"/>
      <c r="F67" s="31"/>
    </row>
    <row r="68" spans="1:6" x14ac:dyDescent="0.25">
      <c r="A68" s="32"/>
      <c r="B68" s="22"/>
      <c r="C68" s="22"/>
      <c r="D68" s="22"/>
      <c r="E68" s="22"/>
      <c r="F68" s="31"/>
    </row>
    <row r="69" spans="1:6" x14ac:dyDescent="0.25">
      <c r="A69" s="32" t="s">
        <v>1201</v>
      </c>
      <c r="B69" s="21" t="s">
        <v>66</v>
      </c>
      <c r="C69" s="22"/>
      <c r="D69" s="22"/>
      <c r="E69" s="22"/>
      <c r="F69" s="31"/>
    </row>
    <row r="70" spans="1:6" x14ac:dyDescent="0.25">
      <c r="A70" s="61" t="s">
        <v>1202</v>
      </c>
      <c r="B70" s="73" t="s">
        <v>66</v>
      </c>
      <c r="C70" s="22"/>
      <c r="D70" s="22"/>
      <c r="E70" s="22"/>
      <c r="F70" s="31"/>
    </row>
    <row r="71" spans="1:6" ht="30" x14ac:dyDescent="0.25">
      <c r="A71" s="60" t="s">
        <v>1203</v>
      </c>
      <c r="B71" s="73" t="s">
        <v>66</v>
      </c>
      <c r="C71" s="22"/>
      <c r="D71" s="22"/>
      <c r="E71" s="22"/>
      <c r="F71" s="31"/>
    </row>
    <row r="72" spans="1:6" x14ac:dyDescent="0.25">
      <c r="A72" s="60" t="s">
        <v>1204</v>
      </c>
      <c r="B72" s="73" t="s">
        <v>66</v>
      </c>
      <c r="C72" s="22"/>
      <c r="D72" s="22"/>
      <c r="E72" s="22"/>
      <c r="F72" s="31"/>
    </row>
    <row r="73" spans="1:6" x14ac:dyDescent="0.25">
      <c r="A73" s="32" t="s">
        <v>1205</v>
      </c>
      <c r="B73" s="71">
        <v>8.9703970000000002</v>
      </c>
      <c r="C73" s="22"/>
      <c r="D73" s="22"/>
      <c r="E73" s="22"/>
      <c r="F73" s="31"/>
    </row>
    <row r="74" spans="1:6" ht="30" x14ac:dyDescent="0.25">
      <c r="A74" s="50" t="s">
        <v>1268</v>
      </c>
      <c r="B74" s="21" t="s">
        <v>66</v>
      </c>
      <c r="C74" s="22"/>
      <c r="D74" s="22"/>
      <c r="E74" s="22"/>
      <c r="F74" s="31"/>
    </row>
    <row r="75" spans="1:6" ht="30" x14ac:dyDescent="0.25">
      <c r="A75" s="50" t="s">
        <v>1269</v>
      </c>
      <c r="B75" s="21" t="s">
        <v>66</v>
      </c>
      <c r="C75" s="22"/>
      <c r="D75" s="22"/>
      <c r="E75" s="22"/>
      <c r="F75" s="31"/>
    </row>
    <row r="76" spans="1:6" ht="14.65" customHeight="1" thickBot="1" x14ac:dyDescent="0.3">
      <c r="A76" s="57"/>
      <c r="B76" s="52"/>
      <c r="C76" s="52"/>
      <c r="D76" s="52"/>
      <c r="E76" s="52"/>
      <c r="F76" s="53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showGridLines="0" workbookViewId="0">
      <pane ySplit="7" topLeftCell="A32" activePane="bottomLeft" state="frozen"/>
      <selection pane="bottomLeft" activeCell="B48" sqref="B48"/>
    </sheetView>
  </sheetViews>
  <sheetFormatPr defaultRowHeight="15" x14ac:dyDescent="0.25"/>
  <cols>
    <col min="1" max="1" width="76.710937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14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35.65" customHeight="1" x14ac:dyDescent="0.25">
      <c r="A5" s="83" t="s">
        <v>15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0"/>
      <c r="B9" s="11"/>
      <c r="C9" s="11"/>
      <c r="D9" s="4"/>
      <c r="E9" s="5"/>
      <c r="F9" s="41"/>
    </row>
    <row r="10" spans="1:8" x14ac:dyDescent="0.25">
      <c r="A10" s="42" t="s">
        <v>65</v>
      </c>
      <c r="B10" s="11"/>
      <c r="C10" s="11"/>
      <c r="D10" s="4"/>
      <c r="E10" s="5" t="s">
        <v>66</v>
      </c>
      <c r="F10" s="41" t="s">
        <v>66</v>
      </c>
    </row>
    <row r="11" spans="1:8" x14ac:dyDescent="0.25">
      <c r="A11" s="40"/>
      <c r="B11" s="11"/>
      <c r="C11" s="11"/>
      <c r="D11" s="4"/>
      <c r="E11" s="5"/>
      <c r="F11" s="41"/>
    </row>
    <row r="12" spans="1:8" x14ac:dyDescent="0.25">
      <c r="A12" s="42" t="s">
        <v>67</v>
      </c>
      <c r="B12" s="11"/>
      <c r="C12" s="11"/>
      <c r="D12" s="4"/>
      <c r="E12" s="5"/>
      <c r="F12" s="41"/>
    </row>
    <row r="13" spans="1:8" x14ac:dyDescent="0.25">
      <c r="A13" s="42" t="s">
        <v>68</v>
      </c>
      <c r="B13" s="11"/>
      <c r="C13" s="11"/>
      <c r="D13" s="4"/>
      <c r="E13" s="5"/>
      <c r="F13" s="41"/>
    </row>
    <row r="14" spans="1:8" x14ac:dyDescent="0.25">
      <c r="A14" s="40" t="s">
        <v>168</v>
      </c>
      <c r="B14" s="11" t="s">
        <v>169</v>
      </c>
      <c r="C14" s="11" t="s">
        <v>77</v>
      </c>
      <c r="D14" s="4">
        <v>300000</v>
      </c>
      <c r="E14" s="5">
        <v>315.45999999999998</v>
      </c>
      <c r="F14" s="41">
        <v>0.1148</v>
      </c>
    </row>
    <row r="15" spans="1:8" x14ac:dyDescent="0.25">
      <c r="A15" s="40" t="s">
        <v>170</v>
      </c>
      <c r="B15" s="11" t="s">
        <v>171</v>
      </c>
      <c r="C15" s="11" t="s">
        <v>77</v>
      </c>
      <c r="D15" s="4">
        <v>300000</v>
      </c>
      <c r="E15" s="5">
        <v>297.02999999999997</v>
      </c>
      <c r="F15" s="41">
        <v>0.1081</v>
      </c>
    </row>
    <row r="16" spans="1:8" x14ac:dyDescent="0.25">
      <c r="A16" s="40" t="s">
        <v>172</v>
      </c>
      <c r="B16" s="11" t="s">
        <v>173</v>
      </c>
      <c r="C16" s="11" t="s">
        <v>174</v>
      </c>
      <c r="D16" s="4">
        <v>300000</v>
      </c>
      <c r="E16" s="5">
        <v>296.05</v>
      </c>
      <c r="F16" s="41">
        <v>0.10780000000000001</v>
      </c>
    </row>
    <row r="17" spans="1:6" x14ac:dyDescent="0.25">
      <c r="A17" s="40" t="s">
        <v>84</v>
      </c>
      <c r="B17" s="11" t="s">
        <v>85</v>
      </c>
      <c r="C17" s="11" t="s">
        <v>86</v>
      </c>
      <c r="D17" s="4">
        <v>300000</v>
      </c>
      <c r="E17" s="5">
        <v>293.95999999999998</v>
      </c>
      <c r="F17" s="41">
        <v>0.107</v>
      </c>
    </row>
    <row r="18" spans="1:6" x14ac:dyDescent="0.25">
      <c r="A18" s="40" t="s">
        <v>175</v>
      </c>
      <c r="B18" s="11" t="s">
        <v>176</v>
      </c>
      <c r="C18" s="11" t="s">
        <v>141</v>
      </c>
      <c r="D18" s="4">
        <v>250000</v>
      </c>
      <c r="E18" s="5">
        <v>245.8</v>
      </c>
      <c r="F18" s="41">
        <v>8.9499999999999996E-2</v>
      </c>
    </row>
    <row r="19" spans="1:6" x14ac:dyDescent="0.25">
      <c r="A19" s="40" t="s">
        <v>96</v>
      </c>
      <c r="B19" s="11" t="s">
        <v>97</v>
      </c>
      <c r="C19" s="11" t="s">
        <v>89</v>
      </c>
      <c r="D19" s="4">
        <v>200000</v>
      </c>
      <c r="E19" s="5">
        <v>198.82</v>
      </c>
      <c r="F19" s="41">
        <v>7.2400000000000006E-2</v>
      </c>
    </row>
    <row r="20" spans="1:6" x14ac:dyDescent="0.25">
      <c r="A20" s="40" t="s">
        <v>149</v>
      </c>
      <c r="B20" s="11" t="s">
        <v>150</v>
      </c>
      <c r="C20" s="11" t="s">
        <v>80</v>
      </c>
      <c r="D20" s="4">
        <v>200000</v>
      </c>
      <c r="E20" s="5">
        <v>196.33</v>
      </c>
      <c r="F20" s="41">
        <v>7.1499999999999994E-2</v>
      </c>
    </row>
    <row r="21" spans="1:6" x14ac:dyDescent="0.25">
      <c r="A21" s="40" t="s">
        <v>177</v>
      </c>
      <c r="B21" s="11" t="s">
        <v>178</v>
      </c>
      <c r="C21" s="11" t="s">
        <v>141</v>
      </c>
      <c r="D21" s="4">
        <v>50000</v>
      </c>
      <c r="E21" s="5">
        <v>48.99</v>
      </c>
      <c r="F21" s="41">
        <v>1.78E-2</v>
      </c>
    </row>
    <row r="22" spans="1:6" x14ac:dyDescent="0.25">
      <c r="A22" s="40" t="s">
        <v>133</v>
      </c>
      <c r="B22" s="11" t="s">
        <v>134</v>
      </c>
      <c r="C22" s="11" t="s">
        <v>71</v>
      </c>
      <c r="D22" s="4">
        <v>50000</v>
      </c>
      <c r="E22" s="5">
        <v>48.79</v>
      </c>
      <c r="F22" s="41">
        <v>1.78E-2</v>
      </c>
    </row>
    <row r="23" spans="1:6" x14ac:dyDescent="0.25">
      <c r="A23" s="42" t="s">
        <v>98</v>
      </c>
      <c r="B23" s="12"/>
      <c r="C23" s="12"/>
      <c r="D23" s="6"/>
      <c r="E23" s="14">
        <v>1941.23</v>
      </c>
      <c r="F23" s="43">
        <v>0.70669999999999999</v>
      </c>
    </row>
    <row r="24" spans="1:6" x14ac:dyDescent="0.25">
      <c r="A24" s="40"/>
      <c r="B24" s="11"/>
      <c r="C24" s="11"/>
      <c r="D24" s="4"/>
      <c r="E24" s="5"/>
      <c r="F24" s="41"/>
    </row>
    <row r="25" spans="1:6" x14ac:dyDescent="0.25">
      <c r="A25" s="42" t="s">
        <v>103</v>
      </c>
      <c r="B25" s="12"/>
      <c r="C25" s="12"/>
      <c r="D25" s="6"/>
      <c r="E25" s="7"/>
      <c r="F25" s="44"/>
    </row>
    <row r="26" spans="1:6" x14ac:dyDescent="0.25">
      <c r="A26" s="40" t="s">
        <v>179</v>
      </c>
      <c r="B26" s="11" t="s">
        <v>180</v>
      </c>
      <c r="C26" s="11" t="s">
        <v>181</v>
      </c>
      <c r="D26" s="4">
        <v>300000</v>
      </c>
      <c r="E26" s="5">
        <v>298.17</v>
      </c>
      <c r="F26" s="41">
        <v>0.1086</v>
      </c>
    </row>
    <row r="27" spans="1:6" x14ac:dyDescent="0.25">
      <c r="A27" s="40" t="s">
        <v>104</v>
      </c>
      <c r="B27" s="11" t="s">
        <v>105</v>
      </c>
      <c r="C27" s="11" t="s">
        <v>106</v>
      </c>
      <c r="D27" s="4">
        <v>300000</v>
      </c>
      <c r="E27" s="5">
        <v>297.02999999999997</v>
      </c>
      <c r="F27" s="41">
        <v>0.1081</v>
      </c>
    </row>
    <row r="28" spans="1:6" x14ac:dyDescent="0.25">
      <c r="A28" s="42" t="s">
        <v>98</v>
      </c>
      <c r="B28" s="12"/>
      <c r="C28" s="12"/>
      <c r="D28" s="6"/>
      <c r="E28" s="14">
        <v>595.20000000000005</v>
      </c>
      <c r="F28" s="43">
        <v>0.2167</v>
      </c>
    </row>
    <row r="29" spans="1:6" x14ac:dyDescent="0.25">
      <c r="A29" s="42" t="s">
        <v>107</v>
      </c>
      <c r="B29" s="11"/>
      <c r="C29" s="11"/>
      <c r="D29" s="4"/>
      <c r="E29" s="5"/>
      <c r="F29" s="41"/>
    </row>
    <row r="30" spans="1:6" x14ac:dyDescent="0.25">
      <c r="A30" s="42" t="s">
        <v>98</v>
      </c>
      <c r="B30" s="11"/>
      <c r="C30" s="11"/>
      <c r="D30" s="4"/>
      <c r="E30" s="15" t="s">
        <v>66</v>
      </c>
      <c r="F30" s="45" t="s">
        <v>66</v>
      </c>
    </row>
    <row r="31" spans="1:6" x14ac:dyDescent="0.25">
      <c r="A31" s="40"/>
      <c r="B31" s="11"/>
      <c r="C31" s="11"/>
      <c r="D31" s="4"/>
      <c r="E31" s="5"/>
      <c r="F31" s="41"/>
    </row>
    <row r="32" spans="1:6" x14ac:dyDescent="0.25">
      <c r="A32" s="46" t="s">
        <v>108</v>
      </c>
      <c r="B32" s="26"/>
      <c r="C32" s="26"/>
      <c r="D32" s="27"/>
      <c r="E32" s="14">
        <v>2536.4299999999998</v>
      </c>
      <c r="F32" s="43">
        <v>0.9234</v>
      </c>
    </row>
    <row r="33" spans="1:6" x14ac:dyDescent="0.25">
      <c r="A33" s="40"/>
      <c r="B33" s="11"/>
      <c r="C33" s="11"/>
      <c r="D33" s="4"/>
      <c r="E33" s="5"/>
      <c r="F33" s="41"/>
    </row>
    <row r="34" spans="1:6" x14ac:dyDescent="0.25">
      <c r="A34" s="40"/>
      <c r="B34" s="11"/>
      <c r="C34" s="11"/>
      <c r="D34" s="4"/>
      <c r="E34" s="5"/>
      <c r="F34" s="41"/>
    </row>
    <row r="35" spans="1:6" x14ac:dyDescent="0.25">
      <c r="A35" s="42" t="s">
        <v>109</v>
      </c>
      <c r="B35" s="11"/>
      <c r="C35" s="11"/>
      <c r="D35" s="4"/>
      <c r="E35" s="5"/>
      <c r="F35" s="41"/>
    </row>
    <row r="36" spans="1:6" x14ac:dyDescent="0.25">
      <c r="A36" s="40" t="s">
        <v>110</v>
      </c>
      <c r="B36" s="11"/>
      <c r="C36" s="11"/>
      <c r="D36" s="4"/>
      <c r="E36" s="5">
        <v>116.96</v>
      </c>
      <c r="F36" s="41">
        <v>4.2599999999999999E-2</v>
      </c>
    </row>
    <row r="37" spans="1:6" x14ac:dyDescent="0.25">
      <c r="A37" s="42" t="s">
        <v>98</v>
      </c>
      <c r="B37" s="12"/>
      <c r="C37" s="12"/>
      <c r="D37" s="6"/>
      <c r="E37" s="14">
        <v>116.96</v>
      </c>
      <c r="F37" s="43">
        <v>4.2599999999999999E-2</v>
      </c>
    </row>
    <row r="38" spans="1:6" x14ac:dyDescent="0.25">
      <c r="A38" s="40"/>
      <c r="B38" s="11"/>
      <c r="C38" s="11"/>
      <c r="D38" s="4"/>
      <c r="E38" s="5"/>
      <c r="F38" s="41"/>
    </row>
    <row r="39" spans="1:6" x14ac:dyDescent="0.25">
      <c r="A39" s="46" t="s">
        <v>108</v>
      </c>
      <c r="B39" s="26"/>
      <c r="C39" s="26"/>
      <c r="D39" s="27"/>
      <c r="E39" s="14">
        <v>116.96</v>
      </c>
      <c r="F39" s="43">
        <v>4.2599999999999999E-2</v>
      </c>
    </row>
    <row r="40" spans="1:6" x14ac:dyDescent="0.25">
      <c r="A40" s="40" t="s">
        <v>111</v>
      </c>
      <c r="B40" s="11"/>
      <c r="C40" s="11"/>
      <c r="D40" s="4"/>
      <c r="E40" s="5">
        <v>93.39</v>
      </c>
      <c r="F40" s="41">
        <v>3.4000000000000002E-2</v>
      </c>
    </row>
    <row r="41" spans="1:6" x14ac:dyDescent="0.25">
      <c r="A41" s="47" t="s">
        <v>112</v>
      </c>
      <c r="B41" s="13"/>
      <c r="C41" s="13"/>
      <c r="D41" s="8"/>
      <c r="E41" s="9">
        <v>2746.78</v>
      </c>
      <c r="F41" s="48">
        <v>1</v>
      </c>
    </row>
    <row r="42" spans="1:6" x14ac:dyDescent="0.25">
      <c r="A42" s="32"/>
      <c r="B42" s="22"/>
      <c r="C42" s="22"/>
      <c r="D42" s="22"/>
      <c r="E42" s="22"/>
      <c r="F42" s="31"/>
    </row>
    <row r="43" spans="1:6" x14ac:dyDescent="0.25">
      <c r="A43" s="49" t="s">
        <v>113</v>
      </c>
      <c r="B43" s="22"/>
      <c r="C43" s="22"/>
      <c r="D43" s="22"/>
      <c r="E43" s="22"/>
      <c r="F43" s="31"/>
    </row>
    <row r="44" spans="1:6" x14ac:dyDescent="0.25">
      <c r="A44" s="49" t="s">
        <v>114</v>
      </c>
      <c r="B44" s="22"/>
      <c r="C44" s="22"/>
      <c r="D44" s="22"/>
      <c r="E44" s="22"/>
      <c r="F44" s="31"/>
    </row>
    <row r="45" spans="1:6" x14ac:dyDescent="0.25">
      <c r="A45" s="32"/>
      <c r="B45" s="22"/>
      <c r="C45" s="22"/>
      <c r="D45" s="22"/>
      <c r="E45" s="22"/>
      <c r="F45" s="31"/>
    </row>
    <row r="46" spans="1:6" x14ac:dyDescent="0.25">
      <c r="A46" s="32"/>
      <c r="B46" s="22"/>
      <c r="C46" s="22"/>
      <c r="D46" s="22"/>
      <c r="E46" s="22"/>
      <c r="F46" s="31"/>
    </row>
    <row r="47" spans="1:6" x14ac:dyDescent="0.25">
      <c r="A47" s="49" t="s">
        <v>1183</v>
      </c>
      <c r="B47" s="22"/>
      <c r="C47" s="22"/>
      <c r="D47" s="22"/>
      <c r="E47" s="22"/>
      <c r="F47" s="31"/>
    </row>
    <row r="48" spans="1:6" x14ac:dyDescent="0.25">
      <c r="A48" s="50" t="s">
        <v>1184</v>
      </c>
      <c r="B48" s="21" t="s">
        <v>66</v>
      </c>
      <c r="C48" s="22"/>
      <c r="D48" s="22"/>
      <c r="E48" s="22"/>
      <c r="F48" s="31"/>
    </row>
    <row r="49" spans="1:6" x14ac:dyDescent="0.25">
      <c r="A49" s="32" t="s">
        <v>1270</v>
      </c>
      <c r="B49" s="22"/>
      <c r="C49" s="22"/>
      <c r="D49" s="22"/>
      <c r="E49" s="22"/>
      <c r="F49" s="31"/>
    </row>
    <row r="50" spans="1:6" x14ac:dyDescent="0.25">
      <c r="A50" s="32" t="s">
        <v>1185</v>
      </c>
      <c r="B50" s="22" t="s">
        <v>1186</v>
      </c>
      <c r="C50" s="22" t="s">
        <v>1186</v>
      </c>
      <c r="D50" s="22"/>
      <c r="E50" s="22"/>
      <c r="F50" s="31"/>
    </row>
    <row r="51" spans="1:6" x14ac:dyDescent="0.25">
      <c r="A51" s="32"/>
      <c r="B51" s="51">
        <v>43555</v>
      </c>
      <c r="C51" s="51">
        <v>43585</v>
      </c>
      <c r="D51" s="22"/>
      <c r="E51" s="22"/>
      <c r="F51" s="31"/>
    </row>
    <row r="52" spans="1:6" x14ac:dyDescent="0.25">
      <c r="A52" s="32" t="s">
        <v>1190</v>
      </c>
      <c r="B52" s="21" t="s">
        <v>1189</v>
      </c>
      <c r="C52" s="21">
        <v>17.196999999999999</v>
      </c>
      <c r="D52" s="22"/>
      <c r="E52" s="22"/>
      <c r="F52" s="31"/>
    </row>
    <row r="53" spans="1:6" x14ac:dyDescent="0.25">
      <c r="A53" s="32" t="s">
        <v>1206</v>
      </c>
      <c r="B53" s="21" t="s">
        <v>1189</v>
      </c>
      <c r="C53" s="21" t="s">
        <v>1189</v>
      </c>
      <c r="D53" s="22"/>
      <c r="E53" s="22"/>
      <c r="F53" s="31"/>
    </row>
    <row r="54" spans="1:6" x14ac:dyDescent="0.25">
      <c r="A54" s="32" t="s">
        <v>1191</v>
      </c>
      <c r="B54" s="21">
        <v>17.156400000000001</v>
      </c>
      <c r="C54" s="21">
        <v>17.2058</v>
      </c>
      <c r="D54" s="22"/>
      <c r="E54" s="22"/>
      <c r="F54" s="31"/>
    </row>
    <row r="55" spans="1:6" x14ac:dyDescent="0.25">
      <c r="A55" s="32" t="s">
        <v>1207</v>
      </c>
      <c r="B55" s="21">
        <v>10.2563</v>
      </c>
      <c r="C55" s="21">
        <v>10.236800000000001</v>
      </c>
      <c r="D55" s="22"/>
      <c r="E55" s="22"/>
      <c r="F55" s="31"/>
    </row>
    <row r="56" spans="1:6" x14ac:dyDescent="0.25">
      <c r="A56" s="32" t="s">
        <v>1208</v>
      </c>
      <c r="B56" s="21" t="s">
        <v>1189</v>
      </c>
      <c r="C56" s="21" t="s">
        <v>1189</v>
      </c>
      <c r="D56" s="22"/>
      <c r="E56" s="22"/>
      <c r="F56" s="31"/>
    </row>
    <row r="57" spans="1:6" x14ac:dyDescent="0.25">
      <c r="A57" s="32" t="s">
        <v>1209</v>
      </c>
      <c r="B57" s="21">
        <v>13.5206</v>
      </c>
      <c r="C57" s="21">
        <v>13.5519</v>
      </c>
      <c r="D57" s="22"/>
      <c r="E57" s="22"/>
      <c r="F57" s="31"/>
    </row>
    <row r="58" spans="1:6" x14ac:dyDescent="0.25">
      <c r="A58" s="32" t="s">
        <v>1210</v>
      </c>
      <c r="B58" s="21">
        <v>10.194800000000001</v>
      </c>
      <c r="C58" s="21">
        <v>10.1858</v>
      </c>
      <c r="D58" s="22"/>
      <c r="E58" s="22"/>
      <c r="F58" s="31"/>
    </row>
    <row r="59" spans="1:6" x14ac:dyDescent="0.25">
      <c r="A59" s="32" t="s">
        <v>1211</v>
      </c>
      <c r="B59" s="21">
        <v>16.784500000000001</v>
      </c>
      <c r="C59" s="21">
        <v>16.823399999999999</v>
      </c>
      <c r="D59" s="22"/>
      <c r="E59" s="22"/>
      <c r="F59" s="31"/>
    </row>
    <row r="60" spans="1:6" x14ac:dyDescent="0.25">
      <c r="A60" s="32" t="s">
        <v>1212</v>
      </c>
      <c r="B60" s="21">
        <v>10.178699999999999</v>
      </c>
      <c r="C60" s="21">
        <v>10.159599999999999</v>
      </c>
      <c r="D60" s="22"/>
      <c r="E60" s="22"/>
      <c r="F60" s="31"/>
    </row>
    <row r="61" spans="1:6" x14ac:dyDescent="0.25">
      <c r="A61" s="32" t="s">
        <v>1213</v>
      </c>
      <c r="B61" s="21">
        <v>10.179600000000001</v>
      </c>
      <c r="C61" s="21">
        <v>10.1469</v>
      </c>
      <c r="D61" s="22"/>
      <c r="E61" s="22"/>
      <c r="F61" s="31"/>
    </row>
    <row r="62" spans="1:6" x14ac:dyDescent="0.25">
      <c r="A62" s="32" t="s">
        <v>1223</v>
      </c>
      <c r="B62" s="21" t="s">
        <v>1189</v>
      </c>
      <c r="C62" s="21" t="s">
        <v>1189</v>
      </c>
      <c r="D62" s="22"/>
      <c r="E62" s="22"/>
      <c r="F62" s="31"/>
    </row>
    <row r="63" spans="1:6" x14ac:dyDescent="0.25">
      <c r="A63" s="32" t="s">
        <v>1200</v>
      </c>
      <c r="B63" s="21"/>
      <c r="C63" s="21"/>
      <c r="D63" s="22"/>
      <c r="E63" s="22"/>
      <c r="F63" s="31"/>
    </row>
    <row r="64" spans="1:6" x14ac:dyDescent="0.25">
      <c r="A64" s="32"/>
      <c r="B64" s="21"/>
      <c r="C64" s="21"/>
      <c r="D64" s="22"/>
      <c r="E64" s="22"/>
      <c r="F64" s="31"/>
    </row>
    <row r="65" spans="1:6" x14ac:dyDescent="0.25">
      <c r="A65" s="32" t="s">
        <v>1214</v>
      </c>
      <c r="B65" s="21"/>
      <c r="C65" s="21"/>
      <c r="D65" s="22"/>
      <c r="E65" s="22"/>
      <c r="F65" s="31"/>
    </row>
    <row r="66" spans="1:6" x14ac:dyDescent="0.25">
      <c r="A66" s="32"/>
      <c r="B66" s="21"/>
      <c r="C66" s="21"/>
      <c r="D66" s="22"/>
      <c r="E66" s="22"/>
      <c r="F66" s="31"/>
    </row>
    <row r="67" spans="1:6" x14ac:dyDescent="0.25">
      <c r="A67" s="55" t="s">
        <v>1215</v>
      </c>
      <c r="B67" s="74" t="s">
        <v>1216</v>
      </c>
      <c r="C67" s="75" t="s">
        <v>1217</v>
      </c>
      <c r="D67" s="56" t="s">
        <v>1218</v>
      </c>
      <c r="E67" s="22"/>
      <c r="F67" s="31"/>
    </row>
    <row r="68" spans="1:6" x14ac:dyDescent="0.25">
      <c r="A68" s="55" t="s">
        <v>1219</v>
      </c>
      <c r="B68" s="74"/>
      <c r="C68" s="74">
        <v>3.5282099999999997E-2</v>
      </c>
      <c r="D68" s="56">
        <v>3.2671400000000003E-2</v>
      </c>
      <c r="E68" s="22"/>
      <c r="F68" s="31"/>
    </row>
    <row r="69" spans="1:6" x14ac:dyDescent="0.25">
      <c r="A69" s="55" t="s">
        <v>1224</v>
      </c>
      <c r="B69" s="74"/>
      <c r="C69" s="74">
        <v>2.3512600000000002E-2</v>
      </c>
      <c r="D69" s="56">
        <v>2.1772799999999998E-2</v>
      </c>
      <c r="E69" s="22"/>
      <c r="F69" s="31"/>
    </row>
    <row r="70" spans="1:6" x14ac:dyDescent="0.25">
      <c r="A70" s="55" t="s">
        <v>1225</v>
      </c>
      <c r="B70" s="74"/>
      <c r="C70" s="74">
        <v>3.0725700000000002E-2</v>
      </c>
      <c r="D70" s="56">
        <v>2.8452100000000001E-2</v>
      </c>
      <c r="E70" s="22"/>
      <c r="F70" s="31"/>
    </row>
    <row r="71" spans="1:6" x14ac:dyDescent="0.25">
      <c r="A71" s="55" t="s">
        <v>1220</v>
      </c>
      <c r="B71" s="74"/>
      <c r="C71" s="74">
        <v>4.0518400000000003E-2</v>
      </c>
      <c r="D71" s="56">
        <v>3.7520299999999999E-2</v>
      </c>
      <c r="E71" s="22"/>
      <c r="F71" s="31"/>
    </row>
    <row r="72" spans="1:6" x14ac:dyDescent="0.25">
      <c r="A72" s="32"/>
      <c r="B72" s="21"/>
      <c r="C72" s="21"/>
      <c r="D72" s="22"/>
      <c r="E72" s="22"/>
      <c r="F72" s="31"/>
    </row>
    <row r="73" spans="1:6" x14ac:dyDescent="0.25">
      <c r="A73" s="61" t="s">
        <v>1202</v>
      </c>
      <c r="B73" s="73" t="s">
        <v>66</v>
      </c>
      <c r="C73" s="21"/>
      <c r="D73" s="22"/>
      <c r="E73" s="22"/>
      <c r="F73" s="31"/>
    </row>
    <row r="74" spans="1:6" ht="30" x14ac:dyDescent="0.25">
      <c r="A74" s="60" t="s">
        <v>1203</v>
      </c>
      <c r="B74" s="73" t="s">
        <v>66</v>
      </c>
      <c r="C74" s="21"/>
      <c r="D74" s="22"/>
      <c r="E74" s="22"/>
      <c r="F74" s="31"/>
    </row>
    <row r="75" spans="1:6" x14ac:dyDescent="0.25">
      <c r="A75" s="60" t="s">
        <v>1204</v>
      </c>
      <c r="B75" s="73" t="s">
        <v>66</v>
      </c>
      <c r="C75" s="21"/>
      <c r="D75" s="22"/>
      <c r="E75" s="22"/>
      <c r="F75" s="31"/>
    </row>
    <row r="76" spans="1:6" x14ac:dyDescent="0.25">
      <c r="A76" s="32" t="s">
        <v>1205</v>
      </c>
      <c r="B76" s="71">
        <v>1.6146119999999999</v>
      </c>
      <c r="C76" s="21"/>
      <c r="D76" s="22"/>
      <c r="E76" s="22"/>
      <c r="F76" s="31"/>
    </row>
    <row r="77" spans="1:6" ht="14.65" customHeight="1" x14ac:dyDescent="0.25">
      <c r="A77" s="50" t="s">
        <v>1268</v>
      </c>
      <c r="B77" s="21" t="s">
        <v>66</v>
      </c>
      <c r="C77" s="21"/>
      <c r="D77" s="22"/>
      <c r="E77" s="22"/>
      <c r="F77" s="31"/>
    </row>
    <row r="78" spans="1:6" ht="30" x14ac:dyDescent="0.25">
      <c r="A78" s="50" t="s">
        <v>1269</v>
      </c>
      <c r="B78" s="21" t="s">
        <v>66</v>
      </c>
      <c r="C78" s="21"/>
      <c r="D78" s="22"/>
      <c r="E78" s="22"/>
      <c r="F78" s="31"/>
    </row>
    <row r="79" spans="1:6" ht="15.75" thickBot="1" x14ac:dyDescent="0.3">
      <c r="A79" s="57"/>
      <c r="B79" s="52"/>
      <c r="C79" s="52"/>
      <c r="D79" s="52"/>
      <c r="E79" s="52"/>
      <c r="F79" s="53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showGridLines="0" workbookViewId="0">
      <pane ySplit="7" topLeftCell="A61" activePane="bottomLeft" state="frozen"/>
      <selection pane="bottomLeft" activeCell="B64" sqref="B64"/>
    </sheetView>
  </sheetViews>
  <sheetFormatPr defaultRowHeight="15" x14ac:dyDescent="0.25"/>
  <cols>
    <col min="1" max="1" width="82.5703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16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33.4" customHeight="1" x14ac:dyDescent="0.25">
      <c r="A5" s="83" t="s">
        <v>17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0"/>
      <c r="B9" s="11"/>
      <c r="C9" s="11"/>
      <c r="D9" s="4"/>
      <c r="E9" s="5"/>
      <c r="F9" s="41"/>
    </row>
    <row r="10" spans="1:8" x14ac:dyDescent="0.25">
      <c r="A10" s="42" t="s">
        <v>65</v>
      </c>
      <c r="B10" s="11"/>
      <c r="C10" s="11"/>
      <c r="D10" s="4"/>
      <c r="E10" s="5" t="s">
        <v>66</v>
      </c>
      <c r="F10" s="41" t="s">
        <v>66</v>
      </c>
    </row>
    <row r="11" spans="1:8" x14ac:dyDescent="0.25">
      <c r="A11" s="40"/>
      <c r="B11" s="11"/>
      <c r="C11" s="11"/>
      <c r="D11" s="4"/>
      <c r="E11" s="5"/>
      <c r="F11" s="41"/>
    </row>
    <row r="12" spans="1:8" x14ac:dyDescent="0.25">
      <c r="A12" s="42" t="s">
        <v>67</v>
      </c>
      <c r="B12" s="11"/>
      <c r="C12" s="11"/>
      <c r="D12" s="4"/>
      <c r="E12" s="5"/>
      <c r="F12" s="41"/>
    </row>
    <row r="13" spans="1:8" x14ac:dyDescent="0.25">
      <c r="A13" s="42" t="s">
        <v>68</v>
      </c>
      <c r="B13" s="11"/>
      <c r="C13" s="11"/>
      <c r="D13" s="4"/>
      <c r="E13" s="5"/>
      <c r="F13" s="41"/>
    </row>
    <row r="14" spans="1:8" x14ac:dyDescent="0.25">
      <c r="A14" s="40" t="s">
        <v>177</v>
      </c>
      <c r="B14" s="11" t="s">
        <v>178</v>
      </c>
      <c r="C14" s="11" t="s">
        <v>141</v>
      </c>
      <c r="D14" s="4">
        <v>2700000</v>
      </c>
      <c r="E14" s="5">
        <v>2645.22</v>
      </c>
      <c r="F14" s="41">
        <v>0.1013</v>
      </c>
    </row>
    <row r="15" spans="1:8" x14ac:dyDescent="0.25">
      <c r="A15" s="40" t="s">
        <v>182</v>
      </c>
      <c r="B15" s="11" t="s">
        <v>183</v>
      </c>
      <c r="C15" s="11" t="s">
        <v>83</v>
      </c>
      <c r="D15" s="4">
        <v>2500000</v>
      </c>
      <c r="E15" s="5">
        <v>2499.81</v>
      </c>
      <c r="F15" s="41">
        <v>9.5699999999999993E-2</v>
      </c>
    </row>
    <row r="16" spans="1:8" x14ac:dyDescent="0.25">
      <c r="A16" s="40" t="s">
        <v>184</v>
      </c>
      <c r="B16" s="11" t="s">
        <v>185</v>
      </c>
      <c r="C16" s="11" t="s">
        <v>83</v>
      </c>
      <c r="D16" s="4">
        <v>2500000</v>
      </c>
      <c r="E16" s="5">
        <v>2460.09</v>
      </c>
      <c r="F16" s="41">
        <v>9.4200000000000006E-2</v>
      </c>
    </row>
    <row r="17" spans="1:6" x14ac:dyDescent="0.25">
      <c r="A17" s="40" t="s">
        <v>186</v>
      </c>
      <c r="B17" s="11" t="s">
        <v>187</v>
      </c>
      <c r="C17" s="11" t="s">
        <v>188</v>
      </c>
      <c r="D17" s="4">
        <v>500000</v>
      </c>
      <c r="E17" s="5">
        <v>1071.1099999999999</v>
      </c>
      <c r="F17" s="41">
        <v>4.1000000000000002E-2</v>
      </c>
    </row>
    <row r="18" spans="1:6" x14ac:dyDescent="0.25">
      <c r="A18" s="40" t="s">
        <v>175</v>
      </c>
      <c r="B18" s="11" t="s">
        <v>176</v>
      </c>
      <c r="C18" s="11" t="s">
        <v>141</v>
      </c>
      <c r="D18" s="4">
        <v>540000</v>
      </c>
      <c r="E18" s="5">
        <v>530.91999999999996</v>
      </c>
      <c r="F18" s="41">
        <v>2.0299999999999999E-2</v>
      </c>
    </row>
    <row r="19" spans="1:6" x14ac:dyDescent="0.25">
      <c r="A19" s="40" t="s">
        <v>189</v>
      </c>
      <c r="B19" s="11" t="s">
        <v>190</v>
      </c>
      <c r="C19" s="11" t="s">
        <v>121</v>
      </c>
      <c r="D19" s="4">
        <v>210000</v>
      </c>
      <c r="E19" s="5">
        <v>203.08</v>
      </c>
      <c r="F19" s="41">
        <v>7.7999999999999996E-3</v>
      </c>
    </row>
    <row r="20" spans="1:6" x14ac:dyDescent="0.25">
      <c r="A20" s="40" t="s">
        <v>191</v>
      </c>
      <c r="B20" s="11" t="s">
        <v>192</v>
      </c>
      <c r="C20" s="11" t="s">
        <v>83</v>
      </c>
      <c r="D20" s="4">
        <v>200000</v>
      </c>
      <c r="E20" s="5">
        <v>200.65</v>
      </c>
      <c r="F20" s="41">
        <v>7.7000000000000002E-3</v>
      </c>
    </row>
    <row r="21" spans="1:6" x14ac:dyDescent="0.25">
      <c r="A21" s="40" t="s">
        <v>87</v>
      </c>
      <c r="B21" s="11" t="s">
        <v>88</v>
      </c>
      <c r="C21" s="11" t="s">
        <v>89</v>
      </c>
      <c r="D21" s="4">
        <v>200000</v>
      </c>
      <c r="E21" s="5">
        <v>198.79</v>
      </c>
      <c r="F21" s="41">
        <v>7.6E-3</v>
      </c>
    </row>
    <row r="22" spans="1:6" x14ac:dyDescent="0.25">
      <c r="A22" s="40" t="s">
        <v>172</v>
      </c>
      <c r="B22" s="11" t="s">
        <v>173</v>
      </c>
      <c r="C22" s="11" t="s">
        <v>174</v>
      </c>
      <c r="D22" s="4">
        <v>200000</v>
      </c>
      <c r="E22" s="5">
        <v>197.37</v>
      </c>
      <c r="F22" s="41">
        <v>7.6E-3</v>
      </c>
    </row>
    <row r="23" spans="1:6" x14ac:dyDescent="0.25">
      <c r="A23" s="40" t="s">
        <v>193</v>
      </c>
      <c r="B23" s="11" t="s">
        <v>194</v>
      </c>
      <c r="C23" s="11" t="s">
        <v>77</v>
      </c>
      <c r="D23" s="4">
        <v>200000</v>
      </c>
      <c r="E23" s="5">
        <v>193.57</v>
      </c>
      <c r="F23" s="41">
        <v>7.4000000000000003E-3</v>
      </c>
    </row>
    <row r="24" spans="1:6" x14ac:dyDescent="0.25">
      <c r="A24" s="40" t="s">
        <v>69</v>
      </c>
      <c r="B24" s="11" t="s">
        <v>70</v>
      </c>
      <c r="C24" s="11" t="s">
        <v>71</v>
      </c>
      <c r="D24" s="4">
        <v>100000</v>
      </c>
      <c r="E24" s="5">
        <v>102.37</v>
      </c>
      <c r="F24" s="41">
        <v>3.8999999999999998E-3</v>
      </c>
    </row>
    <row r="25" spans="1:6" x14ac:dyDescent="0.25">
      <c r="A25" s="40" t="s">
        <v>149</v>
      </c>
      <c r="B25" s="11" t="s">
        <v>150</v>
      </c>
      <c r="C25" s="11" t="s">
        <v>80</v>
      </c>
      <c r="D25" s="4">
        <v>100000</v>
      </c>
      <c r="E25" s="5">
        <v>98.17</v>
      </c>
      <c r="F25" s="41">
        <v>3.8E-3</v>
      </c>
    </row>
    <row r="26" spans="1:6" x14ac:dyDescent="0.25">
      <c r="A26" s="40" t="s">
        <v>195</v>
      </c>
      <c r="B26" s="11" t="s">
        <v>196</v>
      </c>
      <c r="C26" s="11" t="s">
        <v>148</v>
      </c>
      <c r="D26" s="4">
        <v>72850</v>
      </c>
      <c r="E26" s="5">
        <v>73.03</v>
      </c>
      <c r="F26" s="41">
        <v>2.8E-3</v>
      </c>
    </row>
    <row r="27" spans="1:6" x14ac:dyDescent="0.25">
      <c r="A27" s="40" t="s">
        <v>96</v>
      </c>
      <c r="B27" s="11" t="s">
        <v>97</v>
      </c>
      <c r="C27" s="11" t="s">
        <v>89</v>
      </c>
      <c r="D27" s="4">
        <v>50000</v>
      </c>
      <c r="E27" s="5">
        <v>49.71</v>
      </c>
      <c r="F27" s="41">
        <v>1.9E-3</v>
      </c>
    </row>
    <row r="28" spans="1:6" x14ac:dyDescent="0.25">
      <c r="A28" s="40" t="s">
        <v>197</v>
      </c>
      <c r="B28" s="11" t="s">
        <v>198</v>
      </c>
      <c r="C28" s="11" t="s">
        <v>199</v>
      </c>
      <c r="D28" s="4">
        <v>40000</v>
      </c>
      <c r="E28" s="5">
        <v>41.85</v>
      </c>
      <c r="F28" s="41">
        <v>1.6000000000000001E-3</v>
      </c>
    </row>
    <row r="29" spans="1:6" x14ac:dyDescent="0.25">
      <c r="A29" s="40" t="s">
        <v>200</v>
      </c>
      <c r="B29" s="11" t="s">
        <v>201</v>
      </c>
      <c r="C29" s="11" t="s">
        <v>83</v>
      </c>
      <c r="D29" s="4">
        <v>25000</v>
      </c>
      <c r="E29" s="5">
        <v>25.09</v>
      </c>
      <c r="F29" s="41">
        <v>1E-3</v>
      </c>
    </row>
    <row r="30" spans="1:6" x14ac:dyDescent="0.25">
      <c r="A30" s="42" t="s">
        <v>98</v>
      </c>
      <c r="B30" s="12"/>
      <c r="C30" s="12"/>
      <c r="D30" s="6"/>
      <c r="E30" s="14">
        <v>10590.83</v>
      </c>
      <c r="F30" s="43">
        <v>0.40560000000000002</v>
      </c>
    </row>
    <row r="31" spans="1:6" x14ac:dyDescent="0.25">
      <c r="A31" s="40"/>
      <c r="B31" s="11"/>
      <c r="C31" s="11"/>
      <c r="D31" s="4"/>
      <c r="E31" s="5"/>
      <c r="F31" s="41"/>
    </row>
    <row r="32" spans="1:6" x14ac:dyDescent="0.25">
      <c r="A32" s="42" t="s">
        <v>103</v>
      </c>
      <c r="B32" s="12"/>
      <c r="C32" s="12"/>
      <c r="D32" s="6"/>
      <c r="E32" s="7"/>
      <c r="F32" s="44"/>
    </row>
    <row r="33" spans="1:6" x14ac:dyDescent="0.25">
      <c r="A33" s="40" t="s">
        <v>202</v>
      </c>
      <c r="B33" s="11" t="s">
        <v>203</v>
      </c>
      <c r="C33" s="11" t="s">
        <v>204</v>
      </c>
      <c r="D33" s="4">
        <v>3000000</v>
      </c>
      <c r="E33" s="5">
        <v>3178.22</v>
      </c>
      <c r="F33" s="41">
        <v>0.1217</v>
      </c>
    </row>
    <row r="34" spans="1:6" x14ac:dyDescent="0.25">
      <c r="A34" s="40" t="s">
        <v>179</v>
      </c>
      <c r="B34" s="11" t="s">
        <v>180</v>
      </c>
      <c r="C34" s="11" t="s">
        <v>181</v>
      </c>
      <c r="D34" s="4">
        <v>700000</v>
      </c>
      <c r="E34" s="5">
        <v>695.74</v>
      </c>
      <c r="F34" s="41">
        <v>2.6599999999999999E-2</v>
      </c>
    </row>
    <row r="35" spans="1:6" x14ac:dyDescent="0.25">
      <c r="A35" s="42" t="s">
        <v>98</v>
      </c>
      <c r="B35" s="12"/>
      <c r="C35" s="12"/>
      <c r="D35" s="6"/>
      <c r="E35" s="14">
        <v>3873.96</v>
      </c>
      <c r="F35" s="43">
        <v>0.14829999999999999</v>
      </c>
    </row>
    <row r="36" spans="1:6" x14ac:dyDescent="0.25">
      <c r="A36" s="42" t="s">
        <v>107</v>
      </c>
      <c r="B36" s="11"/>
      <c r="C36" s="11"/>
      <c r="D36" s="4"/>
      <c r="E36" s="5"/>
      <c r="F36" s="41"/>
    </row>
    <row r="37" spans="1:6" x14ac:dyDescent="0.25">
      <c r="A37" s="42" t="s">
        <v>98</v>
      </c>
      <c r="B37" s="11"/>
      <c r="C37" s="11"/>
      <c r="D37" s="4"/>
      <c r="E37" s="15" t="s">
        <v>66</v>
      </c>
      <c r="F37" s="45" t="s">
        <v>66</v>
      </c>
    </row>
    <row r="38" spans="1:6" x14ac:dyDescent="0.25">
      <c r="A38" s="40"/>
      <c r="B38" s="11"/>
      <c r="C38" s="11"/>
      <c r="D38" s="4"/>
      <c r="E38" s="5"/>
      <c r="F38" s="41"/>
    </row>
    <row r="39" spans="1:6" x14ac:dyDescent="0.25">
      <c r="A39" s="46" t="s">
        <v>108</v>
      </c>
      <c r="B39" s="26"/>
      <c r="C39" s="26"/>
      <c r="D39" s="27"/>
      <c r="E39" s="14">
        <v>14464.79</v>
      </c>
      <c r="F39" s="43">
        <v>0.55389999999999995</v>
      </c>
    </row>
    <row r="40" spans="1:6" x14ac:dyDescent="0.25">
      <c r="A40" s="40"/>
      <c r="B40" s="11"/>
      <c r="C40" s="11"/>
      <c r="D40" s="4"/>
      <c r="E40" s="5"/>
      <c r="F40" s="41"/>
    </row>
    <row r="41" spans="1:6" x14ac:dyDescent="0.25">
      <c r="A41" s="42" t="s">
        <v>205</v>
      </c>
      <c r="B41" s="11"/>
      <c r="C41" s="11"/>
      <c r="D41" s="4"/>
      <c r="E41" s="5"/>
      <c r="F41" s="41"/>
    </row>
    <row r="42" spans="1:6" x14ac:dyDescent="0.25">
      <c r="A42" s="42" t="s">
        <v>206</v>
      </c>
      <c r="B42" s="11"/>
      <c r="C42" s="11"/>
      <c r="D42" s="4"/>
      <c r="E42" s="5"/>
      <c r="F42" s="41"/>
    </row>
    <row r="43" spans="1:6" x14ac:dyDescent="0.25">
      <c r="A43" s="40" t="s">
        <v>207</v>
      </c>
      <c r="B43" s="11" t="s">
        <v>208</v>
      </c>
      <c r="C43" s="11" t="s">
        <v>209</v>
      </c>
      <c r="D43" s="4">
        <v>2500000</v>
      </c>
      <c r="E43" s="5">
        <v>2350.29</v>
      </c>
      <c r="F43" s="41">
        <v>0.09</v>
      </c>
    </row>
    <row r="44" spans="1:6" x14ac:dyDescent="0.25">
      <c r="A44" s="40" t="s">
        <v>210</v>
      </c>
      <c r="B44" s="11" t="s">
        <v>211</v>
      </c>
      <c r="C44" s="11" t="s">
        <v>212</v>
      </c>
      <c r="D44" s="4">
        <v>2500000</v>
      </c>
      <c r="E44" s="5">
        <v>2349.81</v>
      </c>
      <c r="F44" s="41">
        <v>0.09</v>
      </c>
    </row>
    <row r="45" spans="1:6" x14ac:dyDescent="0.25">
      <c r="A45" s="40" t="s">
        <v>213</v>
      </c>
      <c r="B45" s="11" t="s">
        <v>214</v>
      </c>
      <c r="C45" s="11" t="s">
        <v>215</v>
      </c>
      <c r="D45" s="4">
        <v>2500000</v>
      </c>
      <c r="E45" s="5">
        <v>2347.09</v>
      </c>
      <c r="F45" s="41">
        <v>8.9899999999999994E-2</v>
      </c>
    </row>
    <row r="46" spans="1:6" x14ac:dyDescent="0.25">
      <c r="A46" s="40" t="s">
        <v>216</v>
      </c>
      <c r="B46" s="11" t="s">
        <v>217</v>
      </c>
      <c r="C46" s="11" t="s">
        <v>215</v>
      </c>
      <c r="D46" s="4">
        <v>2500000</v>
      </c>
      <c r="E46" s="5">
        <v>2346.14</v>
      </c>
      <c r="F46" s="41">
        <v>8.9800000000000005E-2</v>
      </c>
    </row>
    <row r="47" spans="1:6" x14ac:dyDescent="0.25">
      <c r="A47" s="40"/>
      <c r="B47" s="11"/>
      <c r="C47" s="11"/>
      <c r="D47" s="4"/>
      <c r="E47" s="5"/>
      <c r="F47" s="41"/>
    </row>
    <row r="48" spans="1:6" x14ac:dyDescent="0.25">
      <c r="A48" s="46" t="s">
        <v>108</v>
      </c>
      <c r="B48" s="26"/>
      <c r="C48" s="26"/>
      <c r="D48" s="27"/>
      <c r="E48" s="14">
        <v>9393.33</v>
      </c>
      <c r="F48" s="43">
        <v>0.35970000000000002</v>
      </c>
    </row>
    <row r="49" spans="1:6" x14ac:dyDescent="0.25">
      <c r="A49" s="40"/>
      <c r="B49" s="11"/>
      <c r="C49" s="11"/>
      <c r="D49" s="4"/>
      <c r="E49" s="5"/>
      <c r="F49" s="41"/>
    </row>
    <row r="50" spans="1:6" x14ac:dyDescent="0.25">
      <c r="A50" s="40"/>
      <c r="B50" s="11"/>
      <c r="C50" s="11"/>
      <c r="D50" s="4"/>
      <c r="E50" s="5"/>
      <c r="F50" s="41"/>
    </row>
    <row r="51" spans="1:6" x14ac:dyDescent="0.25">
      <c r="A51" s="42" t="s">
        <v>109</v>
      </c>
      <c r="B51" s="11"/>
      <c r="C51" s="11"/>
      <c r="D51" s="4"/>
      <c r="E51" s="5"/>
      <c r="F51" s="41"/>
    </row>
    <row r="52" spans="1:6" x14ac:dyDescent="0.25">
      <c r="A52" s="40" t="s">
        <v>110</v>
      </c>
      <c r="B52" s="11"/>
      <c r="C52" s="11"/>
      <c r="D52" s="4"/>
      <c r="E52" s="5">
        <v>1800.41</v>
      </c>
      <c r="F52" s="41">
        <v>6.8900000000000003E-2</v>
      </c>
    </row>
    <row r="53" spans="1:6" x14ac:dyDescent="0.25">
      <c r="A53" s="42" t="s">
        <v>98</v>
      </c>
      <c r="B53" s="12"/>
      <c r="C53" s="12"/>
      <c r="D53" s="6"/>
      <c r="E53" s="14">
        <v>1800.41</v>
      </c>
      <c r="F53" s="43">
        <v>6.8900000000000003E-2</v>
      </c>
    </row>
    <row r="54" spans="1:6" x14ac:dyDescent="0.25">
      <c r="A54" s="40"/>
      <c r="B54" s="11"/>
      <c r="C54" s="11"/>
      <c r="D54" s="4"/>
      <c r="E54" s="5"/>
      <c r="F54" s="41"/>
    </row>
    <row r="55" spans="1:6" x14ac:dyDescent="0.25">
      <c r="A55" s="46" t="s">
        <v>108</v>
      </c>
      <c r="B55" s="26"/>
      <c r="C55" s="26"/>
      <c r="D55" s="27"/>
      <c r="E55" s="14">
        <v>1800.41</v>
      </c>
      <c r="F55" s="43">
        <v>6.8900000000000003E-2</v>
      </c>
    </row>
    <row r="56" spans="1:6" x14ac:dyDescent="0.25">
      <c r="A56" s="40" t="s">
        <v>111</v>
      </c>
      <c r="B56" s="11"/>
      <c r="C56" s="11"/>
      <c r="D56" s="4"/>
      <c r="E56" s="5">
        <v>459.59</v>
      </c>
      <c r="F56" s="41">
        <v>1.7500000000000002E-2</v>
      </c>
    </row>
    <row r="57" spans="1:6" x14ac:dyDescent="0.25">
      <c r="A57" s="47" t="s">
        <v>112</v>
      </c>
      <c r="B57" s="13"/>
      <c r="C57" s="13"/>
      <c r="D57" s="8"/>
      <c r="E57" s="9">
        <v>26118.12</v>
      </c>
      <c r="F57" s="48">
        <v>1</v>
      </c>
    </row>
    <row r="58" spans="1:6" x14ac:dyDescent="0.25">
      <c r="A58" s="32"/>
      <c r="B58" s="22"/>
      <c r="C58" s="22"/>
      <c r="D58" s="22"/>
      <c r="E58" s="22"/>
      <c r="F58" s="31"/>
    </row>
    <row r="59" spans="1:6" x14ac:dyDescent="0.25">
      <c r="A59" s="49" t="s">
        <v>113</v>
      </c>
      <c r="B59" s="22"/>
      <c r="C59" s="22"/>
      <c r="D59" s="22"/>
      <c r="E59" s="22"/>
      <c r="F59" s="31"/>
    </row>
    <row r="60" spans="1:6" x14ac:dyDescent="0.25">
      <c r="A60" s="49" t="s">
        <v>114</v>
      </c>
      <c r="B60" s="22"/>
      <c r="C60" s="22"/>
      <c r="D60" s="22"/>
      <c r="E60" s="22"/>
      <c r="F60" s="31"/>
    </row>
    <row r="61" spans="1:6" x14ac:dyDescent="0.25">
      <c r="A61" s="32"/>
      <c r="B61" s="22"/>
      <c r="C61" s="22"/>
      <c r="D61" s="22"/>
      <c r="E61" s="22"/>
      <c r="F61" s="31"/>
    </row>
    <row r="62" spans="1:6" x14ac:dyDescent="0.25">
      <c r="A62" s="32"/>
      <c r="B62" s="22"/>
      <c r="C62" s="22"/>
      <c r="D62" s="22"/>
      <c r="E62" s="22"/>
      <c r="F62" s="31"/>
    </row>
    <row r="63" spans="1:6" x14ac:dyDescent="0.25">
      <c r="A63" s="49" t="s">
        <v>1183</v>
      </c>
      <c r="B63" s="22"/>
      <c r="C63" s="22"/>
      <c r="D63" s="22"/>
      <c r="E63" s="22"/>
      <c r="F63" s="31"/>
    </row>
    <row r="64" spans="1:6" x14ac:dyDescent="0.25">
      <c r="A64" s="50" t="s">
        <v>1184</v>
      </c>
      <c r="B64" s="21" t="s">
        <v>66</v>
      </c>
      <c r="C64" s="22"/>
      <c r="D64" s="22"/>
      <c r="E64" s="22"/>
      <c r="F64" s="31"/>
    </row>
    <row r="65" spans="1:6" x14ac:dyDescent="0.25">
      <c r="A65" s="32" t="s">
        <v>1270</v>
      </c>
      <c r="B65" s="22"/>
      <c r="C65" s="22"/>
      <c r="D65" s="22"/>
      <c r="E65" s="22"/>
      <c r="F65" s="31"/>
    </row>
    <row r="66" spans="1:6" x14ac:dyDescent="0.25">
      <c r="A66" s="32" t="s">
        <v>1226</v>
      </c>
      <c r="B66" s="22" t="s">
        <v>1186</v>
      </c>
      <c r="C66" s="22" t="s">
        <v>1186</v>
      </c>
      <c r="D66" s="22"/>
      <c r="E66" s="22"/>
      <c r="F66" s="31"/>
    </row>
    <row r="67" spans="1:6" x14ac:dyDescent="0.25">
      <c r="A67" s="32"/>
      <c r="B67" s="51">
        <v>43555</v>
      </c>
      <c r="C67" s="51">
        <v>43585</v>
      </c>
      <c r="D67" s="22"/>
      <c r="E67" s="22"/>
      <c r="F67" s="31"/>
    </row>
    <row r="68" spans="1:6" x14ac:dyDescent="0.25">
      <c r="A68" s="32" t="s">
        <v>1187</v>
      </c>
      <c r="B68" s="21">
        <v>2275.8137000000002</v>
      </c>
      <c r="C68" s="21">
        <v>2286.2883999999999</v>
      </c>
      <c r="D68" s="22"/>
      <c r="E68" s="22"/>
      <c r="F68" s="31"/>
    </row>
    <row r="69" spans="1:6" x14ac:dyDescent="0.25">
      <c r="A69" s="32" t="s">
        <v>1188</v>
      </c>
      <c r="B69" s="21" t="s">
        <v>1189</v>
      </c>
      <c r="C69" s="21" t="s">
        <v>1189</v>
      </c>
      <c r="D69" s="22"/>
      <c r="E69" s="22"/>
      <c r="F69" s="31"/>
    </row>
    <row r="70" spans="1:6" x14ac:dyDescent="0.25">
      <c r="A70" s="32" t="s">
        <v>1227</v>
      </c>
      <c r="B70" s="21">
        <v>1009.8309</v>
      </c>
      <c r="C70" s="21">
        <v>1009.8309</v>
      </c>
      <c r="D70" s="22"/>
      <c r="E70" s="22"/>
      <c r="F70" s="31"/>
    </row>
    <row r="71" spans="1:6" x14ac:dyDescent="0.25">
      <c r="A71" s="32" t="s">
        <v>1190</v>
      </c>
      <c r="B71" s="21">
        <v>2321.8244</v>
      </c>
      <c r="C71" s="21">
        <v>2332.5104999999999</v>
      </c>
      <c r="D71" s="22"/>
      <c r="E71" s="22"/>
      <c r="F71" s="31"/>
    </row>
    <row r="72" spans="1:6" x14ac:dyDescent="0.25">
      <c r="A72" s="32" t="s">
        <v>1206</v>
      </c>
      <c r="B72" s="21">
        <v>2047.6314</v>
      </c>
      <c r="C72" s="21">
        <v>2052.0360000000001</v>
      </c>
      <c r="D72" s="22"/>
      <c r="E72" s="22"/>
      <c r="F72" s="31"/>
    </row>
    <row r="73" spans="1:6" x14ac:dyDescent="0.25">
      <c r="A73" s="32" t="s">
        <v>1191</v>
      </c>
      <c r="B73" s="21">
        <v>2275.7375999999999</v>
      </c>
      <c r="C73" s="21">
        <v>2286.2114999999999</v>
      </c>
      <c r="D73" s="22"/>
      <c r="E73" s="22"/>
      <c r="F73" s="31"/>
    </row>
    <row r="74" spans="1:6" x14ac:dyDescent="0.25">
      <c r="A74" s="32" t="s">
        <v>1207</v>
      </c>
      <c r="B74" s="21">
        <v>2055.0311000000002</v>
      </c>
      <c r="C74" s="21">
        <v>2050.2085999999999</v>
      </c>
      <c r="D74" s="22"/>
      <c r="E74" s="22"/>
      <c r="F74" s="31"/>
    </row>
    <row r="75" spans="1:6" x14ac:dyDescent="0.25">
      <c r="A75" s="32" t="s">
        <v>1208</v>
      </c>
      <c r="B75" s="21">
        <v>1012.9165</v>
      </c>
      <c r="C75" s="21">
        <v>1007.297</v>
      </c>
      <c r="D75" s="22"/>
      <c r="E75" s="22"/>
      <c r="F75" s="31"/>
    </row>
    <row r="76" spans="1:6" x14ac:dyDescent="0.25">
      <c r="A76" s="32" t="s">
        <v>1221</v>
      </c>
      <c r="B76" s="21" t="s">
        <v>1189</v>
      </c>
      <c r="C76" s="21" t="s">
        <v>1189</v>
      </c>
      <c r="D76" s="22"/>
      <c r="E76" s="22"/>
      <c r="F76" s="31"/>
    </row>
    <row r="77" spans="1:6" x14ac:dyDescent="0.25">
      <c r="A77" s="32" t="s">
        <v>1228</v>
      </c>
      <c r="B77" s="21" t="s">
        <v>1189</v>
      </c>
      <c r="C77" s="21" t="s">
        <v>1189</v>
      </c>
      <c r="D77" s="22"/>
      <c r="E77" s="22"/>
      <c r="F77" s="31"/>
    </row>
    <row r="78" spans="1:6" ht="14.65" customHeight="1" x14ac:dyDescent="0.25">
      <c r="A78" s="32" t="s">
        <v>1229</v>
      </c>
      <c r="B78" s="21">
        <v>1007.5037</v>
      </c>
      <c r="C78" s="21">
        <v>1007.5037</v>
      </c>
      <c r="D78" s="22"/>
      <c r="E78" s="22"/>
      <c r="F78" s="31"/>
    </row>
    <row r="79" spans="1:6" x14ac:dyDescent="0.25">
      <c r="A79" s="32" t="s">
        <v>1230</v>
      </c>
      <c r="B79" s="21">
        <v>1509.7405000000001</v>
      </c>
      <c r="C79" s="21">
        <v>1515.6947</v>
      </c>
      <c r="D79" s="22"/>
      <c r="E79" s="22"/>
      <c r="F79" s="31"/>
    </row>
    <row r="80" spans="1:6" x14ac:dyDescent="0.25">
      <c r="A80" s="32" t="s">
        <v>1231</v>
      </c>
      <c r="B80" s="21">
        <v>2024.8425999999999</v>
      </c>
      <c r="C80" s="21">
        <v>2028.6663000000001</v>
      </c>
      <c r="D80" s="22"/>
      <c r="E80" s="22"/>
      <c r="F80" s="31"/>
    </row>
    <row r="81" spans="1:6" x14ac:dyDescent="0.25">
      <c r="A81" s="32" t="s">
        <v>1232</v>
      </c>
      <c r="B81" s="21">
        <v>2230.4088999999999</v>
      </c>
      <c r="C81" s="21">
        <v>2239.2053999999998</v>
      </c>
      <c r="D81" s="22"/>
      <c r="E81" s="22"/>
      <c r="F81" s="31"/>
    </row>
    <row r="82" spans="1:6" x14ac:dyDescent="0.25">
      <c r="A82" s="32" t="s">
        <v>1233</v>
      </c>
      <c r="B82" s="21">
        <v>1080.7963</v>
      </c>
      <c r="C82" s="21">
        <v>1075.0525</v>
      </c>
      <c r="D82" s="22"/>
      <c r="E82" s="22"/>
      <c r="F82" s="31"/>
    </row>
    <row r="83" spans="1:6" x14ac:dyDescent="0.25">
      <c r="A83" s="32" t="s">
        <v>1234</v>
      </c>
      <c r="B83" s="21">
        <v>1008.9904</v>
      </c>
      <c r="C83" s="21">
        <v>1007.1651000000001</v>
      </c>
      <c r="D83" s="22"/>
      <c r="E83" s="22"/>
      <c r="F83" s="31"/>
    </row>
    <row r="84" spans="1:6" x14ac:dyDescent="0.25">
      <c r="A84" s="32" t="s">
        <v>1222</v>
      </c>
      <c r="B84" s="21" t="s">
        <v>1189</v>
      </c>
      <c r="C84" s="21" t="s">
        <v>1189</v>
      </c>
      <c r="D84" s="22"/>
      <c r="E84" s="22"/>
      <c r="F84" s="31"/>
    </row>
    <row r="85" spans="1:6" x14ac:dyDescent="0.25">
      <c r="A85" s="32" t="s">
        <v>1235</v>
      </c>
      <c r="B85" s="21" t="s">
        <v>1189</v>
      </c>
      <c r="C85" s="21" t="s">
        <v>1189</v>
      </c>
      <c r="D85" s="22"/>
      <c r="E85" s="22"/>
      <c r="F85" s="31"/>
    </row>
    <row r="86" spans="1:6" x14ac:dyDescent="0.25">
      <c r="A86" s="32" t="s">
        <v>1236</v>
      </c>
      <c r="B86" s="21">
        <v>1006.2320999999999</v>
      </c>
      <c r="C86" s="21">
        <v>1006.2320999999999</v>
      </c>
      <c r="D86" s="22"/>
      <c r="E86" s="22"/>
      <c r="F86" s="31"/>
    </row>
    <row r="87" spans="1:6" x14ac:dyDescent="0.25">
      <c r="A87" s="32" t="s">
        <v>1237</v>
      </c>
      <c r="B87" s="21" t="s">
        <v>1189</v>
      </c>
      <c r="C87" s="21" t="s">
        <v>1189</v>
      </c>
      <c r="D87" s="22"/>
      <c r="E87" s="22"/>
      <c r="F87" s="31"/>
    </row>
    <row r="88" spans="1:6" x14ac:dyDescent="0.25">
      <c r="A88" s="32" t="s">
        <v>1238</v>
      </c>
      <c r="B88" s="21" t="s">
        <v>1189</v>
      </c>
      <c r="C88" s="21" t="s">
        <v>1189</v>
      </c>
      <c r="D88" s="22"/>
      <c r="E88" s="22"/>
      <c r="F88" s="31"/>
    </row>
    <row r="89" spans="1:6" x14ac:dyDescent="0.25">
      <c r="A89" s="32" t="s">
        <v>1239</v>
      </c>
      <c r="B89" s="21">
        <v>2004.0563</v>
      </c>
      <c r="C89" s="21">
        <v>2011.96</v>
      </c>
      <c r="D89" s="22"/>
      <c r="E89" s="22"/>
      <c r="F89" s="31"/>
    </row>
    <row r="90" spans="1:6" x14ac:dyDescent="0.25">
      <c r="A90" s="32" t="s">
        <v>1240</v>
      </c>
      <c r="B90" s="21">
        <v>1137.2741000000001</v>
      </c>
      <c r="C90" s="21">
        <v>1141.7588000000001</v>
      </c>
      <c r="D90" s="22"/>
      <c r="E90" s="22"/>
      <c r="F90" s="31"/>
    </row>
    <row r="91" spans="1:6" x14ac:dyDescent="0.25">
      <c r="A91" s="32" t="s">
        <v>1241</v>
      </c>
      <c r="B91" s="21">
        <v>1009.7323</v>
      </c>
      <c r="C91" s="21">
        <v>1007.9056</v>
      </c>
      <c r="D91" s="22"/>
      <c r="E91" s="22"/>
      <c r="F91" s="31"/>
    </row>
    <row r="92" spans="1:6" x14ac:dyDescent="0.25">
      <c r="A92" s="32" t="s">
        <v>1223</v>
      </c>
      <c r="B92" s="21" t="s">
        <v>1189</v>
      </c>
      <c r="C92" s="21" t="s">
        <v>1189</v>
      </c>
      <c r="D92" s="22"/>
      <c r="E92" s="22"/>
      <c r="F92" s="31"/>
    </row>
    <row r="93" spans="1:6" x14ac:dyDescent="0.25">
      <c r="A93" s="32" t="s">
        <v>1200</v>
      </c>
      <c r="B93" s="22"/>
      <c r="C93" s="22"/>
      <c r="D93" s="22"/>
      <c r="E93" s="22"/>
      <c r="F93" s="31"/>
    </row>
    <row r="94" spans="1:6" x14ac:dyDescent="0.25">
      <c r="A94" s="32"/>
      <c r="B94" s="22"/>
      <c r="C94" s="22"/>
      <c r="D94" s="22"/>
      <c r="E94" s="22"/>
      <c r="F94" s="31"/>
    </row>
    <row r="95" spans="1:6" x14ac:dyDescent="0.25">
      <c r="A95" s="32" t="s">
        <v>1214</v>
      </c>
      <c r="B95" s="22"/>
      <c r="C95" s="22"/>
      <c r="D95" s="22"/>
      <c r="E95" s="22"/>
      <c r="F95" s="31"/>
    </row>
    <row r="96" spans="1:6" x14ac:dyDescent="0.25">
      <c r="A96" s="32"/>
      <c r="B96" s="22"/>
      <c r="C96" s="22"/>
      <c r="D96" s="22"/>
      <c r="E96" s="22"/>
      <c r="F96" s="31"/>
    </row>
    <row r="97" spans="1:6" x14ac:dyDescent="0.25">
      <c r="A97" s="55" t="s">
        <v>1215</v>
      </c>
      <c r="B97" s="56" t="s">
        <v>1216</v>
      </c>
      <c r="C97" s="56" t="s">
        <v>1217</v>
      </c>
      <c r="D97" s="56" t="s">
        <v>1218</v>
      </c>
      <c r="E97" s="22"/>
      <c r="F97" s="31"/>
    </row>
    <row r="98" spans="1:6" x14ac:dyDescent="0.25">
      <c r="A98" s="55" t="s">
        <v>1242</v>
      </c>
      <c r="B98" s="56"/>
      <c r="C98" s="56">
        <v>3.3419878999999999</v>
      </c>
      <c r="D98" s="56">
        <v>3.0946975000000001</v>
      </c>
      <c r="E98" s="22"/>
      <c r="F98" s="31"/>
    </row>
    <row r="99" spans="1:6" x14ac:dyDescent="0.25">
      <c r="A99" s="55" t="s">
        <v>1243</v>
      </c>
      <c r="B99" s="56"/>
      <c r="C99" s="56">
        <v>3.6063293000000001</v>
      </c>
      <c r="D99" s="56">
        <v>3.3394789</v>
      </c>
      <c r="E99" s="22"/>
      <c r="F99" s="31"/>
    </row>
    <row r="100" spans="1:6" x14ac:dyDescent="0.25">
      <c r="A100" s="55" t="s">
        <v>1219</v>
      </c>
      <c r="B100" s="56"/>
      <c r="C100" s="56">
        <v>10.279714999999999</v>
      </c>
      <c r="D100" s="56">
        <v>9.5190672999999997</v>
      </c>
      <c r="E100" s="22"/>
      <c r="F100" s="31"/>
    </row>
    <row r="101" spans="1:6" x14ac:dyDescent="0.25">
      <c r="A101" s="55" t="s">
        <v>1244</v>
      </c>
      <c r="B101" s="56"/>
      <c r="C101" s="56">
        <v>7.3991173999999997</v>
      </c>
      <c r="D101" s="56">
        <v>6.8516196000000003</v>
      </c>
      <c r="E101" s="22"/>
      <c r="F101" s="31"/>
    </row>
    <row r="102" spans="1:6" x14ac:dyDescent="0.25">
      <c r="A102" s="55" t="s">
        <v>1245</v>
      </c>
      <c r="B102" s="56"/>
      <c r="C102" s="56">
        <v>2.8581976</v>
      </c>
      <c r="D102" s="56">
        <v>2.6467052999999998</v>
      </c>
      <c r="E102" s="22"/>
      <c r="F102" s="31"/>
    </row>
    <row r="103" spans="1:6" x14ac:dyDescent="0.25">
      <c r="A103" s="55" t="s">
        <v>1224</v>
      </c>
      <c r="B103" s="56"/>
      <c r="C103" s="56">
        <v>2.9911859999999999</v>
      </c>
      <c r="D103" s="56">
        <v>2.7698532</v>
      </c>
      <c r="E103" s="22"/>
      <c r="F103" s="31"/>
    </row>
    <row r="104" spans="1:6" x14ac:dyDescent="0.25">
      <c r="A104" s="55" t="s">
        <v>1225</v>
      </c>
      <c r="B104" s="56"/>
      <c r="C104" s="56">
        <v>7.2032271000000003</v>
      </c>
      <c r="D104" s="56">
        <v>6.6702241000000004</v>
      </c>
      <c r="E104" s="22"/>
      <c r="F104" s="31"/>
    </row>
    <row r="105" spans="1:6" x14ac:dyDescent="0.25">
      <c r="A105" s="55" t="s">
        <v>1220</v>
      </c>
      <c r="B105" s="56"/>
      <c r="C105" s="56">
        <v>4.171748</v>
      </c>
      <c r="D105" s="56">
        <v>3.8630594</v>
      </c>
      <c r="E105" s="22"/>
      <c r="F105" s="31"/>
    </row>
    <row r="106" spans="1:6" x14ac:dyDescent="0.25">
      <c r="A106" s="55" t="s">
        <v>1246</v>
      </c>
      <c r="B106" s="56"/>
      <c r="C106" s="56">
        <v>2.8544463000000002</v>
      </c>
      <c r="D106" s="56">
        <v>2.6432313999999999</v>
      </c>
      <c r="E106" s="22"/>
      <c r="F106" s="31"/>
    </row>
    <row r="107" spans="1:6" x14ac:dyDescent="0.25">
      <c r="A107" s="55" t="s">
        <v>1247</v>
      </c>
      <c r="B107" s="56"/>
      <c r="C107" s="56">
        <v>4.1748551999999997</v>
      </c>
      <c r="D107" s="56">
        <v>3.8659368000000001</v>
      </c>
      <c r="E107" s="22"/>
      <c r="F107" s="31"/>
    </row>
    <row r="108" spans="1:6" x14ac:dyDescent="0.25">
      <c r="A108" s="32"/>
      <c r="B108" s="22"/>
      <c r="C108" s="22"/>
      <c r="D108" s="22"/>
      <c r="E108" s="22"/>
      <c r="F108" s="31"/>
    </row>
    <row r="109" spans="1:6" x14ac:dyDescent="0.25">
      <c r="A109" s="61" t="s">
        <v>1202</v>
      </c>
      <c r="B109" s="73" t="s">
        <v>66</v>
      </c>
      <c r="C109" s="22"/>
      <c r="D109" s="22"/>
      <c r="E109" s="22"/>
      <c r="F109" s="31"/>
    </row>
    <row r="110" spans="1:6" x14ac:dyDescent="0.25">
      <c r="A110" s="60" t="s">
        <v>1203</v>
      </c>
      <c r="B110" s="73" t="s">
        <v>66</v>
      </c>
      <c r="C110" s="22"/>
      <c r="D110" s="22"/>
      <c r="E110" s="22"/>
      <c r="F110" s="31"/>
    </row>
    <row r="111" spans="1:6" x14ac:dyDescent="0.25">
      <c r="A111" s="60" t="s">
        <v>1204</v>
      </c>
      <c r="B111" s="73" t="s">
        <v>66</v>
      </c>
      <c r="C111" s="22"/>
      <c r="D111" s="22"/>
      <c r="E111" s="22"/>
      <c r="F111" s="31"/>
    </row>
    <row r="112" spans="1:6" x14ac:dyDescent="0.25">
      <c r="A112" s="61" t="s">
        <v>1205</v>
      </c>
      <c r="B112" s="76">
        <v>1.02071</v>
      </c>
      <c r="C112" s="22"/>
      <c r="D112" s="22"/>
      <c r="E112" s="22"/>
      <c r="F112" s="31"/>
    </row>
    <row r="113" spans="1:6" ht="30" x14ac:dyDescent="0.25">
      <c r="A113" s="60" t="s">
        <v>1268</v>
      </c>
      <c r="B113" s="73" t="s">
        <v>66</v>
      </c>
      <c r="C113" s="22"/>
      <c r="D113" s="22"/>
      <c r="E113" s="22"/>
      <c r="F113" s="31"/>
    </row>
    <row r="114" spans="1:6" ht="30" x14ac:dyDescent="0.25">
      <c r="A114" s="50" t="s">
        <v>1269</v>
      </c>
      <c r="B114" s="21" t="s">
        <v>66</v>
      </c>
      <c r="C114" s="22"/>
      <c r="D114" s="22"/>
      <c r="E114" s="22"/>
      <c r="F114" s="31"/>
    </row>
    <row r="115" spans="1:6" ht="15.75" thickBot="1" x14ac:dyDescent="0.3">
      <c r="A115" s="57"/>
      <c r="B115" s="52"/>
      <c r="C115" s="52"/>
      <c r="D115" s="52"/>
      <c r="E115" s="52"/>
      <c r="F115" s="53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3"/>
  <sheetViews>
    <sheetView showGridLines="0" workbookViewId="0">
      <pane ySplit="7" topLeftCell="A279" activePane="bottomLeft" state="frozen"/>
      <selection pane="bottomLeft" activeCell="B293" sqref="B293"/>
    </sheetView>
  </sheetViews>
  <sheetFormatPr defaultRowHeight="15" x14ac:dyDescent="0.25"/>
  <cols>
    <col min="1" max="1" width="79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18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19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2" t="s">
        <v>65</v>
      </c>
      <c r="B9" s="11"/>
      <c r="C9" s="11"/>
      <c r="D9" s="4"/>
      <c r="E9" s="5"/>
      <c r="F9" s="41"/>
    </row>
    <row r="10" spans="1:8" x14ac:dyDescent="0.25">
      <c r="A10" s="42" t="s">
        <v>218</v>
      </c>
      <c r="B10" s="11"/>
      <c r="C10" s="11"/>
      <c r="D10" s="4"/>
      <c r="E10" s="5"/>
      <c r="F10" s="41"/>
    </row>
    <row r="11" spans="1:8" x14ac:dyDescent="0.25">
      <c r="A11" s="40" t="s">
        <v>219</v>
      </c>
      <c r="B11" s="11" t="s">
        <v>220</v>
      </c>
      <c r="C11" s="11" t="s">
        <v>221</v>
      </c>
      <c r="D11" s="4">
        <v>1907500</v>
      </c>
      <c r="E11" s="5">
        <v>26567.66</v>
      </c>
      <c r="F11" s="41">
        <v>8.09E-2</v>
      </c>
    </row>
    <row r="12" spans="1:8" x14ac:dyDescent="0.25">
      <c r="A12" s="40" t="s">
        <v>222</v>
      </c>
      <c r="B12" s="11" t="s">
        <v>223</v>
      </c>
      <c r="C12" s="11" t="s">
        <v>224</v>
      </c>
      <c r="D12" s="4">
        <v>1219000</v>
      </c>
      <c r="E12" s="5">
        <v>24319.66</v>
      </c>
      <c r="F12" s="41">
        <v>7.4099999999999999E-2</v>
      </c>
    </row>
    <row r="13" spans="1:8" x14ac:dyDescent="0.25">
      <c r="A13" s="40" t="s">
        <v>225</v>
      </c>
      <c r="B13" s="11" t="s">
        <v>226</v>
      </c>
      <c r="C13" s="11" t="s">
        <v>227</v>
      </c>
      <c r="D13" s="4">
        <v>3171600</v>
      </c>
      <c r="E13" s="5">
        <v>23829.82</v>
      </c>
      <c r="F13" s="41">
        <v>7.2599999999999998E-2</v>
      </c>
    </row>
    <row r="14" spans="1:8" x14ac:dyDescent="0.25">
      <c r="A14" s="40" t="s">
        <v>228</v>
      </c>
      <c r="B14" s="11" t="s">
        <v>229</v>
      </c>
      <c r="C14" s="11" t="s">
        <v>230</v>
      </c>
      <c r="D14" s="4">
        <v>3714700</v>
      </c>
      <c r="E14" s="5">
        <v>17000.32</v>
      </c>
      <c r="F14" s="41">
        <v>5.1799999999999999E-2</v>
      </c>
    </row>
    <row r="15" spans="1:8" x14ac:dyDescent="0.25">
      <c r="A15" s="40" t="s">
        <v>231</v>
      </c>
      <c r="B15" s="11" t="s">
        <v>232</v>
      </c>
      <c r="C15" s="11" t="s">
        <v>233</v>
      </c>
      <c r="D15" s="4">
        <v>985200</v>
      </c>
      <c r="E15" s="5">
        <v>9548.07</v>
      </c>
      <c r="F15" s="41">
        <v>2.9100000000000001E-2</v>
      </c>
    </row>
    <row r="16" spans="1:8" x14ac:dyDescent="0.25">
      <c r="A16" s="40" t="s">
        <v>234</v>
      </c>
      <c r="B16" s="11" t="s">
        <v>235</v>
      </c>
      <c r="C16" s="11" t="s">
        <v>236</v>
      </c>
      <c r="D16" s="4">
        <v>2994000</v>
      </c>
      <c r="E16" s="5">
        <v>9279.9</v>
      </c>
      <c r="F16" s="41">
        <v>2.8299999999999999E-2</v>
      </c>
    </row>
    <row r="17" spans="1:6" x14ac:dyDescent="0.25">
      <c r="A17" s="40" t="s">
        <v>237</v>
      </c>
      <c r="B17" s="11" t="s">
        <v>238</v>
      </c>
      <c r="C17" s="11" t="s">
        <v>224</v>
      </c>
      <c r="D17" s="4">
        <v>1240500</v>
      </c>
      <c r="E17" s="5">
        <v>8627.06</v>
      </c>
      <c r="F17" s="41">
        <v>2.63E-2</v>
      </c>
    </row>
    <row r="18" spans="1:6" x14ac:dyDescent="0.25">
      <c r="A18" s="40" t="s">
        <v>239</v>
      </c>
      <c r="B18" s="11" t="s">
        <v>240</v>
      </c>
      <c r="C18" s="11" t="s">
        <v>241</v>
      </c>
      <c r="D18" s="4">
        <v>2748000</v>
      </c>
      <c r="E18" s="5">
        <v>8281.1</v>
      </c>
      <c r="F18" s="41">
        <v>2.52E-2</v>
      </c>
    </row>
    <row r="19" spans="1:6" x14ac:dyDescent="0.25">
      <c r="A19" s="40" t="s">
        <v>242</v>
      </c>
      <c r="B19" s="11" t="s">
        <v>243</v>
      </c>
      <c r="C19" s="11" t="s">
        <v>244</v>
      </c>
      <c r="D19" s="4">
        <v>564750</v>
      </c>
      <c r="E19" s="5">
        <v>7615.94</v>
      </c>
      <c r="F19" s="41">
        <v>2.3199999999999998E-2</v>
      </c>
    </row>
    <row r="20" spans="1:6" x14ac:dyDescent="0.25">
      <c r="A20" s="40" t="s">
        <v>245</v>
      </c>
      <c r="B20" s="11" t="s">
        <v>246</v>
      </c>
      <c r="C20" s="11" t="s">
        <v>241</v>
      </c>
      <c r="D20" s="4">
        <v>373800</v>
      </c>
      <c r="E20" s="5">
        <v>6570.28</v>
      </c>
      <c r="F20" s="41">
        <v>0.02</v>
      </c>
    </row>
    <row r="21" spans="1:6" x14ac:dyDescent="0.25">
      <c r="A21" s="40" t="s">
        <v>247</v>
      </c>
      <c r="B21" s="11" t="s">
        <v>248</v>
      </c>
      <c r="C21" s="11" t="s">
        <v>236</v>
      </c>
      <c r="D21" s="4">
        <v>5761000</v>
      </c>
      <c r="E21" s="5">
        <v>4891.09</v>
      </c>
      <c r="F21" s="41">
        <v>1.49E-2</v>
      </c>
    </row>
    <row r="22" spans="1:6" x14ac:dyDescent="0.25">
      <c r="A22" s="40" t="s">
        <v>249</v>
      </c>
      <c r="B22" s="11" t="s">
        <v>250</v>
      </c>
      <c r="C22" s="11" t="s">
        <v>227</v>
      </c>
      <c r="D22" s="4">
        <v>205000</v>
      </c>
      <c r="E22" s="5">
        <v>4633.72</v>
      </c>
      <c r="F22" s="41">
        <v>1.41E-2</v>
      </c>
    </row>
    <row r="23" spans="1:6" x14ac:dyDescent="0.25">
      <c r="A23" s="40" t="s">
        <v>251</v>
      </c>
      <c r="B23" s="11" t="s">
        <v>252</v>
      </c>
      <c r="C23" s="11" t="s">
        <v>253</v>
      </c>
      <c r="D23" s="4">
        <v>500250</v>
      </c>
      <c r="E23" s="5">
        <v>4508.25</v>
      </c>
      <c r="F23" s="41">
        <v>1.37E-2</v>
      </c>
    </row>
    <row r="24" spans="1:6" x14ac:dyDescent="0.25">
      <c r="A24" s="40" t="s">
        <v>254</v>
      </c>
      <c r="B24" s="11" t="s">
        <v>255</v>
      </c>
      <c r="C24" s="11" t="s">
        <v>256</v>
      </c>
      <c r="D24" s="4">
        <v>1372500</v>
      </c>
      <c r="E24" s="5">
        <v>4232.1000000000004</v>
      </c>
      <c r="F24" s="41">
        <v>1.29E-2</v>
      </c>
    </row>
    <row r="25" spans="1:6" x14ac:dyDescent="0.25">
      <c r="A25" s="40" t="s">
        <v>257</v>
      </c>
      <c r="B25" s="11" t="s">
        <v>258</v>
      </c>
      <c r="C25" s="11" t="s">
        <v>259</v>
      </c>
      <c r="D25" s="4">
        <v>8280000</v>
      </c>
      <c r="E25" s="5">
        <v>3717.72</v>
      </c>
      <c r="F25" s="41">
        <v>1.1299999999999999E-2</v>
      </c>
    </row>
    <row r="26" spans="1:6" x14ac:dyDescent="0.25">
      <c r="A26" s="40" t="s">
        <v>260</v>
      </c>
      <c r="B26" s="11" t="s">
        <v>261</v>
      </c>
      <c r="C26" s="11" t="s">
        <v>224</v>
      </c>
      <c r="D26" s="4">
        <v>9147600</v>
      </c>
      <c r="E26" s="5">
        <v>3672.76</v>
      </c>
      <c r="F26" s="41">
        <v>1.12E-2</v>
      </c>
    </row>
    <row r="27" spans="1:6" x14ac:dyDescent="0.25">
      <c r="A27" s="40" t="s">
        <v>262</v>
      </c>
      <c r="B27" s="11" t="s">
        <v>263</v>
      </c>
      <c r="C27" s="11" t="s">
        <v>236</v>
      </c>
      <c r="D27" s="4">
        <v>154000</v>
      </c>
      <c r="E27" s="5">
        <v>3568.87</v>
      </c>
      <c r="F27" s="41">
        <v>1.09E-2</v>
      </c>
    </row>
    <row r="28" spans="1:6" x14ac:dyDescent="0.25">
      <c r="A28" s="40" t="s">
        <v>264</v>
      </c>
      <c r="B28" s="11" t="s">
        <v>265</v>
      </c>
      <c r="C28" s="11" t="s">
        <v>230</v>
      </c>
      <c r="D28" s="4">
        <v>415000</v>
      </c>
      <c r="E28" s="5">
        <v>3399.06</v>
      </c>
      <c r="F28" s="41">
        <v>1.04E-2</v>
      </c>
    </row>
    <row r="29" spans="1:6" x14ac:dyDescent="0.25">
      <c r="A29" s="40" t="s">
        <v>266</v>
      </c>
      <c r="B29" s="11" t="s">
        <v>267</v>
      </c>
      <c r="C29" s="11" t="s">
        <v>268</v>
      </c>
      <c r="D29" s="4">
        <v>575000</v>
      </c>
      <c r="E29" s="5">
        <v>3301.94</v>
      </c>
      <c r="F29" s="41">
        <v>1.01E-2</v>
      </c>
    </row>
    <row r="30" spans="1:6" x14ac:dyDescent="0.25">
      <c r="A30" s="40" t="s">
        <v>269</v>
      </c>
      <c r="B30" s="11" t="s">
        <v>270</v>
      </c>
      <c r="C30" s="11" t="s">
        <v>271</v>
      </c>
      <c r="D30" s="4">
        <v>2460000</v>
      </c>
      <c r="E30" s="5">
        <v>3125.43</v>
      </c>
      <c r="F30" s="41">
        <v>9.4999999999999998E-3</v>
      </c>
    </row>
    <row r="31" spans="1:6" x14ac:dyDescent="0.25">
      <c r="A31" s="40" t="s">
        <v>272</v>
      </c>
      <c r="B31" s="11" t="s">
        <v>273</v>
      </c>
      <c r="C31" s="11" t="s">
        <v>241</v>
      </c>
      <c r="D31" s="4">
        <v>551250</v>
      </c>
      <c r="E31" s="5">
        <v>3093.06</v>
      </c>
      <c r="F31" s="41">
        <v>9.4000000000000004E-3</v>
      </c>
    </row>
    <row r="32" spans="1:6" x14ac:dyDescent="0.25">
      <c r="A32" s="40" t="s">
        <v>274</v>
      </c>
      <c r="B32" s="11" t="s">
        <v>275</v>
      </c>
      <c r="C32" s="11" t="s">
        <v>276</v>
      </c>
      <c r="D32" s="4">
        <v>1442000</v>
      </c>
      <c r="E32" s="5">
        <v>2971.24</v>
      </c>
      <c r="F32" s="41">
        <v>9.1000000000000004E-3</v>
      </c>
    </row>
    <row r="33" spans="1:6" x14ac:dyDescent="0.25">
      <c r="A33" s="40" t="s">
        <v>277</v>
      </c>
      <c r="B33" s="11" t="s">
        <v>278</v>
      </c>
      <c r="C33" s="11" t="s">
        <v>256</v>
      </c>
      <c r="D33" s="4">
        <v>1588500</v>
      </c>
      <c r="E33" s="5">
        <v>2829.12</v>
      </c>
      <c r="F33" s="41">
        <v>8.6E-3</v>
      </c>
    </row>
    <row r="34" spans="1:6" x14ac:dyDescent="0.25">
      <c r="A34" s="40" t="s">
        <v>279</v>
      </c>
      <c r="B34" s="11" t="s">
        <v>280</v>
      </c>
      <c r="C34" s="11" t="s">
        <v>281</v>
      </c>
      <c r="D34" s="4">
        <v>411000</v>
      </c>
      <c r="E34" s="5">
        <v>2652.18</v>
      </c>
      <c r="F34" s="41">
        <v>8.0999999999999996E-3</v>
      </c>
    </row>
    <row r="35" spans="1:6" x14ac:dyDescent="0.25">
      <c r="A35" s="40" t="s">
        <v>282</v>
      </c>
      <c r="B35" s="11" t="s">
        <v>283</v>
      </c>
      <c r="C35" s="11" t="s">
        <v>236</v>
      </c>
      <c r="D35" s="4">
        <v>1333500</v>
      </c>
      <c r="E35" s="5">
        <v>2240.2800000000002</v>
      </c>
      <c r="F35" s="41">
        <v>6.7999999999999996E-3</v>
      </c>
    </row>
    <row r="36" spans="1:6" x14ac:dyDescent="0.25">
      <c r="A36" s="40" t="s">
        <v>284</v>
      </c>
      <c r="B36" s="11" t="s">
        <v>285</v>
      </c>
      <c r="C36" s="11" t="s">
        <v>286</v>
      </c>
      <c r="D36" s="4">
        <v>4200</v>
      </c>
      <c r="E36" s="5">
        <v>2222.0100000000002</v>
      </c>
      <c r="F36" s="41">
        <v>6.7999999999999996E-3</v>
      </c>
    </row>
    <row r="37" spans="1:6" x14ac:dyDescent="0.25">
      <c r="A37" s="40" t="s">
        <v>287</v>
      </c>
      <c r="B37" s="11" t="s">
        <v>288</v>
      </c>
      <c r="C37" s="11" t="s">
        <v>224</v>
      </c>
      <c r="D37" s="4">
        <v>1806000</v>
      </c>
      <c r="E37" s="5">
        <v>2130.1799999999998</v>
      </c>
      <c r="F37" s="41">
        <v>6.4999999999999997E-3</v>
      </c>
    </row>
    <row r="38" spans="1:6" x14ac:dyDescent="0.25">
      <c r="A38" s="40" t="s">
        <v>289</v>
      </c>
      <c r="B38" s="11" t="s">
        <v>290</v>
      </c>
      <c r="C38" s="11" t="s">
        <v>291</v>
      </c>
      <c r="D38" s="4">
        <v>651552</v>
      </c>
      <c r="E38" s="5">
        <v>2086.92</v>
      </c>
      <c r="F38" s="41">
        <v>6.4000000000000003E-3</v>
      </c>
    </row>
    <row r="39" spans="1:6" x14ac:dyDescent="0.25">
      <c r="A39" s="40" t="s">
        <v>292</v>
      </c>
      <c r="B39" s="11" t="s">
        <v>293</v>
      </c>
      <c r="C39" s="11" t="s">
        <v>294</v>
      </c>
      <c r="D39" s="4">
        <v>2895000</v>
      </c>
      <c r="E39" s="5">
        <v>2049.66</v>
      </c>
      <c r="F39" s="41">
        <v>6.1999999999999998E-3</v>
      </c>
    </row>
    <row r="40" spans="1:6" x14ac:dyDescent="0.25">
      <c r="A40" s="40" t="s">
        <v>295</v>
      </c>
      <c r="B40" s="11" t="s">
        <v>296</v>
      </c>
      <c r="C40" s="11" t="s">
        <v>259</v>
      </c>
      <c r="D40" s="4">
        <v>2763000</v>
      </c>
      <c r="E40" s="5">
        <v>1873.31</v>
      </c>
      <c r="F40" s="41">
        <v>5.7000000000000002E-3</v>
      </c>
    </row>
    <row r="41" spans="1:6" x14ac:dyDescent="0.25">
      <c r="A41" s="40" t="s">
        <v>297</v>
      </c>
      <c r="B41" s="11" t="s">
        <v>298</v>
      </c>
      <c r="C41" s="11" t="s">
        <v>230</v>
      </c>
      <c r="D41" s="4">
        <v>62250</v>
      </c>
      <c r="E41" s="5">
        <v>1826.26</v>
      </c>
      <c r="F41" s="41">
        <v>5.5999999999999999E-3</v>
      </c>
    </row>
    <row r="42" spans="1:6" x14ac:dyDescent="0.25">
      <c r="A42" s="40" t="s">
        <v>299</v>
      </c>
      <c r="B42" s="11" t="s">
        <v>300</v>
      </c>
      <c r="C42" s="11" t="s">
        <v>230</v>
      </c>
      <c r="D42" s="4">
        <v>556800</v>
      </c>
      <c r="E42" s="5">
        <v>1812.11</v>
      </c>
      <c r="F42" s="41">
        <v>5.4999999999999997E-3</v>
      </c>
    </row>
    <row r="43" spans="1:6" x14ac:dyDescent="0.25">
      <c r="A43" s="40" t="s">
        <v>301</v>
      </c>
      <c r="B43" s="11" t="s">
        <v>302</v>
      </c>
      <c r="C43" s="11" t="s">
        <v>303</v>
      </c>
      <c r="D43" s="4">
        <v>440000</v>
      </c>
      <c r="E43" s="5">
        <v>1728.32</v>
      </c>
      <c r="F43" s="41">
        <v>5.3E-3</v>
      </c>
    </row>
    <row r="44" spans="1:6" x14ac:dyDescent="0.25">
      <c r="A44" s="40" t="s">
        <v>304</v>
      </c>
      <c r="B44" s="11" t="s">
        <v>305</v>
      </c>
      <c r="C44" s="11" t="s">
        <v>306</v>
      </c>
      <c r="D44" s="4">
        <v>216800</v>
      </c>
      <c r="E44" s="5">
        <v>1672.94</v>
      </c>
      <c r="F44" s="41">
        <v>5.1000000000000004E-3</v>
      </c>
    </row>
    <row r="45" spans="1:6" x14ac:dyDescent="0.25">
      <c r="A45" s="40" t="s">
        <v>307</v>
      </c>
      <c r="B45" s="11" t="s">
        <v>308</v>
      </c>
      <c r="C45" s="11" t="s">
        <v>230</v>
      </c>
      <c r="D45" s="4">
        <v>276300</v>
      </c>
      <c r="E45" s="5">
        <v>1639.84</v>
      </c>
      <c r="F45" s="41">
        <v>5.0000000000000001E-3</v>
      </c>
    </row>
    <row r="46" spans="1:6" x14ac:dyDescent="0.25">
      <c r="A46" s="40" t="s">
        <v>309</v>
      </c>
      <c r="B46" s="11" t="s">
        <v>310</v>
      </c>
      <c r="C46" s="11" t="s">
        <v>244</v>
      </c>
      <c r="D46" s="4">
        <v>9810000</v>
      </c>
      <c r="E46" s="5">
        <v>1633.37</v>
      </c>
      <c r="F46" s="41">
        <v>5.0000000000000001E-3</v>
      </c>
    </row>
    <row r="47" spans="1:6" x14ac:dyDescent="0.25">
      <c r="A47" s="40" t="s">
        <v>311</v>
      </c>
      <c r="B47" s="11" t="s">
        <v>312</v>
      </c>
      <c r="C47" s="11" t="s">
        <v>236</v>
      </c>
      <c r="D47" s="4">
        <v>10472556</v>
      </c>
      <c r="E47" s="5">
        <v>1628.48</v>
      </c>
      <c r="F47" s="41">
        <v>5.0000000000000001E-3</v>
      </c>
    </row>
    <row r="48" spans="1:6" x14ac:dyDescent="0.25">
      <c r="A48" s="40" t="s">
        <v>313</v>
      </c>
      <c r="B48" s="11" t="s">
        <v>314</v>
      </c>
      <c r="C48" s="11" t="s">
        <v>221</v>
      </c>
      <c r="D48" s="4">
        <v>397800</v>
      </c>
      <c r="E48" s="5">
        <v>1511.04</v>
      </c>
      <c r="F48" s="41">
        <v>4.5999999999999999E-3</v>
      </c>
    </row>
    <row r="49" spans="1:6" x14ac:dyDescent="0.25">
      <c r="A49" s="40" t="s">
        <v>315</v>
      </c>
      <c r="B49" s="11" t="s">
        <v>316</v>
      </c>
      <c r="C49" s="11" t="s">
        <v>317</v>
      </c>
      <c r="D49" s="4">
        <v>764400</v>
      </c>
      <c r="E49" s="5">
        <v>1320.5</v>
      </c>
      <c r="F49" s="41">
        <v>4.0000000000000001E-3</v>
      </c>
    </row>
    <row r="50" spans="1:6" x14ac:dyDescent="0.25">
      <c r="A50" s="40" t="s">
        <v>318</v>
      </c>
      <c r="B50" s="11" t="s">
        <v>319</v>
      </c>
      <c r="C50" s="11" t="s">
        <v>224</v>
      </c>
      <c r="D50" s="4">
        <v>969000</v>
      </c>
      <c r="E50" s="5">
        <v>1309.5999999999999</v>
      </c>
      <c r="F50" s="41">
        <v>4.0000000000000001E-3</v>
      </c>
    </row>
    <row r="51" spans="1:6" x14ac:dyDescent="0.25">
      <c r="A51" s="40" t="s">
        <v>320</v>
      </c>
      <c r="B51" s="11" t="s">
        <v>321</v>
      </c>
      <c r="C51" s="11" t="s">
        <v>268</v>
      </c>
      <c r="D51" s="4">
        <v>3848000</v>
      </c>
      <c r="E51" s="5">
        <v>1204.42</v>
      </c>
      <c r="F51" s="41">
        <v>3.7000000000000002E-3</v>
      </c>
    </row>
    <row r="52" spans="1:6" x14ac:dyDescent="0.25">
      <c r="A52" s="40" t="s">
        <v>322</v>
      </c>
      <c r="B52" s="11" t="s">
        <v>323</v>
      </c>
      <c r="C52" s="11" t="s">
        <v>324</v>
      </c>
      <c r="D52" s="4">
        <v>254400</v>
      </c>
      <c r="E52" s="5">
        <v>1201.4000000000001</v>
      </c>
      <c r="F52" s="41">
        <v>3.7000000000000002E-3</v>
      </c>
    </row>
    <row r="53" spans="1:6" x14ac:dyDescent="0.25">
      <c r="A53" s="40" t="s">
        <v>325</v>
      </c>
      <c r="B53" s="11" t="s">
        <v>326</v>
      </c>
      <c r="C53" s="11" t="s">
        <v>281</v>
      </c>
      <c r="D53" s="4">
        <v>1083000</v>
      </c>
      <c r="E53" s="5">
        <v>1107.9100000000001</v>
      </c>
      <c r="F53" s="41">
        <v>3.3999999999999998E-3</v>
      </c>
    </row>
    <row r="54" spans="1:6" x14ac:dyDescent="0.25">
      <c r="A54" s="40" t="s">
        <v>327</v>
      </c>
      <c r="B54" s="11" t="s">
        <v>328</v>
      </c>
      <c r="C54" s="11" t="s">
        <v>241</v>
      </c>
      <c r="D54" s="4">
        <v>10150</v>
      </c>
      <c r="E54" s="5">
        <v>1106.8900000000001</v>
      </c>
      <c r="F54" s="41">
        <v>3.3999999999999998E-3</v>
      </c>
    </row>
    <row r="55" spans="1:6" x14ac:dyDescent="0.25">
      <c r="A55" s="40" t="s">
        <v>329</v>
      </c>
      <c r="B55" s="11" t="s">
        <v>330</v>
      </c>
      <c r="C55" s="11" t="s">
        <v>236</v>
      </c>
      <c r="D55" s="4">
        <v>141600</v>
      </c>
      <c r="E55" s="5">
        <v>1085.8599999999999</v>
      </c>
      <c r="F55" s="41">
        <v>3.3E-3</v>
      </c>
    </row>
    <row r="56" spans="1:6" x14ac:dyDescent="0.25">
      <c r="A56" s="40" t="s">
        <v>331</v>
      </c>
      <c r="B56" s="11" t="s">
        <v>332</v>
      </c>
      <c r="C56" s="11" t="s">
        <v>333</v>
      </c>
      <c r="D56" s="4">
        <v>987000</v>
      </c>
      <c r="E56" s="5">
        <v>966.77</v>
      </c>
      <c r="F56" s="41">
        <v>2.8999999999999998E-3</v>
      </c>
    </row>
    <row r="57" spans="1:6" x14ac:dyDescent="0.25">
      <c r="A57" s="40" t="s">
        <v>334</v>
      </c>
      <c r="B57" s="11" t="s">
        <v>335</v>
      </c>
      <c r="C57" s="11" t="s">
        <v>224</v>
      </c>
      <c r="D57" s="4">
        <v>191250</v>
      </c>
      <c r="E57" s="5">
        <v>766.24</v>
      </c>
      <c r="F57" s="41">
        <v>2.3E-3</v>
      </c>
    </row>
    <row r="58" spans="1:6" x14ac:dyDescent="0.25">
      <c r="A58" s="40" t="s">
        <v>336</v>
      </c>
      <c r="B58" s="11" t="s">
        <v>337</v>
      </c>
      <c r="C58" s="11" t="s">
        <v>294</v>
      </c>
      <c r="D58" s="4">
        <v>1980000</v>
      </c>
      <c r="E58" s="5">
        <v>744.48</v>
      </c>
      <c r="F58" s="41">
        <v>2.3E-3</v>
      </c>
    </row>
    <row r="59" spans="1:6" x14ac:dyDescent="0.25">
      <c r="A59" s="40" t="s">
        <v>338</v>
      </c>
      <c r="B59" s="11" t="s">
        <v>339</v>
      </c>
      <c r="C59" s="11" t="s">
        <v>340</v>
      </c>
      <c r="D59" s="4">
        <v>738000</v>
      </c>
      <c r="E59" s="5">
        <v>741.32</v>
      </c>
      <c r="F59" s="41">
        <v>2.3E-3</v>
      </c>
    </row>
    <row r="60" spans="1:6" x14ac:dyDescent="0.25">
      <c r="A60" s="40" t="s">
        <v>341</v>
      </c>
      <c r="B60" s="11" t="s">
        <v>342</v>
      </c>
      <c r="C60" s="11" t="s">
        <v>241</v>
      </c>
      <c r="D60" s="4">
        <v>51100</v>
      </c>
      <c r="E60" s="5">
        <v>725.08</v>
      </c>
      <c r="F60" s="41">
        <v>2.2000000000000001E-3</v>
      </c>
    </row>
    <row r="61" spans="1:6" x14ac:dyDescent="0.25">
      <c r="A61" s="40" t="s">
        <v>343</v>
      </c>
      <c r="B61" s="11" t="s">
        <v>344</v>
      </c>
      <c r="C61" s="11" t="s">
        <v>244</v>
      </c>
      <c r="D61" s="4">
        <v>712000</v>
      </c>
      <c r="E61" s="5">
        <v>706.3</v>
      </c>
      <c r="F61" s="41">
        <v>2.2000000000000001E-3</v>
      </c>
    </row>
    <row r="62" spans="1:6" x14ac:dyDescent="0.25">
      <c r="A62" s="40" t="s">
        <v>345</v>
      </c>
      <c r="B62" s="11" t="s">
        <v>346</v>
      </c>
      <c r="C62" s="11" t="s">
        <v>276</v>
      </c>
      <c r="D62" s="4">
        <v>1352000</v>
      </c>
      <c r="E62" s="5">
        <v>700.34</v>
      </c>
      <c r="F62" s="41">
        <v>2.0999999999999999E-3</v>
      </c>
    </row>
    <row r="63" spans="1:6" x14ac:dyDescent="0.25">
      <c r="A63" s="40" t="s">
        <v>347</v>
      </c>
      <c r="B63" s="11" t="s">
        <v>348</v>
      </c>
      <c r="C63" s="11" t="s">
        <v>349</v>
      </c>
      <c r="D63" s="4">
        <v>55500</v>
      </c>
      <c r="E63" s="5">
        <v>643</v>
      </c>
      <c r="F63" s="41">
        <v>2E-3</v>
      </c>
    </row>
    <row r="64" spans="1:6" x14ac:dyDescent="0.25">
      <c r="A64" s="40" t="s">
        <v>350</v>
      </c>
      <c r="B64" s="11" t="s">
        <v>351</v>
      </c>
      <c r="C64" s="11" t="s">
        <v>253</v>
      </c>
      <c r="D64" s="4">
        <v>66000</v>
      </c>
      <c r="E64" s="5">
        <v>605.35</v>
      </c>
      <c r="F64" s="41">
        <v>1.8E-3</v>
      </c>
    </row>
    <row r="65" spans="1:6" x14ac:dyDescent="0.25">
      <c r="A65" s="40" t="s">
        <v>352</v>
      </c>
      <c r="B65" s="11" t="s">
        <v>353</v>
      </c>
      <c r="C65" s="11" t="s">
        <v>286</v>
      </c>
      <c r="D65" s="4">
        <v>282000</v>
      </c>
      <c r="E65" s="5">
        <v>603.9</v>
      </c>
      <c r="F65" s="41">
        <v>1.8E-3</v>
      </c>
    </row>
    <row r="66" spans="1:6" x14ac:dyDescent="0.25">
      <c r="A66" s="40" t="s">
        <v>354</v>
      </c>
      <c r="B66" s="11" t="s">
        <v>355</v>
      </c>
      <c r="C66" s="11" t="s">
        <v>256</v>
      </c>
      <c r="D66" s="4">
        <v>108222</v>
      </c>
      <c r="E66" s="5">
        <v>603.01</v>
      </c>
      <c r="F66" s="41">
        <v>1.8E-3</v>
      </c>
    </row>
    <row r="67" spans="1:6" x14ac:dyDescent="0.25">
      <c r="A67" s="40" t="s">
        <v>356</v>
      </c>
      <c r="B67" s="11" t="s">
        <v>357</v>
      </c>
      <c r="C67" s="11" t="s">
        <v>276</v>
      </c>
      <c r="D67" s="4">
        <v>345000</v>
      </c>
      <c r="E67" s="5">
        <v>575.63</v>
      </c>
      <c r="F67" s="41">
        <v>1.8E-3</v>
      </c>
    </row>
    <row r="68" spans="1:6" x14ac:dyDescent="0.25">
      <c r="A68" s="40" t="s">
        <v>358</v>
      </c>
      <c r="B68" s="11" t="s">
        <v>359</v>
      </c>
      <c r="C68" s="11" t="s">
        <v>224</v>
      </c>
      <c r="D68" s="4">
        <v>17000</v>
      </c>
      <c r="E68" s="5">
        <v>526.30999999999995</v>
      </c>
      <c r="F68" s="41">
        <v>1.6000000000000001E-3</v>
      </c>
    </row>
    <row r="69" spans="1:6" x14ac:dyDescent="0.25">
      <c r="A69" s="40" t="s">
        <v>360</v>
      </c>
      <c r="B69" s="11" t="s">
        <v>361</v>
      </c>
      <c r="C69" s="11" t="s">
        <v>303</v>
      </c>
      <c r="D69" s="4">
        <v>33600</v>
      </c>
      <c r="E69" s="5">
        <v>509.71</v>
      </c>
      <c r="F69" s="41">
        <v>1.6000000000000001E-3</v>
      </c>
    </row>
    <row r="70" spans="1:6" x14ac:dyDescent="0.25">
      <c r="A70" s="40" t="s">
        <v>362</v>
      </c>
      <c r="B70" s="11" t="s">
        <v>363</v>
      </c>
      <c r="C70" s="11" t="s">
        <v>227</v>
      </c>
      <c r="D70" s="4">
        <v>60000</v>
      </c>
      <c r="E70" s="5">
        <v>501.66</v>
      </c>
      <c r="F70" s="41">
        <v>1.5E-3</v>
      </c>
    </row>
    <row r="71" spans="1:6" x14ac:dyDescent="0.25">
      <c r="A71" s="40" t="s">
        <v>364</v>
      </c>
      <c r="B71" s="11" t="s">
        <v>365</v>
      </c>
      <c r="C71" s="11" t="s">
        <v>366</v>
      </c>
      <c r="D71" s="4">
        <v>51600</v>
      </c>
      <c r="E71" s="5">
        <v>498.4</v>
      </c>
      <c r="F71" s="41">
        <v>1.5E-3</v>
      </c>
    </row>
    <row r="72" spans="1:6" x14ac:dyDescent="0.25">
      <c r="A72" s="40" t="s">
        <v>367</v>
      </c>
      <c r="B72" s="11" t="s">
        <v>368</v>
      </c>
      <c r="C72" s="11" t="s">
        <v>294</v>
      </c>
      <c r="D72" s="4">
        <v>6764000</v>
      </c>
      <c r="E72" s="5">
        <v>463.33</v>
      </c>
      <c r="F72" s="41">
        <v>1.4E-3</v>
      </c>
    </row>
    <row r="73" spans="1:6" x14ac:dyDescent="0.25">
      <c r="A73" s="40" t="s">
        <v>369</v>
      </c>
      <c r="B73" s="11" t="s">
        <v>370</v>
      </c>
      <c r="C73" s="11" t="s">
        <v>230</v>
      </c>
      <c r="D73" s="4">
        <v>81400</v>
      </c>
      <c r="E73" s="5">
        <v>390.39</v>
      </c>
      <c r="F73" s="41">
        <v>1.1999999999999999E-3</v>
      </c>
    </row>
    <row r="74" spans="1:6" x14ac:dyDescent="0.25">
      <c r="A74" s="40" t="s">
        <v>371</v>
      </c>
      <c r="B74" s="11" t="s">
        <v>372</v>
      </c>
      <c r="C74" s="11" t="s">
        <v>324</v>
      </c>
      <c r="D74" s="4">
        <v>585000</v>
      </c>
      <c r="E74" s="5">
        <v>318.83</v>
      </c>
      <c r="F74" s="41">
        <v>1E-3</v>
      </c>
    </row>
    <row r="75" spans="1:6" x14ac:dyDescent="0.25">
      <c r="A75" s="40" t="s">
        <v>373</v>
      </c>
      <c r="B75" s="11" t="s">
        <v>374</v>
      </c>
      <c r="C75" s="11" t="s">
        <v>236</v>
      </c>
      <c r="D75" s="4">
        <v>102000</v>
      </c>
      <c r="E75" s="5">
        <v>265.66000000000003</v>
      </c>
      <c r="F75" s="41">
        <v>8.0000000000000004E-4</v>
      </c>
    </row>
    <row r="76" spans="1:6" x14ac:dyDescent="0.25">
      <c r="A76" s="40" t="s">
        <v>375</v>
      </c>
      <c r="B76" s="11" t="s">
        <v>376</v>
      </c>
      <c r="C76" s="11" t="s">
        <v>224</v>
      </c>
      <c r="D76" s="4">
        <v>157500</v>
      </c>
      <c r="E76" s="5">
        <v>206.48</v>
      </c>
      <c r="F76" s="41">
        <v>5.9999999999999995E-4</v>
      </c>
    </row>
    <row r="77" spans="1:6" x14ac:dyDescent="0.25">
      <c r="A77" s="40" t="s">
        <v>377</v>
      </c>
      <c r="B77" s="11" t="s">
        <v>378</v>
      </c>
      <c r="C77" s="11" t="s">
        <v>294</v>
      </c>
      <c r="D77" s="4">
        <v>23100</v>
      </c>
      <c r="E77" s="5">
        <v>201.94</v>
      </c>
      <c r="F77" s="41">
        <v>5.9999999999999995E-4</v>
      </c>
    </row>
    <row r="78" spans="1:6" x14ac:dyDescent="0.25">
      <c r="A78" s="40" t="s">
        <v>379</v>
      </c>
      <c r="B78" s="11" t="s">
        <v>380</v>
      </c>
      <c r="C78" s="11" t="s">
        <v>381</v>
      </c>
      <c r="D78" s="4">
        <v>112500</v>
      </c>
      <c r="E78" s="5">
        <v>190.35</v>
      </c>
      <c r="F78" s="41">
        <v>5.9999999999999995E-4</v>
      </c>
    </row>
    <row r="79" spans="1:6" x14ac:dyDescent="0.25">
      <c r="A79" s="40" t="s">
        <v>382</v>
      </c>
      <c r="B79" s="11" t="s">
        <v>383</v>
      </c>
      <c r="C79" s="11" t="s">
        <v>227</v>
      </c>
      <c r="D79" s="4">
        <v>51000</v>
      </c>
      <c r="E79" s="5">
        <v>177.71</v>
      </c>
      <c r="F79" s="41">
        <v>5.0000000000000001E-4</v>
      </c>
    </row>
    <row r="80" spans="1:6" x14ac:dyDescent="0.25">
      <c r="A80" s="40" t="s">
        <v>384</v>
      </c>
      <c r="B80" s="11" t="s">
        <v>385</v>
      </c>
      <c r="C80" s="11" t="s">
        <v>230</v>
      </c>
      <c r="D80" s="4">
        <v>41400</v>
      </c>
      <c r="E80" s="5">
        <v>171.02</v>
      </c>
      <c r="F80" s="41">
        <v>5.0000000000000001E-4</v>
      </c>
    </row>
    <row r="81" spans="1:6" ht="14.65" customHeight="1" x14ac:dyDescent="0.25">
      <c r="A81" s="40" t="s">
        <v>386</v>
      </c>
      <c r="B81" s="11" t="s">
        <v>387</v>
      </c>
      <c r="C81" s="11" t="s">
        <v>221</v>
      </c>
      <c r="D81" s="4">
        <v>54600</v>
      </c>
      <c r="E81" s="5">
        <v>159.02000000000001</v>
      </c>
      <c r="F81" s="41">
        <v>5.0000000000000001E-4</v>
      </c>
    </row>
    <row r="82" spans="1:6" x14ac:dyDescent="0.25">
      <c r="A82" s="40" t="s">
        <v>388</v>
      </c>
      <c r="B82" s="11" t="s">
        <v>389</v>
      </c>
      <c r="C82" s="11" t="s">
        <v>253</v>
      </c>
      <c r="D82" s="4">
        <v>121500</v>
      </c>
      <c r="E82" s="5">
        <v>130.13</v>
      </c>
      <c r="F82" s="41">
        <v>4.0000000000000002E-4</v>
      </c>
    </row>
    <row r="83" spans="1:6" x14ac:dyDescent="0.25">
      <c r="A83" s="40" t="s">
        <v>390</v>
      </c>
      <c r="B83" s="11" t="s">
        <v>391</v>
      </c>
      <c r="C83" s="11" t="s">
        <v>291</v>
      </c>
      <c r="D83" s="4">
        <v>22000</v>
      </c>
      <c r="E83" s="5">
        <v>123.45</v>
      </c>
      <c r="F83" s="41">
        <v>4.0000000000000002E-4</v>
      </c>
    </row>
    <row r="84" spans="1:6" x14ac:dyDescent="0.25">
      <c r="A84" s="40" t="s">
        <v>392</v>
      </c>
      <c r="B84" s="11" t="s">
        <v>393</v>
      </c>
      <c r="C84" s="11" t="s">
        <v>253</v>
      </c>
      <c r="D84" s="4">
        <v>52500</v>
      </c>
      <c r="E84" s="5">
        <v>115.76</v>
      </c>
      <c r="F84" s="41">
        <v>4.0000000000000002E-4</v>
      </c>
    </row>
    <row r="85" spans="1:6" x14ac:dyDescent="0.25">
      <c r="A85" s="40" t="s">
        <v>394</v>
      </c>
      <c r="B85" s="11" t="s">
        <v>395</v>
      </c>
      <c r="C85" s="11" t="s">
        <v>294</v>
      </c>
      <c r="D85" s="4">
        <v>126000</v>
      </c>
      <c r="E85" s="5">
        <v>109.81</v>
      </c>
      <c r="F85" s="41">
        <v>2.9999999999999997E-4</v>
      </c>
    </row>
    <row r="86" spans="1:6" x14ac:dyDescent="0.25">
      <c r="A86" s="40" t="s">
        <v>396</v>
      </c>
      <c r="B86" s="11" t="s">
        <v>397</v>
      </c>
      <c r="C86" s="11" t="s">
        <v>256</v>
      </c>
      <c r="D86" s="4">
        <v>156000</v>
      </c>
      <c r="E86" s="5">
        <v>87.05</v>
      </c>
      <c r="F86" s="41">
        <v>2.9999999999999997E-4</v>
      </c>
    </row>
    <row r="87" spans="1:6" x14ac:dyDescent="0.25">
      <c r="A87" s="40" t="s">
        <v>398</v>
      </c>
      <c r="B87" s="11" t="s">
        <v>399</v>
      </c>
      <c r="C87" s="11" t="s">
        <v>236</v>
      </c>
      <c r="D87" s="4">
        <v>65800</v>
      </c>
      <c r="E87" s="5">
        <v>83.43</v>
      </c>
      <c r="F87" s="41">
        <v>2.9999999999999997E-4</v>
      </c>
    </row>
    <row r="88" spans="1:6" x14ac:dyDescent="0.25">
      <c r="A88" s="40" t="s">
        <v>400</v>
      </c>
      <c r="B88" s="11" t="s">
        <v>401</v>
      </c>
      <c r="C88" s="11" t="s">
        <v>227</v>
      </c>
      <c r="D88" s="4">
        <v>5250</v>
      </c>
      <c r="E88" s="5">
        <v>67.91</v>
      </c>
      <c r="F88" s="41">
        <v>2.0000000000000001E-4</v>
      </c>
    </row>
    <row r="89" spans="1:6" x14ac:dyDescent="0.25">
      <c r="A89" s="40" t="s">
        <v>402</v>
      </c>
      <c r="B89" s="11" t="s">
        <v>403</v>
      </c>
      <c r="C89" s="11" t="s">
        <v>227</v>
      </c>
      <c r="D89" s="4">
        <v>7200</v>
      </c>
      <c r="E89" s="5">
        <v>66.989999999999995</v>
      </c>
      <c r="F89" s="41">
        <v>2.0000000000000001E-4</v>
      </c>
    </row>
    <row r="90" spans="1:6" x14ac:dyDescent="0.25">
      <c r="A90" s="40" t="s">
        <v>404</v>
      </c>
      <c r="B90" s="11" t="s">
        <v>405</v>
      </c>
      <c r="C90" s="11" t="s">
        <v>236</v>
      </c>
      <c r="D90" s="4">
        <v>140000</v>
      </c>
      <c r="E90" s="5">
        <v>55.09</v>
      </c>
      <c r="F90" s="41">
        <v>2.0000000000000001E-4</v>
      </c>
    </row>
    <row r="91" spans="1:6" x14ac:dyDescent="0.25">
      <c r="A91" s="40" t="s">
        <v>406</v>
      </c>
      <c r="B91" s="11" t="s">
        <v>407</v>
      </c>
      <c r="C91" s="11" t="s">
        <v>224</v>
      </c>
      <c r="D91" s="4">
        <v>4900</v>
      </c>
      <c r="E91" s="5">
        <v>42.09</v>
      </c>
      <c r="F91" s="41">
        <v>1E-4</v>
      </c>
    </row>
    <row r="92" spans="1:6" x14ac:dyDescent="0.25">
      <c r="A92" s="40" t="s">
        <v>408</v>
      </c>
      <c r="B92" s="11" t="s">
        <v>409</v>
      </c>
      <c r="C92" s="11" t="s">
        <v>224</v>
      </c>
      <c r="D92" s="4">
        <v>385000</v>
      </c>
      <c r="E92" s="5">
        <v>40.81</v>
      </c>
      <c r="F92" s="41">
        <v>1E-4</v>
      </c>
    </row>
    <row r="93" spans="1:6" x14ac:dyDescent="0.25">
      <c r="A93" s="40" t="s">
        <v>410</v>
      </c>
      <c r="B93" s="11" t="s">
        <v>411</v>
      </c>
      <c r="C93" s="11" t="s">
        <v>241</v>
      </c>
      <c r="D93" s="4">
        <v>8750</v>
      </c>
      <c r="E93" s="5">
        <v>34.83</v>
      </c>
      <c r="F93" s="41">
        <v>1E-4</v>
      </c>
    </row>
    <row r="94" spans="1:6" x14ac:dyDescent="0.25">
      <c r="A94" s="40" t="s">
        <v>412</v>
      </c>
      <c r="B94" s="11" t="s">
        <v>413</v>
      </c>
      <c r="C94" s="11" t="s">
        <v>241</v>
      </c>
      <c r="D94" s="4">
        <v>7800</v>
      </c>
      <c r="E94" s="5">
        <v>28.03</v>
      </c>
      <c r="F94" s="41">
        <v>1E-4</v>
      </c>
    </row>
    <row r="95" spans="1:6" x14ac:dyDescent="0.25">
      <c r="A95" s="40" t="s">
        <v>414</v>
      </c>
      <c r="B95" s="11" t="s">
        <v>415</v>
      </c>
      <c r="C95" s="11" t="s">
        <v>224</v>
      </c>
      <c r="D95" s="4">
        <v>5500</v>
      </c>
      <c r="E95" s="5">
        <v>27.32</v>
      </c>
      <c r="F95" s="41">
        <v>1E-4</v>
      </c>
    </row>
    <row r="96" spans="1:6" x14ac:dyDescent="0.25">
      <c r="A96" s="40" t="s">
        <v>416</v>
      </c>
      <c r="B96" s="11" t="s">
        <v>417</v>
      </c>
      <c r="C96" s="11" t="s">
        <v>418</v>
      </c>
      <c r="D96" s="4">
        <v>10000</v>
      </c>
      <c r="E96" s="5">
        <v>26.26</v>
      </c>
      <c r="F96" s="41">
        <v>1E-4</v>
      </c>
    </row>
    <row r="97" spans="1:6" x14ac:dyDescent="0.25">
      <c r="A97" s="40" t="s">
        <v>419</v>
      </c>
      <c r="B97" s="11" t="s">
        <v>420</v>
      </c>
      <c r="C97" s="11" t="s">
        <v>259</v>
      </c>
      <c r="D97" s="4">
        <v>384000</v>
      </c>
      <c r="E97" s="5">
        <v>23.23</v>
      </c>
      <c r="F97" s="41">
        <v>1E-4</v>
      </c>
    </row>
    <row r="98" spans="1:6" x14ac:dyDescent="0.25">
      <c r="A98" s="42" t="s">
        <v>98</v>
      </c>
      <c r="B98" s="12"/>
      <c r="C98" s="12"/>
      <c r="D98" s="6"/>
      <c r="E98" s="14">
        <v>240652.07</v>
      </c>
      <c r="F98" s="43">
        <v>0.73350000000000004</v>
      </c>
    </row>
    <row r="99" spans="1:6" x14ac:dyDescent="0.25">
      <c r="A99" s="42" t="s">
        <v>421</v>
      </c>
      <c r="B99" s="11"/>
      <c r="C99" s="11"/>
      <c r="D99" s="4"/>
      <c r="E99" s="5"/>
      <c r="F99" s="41"/>
    </row>
    <row r="100" spans="1:6" x14ac:dyDescent="0.25">
      <c r="A100" s="42" t="s">
        <v>98</v>
      </c>
      <c r="B100" s="11"/>
      <c r="C100" s="11"/>
      <c r="D100" s="4"/>
      <c r="E100" s="15" t="s">
        <v>66</v>
      </c>
      <c r="F100" s="45" t="s">
        <v>66</v>
      </c>
    </row>
    <row r="101" spans="1:6" x14ac:dyDescent="0.25">
      <c r="A101" s="46" t="s">
        <v>108</v>
      </c>
      <c r="B101" s="26"/>
      <c r="C101" s="26"/>
      <c r="D101" s="27"/>
      <c r="E101" s="9">
        <v>240652.07</v>
      </c>
      <c r="F101" s="48">
        <v>0.73350000000000004</v>
      </c>
    </row>
    <row r="102" spans="1:6" x14ac:dyDescent="0.25">
      <c r="A102" s="40"/>
      <c r="B102" s="11"/>
      <c r="C102" s="11"/>
      <c r="D102" s="4"/>
      <c r="E102" s="5"/>
      <c r="F102" s="41"/>
    </row>
    <row r="103" spans="1:6" x14ac:dyDescent="0.25">
      <c r="A103" s="42" t="s">
        <v>422</v>
      </c>
      <c r="B103" s="11"/>
      <c r="C103" s="11"/>
      <c r="D103" s="4"/>
      <c r="E103" s="5"/>
      <c r="F103" s="41"/>
    </row>
    <row r="104" spans="1:6" x14ac:dyDescent="0.25">
      <c r="A104" s="42" t="s">
        <v>423</v>
      </c>
      <c r="B104" s="11"/>
      <c r="C104" s="11"/>
      <c r="D104" s="4"/>
      <c r="E104" s="5"/>
      <c r="F104" s="41"/>
    </row>
    <row r="105" spans="1:6" x14ac:dyDescent="0.25">
      <c r="A105" s="40" t="s">
        <v>424</v>
      </c>
      <c r="B105" s="11"/>
      <c r="C105" s="11" t="s">
        <v>259</v>
      </c>
      <c r="D105" s="16">
        <v>-384000</v>
      </c>
      <c r="E105" s="17">
        <v>-23.62</v>
      </c>
      <c r="F105" s="58">
        <v>-7.1000000000000005E-5</v>
      </c>
    </row>
    <row r="106" spans="1:6" x14ac:dyDescent="0.25">
      <c r="A106" s="40" t="s">
        <v>425</v>
      </c>
      <c r="B106" s="11"/>
      <c r="C106" s="11" t="s">
        <v>418</v>
      </c>
      <c r="D106" s="16">
        <v>-10000</v>
      </c>
      <c r="E106" s="17">
        <v>-25.66</v>
      </c>
      <c r="F106" s="58">
        <v>-7.7999999999999999E-5</v>
      </c>
    </row>
    <row r="107" spans="1:6" x14ac:dyDescent="0.25">
      <c r="A107" s="40" t="s">
        <v>426</v>
      </c>
      <c r="B107" s="11"/>
      <c r="C107" s="11" t="s">
        <v>224</v>
      </c>
      <c r="D107" s="16">
        <v>-5500</v>
      </c>
      <c r="E107" s="17">
        <v>-27.48</v>
      </c>
      <c r="F107" s="58">
        <v>-8.2999999999999998E-5</v>
      </c>
    </row>
    <row r="108" spans="1:6" x14ac:dyDescent="0.25">
      <c r="A108" s="40" t="s">
        <v>427</v>
      </c>
      <c r="B108" s="11"/>
      <c r="C108" s="11" t="s">
        <v>241</v>
      </c>
      <c r="D108" s="16">
        <v>-7800</v>
      </c>
      <c r="E108" s="17">
        <v>-28.19</v>
      </c>
      <c r="F108" s="58">
        <v>-8.5000000000000006E-5</v>
      </c>
    </row>
    <row r="109" spans="1:6" x14ac:dyDescent="0.25">
      <c r="A109" s="40" t="s">
        <v>428</v>
      </c>
      <c r="B109" s="11"/>
      <c r="C109" s="11" t="s">
        <v>241</v>
      </c>
      <c r="D109" s="16">
        <v>-8750</v>
      </c>
      <c r="E109" s="17">
        <v>-35.03</v>
      </c>
      <c r="F109" s="58">
        <v>-1.06E-4</v>
      </c>
    </row>
    <row r="110" spans="1:6" x14ac:dyDescent="0.25">
      <c r="A110" s="40" t="s">
        <v>429</v>
      </c>
      <c r="B110" s="11"/>
      <c r="C110" s="11" t="s">
        <v>224</v>
      </c>
      <c r="D110" s="16">
        <v>-385000</v>
      </c>
      <c r="E110" s="17">
        <v>-40.81</v>
      </c>
      <c r="F110" s="58">
        <v>-1.2400000000000001E-4</v>
      </c>
    </row>
    <row r="111" spans="1:6" x14ac:dyDescent="0.25">
      <c r="A111" s="40" t="s">
        <v>430</v>
      </c>
      <c r="B111" s="11"/>
      <c r="C111" s="11" t="s">
        <v>224</v>
      </c>
      <c r="D111" s="16">
        <v>-4900</v>
      </c>
      <c r="E111" s="17">
        <v>-42.16</v>
      </c>
      <c r="F111" s="58">
        <v>-1.2799999999999999E-4</v>
      </c>
    </row>
    <row r="112" spans="1:6" x14ac:dyDescent="0.25">
      <c r="A112" s="40" t="s">
        <v>431</v>
      </c>
      <c r="B112" s="11"/>
      <c r="C112" s="11" t="s">
        <v>236</v>
      </c>
      <c r="D112" s="16">
        <v>-140000</v>
      </c>
      <c r="E112" s="17">
        <v>-55.3</v>
      </c>
      <c r="F112" s="58">
        <v>-1.6799999999999999E-4</v>
      </c>
    </row>
    <row r="113" spans="1:6" x14ac:dyDescent="0.25">
      <c r="A113" s="40" t="s">
        <v>432</v>
      </c>
      <c r="B113" s="11"/>
      <c r="C113" s="11" t="s">
        <v>227</v>
      </c>
      <c r="D113" s="16">
        <v>-7200</v>
      </c>
      <c r="E113" s="17">
        <v>-67.47</v>
      </c>
      <c r="F113" s="58">
        <v>-2.05E-4</v>
      </c>
    </row>
    <row r="114" spans="1:6" x14ac:dyDescent="0.25">
      <c r="A114" s="40" t="s">
        <v>433</v>
      </c>
      <c r="B114" s="11"/>
      <c r="C114" s="11" t="s">
        <v>227</v>
      </c>
      <c r="D114" s="16">
        <v>-5250</v>
      </c>
      <c r="E114" s="17">
        <v>-68.39</v>
      </c>
      <c r="F114" s="58">
        <v>-2.0799999999999999E-4</v>
      </c>
    </row>
    <row r="115" spans="1:6" x14ac:dyDescent="0.25">
      <c r="A115" s="40" t="s">
        <v>434</v>
      </c>
      <c r="B115" s="11"/>
      <c r="C115" s="11" t="s">
        <v>236</v>
      </c>
      <c r="D115" s="16">
        <v>-65800</v>
      </c>
      <c r="E115" s="17">
        <v>-83.83</v>
      </c>
      <c r="F115" s="58">
        <v>-2.5500000000000002E-4</v>
      </c>
    </row>
    <row r="116" spans="1:6" x14ac:dyDescent="0.25">
      <c r="A116" s="40" t="s">
        <v>435</v>
      </c>
      <c r="B116" s="11"/>
      <c r="C116" s="11" t="s">
        <v>256</v>
      </c>
      <c r="D116" s="16">
        <v>-156000</v>
      </c>
      <c r="E116" s="17">
        <v>-87.75</v>
      </c>
      <c r="F116" s="58">
        <v>-2.6699999999999998E-4</v>
      </c>
    </row>
    <row r="117" spans="1:6" x14ac:dyDescent="0.25">
      <c r="A117" s="40" t="s">
        <v>436</v>
      </c>
      <c r="B117" s="11"/>
      <c r="C117" s="11" t="s">
        <v>236</v>
      </c>
      <c r="D117" s="16">
        <v>-56000</v>
      </c>
      <c r="E117" s="17">
        <v>-93.6</v>
      </c>
      <c r="F117" s="58">
        <v>-2.8499999999999999E-4</v>
      </c>
    </row>
    <row r="118" spans="1:6" x14ac:dyDescent="0.25">
      <c r="A118" s="40" t="s">
        <v>437</v>
      </c>
      <c r="B118" s="11"/>
      <c r="C118" s="11" t="s">
        <v>294</v>
      </c>
      <c r="D118" s="16">
        <v>-126000</v>
      </c>
      <c r="E118" s="17">
        <v>-110.63</v>
      </c>
      <c r="F118" s="58">
        <v>-3.3599999999999998E-4</v>
      </c>
    </row>
    <row r="119" spans="1:6" x14ac:dyDescent="0.25">
      <c r="A119" s="40" t="s">
        <v>438</v>
      </c>
      <c r="B119" s="11"/>
      <c r="C119" s="11" t="s">
        <v>253</v>
      </c>
      <c r="D119" s="16">
        <v>-52500</v>
      </c>
      <c r="E119" s="17">
        <v>-116.45</v>
      </c>
      <c r="F119" s="58">
        <v>-3.5399999999999999E-4</v>
      </c>
    </row>
    <row r="120" spans="1:6" x14ac:dyDescent="0.25">
      <c r="A120" s="40" t="s">
        <v>439</v>
      </c>
      <c r="B120" s="11"/>
      <c r="C120" s="11" t="s">
        <v>291</v>
      </c>
      <c r="D120" s="16">
        <v>-22000</v>
      </c>
      <c r="E120" s="17">
        <v>-124.37</v>
      </c>
      <c r="F120" s="58">
        <v>-3.7800000000000003E-4</v>
      </c>
    </row>
    <row r="121" spans="1:6" x14ac:dyDescent="0.25">
      <c r="A121" s="40" t="s">
        <v>440</v>
      </c>
      <c r="B121" s="11"/>
      <c r="C121" s="11" t="s">
        <v>253</v>
      </c>
      <c r="D121" s="16">
        <v>-121500</v>
      </c>
      <c r="E121" s="17">
        <v>-131.04</v>
      </c>
      <c r="F121" s="58">
        <v>-3.9899999999999999E-4</v>
      </c>
    </row>
    <row r="122" spans="1:6" x14ac:dyDescent="0.25">
      <c r="A122" s="40" t="s">
        <v>441</v>
      </c>
      <c r="B122" s="11"/>
      <c r="C122" s="11" t="s">
        <v>221</v>
      </c>
      <c r="D122" s="16">
        <v>-54600</v>
      </c>
      <c r="E122" s="17">
        <v>-159.71</v>
      </c>
      <c r="F122" s="58">
        <v>-4.86E-4</v>
      </c>
    </row>
    <row r="123" spans="1:6" x14ac:dyDescent="0.25">
      <c r="A123" s="40" t="s">
        <v>442</v>
      </c>
      <c r="B123" s="11"/>
      <c r="C123" s="11" t="s">
        <v>230</v>
      </c>
      <c r="D123" s="16">
        <v>-41400</v>
      </c>
      <c r="E123" s="17">
        <v>-172.14</v>
      </c>
      <c r="F123" s="58">
        <v>-5.2400000000000005E-4</v>
      </c>
    </row>
    <row r="124" spans="1:6" x14ac:dyDescent="0.25">
      <c r="A124" s="40" t="s">
        <v>443</v>
      </c>
      <c r="B124" s="11"/>
      <c r="C124" s="11" t="s">
        <v>227</v>
      </c>
      <c r="D124" s="16">
        <v>-51000</v>
      </c>
      <c r="E124" s="17">
        <v>-177.76</v>
      </c>
      <c r="F124" s="58">
        <v>-5.4100000000000003E-4</v>
      </c>
    </row>
    <row r="125" spans="1:6" x14ac:dyDescent="0.25">
      <c r="A125" s="40" t="s">
        <v>444</v>
      </c>
      <c r="B125" s="11"/>
      <c r="C125" s="11" t="s">
        <v>381</v>
      </c>
      <c r="D125" s="16">
        <v>-112500</v>
      </c>
      <c r="E125" s="17">
        <v>-191.76</v>
      </c>
      <c r="F125" s="58">
        <v>-5.8399999999999999E-4</v>
      </c>
    </row>
    <row r="126" spans="1:6" x14ac:dyDescent="0.25">
      <c r="A126" s="40" t="s">
        <v>445</v>
      </c>
      <c r="B126" s="11"/>
      <c r="C126" s="11" t="s">
        <v>294</v>
      </c>
      <c r="D126" s="16">
        <v>-23100</v>
      </c>
      <c r="E126" s="17">
        <v>-203.4</v>
      </c>
      <c r="F126" s="58">
        <v>-6.1899999999999998E-4</v>
      </c>
    </row>
    <row r="127" spans="1:6" x14ac:dyDescent="0.25">
      <c r="A127" s="40" t="s">
        <v>446</v>
      </c>
      <c r="B127" s="11"/>
      <c r="C127" s="11" t="s">
        <v>224</v>
      </c>
      <c r="D127" s="16">
        <v>-157500</v>
      </c>
      <c r="E127" s="17">
        <v>-207.98</v>
      </c>
      <c r="F127" s="58">
        <v>-6.3299999999999999E-4</v>
      </c>
    </row>
    <row r="128" spans="1:6" x14ac:dyDescent="0.25">
      <c r="A128" s="40" t="s">
        <v>447</v>
      </c>
      <c r="B128" s="11"/>
      <c r="C128" s="11" t="s">
        <v>236</v>
      </c>
      <c r="D128" s="16">
        <v>-102000</v>
      </c>
      <c r="E128" s="17">
        <v>-266.42</v>
      </c>
      <c r="F128" s="58">
        <v>-8.1099999999999998E-4</v>
      </c>
    </row>
    <row r="129" spans="1:6" x14ac:dyDescent="0.25">
      <c r="A129" s="40" t="s">
        <v>448</v>
      </c>
      <c r="B129" s="11"/>
      <c r="C129" s="11" t="s">
        <v>324</v>
      </c>
      <c r="D129" s="16">
        <v>-585000</v>
      </c>
      <c r="E129" s="17">
        <v>-319.41000000000003</v>
      </c>
      <c r="F129" s="58">
        <v>-9.7199999999999999E-4</v>
      </c>
    </row>
    <row r="130" spans="1:6" x14ac:dyDescent="0.25">
      <c r="A130" s="40" t="s">
        <v>449</v>
      </c>
      <c r="B130" s="11"/>
      <c r="C130" s="11" t="s">
        <v>230</v>
      </c>
      <c r="D130" s="16">
        <v>-81400</v>
      </c>
      <c r="E130" s="17">
        <v>-391.41</v>
      </c>
      <c r="F130" s="58">
        <v>-1.1919999999999999E-3</v>
      </c>
    </row>
    <row r="131" spans="1:6" x14ac:dyDescent="0.25">
      <c r="A131" s="40" t="s">
        <v>450</v>
      </c>
      <c r="B131" s="11"/>
      <c r="C131" s="11" t="s">
        <v>294</v>
      </c>
      <c r="D131" s="16">
        <v>-6764000</v>
      </c>
      <c r="E131" s="17">
        <v>-470.1</v>
      </c>
      <c r="F131" s="58">
        <v>-1.431E-3</v>
      </c>
    </row>
    <row r="132" spans="1:6" x14ac:dyDescent="0.25">
      <c r="A132" s="40" t="s">
        <v>451</v>
      </c>
      <c r="B132" s="11"/>
      <c r="C132" s="11" t="s">
        <v>366</v>
      </c>
      <c r="D132" s="16">
        <v>-51600</v>
      </c>
      <c r="E132" s="17">
        <v>-501.24</v>
      </c>
      <c r="F132" s="58">
        <v>-1.526E-3</v>
      </c>
    </row>
    <row r="133" spans="1:6" x14ac:dyDescent="0.25">
      <c r="A133" s="40" t="s">
        <v>452</v>
      </c>
      <c r="B133" s="11"/>
      <c r="C133" s="11" t="s">
        <v>227</v>
      </c>
      <c r="D133" s="16">
        <v>-60000</v>
      </c>
      <c r="E133" s="17">
        <v>-504.66</v>
      </c>
      <c r="F133" s="58">
        <v>-1.537E-3</v>
      </c>
    </row>
    <row r="134" spans="1:6" x14ac:dyDescent="0.25">
      <c r="A134" s="40" t="s">
        <v>453</v>
      </c>
      <c r="B134" s="11"/>
      <c r="C134" s="11" t="s">
        <v>303</v>
      </c>
      <c r="D134" s="16">
        <v>-33600</v>
      </c>
      <c r="E134" s="17">
        <v>-512.15</v>
      </c>
      <c r="F134" s="58">
        <v>-1.5590000000000001E-3</v>
      </c>
    </row>
    <row r="135" spans="1:6" x14ac:dyDescent="0.25">
      <c r="A135" s="40" t="s">
        <v>454</v>
      </c>
      <c r="B135" s="11"/>
      <c r="C135" s="11" t="s">
        <v>224</v>
      </c>
      <c r="D135" s="16">
        <v>-17000</v>
      </c>
      <c r="E135" s="17">
        <v>-528.96</v>
      </c>
      <c r="F135" s="58">
        <v>-1.611E-3</v>
      </c>
    </row>
    <row r="136" spans="1:6" x14ac:dyDescent="0.25">
      <c r="A136" s="40" t="s">
        <v>455</v>
      </c>
      <c r="B136" s="11"/>
      <c r="C136" s="11" t="s">
        <v>276</v>
      </c>
      <c r="D136" s="16">
        <v>-345000</v>
      </c>
      <c r="E136" s="17">
        <v>-579.77</v>
      </c>
      <c r="F136" s="58">
        <v>-1.7650000000000001E-3</v>
      </c>
    </row>
    <row r="137" spans="1:6" x14ac:dyDescent="0.25">
      <c r="A137" s="40" t="s">
        <v>456</v>
      </c>
      <c r="B137" s="11"/>
      <c r="C137" s="11" t="s">
        <v>256</v>
      </c>
      <c r="D137" s="16">
        <v>-108222</v>
      </c>
      <c r="E137" s="17">
        <v>-606.1</v>
      </c>
      <c r="F137" s="58">
        <v>-1.846E-3</v>
      </c>
    </row>
    <row r="138" spans="1:6" x14ac:dyDescent="0.25">
      <c r="A138" s="40" t="s">
        <v>457</v>
      </c>
      <c r="B138" s="11"/>
      <c r="C138" s="11" t="s">
        <v>286</v>
      </c>
      <c r="D138" s="16">
        <v>-282000</v>
      </c>
      <c r="E138" s="17">
        <v>-607.85</v>
      </c>
      <c r="F138" s="58">
        <v>-1.851E-3</v>
      </c>
    </row>
    <row r="139" spans="1:6" x14ac:dyDescent="0.25">
      <c r="A139" s="40" t="s">
        <v>458</v>
      </c>
      <c r="B139" s="11"/>
      <c r="C139" s="11" t="s">
        <v>253</v>
      </c>
      <c r="D139" s="16">
        <v>-66000</v>
      </c>
      <c r="E139" s="17">
        <v>-608.62</v>
      </c>
      <c r="F139" s="58">
        <v>-1.853E-3</v>
      </c>
    </row>
    <row r="140" spans="1:6" x14ac:dyDescent="0.25">
      <c r="A140" s="40" t="s">
        <v>459</v>
      </c>
      <c r="B140" s="11"/>
      <c r="C140" s="11" t="s">
        <v>349</v>
      </c>
      <c r="D140" s="16">
        <v>-55500</v>
      </c>
      <c r="E140" s="17">
        <v>-646.35</v>
      </c>
      <c r="F140" s="58">
        <v>-1.9680000000000001E-3</v>
      </c>
    </row>
    <row r="141" spans="1:6" x14ac:dyDescent="0.25">
      <c r="A141" s="40" t="s">
        <v>460</v>
      </c>
      <c r="B141" s="11"/>
      <c r="C141" s="11" t="s">
        <v>276</v>
      </c>
      <c r="D141" s="16">
        <v>-1352000</v>
      </c>
      <c r="E141" s="17">
        <v>-705.07</v>
      </c>
      <c r="F141" s="58">
        <v>-2.147E-3</v>
      </c>
    </row>
    <row r="142" spans="1:6" x14ac:dyDescent="0.25">
      <c r="A142" s="40" t="s">
        <v>461</v>
      </c>
      <c r="B142" s="11"/>
      <c r="C142" s="11" t="s">
        <v>244</v>
      </c>
      <c r="D142" s="16">
        <v>-712000</v>
      </c>
      <c r="E142" s="17">
        <v>-711.29</v>
      </c>
      <c r="F142" s="58">
        <v>-2.166E-3</v>
      </c>
    </row>
    <row r="143" spans="1:6" x14ac:dyDescent="0.25">
      <c r="A143" s="40" t="s">
        <v>462</v>
      </c>
      <c r="B143" s="11"/>
      <c r="C143" s="11" t="s">
        <v>241</v>
      </c>
      <c r="D143" s="16">
        <v>-51100</v>
      </c>
      <c r="E143" s="17">
        <v>-729.17</v>
      </c>
      <c r="F143" s="58">
        <v>-2.2209999999999999E-3</v>
      </c>
    </row>
    <row r="144" spans="1:6" x14ac:dyDescent="0.25">
      <c r="A144" s="40" t="s">
        <v>463</v>
      </c>
      <c r="B144" s="11"/>
      <c r="C144" s="11" t="s">
        <v>340</v>
      </c>
      <c r="D144" s="16">
        <v>-738000</v>
      </c>
      <c r="E144" s="17">
        <v>-745.01</v>
      </c>
      <c r="F144" s="58">
        <v>-2.2690000000000002E-3</v>
      </c>
    </row>
    <row r="145" spans="1:6" x14ac:dyDescent="0.25">
      <c r="A145" s="40" t="s">
        <v>464</v>
      </c>
      <c r="B145" s="11"/>
      <c r="C145" s="11" t="s">
        <v>294</v>
      </c>
      <c r="D145" s="16">
        <v>-1980000</v>
      </c>
      <c r="E145" s="17">
        <v>-748.44</v>
      </c>
      <c r="F145" s="58">
        <v>-2.2790000000000002E-3</v>
      </c>
    </row>
    <row r="146" spans="1:6" x14ac:dyDescent="0.25">
      <c r="A146" s="40" t="s">
        <v>465</v>
      </c>
      <c r="B146" s="11"/>
      <c r="C146" s="11" t="s">
        <v>224</v>
      </c>
      <c r="D146" s="16">
        <v>-191250</v>
      </c>
      <c r="E146" s="17">
        <v>-771.5</v>
      </c>
      <c r="F146" s="58">
        <v>-2.349E-3</v>
      </c>
    </row>
    <row r="147" spans="1:6" x14ac:dyDescent="0.25">
      <c r="A147" s="40" t="s">
        <v>466</v>
      </c>
      <c r="B147" s="11"/>
      <c r="C147" s="11" t="s">
        <v>333</v>
      </c>
      <c r="D147" s="16">
        <v>-987000</v>
      </c>
      <c r="E147" s="17">
        <v>-974.17</v>
      </c>
      <c r="F147" s="58">
        <v>-2.967E-3</v>
      </c>
    </row>
    <row r="148" spans="1:6" x14ac:dyDescent="0.25">
      <c r="A148" s="40" t="s">
        <v>467</v>
      </c>
      <c r="B148" s="11"/>
      <c r="C148" s="11" t="s">
        <v>236</v>
      </c>
      <c r="D148" s="16">
        <v>-141600</v>
      </c>
      <c r="E148" s="17">
        <v>-1092.73</v>
      </c>
      <c r="F148" s="58">
        <v>-3.3279999999999998E-3</v>
      </c>
    </row>
    <row r="149" spans="1:6" x14ac:dyDescent="0.25">
      <c r="A149" s="40" t="s">
        <v>468</v>
      </c>
      <c r="B149" s="11"/>
      <c r="C149" s="11" t="s">
        <v>241</v>
      </c>
      <c r="D149" s="16">
        <v>-10150</v>
      </c>
      <c r="E149" s="17">
        <v>-1110.77</v>
      </c>
      <c r="F149" s="58">
        <v>-3.3830000000000002E-3</v>
      </c>
    </row>
    <row r="150" spans="1:6" x14ac:dyDescent="0.25">
      <c r="A150" s="40" t="s">
        <v>469</v>
      </c>
      <c r="B150" s="11"/>
      <c r="C150" s="11" t="s">
        <v>281</v>
      </c>
      <c r="D150" s="16">
        <v>-1083000</v>
      </c>
      <c r="E150" s="17">
        <v>-1115.49</v>
      </c>
      <c r="F150" s="58">
        <v>-3.3969999999999998E-3</v>
      </c>
    </row>
    <row r="151" spans="1:6" x14ac:dyDescent="0.25">
      <c r="A151" s="40" t="s">
        <v>470</v>
      </c>
      <c r="B151" s="11"/>
      <c r="C151" s="11" t="s">
        <v>324</v>
      </c>
      <c r="D151" s="16">
        <v>-254400</v>
      </c>
      <c r="E151" s="17">
        <v>-1207.3800000000001</v>
      </c>
      <c r="F151" s="58">
        <v>-3.6770000000000001E-3</v>
      </c>
    </row>
    <row r="152" spans="1:6" x14ac:dyDescent="0.25">
      <c r="A152" s="40" t="s">
        <v>471</v>
      </c>
      <c r="B152" s="11"/>
      <c r="C152" s="11" t="s">
        <v>268</v>
      </c>
      <c r="D152" s="16">
        <v>-3848000</v>
      </c>
      <c r="E152" s="17">
        <v>-1208.27</v>
      </c>
      <c r="F152" s="58">
        <v>-3.6800000000000001E-3</v>
      </c>
    </row>
    <row r="153" spans="1:6" x14ac:dyDescent="0.25">
      <c r="A153" s="40" t="s">
        <v>472</v>
      </c>
      <c r="B153" s="11"/>
      <c r="C153" s="11" t="s">
        <v>224</v>
      </c>
      <c r="D153" s="16">
        <v>-969000</v>
      </c>
      <c r="E153" s="17">
        <v>-1308.1500000000001</v>
      </c>
      <c r="F153" s="58">
        <v>-3.9839999999999997E-3</v>
      </c>
    </row>
    <row r="154" spans="1:6" x14ac:dyDescent="0.25">
      <c r="A154" s="40" t="s">
        <v>473</v>
      </c>
      <c r="B154" s="11"/>
      <c r="C154" s="11" t="s">
        <v>317</v>
      </c>
      <c r="D154" s="16">
        <v>-764400</v>
      </c>
      <c r="E154" s="17">
        <v>-1329.67</v>
      </c>
      <c r="F154" s="58">
        <v>-4.0499999999999998E-3</v>
      </c>
    </row>
    <row r="155" spans="1:6" x14ac:dyDescent="0.25">
      <c r="A155" s="40" t="s">
        <v>474</v>
      </c>
      <c r="B155" s="11"/>
      <c r="C155" s="11" t="s">
        <v>221</v>
      </c>
      <c r="D155" s="16">
        <v>-397800</v>
      </c>
      <c r="E155" s="17">
        <v>-1519.4</v>
      </c>
      <c r="F155" s="58">
        <v>-4.6280000000000002E-3</v>
      </c>
    </row>
    <row r="156" spans="1:6" x14ac:dyDescent="0.25">
      <c r="A156" s="40" t="s">
        <v>475</v>
      </c>
      <c r="B156" s="11"/>
      <c r="C156" s="11" t="s">
        <v>236</v>
      </c>
      <c r="D156" s="16">
        <v>-10472556</v>
      </c>
      <c r="E156" s="17">
        <v>-1638.96</v>
      </c>
      <c r="F156" s="58">
        <v>-4.9919999999999999E-3</v>
      </c>
    </row>
    <row r="157" spans="1:6" x14ac:dyDescent="0.25">
      <c r="A157" s="40" t="s">
        <v>476</v>
      </c>
      <c r="B157" s="11"/>
      <c r="C157" s="11" t="s">
        <v>244</v>
      </c>
      <c r="D157" s="16">
        <v>-9810000</v>
      </c>
      <c r="E157" s="17">
        <v>-1648.08</v>
      </c>
      <c r="F157" s="58">
        <v>-5.0200000000000002E-3</v>
      </c>
    </row>
    <row r="158" spans="1:6" x14ac:dyDescent="0.25">
      <c r="A158" s="40" t="s">
        <v>477</v>
      </c>
      <c r="B158" s="11"/>
      <c r="C158" s="11" t="s">
        <v>230</v>
      </c>
      <c r="D158" s="16">
        <v>-276300</v>
      </c>
      <c r="E158" s="17">
        <v>-1648.82</v>
      </c>
      <c r="F158" s="58">
        <v>-5.0220000000000004E-3</v>
      </c>
    </row>
    <row r="159" spans="1:6" x14ac:dyDescent="0.25">
      <c r="A159" s="40" t="s">
        <v>478</v>
      </c>
      <c r="B159" s="11"/>
      <c r="C159" s="11" t="s">
        <v>306</v>
      </c>
      <c r="D159" s="16">
        <v>-216800</v>
      </c>
      <c r="E159" s="17">
        <v>-1682.69</v>
      </c>
      <c r="F159" s="58">
        <v>-5.1250000000000002E-3</v>
      </c>
    </row>
    <row r="160" spans="1:6" x14ac:dyDescent="0.25">
      <c r="A160" s="40" t="s">
        <v>479</v>
      </c>
      <c r="B160" s="11"/>
      <c r="C160" s="11" t="s">
        <v>303</v>
      </c>
      <c r="D160" s="16">
        <v>-440000</v>
      </c>
      <c r="E160" s="17">
        <v>-1736.9</v>
      </c>
      <c r="F160" s="58">
        <v>-5.2900000000000004E-3</v>
      </c>
    </row>
    <row r="161" spans="1:6" x14ac:dyDescent="0.25">
      <c r="A161" s="40" t="s">
        <v>480</v>
      </c>
      <c r="B161" s="11"/>
      <c r="C161" s="11" t="s">
        <v>230</v>
      </c>
      <c r="D161" s="16">
        <v>-556800</v>
      </c>
      <c r="E161" s="17">
        <v>-1821.85</v>
      </c>
      <c r="F161" s="58">
        <v>-5.5490000000000001E-3</v>
      </c>
    </row>
    <row r="162" spans="1:6" x14ac:dyDescent="0.25">
      <c r="A162" s="40" t="s">
        <v>481</v>
      </c>
      <c r="B162" s="11"/>
      <c r="C162" s="11" t="s">
        <v>230</v>
      </c>
      <c r="D162" s="16">
        <v>-62250</v>
      </c>
      <c r="E162" s="17">
        <v>-1835.35</v>
      </c>
      <c r="F162" s="58">
        <v>-5.5900000000000004E-3</v>
      </c>
    </row>
    <row r="163" spans="1:6" x14ac:dyDescent="0.25">
      <c r="A163" s="40" t="s">
        <v>482</v>
      </c>
      <c r="B163" s="11"/>
      <c r="C163" s="11" t="s">
        <v>259</v>
      </c>
      <c r="D163" s="16">
        <v>-2763000</v>
      </c>
      <c r="E163" s="17">
        <v>-1884.37</v>
      </c>
      <c r="F163" s="58">
        <v>-5.7390000000000002E-3</v>
      </c>
    </row>
    <row r="164" spans="1:6" x14ac:dyDescent="0.25">
      <c r="A164" s="40" t="s">
        <v>483</v>
      </c>
      <c r="B164" s="11"/>
      <c r="C164" s="11" t="s">
        <v>241</v>
      </c>
      <c r="D164" s="16">
        <v>-640800</v>
      </c>
      <c r="E164" s="17">
        <v>-1920.8</v>
      </c>
      <c r="F164" s="58">
        <v>-5.8500000000000002E-3</v>
      </c>
    </row>
    <row r="165" spans="1:6" x14ac:dyDescent="0.25">
      <c r="A165" s="40" t="s">
        <v>484</v>
      </c>
      <c r="B165" s="11"/>
      <c r="C165" s="11" t="s">
        <v>294</v>
      </c>
      <c r="D165" s="16">
        <v>-2895000</v>
      </c>
      <c r="E165" s="17">
        <v>-2062.69</v>
      </c>
      <c r="F165" s="58">
        <v>-6.2820000000000003E-3</v>
      </c>
    </row>
    <row r="166" spans="1:6" x14ac:dyDescent="0.25">
      <c r="A166" s="40" t="s">
        <v>485</v>
      </c>
      <c r="B166" s="11"/>
      <c r="C166" s="11" t="s">
        <v>291</v>
      </c>
      <c r="D166" s="16">
        <v>-651552</v>
      </c>
      <c r="E166" s="17">
        <v>-2099.63</v>
      </c>
      <c r="F166" s="58">
        <v>-6.3949999999999996E-3</v>
      </c>
    </row>
    <row r="167" spans="1:6" x14ac:dyDescent="0.25">
      <c r="A167" s="40" t="s">
        <v>486</v>
      </c>
      <c r="B167" s="11"/>
      <c r="C167" s="11" t="s">
        <v>224</v>
      </c>
      <c r="D167" s="16">
        <v>-1806000</v>
      </c>
      <c r="E167" s="17">
        <v>-2141.92</v>
      </c>
      <c r="F167" s="58">
        <v>-6.5240000000000003E-3</v>
      </c>
    </row>
    <row r="168" spans="1:6" x14ac:dyDescent="0.25">
      <c r="A168" s="40" t="s">
        <v>487</v>
      </c>
      <c r="B168" s="11"/>
      <c r="C168" s="11" t="s">
        <v>236</v>
      </c>
      <c r="D168" s="16">
        <v>-1277500</v>
      </c>
      <c r="E168" s="17">
        <v>-2143.0100000000002</v>
      </c>
      <c r="F168" s="58">
        <v>-6.5269999999999998E-3</v>
      </c>
    </row>
    <row r="169" spans="1:6" x14ac:dyDescent="0.25">
      <c r="A169" s="40" t="s">
        <v>488</v>
      </c>
      <c r="B169" s="11"/>
      <c r="C169" s="11" t="s">
        <v>286</v>
      </c>
      <c r="D169" s="16">
        <v>-4200</v>
      </c>
      <c r="E169" s="17">
        <v>-2236.0100000000002</v>
      </c>
      <c r="F169" s="58">
        <v>-6.8100000000000001E-3</v>
      </c>
    </row>
    <row r="170" spans="1:6" x14ac:dyDescent="0.25">
      <c r="A170" s="40" t="s">
        <v>489</v>
      </c>
      <c r="B170" s="11"/>
      <c r="C170" s="11" t="s">
        <v>281</v>
      </c>
      <c r="D170" s="16">
        <v>-411000</v>
      </c>
      <c r="E170" s="17">
        <v>-2667.8</v>
      </c>
      <c r="F170" s="58">
        <v>-8.1259999999999995E-3</v>
      </c>
    </row>
    <row r="171" spans="1:6" x14ac:dyDescent="0.25">
      <c r="A171" s="40" t="s">
        <v>490</v>
      </c>
      <c r="B171" s="11"/>
      <c r="C171" s="11" t="s">
        <v>256</v>
      </c>
      <c r="D171" s="16">
        <v>-1588500</v>
      </c>
      <c r="E171" s="17">
        <v>-2839.44</v>
      </c>
      <c r="F171" s="58">
        <v>-8.6479999999999994E-3</v>
      </c>
    </row>
    <row r="172" spans="1:6" x14ac:dyDescent="0.25">
      <c r="A172" s="40" t="s">
        <v>491</v>
      </c>
      <c r="B172" s="11"/>
      <c r="C172" s="11" t="s">
        <v>276</v>
      </c>
      <c r="D172" s="16">
        <v>-1442000</v>
      </c>
      <c r="E172" s="17">
        <v>-2984.94</v>
      </c>
      <c r="F172" s="58">
        <v>-9.0919999999999994E-3</v>
      </c>
    </row>
    <row r="173" spans="1:6" x14ac:dyDescent="0.25">
      <c r="A173" s="40" t="s">
        <v>492</v>
      </c>
      <c r="B173" s="11"/>
      <c r="C173" s="11" t="s">
        <v>241</v>
      </c>
      <c r="D173" s="16">
        <v>-551250</v>
      </c>
      <c r="E173" s="17">
        <v>-3110.7</v>
      </c>
      <c r="F173" s="58">
        <v>-9.4750000000000008E-3</v>
      </c>
    </row>
    <row r="174" spans="1:6" x14ac:dyDescent="0.25">
      <c r="A174" s="40" t="s">
        <v>493</v>
      </c>
      <c r="B174" s="11"/>
      <c r="C174" s="11" t="s">
        <v>271</v>
      </c>
      <c r="D174" s="16">
        <v>-2460000</v>
      </c>
      <c r="E174" s="17">
        <v>-3146.34</v>
      </c>
      <c r="F174" s="58">
        <v>-9.5829999999999995E-3</v>
      </c>
    </row>
    <row r="175" spans="1:6" x14ac:dyDescent="0.25">
      <c r="A175" s="40" t="s">
        <v>494</v>
      </c>
      <c r="B175" s="11"/>
      <c r="C175" s="11" t="s">
        <v>268</v>
      </c>
      <c r="D175" s="16">
        <v>-575000</v>
      </c>
      <c r="E175" s="17">
        <v>-3324.36</v>
      </c>
      <c r="F175" s="58">
        <v>-1.0125E-2</v>
      </c>
    </row>
    <row r="176" spans="1:6" x14ac:dyDescent="0.25">
      <c r="A176" s="40" t="s">
        <v>495</v>
      </c>
      <c r="B176" s="11"/>
      <c r="C176" s="11" t="s">
        <v>230</v>
      </c>
      <c r="D176" s="16">
        <v>-415000</v>
      </c>
      <c r="E176" s="17">
        <v>-3420.02</v>
      </c>
      <c r="F176" s="58">
        <v>-1.0416999999999999E-2</v>
      </c>
    </row>
    <row r="177" spans="1:6" x14ac:dyDescent="0.25">
      <c r="A177" s="40" t="s">
        <v>496</v>
      </c>
      <c r="B177" s="11"/>
      <c r="C177" s="11" t="s">
        <v>236</v>
      </c>
      <c r="D177" s="16">
        <v>-154000</v>
      </c>
      <c r="E177" s="17">
        <v>-3580.27</v>
      </c>
      <c r="F177" s="58">
        <v>-1.0905E-2</v>
      </c>
    </row>
    <row r="178" spans="1:6" x14ac:dyDescent="0.25">
      <c r="A178" s="40" t="s">
        <v>497</v>
      </c>
      <c r="B178" s="11"/>
      <c r="C178" s="11" t="s">
        <v>224</v>
      </c>
      <c r="D178" s="16">
        <v>-9147600</v>
      </c>
      <c r="E178" s="17">
        <v>-3681.91</v>
      </c>
      <c r="F178" s="58">
        <v>-1.1214999999999999E-2</v>
      </c>
    </row>
    <row r="179" spans="1:6" x14ac:dyDescent="0.25">
      <c r="A179" s="40" t="s">
        <v>498</v>
      </c>
      <c r="B179" s="11"/>
      <c r="C179" s="11" t="s">
        <v>259</v>
      </c>
      <c r="D179" s="16">
        <v>-8280000</v>
      </c>
      <c r="E179" s="17">
        <v>-3738.42</v>
      </c>
      <c r="F179" s="58">
        <v>-1.1387E-2</v>
      </c>
    </row>
    <row r="180" spans="1:6" x14ac:dyDescent="0.25">
      <c r="A180" s="40" t="s">
        <v>499</v>
      </c>
      <c r="B180" s="11"/>
      <c r="C180" s="11" t="s">
        <v>256</v>
      </c>
      <c r="D180" s="16">
        <v>-1372500</v>
      </c>
      <c r="E180" s="17">
        <v>-4258.87</v>
      </c>
      <c r="F180" s="58">
        <v>-1.2971999999999999E-2</v>
      </c>
    </row>
    <row r="181" spans="1:6" x14ac:dyDescent="0.25">
      <c r="A181" s="40" t="s">
        <v>500</v>
      </c>
      <c r="B181" s="11"/>
      <c r="C181" s="11" t="s">
        <v>253</v>
      </c>
      <c r="D181" s="16">
        <v>-500250</v>
      </c>
      <c r="E181" s="17">
        <v>-4537.7700000000004</v>
      </c>
      <c r="F181" s="58">
        <v>-1.3821E-2</v>
      </c>
    </row>
    <row r="182" spans="1:6" x14ac:dyDescent="0.25">
      <c r="A182" s="40" t="s">
        <v>501</v>
      </c>
      <c r="B182" s="11"/>
      <c r="C182" s="11" t="s">
        <v>227</v>
      </c>
      <c r="D182" s="16">
        <v>-205000</v>
      </c>
      <c r="E182" s="17">
        <v>-4646.9399999999996</v>
      </c>
      <c r="F182" s="58">
        <v>-1.4154E-2</v>
      </c>
    </row>
    <row r="183" spans="1:6" x14ac:dyDescent="0.25">
      <c r="A183" s="40" t="s">
        <v>502</v>
      </c>
      <c r="B183" s="11"/>
      <c r="C183" s="11" t="s">
        <v>236</v>
      </c>
      <c r="D183" s="16">
        <v>-5761000</v>
      </c>
      <c r="E183" s="17">
        <v>-4925.66</v>
      </c>
      <c r="F183" s="58">
        <v>-1.5003000000000001E-2</v>
      </c>
    </row>
    <row r="184" spans="1:6" x14ac:dyDescent="0.25">
      <c r="A184" s="40" t="s">
        <v>503</v>
      </c>
      <c r="B184" s="11"/>
      <c r="C184" s="11" t="s">
        <v>241</v>
      </c>
      <c r="D184" s="16">
        <v>-2107200</v>
      </c>
      <c r="E184" s="17">
        <v>-6332.14</v>
      </c>
      <c r="F184" s="58">
        <v>-1.9286999999999999E-2</v>
      </c>
    </row>
    <row r="185" spans="1:6" x14ac:dyDescent="0.25">
      <c r="A185" s="40" t="s">
        <v>504</v>
      </c>
      <c r="B185" s="11"/>
      <c r="C185" s="11" t="s">
        <v>241</v>
      </c>
      <c r="D185" s="16">
        <v>-373800</v>
      </c>
      <c r="E185" s="17">
        <v>-6605.98</v>
      </c>
      <c r="F185" s="58">
        <v>-2.0121E-2</v>
      </c>
    </row>
    <row r="186" spans="1:6" x14ac:dyDescent="0.25">
      <c r="A186" s="40" t="s">
        <v>505</v>
      </c>
      <c r="B186" s="11"/>
      <c r="C186" s="11" t="s">
        <v>244</v>
      </c>
      <c r="D186" s="16">
        <v>-564750</v>
      </c>
      <c r="E186" s="17">
        <v>-7657.45</v>
      </c>
      <c r="F186" s="58">
        <v>-2.3324000000000001E-2</v>
      </c>
    </row>
    <row r="187" spans="1:6" x14ac:dyDescent="0.25">
      <c r="A187" s="40" t="s">
        <v>506</v>
      </c>
      <c r="B187" s="11"/>
      <c r="C187" s="11" t="s">
        <v>224</v>
      </c>
      <c r="D187" s="16">
        <v>-1240500</v>
      </c>
      <c r="E187" s="17">
        <v>-8552.6299999999992</v>
      </c>
      <c r="F187" s="58">
        <v>-2.6051000000000001E-2</v>
      </c>
    </row>
    <row r="188" spans="1:6" x14ac:dyDescent="0.25">
      <c r="A188" s="40" t="s">
        <v>507</v>
      </c>
      <c r="B188" s="11"/>
      <c r="C188" s="11" t="s">
        <v>236</v>
      </c>
      <c r="D188" s="16">
        <v>-2994000</v>
      </c>
      <c r="E188" s="17">
        <v>-9309.84</v>
      </c>
      <c r="F188" s="58">
        <v>-2.8357E-2</v>
      </c>
    </row>
    <row r="189" spans="1:6" x14ac:dyDescent="0.25">
      <c r="A189" s="40" t="s">
        <v>508</v>
      </c>
      <c r="B189" s="11"/>
      <c r="C189" s="11" t="s">
        <v>233</v>
      </c>
      <c r="D189" s="16">
        <v>-985200</v>
      </c>
      <c r="E189" s="17">
        <v>-9598.7999999999993</v>
      </c>
      <c r="F189" s="58">
        <v>-2.9236999999999999E-2</v>
      </c>
    </row>
    <row r="190" spans="1:6" x14ac:dyDescent="0.25">
      <c r="A190" s="40" t="s">
        <v>509</v>
      </c>
      <c r="B190" s="11"/>
      <c r="C190" s="11" t="s">
        <v>230</v>
      </c>
      <c r="D190" s="16">
        <v>-3714700</v>
      </c>
      <c r="E190" s="17">
        <v>-17091.330000000002</v>
      </c>
      <c r="F190" s="58">
        <v>-5.2059000000000001E-2</v>
      </c>
    </row>
    <row r="191" spans="1:6" x14ac:dyDescent="0.25">
      <c r="A191" s="40" t="s">
        <v>510</v>
      </c>
      <c r="B191" s="11"/>
      <c r="C191" s="11" t="s">
        <v>227</v>
      </c>
      <c r="D191" s="16">
        <v>-3171600</v>
      </c>
      <c r="E191" s="17">
        <v>-23970.95</v>
      </c>
      <c r="F191" s="58">
        <v>-7.3014999999999997E-2</v>
      </c>
    </row>
    <row r="192" spans="1:6" x14ac:dyDescent="0.25">
      <c r="A192" s="40" t="s">
        <v>511</v>
      </c>
      <c r="B192" s="11"/>
      <c r="C192" s="11" t="s">
        <v>224</v>
      </c>
      <c r="D192" s="16">
        <v>-1219000</v>
      </c>
      <c r="E192" s="17">
        <v>-24450.7</v>
      </c>
      <c r="F192" s="58">
        <v>-7.4476000000000001E-2</v>
      </c>
    </row>
    <row r="193" spans="1:6" x14ac:dyDescent="0.25">
      <c r="A193" s="40" t="s">
        <v>512</v>
      </c>
      <c r="B193" s="11"/>
      <c r="C193" s="11" t="s">
        <v>221</v>
      </c>
      <c r="D193" s="16">
        <v>-1907500</v>
      </c>
      <c r="E193" s="17">
        <v>-26707.86</v>
      </c>
      <c r="F193" s="58">
        <v>-8.1351000000000007E-2</v>
      </c>
    </row>
    <row r="194" spans="1:6" x14ac:dyDescent="0.25">
      <c r="A194" s="42" t="s">
        <v>98</v>
      </c>
      <c r="B194" s="12"/>
      <c r="C194" s="12"/>
      <c r="D194" s="6"/>
      <c r="E194" s="18">
        <v>-241736.28</v>
      </c>
      <c r="F194" s="59">
        <v>-0.73628000000000005</v>
      </c>
    </row>
    <row r="195" spans="1:6" x14ac:dyDescent="0.25">
      <c r="A195" s="40"/>
      <c r="B195" s="11"/>
      <c r="C195" s="11"/>
      <c r="D195" s="4"/>
      <c r="E195" s="5"/>
      <c r="F195" s="41"/>
    </row>
    <row r="196" spans="1:6" x14ac:dyDescent="0.25">
      <c r="A196" s="40"/>
      <c r="B196" s="11"/>
      <c r="C196" s="11"/>
      <c r="D196" s="4"/>
      <c r="E196" s="5"/>
      <c r="F196" s="41"/>
    </row>
    <row r="197" spans="1:6" x14ac:dyDescent="0.25">
      <c r="A197" s="40"/>
      <c r="B197" s="11"/>
      <c r="C197" s="11"/>
      <c r="D197" s="4"/>
      <c r="E197" s="5"/>
      <c r="F197" s="41"/>
    </row>
    <row r="198" spans="1:6" x14ac:dyDescent="0.25">
      <c r="A198" s="46" t="s">
        <v>108</v>
      </c>
      <c r="B198" s="26"/>
      <c r="C198" s="26"/>
      <c r="D198" s="27"/>
      <c r="E198" s="18">
        <v>-241736.28</v>
      </c>
      <c r="F198" s="59">
        <v>-0.73628000000000005</v>
      </c>
    </row>
    <row r="199" spans="1:6" x14ac:dyDescent="0.25">
      <c r="A199" s="40"/>
      <c r="B199" s="11"/>
      <c r="C199" s="11"/>
      <c r="D199" s="4"/>
      <c r="E199" s="5"/>
      <c r="F199" s="41"/>
    </row>
    <row r="200" spans="1:6" x14ac:dyDescent="0.25">
      <c r="A200" s="42" t="s">
        <v>67</v>
      </c>
      <c r="B200" s="11"/>
      <c r="C200" s="11"/>
      <c r="D200" s="4"/>
      <c r="E200" s="5"/>
      <c r="F200" s="41"/>
    </row>
    <row r="201" spans="1:6" x14ac:dyDescent="0.25">
      <c r="A201" s="42" t="s">
        <v>68</v>
      </c>
      <c r="B201" s="11"/>
      <c r="C201" s="11"/>
      <c r="D201" s="4"/>
      <c r="E201" s="5"/>
      <c r="F201" s="41"/>
    </row>
    <row r="202" spans="1:6" x14ac:dyDescent="0.25">
      <c r="A202" s="40" t="s">
        <v>513</v>
      </c>
      <c r="B202" s="11" t="s">
        <v>514</v>
      </c>
      <c r="C202" s="11" t="s">
        <v>83</v>
      </c>
      <c r="D202" s="4">
        <v>5000000</v>
      </c>
      <c r="E202" s="5">
        <v>4989.74</v>
      </c>
      <c r="F202" s="41">
        <v>1.52E-2</v>
      </c>
    </row>
    <row r="203" spans="1:6" x14ac:dyDescent="0.25">
      <c r="A203" s="40" t="s">
        <v>515</v>
      </c>
      <c r="B203" s="11" t="s">
        <v>516</v>
      </c>
      <c r="C203" s="11" t="s">
        <v>77</v>
      </c>
      <c r="D203" s="4">
        <v>2500000</v>
      </c>
      <c r="E203" s="5">
        <v>2486.62</v>
      </c>
      <c r="F203" s="41">
        <v>7.6E-3</v>
      </c>
    </row>
    <row r="204" spans="1:6" x14ac:dyDescent="0.25">
      <c r="A204" s="40" t="s">
        <v>517</v>
      </c>
      <c r="B204" s="11" t="s">
        <v>518</v>
      </c>
      <c r="C204" s="11" t="s">
        <v>83</v>
      </c>
      <c r="D204" s="4">
        <v>1000000</v>
      </c>
      <c r="E204" s="5">
        <v>1513.62</v>
      </c>
      <c r="F204" s="41">
        <v>4.5999999999999999E-3</v>
      </c>
    </row>
    <row r="205" spans="1:6" x14ac:dyDescent="0.25">
      <c r="A205" s="42" t="s">
        <v>98</v>
      </c>
      <c r="B205" s="12"/>
      <c r="C205" s="12"/>
      <c r="D205" s="6"/>
      <c r="E205" s="14">
        <v>8989.98</v>
      </c>
      <c r="F205" s="43">
        <v>2.7400000000000001E-2</v>
      </c>
    </row>
    <row r="206" spans="1:6" x14ac:dyDescent="0.25">
      <c r="A206" s="40"/>
      <c r="B206" s="11"/>
      <c r="C206" s="11"/>
      <c r="D206" s="4"/>
      <c r="E206" s="5"/>
      <c r="F206" s="41"/>
    </row>
    <row r="207" spans="1:6" x14ac:dyDescent="0.25">
      <c r="A207" s="42" t="s">
        <v>103</v>
      </c>
      <c r="B207" s="11"/>
      <c r="C207" s="11"/>
      <c r="D207" s="4"/>
      <c r="E207" s="5"/>
      <c r="F207" s="41"/>
    </row>
    <row r="208" spans="1:6" x14ac:dyDescent="0.25">
      <c r="A208" s="42" t="s">
        <v>98</v>
      </c>
      <c r="B208" s="11"/>
      <c r="C208" s="11"/>
      <c r="D208" s="4"/>
      <c r="E208" s="15" t="s">
        <v>66</v>
      </c>
      <c r="F208" s="45" t="s">
        <v>66</v>
      </c>
    </row>
    <row r="209" spans="1:6" x14ac:dyDescent="0.25">
      <c r="A209" s="40"/>
      <c r="B209" s="11"/>
      <c r="C209" s="11"/>
      <c r="D209" s="4"/>
      <c r="E209" s="5"/>
      <c r="F209" s="41"/>
    </row>
    <row r="210" spans="1:6" x14ac:dyDescent="0.25">
      <c r="A210" s="42" t="s">
        <v>107</v>
      </c>
      <c r="B210" s="11"/>
      <c r="C210" s="11"/>
      <c r="D210" s="4"/>
      <c r="E210" s="5"/>
      <c r="F210" s="41"/>
    </row>
    <row r="211" spans="1:6" x14ac:dyDescent="0.25">
      <c r="A211" s="42" t="s">
        <v>98</v>
      </c>
      <c r="B211" s="11"/>
      <c r="C211" s="11"/>
      <c r="D211" s="4"/>
      <c r="E211" s="15" t="s">
        <v>66</v>
      </c>
      <c r="F211" s="45" t="s">
        <v>66</v>
      </c>
    </row>
    <row r="212" spans="1:6" x14ac:dyDescent="0.25">
      <c r="A212" s="40"/>
      <c r="B212" s="11"/>
      <c r="C212" s="11"/>
      <c r="D212" s="4"/>
      <c r="E212" s="5"/>
      <c r="F212" s="41"/>
    </row>
    <row r="213" spans="1:6" x14ac:dyDescent="0.25">
      <c r="A213" s="46" t="s">
        <v>108</v>
      </c>
      <c r="B213" s="26"/>
      <c r="C213" s="26"/>
      <c r="D213" s="27"/>
      <c r="E213" s="14">
        <v>8989.98</v>
      </c>
      <c r="F213" s="43">
        <v>2.7400000000000001E-2</v>
      </c>
    </row>
    <row r="214" spans="1:6" x14ac:dyDescent="0.25">
      <c r="A214" s="40"/>
      <c r="B214" s="11"/>
      <c r="C214" s="11"/>
      <c r="D214" s="4"/>
      <c r="E214" s="5"/>
      <c r="F214" s="41"/>
    </row>
    <row r="215" spans="1:6" x14ac:dyDescent="0.25">
      <c r="A215" s="42" t="s">
        <v>205</v>
      </c>
      <c r="B215" s="11"/>
      <c r="C215" s="11"/>
      <c r="D215" s="4"/>
      <c r="E215" s="5"/>
      <c r="F215" s="41"/>
    </row>
    <row r="216" spans="1:6" x14ac:dyDescent="0.25">
      <c r="A216" s="42" t="s">
        <v>206</v>
      </c>
      <c r="B216" s="11"/>
      <c r="C216" s="11"/>
      <c r="D216" s="4"/>
      <c r="E216" s="5"/>
      <c r="F216" s="41"/>
    </row>
    <row r="217" spans="1:6" x14ac:dyDescent="0.25">
      <c r="A217" s="40" t="s">
        <v>519</v>
      </c>
      <c r="B217" s="11" t="s">
        <v>520</v>
      </c>
      <c r="C217" s="11" t="s">
        <v>215</v>
      </c>
      <c r="D217" s="4">
        <v>5000000</v>
      </c>
      <c r="E217" s="5">
        <v>4967.3</v>
      </c>
      <c r="F217" s="41">
        <v>1.5100000000000001E-2</v>
      </c>
    </row>
    <row r="218" spans="1:6" x14ac:dyDescent="0.25">
      <c r="A218" s="40" t="s">
        <v>521</v>
      </c>
      <c r="B218" s="11" t="s">
        <v>522</v>
      </c>
      <c r="C218" s="11" t="s">
        <v>215</v>
      </c>
      <c r="D218" s="4">
        <v>2500000</v>
      </c>
      <c r="E218" s="5">
        <v>2495.64</v>
      </c>
      <c r="F218" s="41">
        <v>7.6E-3</v>
      </c>
    </row>
    <row r="219" spans="1:6" x14ac:dyDescent="0.25">
      <c r="A219" s="40"/>
      <c r="B219" s="11"/>
      <c r="C219" s="11"/>
      <c r="D219" s="4"/>
      <c r="E219" s="5"/>
      <c r="F219" s="41"/>
    </row>
    <row r="220" spans="1:6" x14ac:dyDescent="0.25">
      <c r="A220" s="42" t="s">
        <v>523</v>
      </c>
      <c r="B220" s="11"/>
      <c r="C220" s="11"/>
      <c r="D220" s="4"/>
      <c r="E220" s="5"/>
      <c r="F220" s="41"/>
    </row>
    <row r="221" spans="1:6" x14ac:dyDescent="0.25">
      <c r="A221" s="40" t="s">
        <v>524</v>
      </c>
      <c r="B221" s="11" t="s">
        <v>525</v>
      </c>
      <c r="C221" s="11" t="s">
        <v>215</v>
      </c>
      <c r="D221" s="4">
        <v>5000000</v>
      </c>
      <c r="E221" s="5">
        <v>4987.1499999999996</v>
      </c>
      <c r="F221" s="41">
        <v>1.52E-2</v>
      </c>
    </row>
    <row r="222" spans="1:6" x14ac:dyDescent="0.25">
      <c r="A222" s="40"/>
      <c r="B222" s="11"/>
      <c r="C222" s="11"/>
      <c r="D222" s="4"/>
      <c r="E222" s="5"/>
      <c r="F222" s="41"/>
    </row>
    <row r="223" spans="1:6" x14ac:dyDescent="0.25">
      <c r="A223" s="46" t="s">
        <v>108</v>
      </c>
      <c r="B223" s="26"/>
      <c r="C223" s="26"/>
      <c r="D223" s="27"/>
      <c r="E223" s="14">
        <v>12450.09</v>
      </c>
      <c r="F223" s="43">
        <v>3.7900000000000003E-2</v>
      </c>
    </row>
    <row r="224" spans="1:6" x14ac:dyDescent="0.25">
      <c r="A224" s="40"/>
      <c r="B224" s="11"/>
      <c r="C224" s="11"/>
      <c r="D224" s="4"/>
      <c r="E224" s="5"/>
      <c r="F224" s="41"/>
    </row>
    <row r="225" spans="1:6" x14ac:dyDescent="0.25">
      <c r="A225" s="42" t="s">
        <v>526</v>
      </c>
      <c r="B225" s="12"/>
      <c r="C225" s="12"/>
      <c r="D225" s="6"/>
      <c r="E225" s="7"/>
      <c r="F225" s="44"/>
    </row>
    <row r="226" spans="1:6" x14ac:dyDescent="0.25">
      <c r="A226" s="42" t="s">
        <v>527</v>
      </c>
      <c r="B226" s="12"/>
      <c r="C226" s="12"/>
      <c r="D226" s="6"/>
      <c r="E226" s="7"/>
      <c r="F226" s="44"/>
    </row>
    <row r="227" spans="1:6" x14ac:dyDescent="0.25">
      <c r="A227" s="40" t="s">
        <v>528</v>
      </c>
      <c r="B227" s="11"/>
      <c r="C227" s="11" t="s">
        <v>529</v>
      </c>
      <c r="D227" s="4">
        <v>260000000</v>
      </c>
      <c r="E227" s="5">
        <v>2600</v>
      </c>
      <c r="F227" s="41">
        <v>7.9000000000000008E-3</v>
      </c>
    </row>
    <row r="228" spans="1:6" x14ac:dyDescent="0.25">
      <c r="A228" s="40" t="s">
        <v>530</v>
      </c>
      <c r="B228" s="11"/>
      <c r="C228" s="11" t="s">
        <v>529</v>
      </c>
      <c r="D228" s="4">
        <v>250000000</v>
      </c>
      <c r="E228" s="5">
        <v>2500</v>
      </c>
      <c r="F228" s="41">
        <v>7.6E-3</v>
      </c>
    </row>
    <row r="229" spans="1:6" x14ac:dyDescent="0.25">
      <c r="A229" s="40" t="s">
        <v>531</v>
      </c>
      <c r="B229" s="11"/>
      <c r="C229" s="11" t="s">
        <v>532</v>
      </c>
      <c r="D229" s="4">
        <v>250000000</v>
      </c>
      <c r="E229" s="5">
        <v>2500</v>
      </c>
      <c r="F229" s="41">
        <v>7.6E-3</v>
      </c>
    </row>
    <row r="230" spans="1:6" x14ac:dyDescent="0.25">
      <c r="A230" s="40" t="s">
        <v>533</v>
      </c>
      <c r="B230" s="11"/>
      <c r="C230" s="11" t="s">
        <v>529</v>
      </c>
      <c r="D230" s="4">
        <v>250000000</v>
      </c>
      <c r="E230" s="5">
        <v>2500</v>
      </c>
      <c r="F230" s="41">
        <v>7.6E-3</v>
      </c>
    </row>
    <row r="231" spans="1:6" x14ac:dyDescent="0.25">
      <c r="A231" s="40" t="s">
        <v>534</v>
      </c>
      <c r="B231" s="11"/>
      <c r="C231" s="11" t="s">
        <v>535</v>
      </c>
      <c r="D231" s="4">
        <v>250000000</v>
      </c>
      <c r="E231" s="5">
        <v>2500</v>
      </c>
      <c r="F231" s="41">
        <v>7.6E-3</v>
      </c>
    </row>
    <row r="232" spans="1:6" x14ac:dyDescent="0.25">
      <c r="A232" s="40" t="s">
        <v>536</v>
      </c>
      <c r="B232" s="11"/>
      <c r="C232" s="11" t="s">
        <v>537</v>
      </c>
      <c r="D232" s="4">
        <v>240000000</v>
      </c>
      <c r="E232" s="5">
        <v>2400</v>
      </c>
      <c r="F232" s="41">
        <v>7.3000000000000001E-3</v>
      </c>
    </row>
    <row r="233" spans="1:6" x14ac:dyDescent="0.25">
      <c r="A233" s="40" t="s">
        <v>538</v>
      </c>
      <c r="B233" s="11"/>
      <c r="C233" s="11" t="s">
        <v>529</v>
      </c>
      <c r="D233" s="4">
        <v>240000000</v>
      </c>
      <c r="E233" s="5">
        <v>2400</v>
      </c>
      <c r="F233" s="41">
        <v>7.3000000000000001E-3</v>
      </c>
    </row>
    <row r="234" spans="1:6" x14ac:dyDescent="0.25">
      <c r="A234" s="40" t="s">
        <v>539</v>
      </c>
      <c r="B234" s="11"/>
      <c r="C234" s="11" t="s">
        <v>540</v>
      </c>
      <c r="D234" s="4">
        <v>240000000</v>
      </c>
      <c r="E234" s="5">
        <v>2400</v>
      </c>
      <c r="F234" s="41">
        <v>7.3000000000000001E-3</v>
      </c>
    </row>
    <row r="235" spans="1:6" x14ac:dyDescent="0.25">
      <c r="A235" s="40" t="s">
        <v>541</v>
      </c>
      <c r="B235" s="11"/>
      <c r="C235" s="11" t="s">
        <v>529</v>
      </c>
      <c r="D235" s="4">
        <v>240000000</v>
      </c>
      <c r="E235" s="5">
        <v>2400</v>
      </c>
      <c r="F235" s="41">
        <v>7.3000000000000001E-3</v>
      </c>
    </row>
    <row r="236" spans="1:6" x14ac:dyDescent="0.25">
      <c r="A236" s="40" t="s">
        <v>542</v>
      </c>
      <c r="B236" s="11"/>
      <c r="C236" s="11" t="s">
        <v>543</v>
      </c>
      <c r="D236" s="4">
        <v>240000000</v>
      </c>
      <c r="E236" s="5">
        <v>2400</v>
      </c>
      <c r="F236" s="41">
        <v>7.3000000000000001E-3</v>
      </c>
    </row>
    <row r="237" spans="1:6" x14ac:dyDescent="0.25">
      <c r="A237" s="40" t="s">
        <v>544</v>
      </c>
      <c r="B237" s="11"/>
      <c r="C237" s="11" t="s">
        <v>545</v>
      </c>
      <c r="D237" s="4">
        <v>240000000</v>
      </c>
      <c r="E237" s="5">
        <v>2400</v>
      </c>
      <c r="F237" s="41">
        <v>7.3000000000000001E-3</v>
      </c>
    </row>
    <row r="238" spans="1:6" x14ac:dyDescent="0.25">
      <c r="A238" s="40" t="s">
        <v>546</v>
      </c>
      <c r="B238" s="11"/>
      <c r="C238" s="11" t="s">
        <v>547</v>
      </c>
      <c r="D238" s="4">
        <v>200000000</v>
      </c>
      <c r="E238" s="5">
        <v>2000</v>
      </c>
      <c r="F238" s="41">
        <v>6.1000000000000004E-3</v>
      </c>
    </row>
    <row r="239" spans="1:6" x14ac:dyDescent="0.25">
      <c r="A239" s="40" t="s">
        <v>548</v>
      </c>
      <c r="B239" s="11"/>
      <c r="C239" s="11" t="s">
        <v>549</v>
      </c>
      <c r="D239" s="4">
        <v>200000000</v>
      </c>
      <c r="E239" s="5">
        <v>2000</v>
      </c>
      <c r="F239" s="41">
        <v>6.1000000000000004E-3</v>
      </c>
    </row>
    <row r="240" spans="1:6" x14ac:dyDescent="0.25">
      <c r="A240" s="40" t="s">
        <v>550</v>
      </c>
      <c r="B240" s="11"/>
      <c r="C240" s="11" t="s">
        <v>529</v>
      </c>
      <c r="D240" s="4">
        <v>171500000</v>
      </c>
      <c r="E240" s="5">
        <v>1715</v>
      </c>
      <c r="F240" s="41">
        <v>5.1999999999999998E-3</v>
      </c>
    </row>
    <row r="241" spans="1:6" x14ac:dyDescent="0.25">
      <c r="A241" s="40" t="s">
        <v>551</v>
      </c>
      <c r="B241" s="11"/>
      <c r="C241" s="11" t="s">
        <v>537</v>
      </c>
      <c r="D241" s="4">
        <v>150000000</v>
      </c>
      <c r="E241" s="5">
        <v>1500</v>
      </c>
      <c r="F241" s="41">
        <v>4.5999999999999999E-3</v>
      </c>
    </row>
    <row r="242" spans="1:6" x14ac:dyDescent="0.25">
      <c r="A242" s="40" t="s">
        <v>552</v>
      </c>
      <c r="B242" s="11"/>
      <c r="C242" s="11" t="s">
        <v>553</v>
      </c>
      <c r="D242" s="4">
        <v>150000000</v>
      </c>
      <c r="E242" s="5">
        <v>1500</v>
      </c>
      <c r="F242" s="41">
        <v>4.5999999999999999E-3</v>
      </c>
    </row>
    <row r="243" spans="1:6" x14ac:dyDescent="0.25">
      <c r="A243" s="40" t="s">
        <v>554</v>
      </c>
      <c r="B243" s="11"/>
      <c r="C243" s="11" t="s">
        <v>537</v>
      </c>
      <c r="D243" s="4">
        <v>150000000</v>
      </c>
      <c r="E243" s="5">
        <v>1500</v>
      </c>
      <c r="F243" s="41">
        <v>4.5999999999999999E-3</v>
      </c>
    </row>
    <row r="244" spans="1:6" x14ac:dyDescent="0.25">
      <c r="A244" s="40" t="s">
        <v>555</v>
      </c>
      <c r="B244" s="11"/>
      <c r="C244" s="11" t="s">
        <v>537</v>
      </c>
      <c r="D244" s="4">
        <v>150000000</v>
      </c>
      <c r="E244" s="5">
        <v>1500</v>
      </c>
      <c r="F244" s="41">
        <v>4.5999999999999999E-3</v>
      </c>
    </row>
    <row r="245" spans="1:6" x14ac:dyDescent="0.25">
      <c r="A245" s="40" t="s">
        <v>556</v>
      </c>
      <c r="B245" s="11"/>
      <c r="C245" s="11" t="s">
        <v>532</v>
      </c>
      <c r="D245" s="4">
        <v>130000000</v>
      </c>
      <c r="E245" s="5">
        <v>1300</v>
      </c>
      <c r="F245" s="41">
        <v>4.0000000000000001E-3</v>
      </c>
    </row>
    <row r="246" spans="1:6" x14ac:dyDescent="0.25">
      <c r="A246" s="40" t="s">
        <v>557</v>
      </c>
      <c r="B246" s="11"/>
      <c r="C246" s="11" t="s">
        <v>549</v>
      </c>
      <c r="D246" s="4">
        <v>120000000</v>
      </c>
      <c r="E246" s="5">
        <v>1200</v>
      </c>
      <c r="F246" s="41">
        <v>3.7000000000000002E-3</v>
      </c>
    </row>
    <row r="247" spans="1:6" x14ac:dyDescent="0.25">
      <c r="A247" s="40" t="s">
        <v>558</v>
      </c>
      <c r="B247" s="11"/>
      <c r="C247" s="11" t="s">
        <v>559</v>
      </c>
      <c r="D247" s="4">
        <v>100000000</v>
      </c>
      <c r="E247" s="5">
        <v>1000</v>
      </c>
      <c r="F247" s="41">
        <v>3.0000000000000001E-3</v>
      </c>
    </row>
    <row r="248" spans="1:6" x14ac:dyDescent="0.25">
      <c r="A248" s="40" t="s">
        <v>560</v>
      </c>
      <c r="B248" s="11"/>
      <c r="C248" s="11" t="s">
        <v>561</v>
      </c>
      <c r="D248" s="4">
        <v>49900000</v>
      </c>
      <c r="E248" s="5">
        <v>499</v>
      </c>
      <c r="F248" s="41">
        <v>1.5E-3</v>
      </c>
    </row>
    <row r="249" spans="1:6" x14ac:dyDescent="0.25">
      <c r="A249" s="40" t="s">
        <v>562</v>
      </c>
      <c r="B249" s="11"/>
      <c r="C249" s="11" t="s">
        <v>537</v>
      </c>
      <c r="D249" s="4">
        <v>49900000</v>
      </c>
      <c r="E249" s="5">
        <v>499</v>
      </c>
      <c r="F249" s="41">
        <v>1.5E-3</v>
      </c>
    </row>
    <row r="250" spans="1:6" x14ac:dyDescent="0.25">
      <c r="A250" s="40" t="s">
        <v>563</v>
      </c>
      <c r="B250" s="11"/>
      <c r="C250" s="11" t="s">
        <v>561</v>
      </c>
      <c r="D250" s="4">
        <v>49900000</v>
      </c>
      <c r="E250" s="5">
        <v>499</v>
      </c>
      <c r="F250" s="41">
        <v>1.5E-3</v>
      </c>
    </row>
    <row r="251" spans="1:6" x14ac:dyDescent="0.25">
      <c r="A251" s="40" t="s">
        <v>564</v>
      </c>
      <c r="B251" s="11"/>
      <c r="C251" s="11" t="s">
        <v>540</v>
      </c>
      <c r="D251" s="4">
        <v>49900000</v>
      </c>
      <c r="E251" s="5">
        <v>499</v>
      </c>
      <c r="F251" s="41">
        <v>1.5E-3</v>
      </c>
    </row>
    <row r="252" spans="1:6" x14ac:dyDescent="0.25">
      <c r="A252" s="40" t="s">
        <v>565</v>
      </c>
      <c r="B252" s="11"/>
      <c r="C252" s="11" t="s">
        <v>532</v>
      </c>
      <c r="D252" s="4">
        <v>49900000</v>
      </c>
      <c r="E252" s="5">
        <v>499</v>
      </c>
      <c r="F252" s="41">
        <v>1.5E-3</v>
      </c>
    </row>
    <row r="253" spans="1:6" x14ac:dyDescent="0.25">
      <c r="A253" s="40" t="s">
        <v>566</v>
      </c>
      <c r="B253" s="11"/>
      <c r="C253" s="11" t="s">
        <v>529</v>
      </c>
      <c r="D253" s="4">
        <v>49900000</v>
      </c>
      <c r="E253" s="5">
        <v>499</v>
      </c>
      <c r="F253" s="41">
        <v>1.5E-3</v>
      </c>
    </row>
    <row r="254" spans="1:6" x14ac:dyDescent="0.25">
      <c r="A254" s="40" t="s">
        <v>567</v>
      </c>
      <c r="B254" s="11"/>
      <c r="C254" s="11" t="s">
        <v>529</v>
      </c>
      <c r="D254" s="4">
        <v>49900000</v>
      </c>
      <c r="E254" s="5">
        <v>499</v>
      </c>
      <c r="F254" s="41">
        <v>1.5E-3</v>
      </c>
    </row>
    <row r="255" spans="1:6" x14ac:dyDescent="0.25">
      <c r="A255" s="40" t="s">
        <v>568</v>
      </c>
      <c r="B255" s="11"/>
      <c r="C255" s="11" t="s">
        <v>529</v>
      </c>
      <c r="D255" s="4">
        <v>49900000</v>
      </c>
      <c r="E255" s="5">
        <v>499</v>
      </c>
      <c r="F255" s="41">
        <v>1.5E-3</v>
      </c>
    </row>
    <row r="256" spans="1:6" x14ac:dyDescent="0.25">
      <c r="A256" s="40" t="s">
        <v>569</v>
      </c>
      <c r="B256" s="11"/>
      <c r="C256" s="11" t="s">
        <v>547</v>
      </c>
      <c r="D256" s="4">
        <v>49500000</v>
      </c>
      <c r="E256" s="5">
        <v>495</v>
      </c>
      <c r="F256" s="41">
        <v>1.5E-3</v>
      </c>
    </row>
    <row r="257" spans="1:6" x14ac:dyDescent="0.25">
      <c r="A257" s="40" t="s">
        <v>570</v>
      </c>
      <c r="B257" s="11"/>
      <c r="C257" s="11" t="s">
        <v>561</v>
      </c>
      <c r="D257" s="4">
        <v>49500000</v>
      </c>
      <c r="E257" s="5">
        <v>495</v>
      </c>
      <c r="F257" s="41">
        <v>1.5E-3</v>
      </c>
    </row>
    <row r="258" spans="1:6" x14ac:dyDescent="0.25">
      <c r="A258" s="40" t="s">
        <v>571</v>
      </c>
      <c r="B258" s="11"/>
      <c r="C258" s="11" t="s">
        <v>537</v>
      </c>
      <c r="D258" s="4">
        <v>49500000</v>
      </c>
      <c r="E258" s="5">
        <v>495</v>
      </c>
      <c r="F258" s="41">
        <v>1.5E-3</v>
      </c>
    </row>
    <row r="259" spans="1:6" x14ac:dyDescent="0.25">
      <c r="A259" s="40" t="s">
        <v>572</v>
      </c>
      <c r="B259" s="11"/>
      <c r="C259" s="11" t="s">
        <v>529</v>
      </c>
      <c r="D259" s="4">
        <v>49500000</v>
      </c>
      <c r="E259" s="5">
        <v>495</v>
      </c>
      <c r="F259" s="41">
        <v>1.5E-3</v>
      </c>
    </row>
    <row r="260" spans="1:6" x14ac:dyDescent="0.25">
      <c r="A260" s="40" t="s">
        <v>573</v>
      </c>
      <c r="B260" s="11"/>
      <c r="C260" s="11" t="s">
        <v>549</v>
      </c>
      <c r="D260" s="4">
        <v>49500000</v>
      </c>
      <c r="E260" s="5">
        <v>495</v>
      </c>
      <c r="F260" s="41">
        <v>1.5E-3</v>
      </c>
    </row>
    <row r="261" spans="1:6" x14ac:dyDescent="0.25">
      <c r="A261" s="40" t="s">
        <v>574</v>
      </c>
      <c r="B261" s="11"/>
      <c r="C261" s="11" t="s">
        <v>537</v>
      </c>
      <c r="D261" s="4">
        <v>49500000</v>
      </c>
      <c r="E261" s="5">
        <v>495</v>
      </c>
      <c r="F261" s="41">
        <v>1.5E-3</v>
      </c>
    </row>
    <row r="262" spans="1:6" x14ac:dyDescent="0.25">
      <c r="A262" s="40" t="s">
        <v>575</v>
      </c>
      <c r="B262" s="11"/>
      <c r="C262" s="11" t="s">
        <v>529</v>
      </c>
      <c r="D262" s="4">
        <v>49500000</v>
      </c>
      <c r="E262" s="5">
        <v>495</v>
      </c>
      <c r="F262" s="41">
        <v>1.5E-3</v>
      </c>
    </row>
    <row r="263" spans="1:6" x14ac:dyDescent="0.25">
      <c r="A263" s="40" t="s">
        <v>576</v>
      </c>
      <c r="B263" s="11"/>
      <c r="C263" s="11" t="s">
        <v>549</v>
      </c>
      <c r="D263" s="4">
        <v>49500000</v>
      </c>
      <c r="E263" s="5">
        <v>495</v>
      </c>
      <c r="F263" s="41">
        <v>1.5E-3</v>
      </c>
    </row>
    <row r="264" spans="1:6" x14ac:dyDescent="0.25">
      <c r="A264" s="40" t="s">
        <v>577</v>
      </c>
      <c r="B264" s="11"/>
      <c r="C264" s="11" t="s">
        <v>578</v>
      </c>
      <c r="D264" s="4">
        <v>49500000</v>
      </c>
      <c r="E264" s="5">
        <v>495</v>
      </c>
      <c r="F264" s="41">
        <v>1.5E-3</v>
      </c>
    </row>
    <row r="265" spans="1:6" x14ac:dyDescent="0.25">
      <c r="A265" s="40" t="s">
        <v>579</v>
      </c>
      <c r="B265" s="11"/>
      <c r="C265" s="11" t="s">
        <v>580</v>
      </c>
      <c r="D265" s="4">
        <v>49500000</v>
      </c>
      <c r="E265" s="5">
        <v>495</v>
      </c>
      <c r="F265" s="41">
        <v>1.5E-3</v>
      </c>
    </row>
    <row r="266" spans="1:6" x14ac:dyDescent="0.25">
      <c r="A266" s="40" t="s">
        <v>581</v>
      </c>
      <c r="B266" s="11"/>
      <c r="C266" s="11" t="s">
        <v>582</v>
      </c>
      <c r="D266" s="4">
        <v>49500000</v>
      </c>
      <c r="E266" s="5">
        <v>495</v>
      </c>
      <c r="F266" s="41">
        <v>1.5E-3</v>
      </c>
    </row>
    <row r="267" spans="1:6" x14ac:dyDescent="0.25">
      <c r="A267" s="40" t="s">
        <v>583</v>
      </c>
      <c r="B267" s="11"/>
      <c r="C267" s="11" t="s">
        <v>584</v>
      </c>
      <c r="D267" s="4">
        <v>49500000</v>
      </c>
      <c r="E267" s="5">
        <v>495</v>
      </c>
      <c r="F267" s="41">
        <v>1.5E-3</v>
      </c>
    </row>
    <row r="268" spans="1:6" x14ac:dyDescent="0.25">
      <c r="A268" s="40" t="s">
        <v>585</v>
      </c>
      <c r="B268" s="11"/>
      <c r="C268" s="11" t="s">
        <v>547</v>
      </c>
      <c r="D268" s="4">
        <v>49500000</v>
      </c>
      <c r="E268" s="5">
        <v>495</v>
      </c>
      <c r="F268" s="41">
        <v>1.5E-3</v>
      </c>
    </row>
    <row r="269" spans="1:6" x14ac:dyDescent="0.25">
      <c r="A269" s="40" t="s">
        <v>586</v>
      </c>
      <c r="B269" s="11"/>
      <c r="C269" s="11" t="s">
        <v>532</v>
      </c>
      <c r="D269" s="4">
        <v>49500000</v>
      </c>
      <c r="E269" s="5">
        <v>495</v>
      </c>
      <c r="F269" s="41">
        <v>1.5E-3</v>
      </c>
    </row>
    <row r="270" spans="1:6" x14ac:dyDescent="0.25">
      <c r="A270" s="40" t="s">
        <v>587</v>
      </c>
      <c r="B270" s="11"/>
      <c r="C270" s="11" t="s">
        <v>540</v>
      </c>
      <c r="D270" s="4">
        <v>49500000</v>
      </c>
      <c r="E270" s="5">
        <v>495</v>
      </c>
      <c r="F270" s="41">
        <v>1.5E-3</v>
      </c>
    </row>
    <row r="271" spans="1:6" x14ac:dyDescent="0.25">
      <c r="A271" s="40" t="s">
        <v>588</v>
      </c>
      <c r="B271" s="11"/>
      <c r="C271" s="11" t="s">
        <v>532</v>
      </c>
      <c r="D271" s="4">
        <v>49500000</v>
      </c>
      <c r="E271" s="5">
        <v>495</v>
      </c>
      <c r="F271" s="41">
        <v>1.5E-3</v>
      </c>
    </row>
    <row r="272" spans="1:6" x14ac:dyDescent="0.25">
      <c r="A272" s="40" t="s">
        <v>589</v>
      </c>
      <c r="B272" s="11"/>
      <c r="C272" s="11" t="s">
        <v>549</v>
      </c>
      <c r="D272" s="4">
        <v>49500000</v>
      </c>
      <c r="E272" s="5">
        <v>495</v>
      </c>
      <c r="F272" s="41">
        <v>1.5E-3</v>
      </c>
    </row>
    <row r="273" spans="1:6" x14ac:dyDescent="0.25">
      <c r="A273" s="40" t="s">
        <v>590</v>
      </c>
      <c r="B273" s="11"/>
      <c r="C273" s="11" t="s">
        <v>591</v>
      </c>
      <c r="D273" s="4">
        <v>49500000</v>
      </c>
      <c r="E273" s="5">
        <v>495</v>
      </c>
      <c r="F273" s="41">
        <v>1.5E-3</v>
      </c>
    </row>
    <row r="274" spans="1:6" x14ac:dyDescent="0.25">
      <c r="A274" s="40" t="s">
        <v>592</v>
      </c>
      <c r="B274" s="11"/>
      <c r="C274" s="11" t="s">
        <v>593</v>
      </c>
      <c r="D274" s="4">
        <v>49500000</v>
      </c>
      <c r="E274" s="5">
        <v>495</v>
      </c>
      <c r="F274" s="41">
        <v>1.5E-3</v>
      </c>
    </row>
    <row r="275" spans="1:6" x14ac:dyDescent="0.25">
      <c r="A275" s="40" t="s">
        <v>594</v>
      </c>
      <c r="B275" s="11"/>
      <c r="C275" s="11" t="s">
        <v>535</v>
      </c>
      <c r="D275" s="4">
        <v>49500000</v>
      </c>
      <c r="E275" s="5">
        <v>495</v>
      </c>
      <c r="F275" s="41">
        <v>1.5E-3</v>
      </c>
    </row>
    <row r="276" spans="1:6" x14ac:dyDescent="0.25">
      <c r="A276" s="42" t="s">
        <v>98</v>
      </c>
      <c r="B276" s="12"/>
      <c r="C276" s="12"/>
      <c r="D276" s="6"/>
      <c r="E276" s="14">
        <v>56107</v>
      </c>
      <c r="F276" s="43">
        <v>0.1706</v>
      </c>
    </row>
    <row r="277" spans="1:6" x14ac:dyDescent="0.25">
      <c r="A277" s="46" t="s">
        <v>108</v>
      </c>
      <c r="B277" s="26"/>
      <c r="C277" s="26"/>
      <c r="D277" s="27"/>
      <c r="E277" s="9">
        <v>56107</v>
      </c>
      <c r="F277" s="48">
        <v>0.1706</v>
      </c>
    </row>
    <row r="278" spans="1:6" x14ac:dyDescent="0.25">
      <c r="A278" s="40"/>
      <c r="B278" s="11"/>
      <c r="C278" s="11"/>
      <c r="D278" s="4"/>
      <c r="E278" s="5"/>
      <c r="F278" s="41"/>
    </row>
    <row r="279" spans="1:6" x14ac:dyDescent="0.25">
      <c r="A279" s="40"/>
      <c r="B279" s="11"/>
      <c r="C279" s="11"/>
      <c r="D279" s="4"/>
      <c r="E279" s="5"/>
      <c r="F279" s="41"/>
    </row>
    <row r="280" spans="1:6" x14ac:dyDescent="0.25">
      <c r="A280" s="42" t="s">
        <v>109</v>
      </c>
      <c r="B280" s="11"/>
      <c r="C280" s="11"/>
      <c r="D280" s="4"/>
      <c r="E280" s="5"/>
      <c r="F280" s="41"/>
    </row>
    <row r="281" spans="1:6" x14ac:dyDescent="0.25">
      <c r="A281" s="40" t="s">
        <v>110</v>
      </c>
      <c r="B281" s="11"/>
      <c r="C281" s="11"/>
      <c r="D281" s="4"/>
      <c r="E281" s="5">
        <v>7703.39</v>
      </c>
      <c r="F281" s="41">
        <v>2.35E-2</v>
      </c>
    </row>
    <row r="282" spans="1:6" x14ac:dyDescent="0.25">
      <c r="A282" s="42" t="s">
        <v>98</v>
      </c>
      <c r="B282" s="12"/>
      <c r="C282" s="12"/>
      <c r="D282" s="6"/>
      <c r="E282" s="14">
        <v>7703.39</v>
      </c>
      <c r="F282" s="43">
        <v>2.35E-2</v>
      </c>
    </row>
    <row r="283" spans="1:6" x14ac:dyDescent="0.25">
      <c r="A283" s="40"/>
      <c r="B283" s="11"/>
      <c r="C283" s="11"/>
      <c r="D283" s="4"/>
      <c r="E283" s="5"/>
      <c r="F283" s="41"/>
    </row>
    <row r="284" spans="1:6" x14ac:dyDescent="0.25">
      <c r="A284" s="46" t="s">
        <v>108</v>
      </c>
      <c r="B284" s="26"/>
      <c r="C284" s="26"/>
      <c r="D284" s="27"/>
      <c r="E284" s="14">
        <v>7703.39</v>
      </c>
      <c r="F284" s="43">
        <v>2.35E-2</v>
      </c>
    </row>
    <row r="285" spans="1:6" x14ac:dyDescent="0.25">
      <c r="A285" s="40" t="s">
        <v>111</v>
      </c>
      <c r="B285" s="11"/>
      <c r="C285" s="11"/>
      <c r="D285" s="4"/>
      <c r="E285" s="5">
        <v>2398.8200000000002</v>
      </c>
      <c r="F285" s="41">
        <v>7.1000000000000004E-3</v>
      </c>
    </row>
    <row r="286" spans="1:6" x14ac:dyDescent="0.25">
      <c r="A286" s="47" t="s">
        <v>112</v>
      </c>
      <c r="B286" s="13"/>
      <c r="C286" s="13"/>
      <c r="D286" s="8"/>
      <c r="E286" s="9">
        <v>328301.34999999998</v>
      </c>
      <c r="F286" s="48">
        <v>1</v>
      </c>
    </row>
    <row r="287" spans="1:6" x14ac:dyDescent="0.25">
      <c r="A287" s="32"/>
      <c r="B287" s="22"/>
      <c r="C287" s="22"/>
      <c r="D287" s="22"/>
      <c r="E287" s="22"/>
      <c r="F287" s="31"/>
    </row>
    <row r="288" spans="1:6" x14ac:dyDescent="0.25">
      <c r="A288" s="49" t="s">
        <v>595</v>
      </c>
      <c r="B288" s="22"/>
      <c r="C288" s="22"/>
      <c r="D288" s="22"/>
      <c r="E288" s="22"/>
      <c r="F288" s="31"/>
    </row>
    <row r="289" spans="1:6" x14ac:dyDescent="0.25">
      <c r="A289" s="49" t="s">
        <v>113</v>
      </c>
      <c r="B289" s="22"/>
      <c r="C289" s="22"/>
      <c r="D289" s="22"/>
      <c r="E289" s="22"/>
      <c r="F289" s="31"/>
    </row>
    <row r="290" spans="1:6" x14ac:dyDescent="0.25">
      <c r="A290" s="49" t="s">
        <v>114</v>
      </c>
      <c r="B290" s="22"/>
      <c r="C290" s="22"/>
      <c r="D290" s="22"/>
      <c r="E290" s="22"/>
      <c r="F290" s="31"/>
    </row>
    <row r="291" spans="1:6" x14ac:dyDescent="0.25">
      <c r="A291" s="32"/>
      <c r="B291" s="22"/>
      <c r="C291" s="22"/>
      <c r="D291" s="22"/>
      <c r="E291" s="22"/>
      <c r="F291" s="31"/>
    </row>
    <row r="292" spans="1:6" x14ac:dyDescent="0.25">
      <c r="A292" s="49" t="s">
        <v>1183</v>
      </c>
      <c r="B292" s="22"/>
      <c r="C292" s="22"/>
      <c r="D292" s="22"/>
      <c r="E292" s="22"/>
      <c r="F292" s="31"/>
    </row>
    <row r="293" spans="1:6" x14ac:dyDescent="0.25">
      <c r="A293" s="50" t="s">
        <v>1184</v>
      </c>
      <c r="B293" s="21" t="s">
        <v>66</v>
      </c>
      <c r="C293" s="22"/>
      <c r="D293" s="22"/>
      <c r="E293" s="22"/>
      <c r="F293" s="31"/>
    </row>
    <row r="294" spans="1:6" x14ac:dyDescent="0.25">
      <c r="A294" s="32" t="s">
        <v>1270</v>
      </c>
      <c r="B294" s="22"/>
      <c r="C294" s="22"/>
      <c r="D294" s="22"/>
      <c r="E294" s="22"/>
      <c r="F294" s="31"/>
    </row>
    <row r="295" spans="1:6" x14ac:dyDescent="0.25">
      <c r="A295" s="32" t="s">
        <v>1185</v>
      </c>
      <c r="B295" s="22" t="s">
        <v>1186</v>
      </c>
      <c r="C295" s="22" t="s">
        <v>1186</v>
      </c>
      <c r="D295" s="22"/>
      <c r="E295" s="22"/>
      <c r="F295" s="31"/>
    </row>
    <row r="296" spans="1:6" x14ac:dyDescent="0.25">
      <c r="A296" s="32"/>
      <c r="B296" s="51">
        <v>43555</v>
      </c>
      <c r="C296" s="51">
        <v>43585</v>
      </c>
      <c r="D296" s="22"/>
      <c r="E296" s="22"/>
      <c r="F296" s="31"/>
    </row>
    <row r="297" spans="1:6" x14ac:dyDescent="0.25">
      <c r="A297" s="32" t="s">
        <v>1190</v>
      </c>
      <c r="B297" s="22">
        <v>10.6599</v>
      </c>
      <c r="C297" s="22">
        <v>10.7387</v>
      </c>
      <c r="D297" s="22"/>
      <c r="E297" s="22"/>
      <c r="F297" s="31"/>
    </row>
    <row r="298" spans="1:6" x14ac:dyDescent="0.25">
      <c r="A298" s="32" t="s">
        <v>1191</v>
      </c>
      <c r="B298" s="22">
        <v>14.0785</v>
      </c>
      <c r="C298" s="22">
        <v>14.182600000000001</v>
      </c>
      <c r="D298" s="22"/>
      <c r="E298" s="22"/>
      <c r="F298" s="31"/>
    </row>
    <row r="299" spans="1:6" x14ac:dyDescent="0.25">
      <c r="A299" s="32" t="s">
        <v>1207</v>
      </c>
      <c r="B299" s="22">
        <v>12.5952</v>
      </c>
      <c r="C299" s="22">
        <v>12.6883</v>
      </c>
      <c r="D299" s="22"/>
      <c r="E299" s="22"/>
      <c r="F299" s="31"/>
    </row>
    <row r="300" spans="1:6" x14ac:dyDescent="0.25">
      <c r="A300" s="32" t="s">
        <v>1197</v>
      </c>
      <c r="B300" s="22">
        <v>13.714399999999999</v>
      </c>
      <c r="C300" s="22">
        <v>13.808</v>
      </c>
      <c r="D300" s="22"/>
      <c r="E300" s="22"/>
      <c r="F300" s="31"/>
    </row>
    <row r="301" spans="1:6" x14ac:dyDescent="0.25">
      <c r="A301" s="32" t="s">
        <v>1209</v>
      </c>
      <c r="B301" s="22">
        <v>10.4442</v>
      </c>
      <c r="C301" s="22">
        <v>10.515599999999999</v>
      </c>
      <c r="D301" s="22"/>
      <c r="E301" s="22"/>
      <c r="F301" s="31"/>
    </row>
    <row r="302" spans="1:6" x14ac:dyDescent="0.25">
      <c r="A302" s="32" t="s">
        <v>1211</v>
      </c>
      <c r="B302" s="22">
        <v>13.7126</v>
      </c>
      <c r="C302" s="22">
        <v>13.8063</v>
      </c>
      <c r="D302" s="22"/>
      <c r="E302" s="22"/>
      <c r="F302" s="31"/>
    </row>
    <row r="303" spans="1:6" x14ac:dyDescent="0.25">
      <c r="A303" s="32" t="s">
        <v>1212</v>
      </c>
      <c r="B303" s="22">
        <v>12.237500000000001</v>
      </c>
      <c r="C303" s="22">
        <v>12.321099999999999</v>
      </c>
      <c r="D303" s="22"/>
      <c r="E303" s="22"/>
      <c r="F303" s="31"/>
    </row>
    <row r="304" spans="1:6" x14ac:dyDescent="0.25">
      <c r="A304" s="32"/>
      <c r="B304" s="22"/>
      <c r="C304" s="22"/>
      <c r="D304" s="22"/>
      <c r="E304" s="22"/>
      <c r="F304" s="31"/>
    </row>
    <row r="305" spans="1:6" x14ac:dyDescent="0.25">
      <c r="A305" s="61" t="s">
        <v>1201</v>
      </c>
      <c r="B305" s="21" t="s">
        <v>66</v>
      </c>
      <c r="C305" s="62"/>
      <c r="D305" s="22"/>
      <c r="E305" s="22"/>
      <c r="F305" s="31"/>
    </row>
    <row r="306" spans="1:6" x14ac:dyDescent="0.25">
      <c r="A306" s="61" t="s">
        <v>1202</v>
      </c>
      <c r="B306" s="21" t="s">
        <v>66</v>
      </c>
      <c r="C306" s="62"/>
      <c r="D306" s="22"/>
      <c r="E306" s="22"/>
      <c r="F306" s="31"/>
    </row>
    <row r="307" spans="1:6" ht="30" x14ac:dyDescent="0.25">
      <c r="A307" s="60" t="s">
        <v>1203</v>
      </c>
      <c r="B307" s="21" t="s">
        <v>66</v>
      </c>
      <c r="C307" s="62"/>
      <c r="D307" s="22"/>
      <c r="E307" s="22"/>
      <c r="F307" s="31"/>
    </row>
    <row r="308" spans="1:6" x14ac:dyDescent="0.25">
      <c r="A308" s="60" t="s">
        <v>1204</v>
      </c>
      <c r="B308" s="21" t="s">
        <v>66</v>
      </c>
      <c r="C308" s="62"/>
      <c r="D308" s="22"/>
      <c r="E308" s="22"/>
      <c r="F308" s="31"/>
    </row>
    <row r="309" spans="1:6" x14ac:dyDescent="0.25">
      <c r="A309" s="61" t="s">
        <v>1271</v>
      </c>
      <c r="B309" s="71">
        <v>13.2</v>
      </c>
      <c r="C309" s="62"/>
      <c r="D309" s="22"/>
      <c r="E309" s="22"/>
      <c r="F309" s="31"/>
    </row>
    <row r="310" spans="1:6" ht="30" x14ac:dyDescent="0.25">
      <c r="A310" s="60" t="s">
        <v>1268</v>
      </c>
      <c r="B310" s="21" t="s">
        <v>66</v>
      </c>
      <c r="C310" s="62"/>
      <c r="D310" s="22"/>
      <c r="E310" s="22"/>
      <c r="F310" s="31"/>
    </row>
    <row r="311" spans="1:6" ht="30" x14ac:dyDescent="0.25">
      <c r="A311" s="60" t="s">
        <v>1269</v>
      </c>
      <c r="B311" s="21" t="s">
        <v>66</v>
      </c>
      <c r="C311" s="62"/>
      <c r="D311" s="22"/>
      <c r="E311" s="22"/>
      <c r="F311" s="31"/>
    </row>
    <row r="312" spans="1:6" x14ac:dyDescent="0.25">
      <c r="A312" s="60" t="s">
        <v>1272</v>
      </c>
      <c r="B312" s="21" t="s">
        <v>66</v>
      </c>
      <c r="C312" s="62"/>
      <c r="D312" s="22"/>
      <c r="E312" s="22"/>
      <c r="F312" s="31"/>
    </row>
    <row r="313" spans="1:6" ht="15.75" thickBot="1" x14ac:dyDescent="0.3">
      <c r="A313" s="57"/>
      <c r="B313" s="52"/>
      <c r="C313" s="52"/>
      <c r="D313" s="52"/>
      <c r="E313" s="52"/>
      <c r="F313" s="53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showGridLines="0" workbookViewId="0">
      <pane ySplit="7" topLeftCell="A130" activePane="bottomLeft" state="frozen"/>
      <selection pane="bottomLeft" activeCell="B145" sqref="B145"/>
    </sheetView>
  </sheetViews>
  <sheetFormatPr defaultRowHeight="15" x14ac:dyDescent="0.25"/>
  <cols>
    <col min="1" max="1" width="78.1406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7109375" bestFit="1" customWidth="1"/>
    <col min="15" max="15" width="14.7109375" bestFit="1" customWidth="1"/>
    <col min="16" max="16" width="11.5703125" bestFit="1" customWidth="1"/>
  </cols>
  <sheetData>
    <row r="1" spans="1:8" x14ac:dyDescent="0.25">
      <c r="A1" s="28" t="s">
        <v>1266</v>
      </c>
      <c r="B1" s="29"/>
      <c r="C1" s="29"/>
      <c r="D1" s="29"/>
      <c r="E1" s="29"/>
      <c r="F1" s="30"/>
    </row>
    <row r="2" spans="1:8" ht="28.9" customHeight="1" x14ac:dyDescent="0.25">
      <c r="A2" s="86" t="s">
        <v>1267</v>
      </c>
      <c r="B2" s="87"/>
      <c r="C2" s="22"/>
      <c r="D2" s="22"/>
      <c r="E2" s="22"/>
      <c r="F2" s="31"/>
    </row>
    <row r="3" spans="1:8" x14ac:dyDescent="0.25">
      <c r="A3" s="32"/>
      <c r="B3" s="22"/>
      <c r="C3" s="22"/>
      <c r="D3" s="22"/>
      <c r="E3" s="22"/>
      <c r="F3" s="31"/>
    </row>
    <row r="4" spans="1:8" ht="36.75" customHeight="1" x14ac:dyDescent="0.25">
      <c r="A4" s="83" t="s">
        <v>20</v>
      </c>
      <c r="B4" s="84"/>
      <c r="C4" s="84"/>
      <c r="D4" s="84"/>
      <c r="E4" s="84"/>
      <c r="F4" s="85"/>
      <c r="H4" s="19" t="str">
        <f>HYPERLINK("[Portfolio Monthly Notes 30042019.xlsx]Index!A1","Index")</f>
        <v>Index</v>
      </c>
    </row>
    <row r="5" spans="1:8" ht="19.5" customHeight="1" x14ac:dyDescent="0.25">
      <c r="A5" s="83" t="s">
        <v>21</v>
      </c>
      <c r="B5" s="84"/>
      <c r="C5" s="84"/>
      <c r="D5" s="84"/>
      <c r="E5" s="84"/>
      <c r="F5" s="85"/>
    </row>
    <row r="6" spans="1:8" x14ac:dyDescent="0.25">
      <c r="A6" s="32"/>
      <c r="B6" s="22"/>
      <c r="C6" s="22"/>
      <c r="D6" s="22"/>
      <c r="E6" s="22"/>
      <c r="F6" s="31"/>
    </row>
    <row r="7" spans="1:8" ht="48" customHeight="1" x14ac:dyDescent="0.25">
      <c r="A7" s="33" t="s">
        <v>0</v>
      </c>
      <c r="B7" s="34" t="s">
        <v>1</v>
      </c>
      <c r="C7" s="34" t="s">
        <v>5</v>
      </c>
      <c r="D7" s="35" t="s">
        <v>2</v>
      </c>
      <c r="E7" s="36" t="s">
        <v>4</v>
      </c>
      <c r="F7" s="37" t="s">
        <v>3</v>
      </c>
    </row>
    <row r="8" spans="1:8" x14ac:dyDescent="0.25">
      <c r="A8" s="38"/>
      <c r="B8" s="10"/>
      <c r="C8" s="10"/>
      <c r="D8" s="2"/>
      <c r="E8" s="3"/>
      <c r="F8" s="39"/>
    </row>
    <row r="9" spans="1:8" x14ac:dyDescent="0.25">
      <c r="A9" s="42" t="s">
        <v>65</v>
      </c>
      <c r="B9" s="11"/>
      <c r="C9" s="11"/>
      <c r="D9" s="4"/>
      <c r="E9" s="5"/>
      <c r="F9" s="41"/>
    </row>
    <row r="10" spans="1:8" x14ac:dyDescent="0.25">
      <c r="A10" s="42" t="s">
        <v>218</v>
      </c>
      <c r="B10" s="11"/>
      <c r="C10" s="11"/>
      <c r="D10" s="4"/>
      <c r="E10" s="5"/>
      <c r="F10" s="41"/>
    </row>
    <row r="11" spans="1:8" x14ac:dyDescent="0.25">
      <c r="A11" s="40" t="s">
        <v>262</v>
      </c>
      <c r="B11" s="11" t="s">
        <v>263</v>
      </c>
      <c r="C11" s="11" t="s">
        <v>236</v>
      </c>
      <c r="D11" s="4">
        <v>370024</v>
      </c>
      <c r="E11" s="5">
        <v>8575.1200000000008</v>
      </c>
      <c r="F11" s="41">
        <v>6.1199999999999997E-2</v>
      </c>
    </row>
    <row r="12" spans="1:8" x14ac:dyDescent="0.25">
      <c r="A12" s="40" t="s">
        <v>219</v>
      </c>
      <c r="B12" s="11" t="s">
        <v>220</v>
      </c>
      <c r="C12" s="11" t="s">
        <v>221</v>
      </c>
      <c r="D12" s="4">
        <v>516503</v>
      </c>
      <c r="E12" s="5">
        <v>7193.85</v>
      </c>
      <c r="F12" s="41">
        <v>5.1400000000000001E-2</v>
      </c>
    </row>
    <row r="13" spans="1:8" x14ac:dyDescent="0.25">
      <c r="A13" s="40" t="s">
        <v>249</v>
      </c>
      <c r="B13" s="11" t="s">
        <v>250</v>
      </c>
      <c r="C13" s="11" t="s">
        <v>227</v>
      </c>
      <c r="D13" s="4">
        <v>208677</v>
      </c>
      <c r="E13" s="5">
        <v>4716.83</v>
      </c>
      <c r="F13" s="41">
        <v>3.3700000000000001E-2</v>
      </c>
    </row>
    <row r="14" spans="1:8" x14ac:dyDescent="0.25">
      <c r="A14" s="40" t="s">
        <v>225</v>
      </c>
      <c r="B14" s="11" t="s">
        <v>226</v>
      </c>
      <c r="C14" s="11" t="s">
        <v>227</v>
      </c>
      <c r="D14" s="4">
        <v>565045</v>
      </c>
      <c r="E14" s="5">
        <v>4245.47</v>
      </c>
      <c r="F14" s="41">
        <v>3.0300000000000001E-2</v>
      </c>
    </row>
    <row r="15" spans="1:8" x14ac:dyDescent="0.25">
      <c r="A15" s="40" t="s">
        <v>596</v>
      </c>
      <c r="B15" s="11" t="s">
        <v>597</v>
      </c>
      <c r="C15" s="11" t="s">
        <v>236</v>
      </c>
      <c r="D15" s="4">
        <v>1029246</v>
      </c>
      <c r="E15" s="5">
        <v>4194.18</v>
      </c>
      <c r="F15" s="41">
        <v>2.9899999999999999E-2</v>
      </c>
    </row>
    <row r="16" spans="1:8" x14ac:dyDescent="0.25">
      <c r="A16" s="40" t="s">
        <v>222</v>
      </c>
      <c r="B16" s="11" t="s">
        <v>223</v>
      </c>
      <c r="C16" s="11" t="s">
        <v>224</v>
      </c>
      <c r="D16" s="4">
        <v>207322</v>
      </c>
      <c r="E16" s="5">
        <v>4136.18</v>
      </c>
      <c r="F16" s="41">
        <v>2.9499999999999998E-2</v>
      </c>
    </row>
    <row r="17" spans="1:6" x14ac:dyDescent="0.25">
      <c r="A17" s="40" t="s">
        <v>358</v>
      </c>
      <c r="B17" s="11" t="s">
        <v>359</v>
      </c>
      <c r="C17" s="11" t="s">
        <v>224</v>
      </c>
      <c r="D17" s="4">
        <v>116137</v>
      </c>
      <c r="E17" s="5">
        <v>3595.54</v>
      </c>
      <c r="F17" s="41">
        <v>2.5700000000000001E-2</v>
      </c>
    </row>
    <row r="18" spans="1:6" x14ac:dyDescent="0.25">
      <c r="A18" s="40" t="s">
        <v>239</v>
      </c>
      <c r="B18" s="11" t="s">
        <v>240</v>
      </c>
      <c r="C18" s="11" t="s">
        <v>241</v>
      </c>
      <c r="D18" s="4">
        <v>1167910</v>
      </c>
      <c r="E18" s="5">
        <v>3519.5</v>
      </c>
      <c r="F18" s="41">
        <v>2.5100000000000001E-2</v>
      </c>
    </row>
    <row r="19" spans="1:6" x14ac:dyDescent="0.25">
      <c r="A19" s="40" t="s">
        <v>598</v>
      </c>
      <c r="B19" s="11" t="s">
        <v>599</v>
      </c>
      <c r="C19" s="11" t="s">
        <v>227</v>
      </c>
      <c r="D19" s="4">
        <v>296634</v>
      </c>
      <c r="E19" s="5">
        <v>3510.22</v>
      </c>
      <c r="F19" s="41">
        <v>2.5100000000000001E-2</v>
      </c>
    </row>
    <row r="20" spans="1:6" x14ac:dyDescent="0.25">
      <c r="A20" s="40" t="s">
        <v>600</v>
      </c>
      <c r="B20" s="11" t="s">
        <v>601</v>
      </c>
      <c r="C20" s="11" t="s">
        <v>241</v>
      </c>
      <c r="D20" s="4">
        <v>45178</v>
      </c>
      <c r="E20" s="5">
        <v>3288.15</v>
      </c>
      <c r="F20" s="41">
        <v>2.35E-2</v>
      </c>
    </row>
    <row r="21" spans="1:6" x14ac:dyDescent="0.25">
      <c r="A21" s="40" t="s">
        <v>242</v>
      </c>
      <c r="B21" s="11" t="s">
        <v>243</v>
      </c>
      <c r="C21" s="11" t="s">
        <v>244</v>
      </c>
      <c r="D21" s="4">
        <v>227492</v>
      </c>
      <c r="E21" s="5">
        <v>3067.84</v>
      </c>
      <c r="F21" s="41">
        <v>2.1899999999999999E-2</v>
      </c>
    </row>
    <row r="22" spans="1:6" x14ac:dyDescent="0.25">
      <c r="A22" s="40" t="s">
        <v>234</v>
      </c>
      <c r="B22" s="11" t="s">
        <v>235</v>
      </c>
      <c r="C22" s="11" t="s">
        <v>236</v>
      </c>
      <c r="D22" s="4">
        <v>905506</v>
      </c>
      <c r="E22" s="5">
        <v>2806.62</v>
      </c>
      <c r="F22" s="41">
        <v>0.02</v>
      </c>
    </row>
    <row r="23" spans="1:6" x14ac:dyDescent="0.25">
      <c r="A23" s="40" t="s">
        <v>329</v>
      </c>
      <c r="B23" s="11" t="s">
        <v>330</v>
      </c>
      <c r="C23" s="11" t="s">
        <v>236</v>
      </c>
      <c r="D23" s="4">
        <v>332383</v>
      </c>
      <c r="E23" s="5">
        <v>2548.88</v>
      </c>
      <c r="F23" s="41">
        <v>1.8200000000000001E-2</v>
      </c>
    </row>
    <row r="24" spans="1:6" x14ac:dyDescent="0.25">
      <c r="A24" s="40" t="s">
        <v>602</v>
      </c>
      <c r="B24" s="11" t="s">
        <v>603</v>
      </c>
      <c r="C24" s="11" t="s">
        <v>236</v>
      </c>
      <c r="D24" s="4">
        <v>126844</v>
      </c>
      <c r="E24" s="5">
        <v>1758.76</v>
      </c>
      <c r="F24" s="41">
        <v>1.26E-2</v>
      </c>
    </row>
    <row r="25" spans="1:6" x14ac:dyDescent="0.25">
      <c r="A25" s="40" t="s">
        <v>604</v>
      </c>
      <c r="B25" s="11" t="s">
        <v>605</v>
      </c>
      <c r="C25" s="11" t="s">
        <v>366</v>
      </c>
      <c r="D25" s="4">
        <v>722623</v>
      </c>
      <c r="E25" s="5">
        <v>1742.61</v>
      </c>
      <c r="F25" s="41">
        <v>1.24E-2</v>
      </c>
    </row>
    <row r="26" spans="1:6" x14ac:dyDescent="0.25">
      <c r="A26" s="40" t="s">
        <v>606</v>
      </c>
      <c r="B26" s="11" t="s">
        <v>607</v>
      </c>
      <c r="C26" s="11" t="s">
        <v>236</v>
      </c>
      <c r="D26" s="4">
        <v>255427</v>
      </c>
      <c r="E26" s="5">
        <v>1733.97</v>
      </c>
      <c r="F26" s="41">
        <v>1.24E-2</v>
      </c>
    </row>
    <row r="27" spans="1:6" x14ac:dyDescent="0.25">
      <c r="A27" s="40" t="s">
        <v>608</v>
      </c>
      <c r="B27" s="11" t="s">
        <v>609</v>
      </c>
      <c r="C27" s="11" t="s">
        <v>224</v>
      </c>
      <c r="D27" s="4">
        <v>170734</v>
      </c>
      <c r="E27" s="5">
        <v>1720.74</v>
      </c>
      <c r="F27" s="41">
        <v>1.23E-2</v>
      </c>
    </row>
    <row r="28" spans="1:6" x14ac:dyDescent="0.25">
      <c r="A28" s="40" t="s">
        <v>362</v>
      </c>
      <c r="B28" s="11" t="s">
        <v>363</v>
      </c>
      <c r="C28" s="11" t="s">
        <v>227</v>
      </c>
      <c r="D28" s="4">
        <v>202616</v>
      </c>
      <c r="E28" s="5">
        <v>1694.07</v>
      </c>
      <c r="F28" s="41">
        <v>1.21E-2</v>
      </c>
    </row>
    <row r="29" spans="1:6" x14ac:dyDescent="0.25">
      <c r="A29" s="40" t="s">
        <v>610</v>
      </c>
      <c r="B29" s="11" t="s">
        <v>611</v>
      </c>
      <c r="C29" s="11" t="s">
        <v>224</v>
      </c>
      <c r="D29" s="4">
        <v>141279</v>
      </c>
      <c r="E29" s="5">
        <v>1544.67</v>
      </c>
      <c r="F29" s="41">
        <v>1.0999999999999999E-2</v>
      </c>
    </row>
    <row r="30" spans="1:6" x14ac:dyDescent="0.25">
      <c r="A30" s="40" t="s">
        <v>279</v>
      </c>
      <c r="B30" s="11" t="s">
        <v>280</v>
      </c>
      <c r="C30" s="11" t="s">
        <v>281</v>
      </c>
      <c r="D30" s="4">
        <v>225425</v>
      </c>
      <c r="E30" s="5">
        <v>1454.67</v>
      </c>
      <c r="F30" s="41">
        <v>1.04E-2</v>
      </c>
    </row>
    <row r="31" spans="1:6" x14ac:dyDescent="0.25">
      <c r="A31" s="40" t="s">
        <v>612</v>
      </c>
      <c r="B31" s="11" t="s">
        <v>613</v>
      </c>
      <c r="C31" s="11" t="s">
        <v>614</v>
      </c>
      <c r="D31" s="4">
        <v>87848</v>
      </c>
      <c r="E31" s="5">
        <v>1425.47</v>
      </c>
      <c r="F31" s="41">
        <v>1.0200000000000001E-2</v>
      </c>
    </row>
    <row r="32" spans="1:6" x14ac:dyDescent="0.25">
      <c r="A32" s="40" t="s">
        <v>615</v>
      </c>
      <c r="B32" s="11" t="s">
        <v>616</v>
      </c>
      <c r="C32" s="11" t="s">
        <v>227</v>
      </c>
      <c r="D32" s="4">
        <v>140892</v>
      </c>
      <c r="E32" s="5">
        <v>1382.5</v>
      </c>
      <c r="F32" s="41">
        <v>9.9000000000000008E-3</v>
      </c>
    </row>
    <row r="33" spans="1:6" x14ac:dyDescent="0.25">
      <c r="A33" s="40" t="s">
        <v>617</v>
      </c>
      <c r="B33" s="11" t="s">
        <v>618</v>
      </c>
      <c r="C33" s="11" t="s">
        <v>241</v>
      </c>
      <c r="D33" s="4">
        <v>113088</v>
      </c>
      <c r="E33" s="5">
        <v>1366.27</v>
      </c>
      <c r="F33" s="41">
        <v>9.7999999999999997E-3</v>
      </c>
    </row>
    <row r="34" spans="1:6" x14ac:dyDescent="0.25">
      <c r="A34" s="40" t="s">
        <v>619</v>
      </c>
      <c r="B34" s="11" t="s">
        <v>620</v>
      </c>
      <c r="C34" s="11" t="s">
        <v>281</v>
      </c>
      <c r="D34" s="4">
        <v>19672</v>
      </c>
      <c r="E34" s="5">
        <v>1311.41</v>
      </c>
      <c r="F34" s="41">
        <v>9.4000000000000004E-3</v>
      </c>
    </row>
    <row r="35" spans="1:6" x14ac:dyDescent="0.25">
      <c r="A35" s="40" t="s">
        <v>228</v>
      </c>
      <c r="B35" s="11" t="s">
        <v>229</v>
      </c>
      <c r="C35" s="11" t="s">
        <v>230</v>
      </c>
      <c r="D35" s="4">
        <v>266371</v>
      </c>
      <c r="E35" s="5">
        <v>1219.05</v>
      </c>
      <c r="F35" s="41">
        <v>8.6999999999999994E-3</v>
      </c>
    </row>
    <row r="36" spans="1:6" x14ac:dyDescent="0.25">
      <c r="A36" s="40" t="s">
        <v>621</v>
      </c>
      <c r="B36" s="11" t="s">
        <v>622</v>
      </c>
      <c r="C36" s="11" t="s">
        <v>241</v>
      </c>
      <c r="D36" s="4">
        <v>41564</v>
      </c>
      <c r="E36" s="5">
        <v>1203.71</v>
      </c>
      <c r="F36" s="41">
        <v>8.6E-3</v>
      </c>
    </row>
    <row r="37" spans="1:6" x14ac:dyDescent="0.25">
      <c r="A37" s="40" t="s">
        <v>623</v>
      </c>
      <c r="B37" s="11" t="s">
        <v>624</v>
      </c>
      <c r="C37" s="11" t="s">
        <v>286</v>
      </c>
      <c r="D37" s="4">
        <v>102150</v>
      </c>
      <c r="E37" s="5">
        <v>1202.1500000000001</v>
      </c>
      <c r="F37" s="41">
        <v>8.6E-3</v>
      </c>
    </row>
    <row r="38" spans="1:6" x14ac:dyDescent="0.25">
      <c r="A38" s="40" t="s">
        <v>322</v>
      </c>
      <c r="B38" s="11" t="s">
        <v>323</v>
      </c>
      <c r="C38" s="11" t="s">
        <v>324</v>
      </c>
      <c r="D38" s="4">
        <v>252708</v>
      </c>
      <c r="E38" s="5">
        <v>1193.4100000000001</v>
      </c>
      <c r="F38" s="41">
        <v>8.5000000000000006E-3</v>
      </c>
    </row>
    <row r="39" spans="1:6" x14ac:dyDescent="0.25">
      <c r="A39" s="40" t="s">
        <v>625</v>
      </c>
      <c r="B39" s="11" t="s">
        <v>626</v>
      </c>
      <c r="C39" s="11" t="s">
        <v>227</v>
      </c>
      <c r="D39" s="4">
        <v>66251</v>
      </c>
      <c r="E39" s="5">
        <v>1150.98</v>
      </c>
      <c r="F39" s="41">
        <v>8.2000000000000007E-3</v>
      </c>
    </row>
    <row r="40" spans="1:6" x14ac:dyDescent="0.25">
      <c r="A40" s="40" t="s">
        <v>627</v>
      </c>
      <c r="B40" s="11" t="s">
        <v>628</v>
      </c>
      <c r="C40" s="11" t="s">
        <v>340</v>
      </c>
      <c r="D40" s="4">
        <v>455000</v>
      </c>
      <c r="E40" s="5">
        <v>1147.28</v>
      </c>
      <c r="F40" s="41">
        <v>8.2000000000000007E-3</v>
      </c>
    </row>
    <row r="41" spans="1:6" x14ac:dyDescent="0.25">
      <c r="A41" s="40" t="s">
        <v>412</v>
      </c>
      <c r="B41" s="11" t="s">
        <v>413</v>
      </c>
      <c r="C41" s="11" t="s">
        <v>241</v>
      </c>
      <c r="D41" s="4">
        <v>312251</v>
      </c>
      <c r="E41" s="5">
        <v>1122.23</v>
      </c>
      <c r="F41" s="41">
        <v>8.0000000000000002E-3</v>
      </c>
    </row>
    <row r="42" spans="1:6" x14ac:dyDescent="0.25">
      <c r="A42" s="40" t="s">
        <v>629</v>
      </c>
      <c r="B42" s="11" t="s">
        <v>630</v>
      </c>
      <c r="C42" s="11" t="s">
        <v>253</v>
      </c>
      <c r="D42" s="4">
        <v>24285</v>
      </c>
      <c r="E42" s="5">
        <v>1121.19</v>
      </c>
      <c r="F42" s="41">
        <v>8.0000000000000002E-3</v>
      </c>
    </row>
    <row r="43" spans="1:6" x14ac:dyDescent="0.25">
      <c r="A43" s="40" t="s">
        <v>631</v>
      </c>
      <c r="B43" s="11" t="s">
        <v>632</v>
      </c>
      <c r="C43" s="11" t="s">
        <v>227</v>
      </c>
      <c r="D43" s="4">
        <v>64142</v>
      </c>
      <c r="E43" s="5">
        <v>1101.22</v>
      </c>
      <c r="F43" s="41">
        <v>7.9000000000000008E-3</v>
      </c>
    </row>
    <row r="44" spans="1:6" x14ac:dyDescent="0.25">
      <c r="A44" s="40" t="s">
        <v>379</v>
      </c>
      <c r="B44" s="11" t="s">
        <v>380</v>
      </c>
      <c r="C44" s="11" t="s">
        <v>381</v>
      </c>
      <c r="D44" s="4">
        <v>645000</v>
      </c>
      <c r="E44" s="5">
        <v>1091.3399999999999</v>
      </c>
      <c r="F44" s="41">
        <v>7.7999999999999996E-3</v>
      </c>
    </row>
    <row r="45" spans="1:6" x14ac:dyDescent="0.25">
      <c r="A45" s="40" t="s">
        <v>633</v>
      </c>
      <c r="B45" s="11" t="s">
        <v>634</v>
      </c>
      <c r="C45" s="11" t="s">
        <v>306</v>
      </c>
      <c r="D45" s="4">
        <v>129070</v>
      </c>
      <c r="E45" s="5">
        <v>1060.1199999999999</v>
      </c>
      <c r="F45" s="41">
        <v>7.6E-3</v>
      </c>
    </row>
    <row r="46" spans="1:6" x14ac:dyDescent="0.25">
      <c r="A46" s="40" t="s">
        <v>635</v>
      </c>
      <c r="B46" s="11" t="s">
        <v>636</v>
      </c>
      <c r="C46" s="11" t="s">
        <v>259</v>
      </c>
      <c r="D46" s="4">
        <v>568257</v>
      </c>
      <c r="E46" s="5">
        <v>1059.23</v>
      </c>
      <c r="F46" s="41">
        <v>7.6E-3</v>
      </c>
    </row>
    <row r="47" spans="1:6" x14ac:dyDescent="0.25">
      <c r="A47" s="40" t="s">
        <v>637</v>
      </c>
      <c r="B47" s="11" t="s">
        <v>638</v>
      </c>
      <c r="C47" s="11" t="s">
        <v>381</v>
      </c>
      <c r="D47" s="4">
        <v>569236</v>
      </c>
      <c r="E47" s="5">
        <v>1029.46</v>
      </c>
      <c r="F47" s="41">
        <v>7.4000000000000003E-3</v>
      </c>
    </row>
    <row r="48" spans="1:6" x14ac:dyDescent="0.25">
      <c r="A48" s="40" t="s">
        <v>639</v>
      </c>
      <c r="B48" s="11" t="s">
        <v>640</v>
      </c>
      <c r="C48" s="11" t="s">
        <v>227</v>
      </c>
      <c r="D48" s="4">
        <v>99457</v>
      </c>
      <c r="E48" s="5">
        <v>964.14</v>
      </c>
      <c r="F48" s="41">
        <v>6.8999999999999999E-3</v>
      </c>
    </row>
    <row r="49" spans="1:6" x14ac:dyDescent="0.25">
      <c r="A49" s="40" t="s">
        <v>641</v>
      </c>
      <c r="B49" s="11" t="s">
        <v>642</v>
      </c>
      <c r="C49" s="11" t="s">
        <v>236</v>
      </c>
      <c r="D49" s="4">
        <v>159723</v>
      </c>
      <c r="E49" s="5">
        <v>957.46</v>
      </c>
      <c r="F49" s="41">
        <v>6.7999999999999996E-3</v>
      </c>
    </row>
    <row r="50" spans="1:6" x14ac:dyDescent="0.25">
      <c r="A50" s="40" t="s">
        <v>643</v>
      </c>
      <c r="B50" s="11" t="s">
        <v>644</v>
      </c>
      <c r="C50" s="11" t="s">
        <v>224</v>
      </c>
      <c r="D50" s="4">
        <v>236003</v>
      </c>
      <c r="E50" s="5">
        <v>954.75</v>
      </c>
      <c r="F50" s="41">
        <v>6.7999999999999996E-3</v>
      </c>
    </row>
    <row r="51" spans="1:6" x14ac:dyDescent="0.25">
      <c r="A51" s="40" t="s">
        <v>645</v>
      </c>
      <c r="B51" s="11" t="s">
        <v>646</v>
      </c>
      <c r="C51" s="11" t="s">
        <v>614</v>
      </c>
      <c r="D51" s="4">
        <v>63957</v>
      </c>
      <c r="E51" s="5">
        <v>888.71</v>
      </c>
      <c r="F51" s="41">
        <v>6.3E-3</v>
      </c>
    </row>
    <row r="52" spans="1:6" x14ac:dyDescent="0.25">
      <c r="A52" s="40" t="s">
        <v>647</v>
      </c>
      <c r="B52" s="11" t="s">
        <v>648</v>
      </c>
      <c r="C52" s="11" t="s">
        <v>649</v>
      </c>
      <c r="D52" s="4">
        <v>408596</v>
      </c>
      <c r="E52" s="5">
        <v>881.55</v>
      </c>
      <c r="F52" s="41">
        <v>6.3E-3</v>
      </c>
    </row>
    <row r="53" spans="1:6" x14ac:dyDescent="0.25">
      <c r="A53" s="40" t="s">
        <v>650</v>
      </c>
      <c r="B53" s="11" t="s">
        <v>651</v>
      </c>
      <c r="C53" s="11" t="s">
        <v>224</v>
      </c>
      <c r="D53" s="4">
        <v>61568</v>
      </c>
      <c r="E53" s="5">
        <v>855.06</v>
      </c>
      <c r="F53" s="41">
        <v>6.1000000000000004E-3</v>
      </c>
    </row>
    <row r="54" spans="1:6" x14ac:dyDescent="0.25">
      <c r="A54" s="40" t="s">
        <v>652</v>
      </c>
      <c r="B54" s="11" t="s">
        <v>653</v>
      </c>
      <c r="C54" s="11" t="s">
        <v>221</v>
      </c>
      <c r="D54" s="4">
        <v>538155</v>
      </c>
      <c r="E54" s="5">
        <v>850.55</v>
      </c>
      <c r="F54" s="41">
        <v>6.1000000000000004E-3</v>
      </c>
    </row>
    <row r="55" spans="1:6" x14ac:dyDescent="0.25">
      <c r="A55" s="40" t="s">
        <v>654</v>
      </c>
      <c r="B55" s="11" t="s">
        <v>655</v>
      </c>
      <c r="C55" s="11" t="s">
        <v>230</v>
      </c>
      <c r="D55" s="4">
        <v>124267</v>
      </c>
      <c r="E55" s="5">
        <v>821.22</v>
      </c>
      <c r="F55" s="41">
        <v>5.8999999999999999E-3</v>
      </c>
    </row>
    <row r="56" spans="1:6" x14ac:dyDescent="0.25">
      <c r="A56" s="40" t="s">
        <v>656</v>
      </c>
      <c r="B56" s="11" t="s">
        <v>657</v>
      </c>
      <c r="C56" s="11" t="s">
        <v>241</v>
      </c>
      <c r="D56" s="4">
        <v>257039</v>
      </c>
      <c r="E56" s="5">
        <v>819.83</v>
      </c>
      <c r="F56" s="41">
        <v>5.8999999999999999E-3</v>
      </c>
    </row>
    <row r="57" spans="1:6" x14ac:dyDescent="0.25">
      <c r="A57" s="40" t="s">
        <v>658</v>
      </c>
      <c r="B57" s="11" t="s">
        <v>659</v>
      </c>
      <c r="C57" s="11" t="s">
        <v>233</v>
      </c>
      <c r="D57" s="4">
        <v>19860</v>
      </c>
      <c r="E57" s="5">
        <v>816.61</v>
      </c>
      <c r="F57" s="41">
        <v>5.7999999999999996E-3</v>
      </c>
    </row>
    <row r="58" spans="1:6" x14ac:dyDescent="0.25">
      <c r="A58" s="40" t="s">
        <v>660</v>
      </c>
      <c r="B58" s="11" t="s">
        <v>661</v>
      </c>
      <c r="C58" s="11" t="s">
        <v>224</v>
      </c>
      <c r="D58" s="4">
        <v>127314</v>
      </c>
      <c r="E58" s="5">
        <v>814.62</v>
      </c>
      <c r="F58" s="41">
        <v>5.7999999999999996E-3</v>
      </c>
    </row>
    <row r="59" spans="1:6" x14ac:dyDescent="0.25">
      <c r="A59" s="40" t="s">
        <v>662</v>
      </c>
      <c r="B59" s="11" t="s">
        <v>663</v>
      </c>
      <c r="C59" s="11" t="s">
        <v>230</v>
      </c>
      <c r="D59" s="4">
        <v>44000</v>
      </c>
      <c r="E59" s="5">
        <v>788.44</v>
      </c>
      <c r="F59" s="41">
        <v>5.5999999999999999E-3</v>
      </c>
    </row>
    <row r="60" spans="1:6" x14ac:dyDescent="0.25">
      <c r="A60" s="40" t="s">
        <v>664</v>
      </c>
      <c r="B60" s="11" t="s">
        <v>665</v>
      </c>
      <c r="C60" s="11" t="s">
        <v>324</v>
      </c>
      <c r="D60" s="4">
        <v>42848</v>
      </c>
      <c r="E60" s="5">
        <v>777.56</v>
      </c>
      <c r="F60" s="41">
        <v>5.5999999999999999E-3</v>
      </c>
    </row>
    <row r="61" spans="1:6" x14ac:dyDescent="0.25">
      <c r="A61" s="40" t="s">
        <v>400</v>
      </c>
      <c r="B61" s="11" t="s">
        <v>401</v>
      </c>
      <c r="C61" s="11" t="s">
        <v>227</v>
      </c>
      <c r="D61" s="4">
        <v>60000</v>
      </c>
      <c r="E61" s="5">
        <v>776.1</v>
      </c>
      <c r="F61" s="41">
        <v>5.4999999999999997E-3</v>
      </c>
    </row>
    <row r="62" spans="1:6" x14ac:dyDescent="0.25">
      <c r="A62" s="40" t="s">
        <v>666</v>
      </c>
      <c r="B62" s="11" t="s">
        <v>667</v>
      </c>
      <c r="C62" s="11" t="s">
        <v>668</v>
      </c>
      <c r="D62" s="4">
        <v>80210</v>
      </c>
      <c r="E62" s="5">
        <v>760.27</v>
      </c>
      <c r="F62" s="41">
        <v>5.4000000000000003E-3</v>
      </c>
    </row>
    <row r="63" spans="1:6" x14ac:dyDescent="0.25">
      <c r="A63" s="40" t="s">
        <v>307</v>
      </c>
      <c r="B63" s="11" t="s">
        <v>308</v>
      </c>
      <c r="C63" s="11" t="s">
        <v>230</v>
      </c>
      <c r="D63" s="4">
        <v>124421</v>
      </c>
      <c r="E63" s="5">
        <v>738.44</v>
      </c>
      <c r="F63" s="41">
        <v>5.3E-3</v>
      </c>
    </row>
    <row r="64" spans="1:6" x14ac:dyDescent="0.25">
      <c r="A64" s="40" t="s">
        <v>245</v>
      </c>
      <c r="B64" s="11" t="s">
        <v>246</v>
      </c>
      <c r="C64" s="11" t="s">
        <v>241</v>
      </c>
      <c r="D64" s="4">
        <v>38670</v>
      </c>
      <c r="E64" s="5">
        <v>679.7</v>
      </c>
      <c r="F64" s="41">
        <v>4.8999999999999998E-3</v>
      </c>
    </row>
    <row r="65" spans="1:6" x14ac:dyDescent="0.25">
      <c r="A65" s="40" t="s">
        <v>669</v>
      </c>
      <c r="B65" s="11" t="s">
        <v>670</v>
      </c>
      <c r="C65" s="11" t="s">
        <v>224</v>
      </c>
      <c r="D65" s="4">
        <v>56451</v>
      </c>
      <c r="E65" s="5">
        <v>676.48</v>
      </c>
      <c r="F65" s="41">
        <v>4.7999999999999996E-3</v>
      </c>
    </row>
    <row r="66" spans="1:6" x14ac:dyDescent="0.25">
      <c r="A66" s="40" t="s">
        <v>671</v>
      </c>
      <c r="B66" s="11" t="s">
        <v>672</v>
      </c>
      <c r="C66" s="11" t="s">
        <v>673</v>
      </c>
      <c r="D66" s="4">
        <v>22500</v>
      </c>
      <c r="E66" s="5">
        <v>667.81</v>
      </c>
      <c r="F66" s="41">
        <v>4.7999999999999996E-3</v>
      </c>
    </row>
    <row r="67" spans="1:6" x14ac:dyDescent="0.25">
      <c r="A67" s="40" t="s">
        <v>325</v>
      </c>
      <c r="B67" s="11" t="s">
        <v>674</v>
      </c>
      <c r="C67" s="11" t="s">
        <v>281</v>
      </c>
      <c r="D67" s="4">
        <v>290328</v>
      </c>
      <c r="E67" s="5">
        <v>622.16999999999996</v>
      </c>
      <c r="F67" s="41">
        <v>4.4000000000000003E-3</v>
      </c>
    </row>
    <row r="68" spans="1:6" x14ac:dyDescent="0.25">
      <c r="A68" s="40" t="s">
        <v>675</v>
      </c>
      <c r="B68" s="11" t="s">
        <v>676</v>
      </c>
      <c r="C68" s="11" t="s">
        <v>324</v>
      </c>
      <c r="D68" s="4">
        <v>147000</v>
      </c>
      <c r="E68" s="5">
        <v>599.69000000000005</v>
      </c>
      <c r="F68" s="41">
        <v>4.3E-3</v>
      </c>
    </row>
    <row r="69" spans="1:6" x14ac:dyDescent="0.25">
      <c r="A69" s="40" t="s">
        <v>677</v>
      </c>
      <c r="B69" s="11" t="s">
        <v>678</v>
      </c>
      <c r="C69" s="11" t="s">
        <v>256</v>
      </c>
      <c r="D69" s="4">
        <v>37414</v>
      </c>
      <c r="E69" s="5">
        <v>594.47</v>
      </c>
      <c r="F69" s="41">
        <v>4.1999999999999997E-3</v>
      </c>
    </row>
    <row r="70" spans="1:6" x14ac:dyDescent="0.25">
      <c r="A70" s="40" t="s">
        <v>354</v>
      </c>
      <c r="B70" s="11" t="s">
        <v>355</v>
      </c>
      <c r="C70" s="11" t="s">
        <v>256</v>
      </c>
      <c r="D70" s="4">
        <v>102379</v>
      </c>
      <c r="E70" s="5">
        <v>570.46</v>
      </c>
      <c r="F70" s="41">
        <v>4.1000000000000003E-3</v>
      </c>
    </row>
    <row r="71" spans="1:6" x14ac:dyDescent="0.25">
      <c r="A71" s="40" t="s">
        <v>254</v>
      </c>
      <c r="B71" s="11" t="s">
        <v>255</v>
      </c>
      <c r="C71" s="11" t="s">
        <v>256</v>
      </c>
      <c r="D71" s="4">
        <v>183152</v>
      </c>
      <c r="E71" s="5">
        <v>564.75</v>
      </c>
      <c r="F71" s="41">
        <v>4.0000000000000001E-3</v>
      </c>
    </row>
    <row r="72" spans="1:6" x14ac:dyDescent="0.25">
      <c r="A72" s="40" t="s">
        <v>679</v>
      </c>
      <c r="B72" s="11" t="s">
        <v>680</v>
      </c>
      <c r="C72" s="11" t="s">
        <v>366</v>
      </c>
      <c r="D72" s="4">
        <v>177483</v>
      </c>
      <c r="E72" s="5">
        <v>555.16999999999996</v>
      </c>
      <c r="F72" s="41">
        <v>4.0000000000000001E-3</v>
      </c>
    </row>
    <row r="73" spans="1:6" x14ac:dyDescent="0.25">
      <c r="A73" s="40" t="s">
        <v>681</v>
      </c>
      <c r="B73" s="11" t="s">
        <v>682</v>
      </c>
      <c r="C73" s="11" t="s">
        <v>241</v>
      </c>
      <c r="D73" s="4">
        <v>5258</v>
      </c>
      <c r="E73" s="5">
        <v>536.51</v>
      </c>
      <c r="F73" s="41">
        <v>3.8E-3</v>
      </c>
    </row>
    <row r="74" spans="1:6" x14ac:dyDescent="0.25">
      <c r="A74" s="40" t="s">
        <v>683</v>
      </c>
      <c r="B74" s="11" t="s">
        <v>684</v>
      </c>
      <c r="C74" s="11" t="s">
        <v>224</v>
      </c>
      <c r="D74" s="4">
        <v>460000</v>
      </c>
      <c r="E74" s="5">
        <v>531.76</v>
      </c>
      <c r="F74" s="41">
        <v>3.8E-3</v>
      </c>
    </row>
    <row r="75" spans="1:6" x14ac:dyDescent="0.25">
      <c r="A75" s="40" t="s">
        <v>685</v>
      </c>
      <c r="B75" s="11" t="s">
        <v>686</v>
      </c>
      <c r="C75" s="11" t="s">
        <v>673</v>
      </c>
      <c r="D75" s="4">
        <v>2283</v>
      </c>
      <c r="E75" s="5">
        <v>523.41999999999996</v>
      </c>
      <c r="F75" s="41">
        <v>3.7000000000000002E-3</v>
      </c>
    </row>
    <row r="76" spans="1:6" x14ac:dyDescent="0.25">
      <c r="A76" s="40" t="s">
        <v>687</v>
      </c>
      <c r="B76" s="11" t="s">
        <v>688</v>
      </c>
      <c r="C76" s="11" t="s">
        <v>286</v>
      </c>
      <c r="D76" s="4">
        <v>215611</v>
      </c>
      <c r="E76" s="5">
        <v>500.97</v>
      </c>
      <c r="F76" s="41">
        <v>3.5999999999999999E-3</v>
      </c>
    </row>
    <row r="77" spans="1:6" x14ac:dyDescent="0.25">
      <c r="A77" s="40" t="s">
        <v>356</v>
      </c>
      <c r="B77" s="11" t="s">
        <v>357</v>
      </c>
      <c r="C77" s="11" t="s">
        <v>276</v>
      </c>
      <c r="D77" s="4">
        <v>299544</v>
      </c>
      <c r="E77" s="5">
        <v>499.79</v>
      </c>
      <c r="F77" s="41">
        <v>3.5999999999999999E-3</v>
      </c>
    </row>
    <row r="78" spans="1:6" x14ac:dyDescent="0.25">
      <c r="A78" s="40" t="s">
        <v>689</v>
      </c>
      <c r="B78" s="11" t="s">
        <v>690</v>
      </c>
      <c r="C78" s="11" t="s">
        <v>649</v>
      </c>
      <c r="D78" s="4">
        <v>20000</v>
      </c>
      <c r="E78" s="5">
        <v>200.06</v>
      </c>
      <c r="F78" s="41">
        <v>1.4E-3</v>
      </c>
    </row>
    <row r="79" spans="1:6" x14ac:dyDescent="0.25">
      <c r="A79" s="42" t="s">
        <v>98</v>
      </c>
      <c r="B79" s="12"/>
      <c r="C79" s="12"/>
      <c r="D79" s="6"/>
      <c r="E79" s="14">
        <v>109023.41</v>
      </c>
      <c r="F79" s="43">
        <v>0.77859999999999996</v>
      </c>
    </row>
    <row r="80" spans="1:6" x14ac:dyDescent="0.25">
      <c r="A80" s="42" t="s">
        <v>421</v>
      </c>
      <c r="B80" s="11"/>
      <c r="C80" s="11"/>
      <c r="D80" s="4"/>
      <c r="E80" s="5"/>
      <c r="F80" s="41"/>
    </row>
    <row r="81" spans="1:6" ht="14.65" customHeight="1" x14ac:dyDescent="0.25">
      <c r="A81" s="42" t="s">
        <v>98</v>
      </c>
      <c r="B81" s="11"/>
      <c r="C81" s="11"/>
      <c r="D81" s="4"/>
      <c r="E81" s="15" t="s">
        <v>66</v>
      </c>
      <c r="F81" s="45" t="s">
        <v>66</v>
      </c>
    </row>
    <row r="82" spans="1:6" x14ac:dyDescent="0.25">
      <c r="A82" s="46" t="s">
        <v>108</v>
      </c>
      <c r="B82" s="26"/>
      <c r="C82" s="26"/>
      <c r="D82" s="27"/>
      <c r="E82" s="9">
        <v>109023.41</v>
      </c>
      <c r="F82" s="48">
        <v>0.77859999999999996</v>
      </c>
    </row>
    <row r="83" spans="1:6" x14ac:dyDescent="0.25">
      <c r="A83" s="40"/>
      <c r="B83" s="11"/>
      <c r="C83" s="11"/>
      <c r="D83" s="4"/>
      <c r="E83" s="5"/>
      <c r="F83" s="41"/>
    </row>
    <row r="84" spans="1:6" x14ac:dyDescent="0.25">
      <c r="A84" s="42" t="s">
        <v>422</v>
      </c>
      <c r="B84" s="11"/>
      <c r="C84" s="11"/>
      <c r="D84" s="4"/>
      <c r="E84" s="5"/>
      <c r="F84" s="41"/>
    </row>
    <row r="85" spans="1:6" x14ac:dyDescent="0.25">
      <c r="A85" s="42" t="s">
        <v>423</v>
      </c>
      <c r="B85" s="11"/>
      <c r="C85" s="11"/>
      <c r="D85" s="4"/>
      <c r="E85" s="5"/>
      <c r="F85" s="41"/>
    </row>
    <row r="86" spans="1:6" x14ac:dyDescent="0.25">
      <c r="A86" s="40" t="s">
        <v>691</v>
      </c>
      <c r="B86" s="11"/>
      <c r="C86" s="11" t="s">
        <v>692</v>
      </c>
      <c r="D86" s="4">
        <v>9000</v>
      </c>
      <c r="E86" s="5">
        <v>2690.25</v>
      </c>
      <c r="F86" s="41">
        <v>1.9210000000000001E-2</v>
      </c>
    </row>
    <row r="87" spans="1:6" x14ac:dyDescent="0.25">
      <c r="A87" s="40" t="s">
        <v>693</v>
      </c>
      <c r="B87" s="11"/>
      <c r="C87" s="11" t="s">
        <v>692</v>
      </c>
      <c r="D87" s="16">
        <v>-145875</v>
      </c>
      <c r="E87" s="17">
        <v>-17200.919999999998</v>
      </c>
      <c r="F87" s="58">
        <v>-0.122826</v>
      </c>
    </row>
    <row r="88" spans="1:6" x14ac:dyDescent="0.25">
      <c r="A88" s="42" t="s">
        <v>98</v>
      </c>
      <c r="B88" s="12"/>
      <c r="C88" s="12"/>
      <c r="D88" s="6"/>
      <c r="E88" s="18">
        <v>-14510.67</v>
      </c>
      <c r="F88" s="59">
        <v>-0.103616</v>
      </c>
    </row>
    <row r="89" spans="1:6" x14ac:dyDescent="0.25">
      <c r="A89" s="40"/>
      <c r="B89" s="11"/>
      <c r="C89" s="11"/>
      <c r="D89" s="4"/>
      <c r="E89" s="5"/>
      <c r="F89" s="41"/>
    </row>
    <row r="90" spans="1:6" x14ac:dyDescent="0.25">
      <c r="A90" s="40"/>
      <c r="B90" s="11"/>
      <c r="C90" s="11"/>
      <c r="D90" s="4"/>
      <c r="E90" s="5"/>
      <c r="F90" s="41"/>
    </row>
    <row r="91" spans="1:6" x14ac:dyDescent="0.25">
      <c r="A91" s="42" t="s">
        <v>694</v>
      </c>
      <c r="B91" s="12"/>
      <c r="C91" s="12"/>
      <c r="D91" s="6"/>
      <c r="E91" s="7"/>
      <c r="F91" s="44"/>
    </row>
    <row r="92" spans="1:6" x14ac:dyDescent="0.25">
      <c r="A92" s="40" t="s">
        <v>695</v>
      </c>
      <c r="B92" s="11"/>
      <c r="C92" s="11" t="s">
        <v>696</v>
      </c>
      <c r="D92" s="4">
        <v>180000</v>
      </c>
      <c r="E92" s="5">
        <v>1324.8</v>
      </c>
      <c r="F92" s="41">
        <v>9.4999999999999998E-3</v>
      </c>
    </row>
    <row r="93" spans="1:6" x14ac:dyDescent="0.25">
      <c r="A93" s="42" t="s">
        <v>98</v>
      </c>
      <c r="B93" s="12"/>
      <c r="C93" s="12"/>
      <c r="D93" s="6"/>
      <c r="E93" s="14">
        <v>1324.8</v>
      </c>
      <c r="F93" s="43">
        <v>9.4999999999999998E-3</v>
      </c>
    </row>
    <row r="94" spans="1:6" x14ac:dyDescent="0.25">
      <c r="A94" s="40"/>
      <c r="B94" s="11"/>
      <c r="C94" s="11"/>
      <c r="D94" s="4"/>
      <c r="E94" s="5"/>
      <c r="F94" s="41"/>
    </row>
    <row r="95" spans="1:6" x14ac:dyDescent="0.25">
      <c r="A95" s="46" t="s">
        <v>108</v>
      </c>
      <c r="B95" s="26"/>
      <c r="C95" s="26"/>
      <c r="D95" s="27"/>
      <c r="E95" s="14">
        <v>1324.8</v>
      </c>
      <c r="F95" s="43">
        <v>9.4999999999999998E-3</v>
      </c>
    </row>
    <row r="96" spans="1:6" x14ac:dyDescent="0.25">
      <c r="A96" s="42" t="s">
        <v>67</v>
      </c>
      <c r="B96" s="11"/>
      <c r="C96" s="11"/>
      <c r="D96" s="4"/>
      <c r="E96" s="5"/>
      <c r="F96" s="41"/>
    </row>
    <row r="97" spans="1:6" x14ac:dyDescent="0.25">
      <c r="A97" s="42" t="s">
        <v>68</v>
      </c>
      <c r="B97" s="11"/>
      <c r="C97" s="11"/>
      <c r="D97" s="4"/>
      <c r="E97" s="5"/>
      <c r="F97" s="41"/>
    </row>
    <row r="98" spans="1:6" x14ac:dyDescent="0.25">
      <c r="A98" s="40" t="s">
        <v>697</v>
      </c>
      <c r="B98" s="11" t="s">
        <v>698</v>
      </c>
      <c r="C98" s="11" t="s">
        <v>126</v>
      </c>
      <c r="D98" s="4">
        <v>2500000</v>
      </c>
      <c r="E98" s="5">
        <v>2500.04</v>
      </c>
      <c r="F98" s="41">
        <v>1.7899999999999999E-2</v>
      </c>
    </row>
    <row r="99" spans="1:6" x14ac:dyDescent="0.25">
      <c r="A99" s="40" t="s">
        <v>515</v>
      </c>
      <c r="B99" s="11" t="s">
        <v>516</v>
      </c>
      <c r="C99" s="11" t="s">
        <v>77</v>
      </c>
      <c r="D99" s="4">
        <v>500000</v>
      </c>
      <c r="E99" s="5">
        <v>497.32</v>
      </c>
      <c r="F99" s="41">
        <v>3.5999999999999999E-3</v>
      </c>
    </row>
    <row r="100" spans="1:6" x14ac:dyDescent="0.25">
      <c r="A100" s="42" t="s">
        <v>98</v>
      </c>
      <c r="B100" s="12"/>
      <c r="C100" s="12"/>
      <c r="D100" s="6"/>
      <c r="E100" s="14">
        <v>2997.36</v>
      </c>
      <c r="F100" s="43">
        <v>2.1499999999999998E-2</v>
      </c>
    </row>
    <row r="101" spans="1:6" x14ac:dyDescent="0.25">
      <c r="A101" s="40"/>
      <c r="B101" s="11"/>
      <c r="C101" s="11"/>
      <c r="D101" s="4"/>
      <c r="E101" s="5"/>
      <c r="F101" s="41"/>
    </row>
    <row r="102" spans="1:6" x14ac:dyDescent="0.25">
      <c r="A102" s="42" t="s">
        <v>103</v>
      </c>
      <c r="B102" s="11"/>
      <c r="C102" s="11"/>
      <c r="D102" s="4"/>
      <c r="E102" s="5"/>
      <c r="F102" s="41"/>
    </row>
    <row r="103" spans="1:6" x14ac:dyDescent="0.25">
      <c r="A103" s="42" t="s">
        <v>98</v>
      </c>
      <c r="B103" s="11"/>
      <c r="C103" s="11"/>
      <c r="D103" s="4"/>
      <c r="E103" s="15" t="s">
        <v>66</v>
      </c>
      <c r="F103" s="45" t="s">
        <v>66</v>
      </c>
    </row>
    <row r="104" spans="1:6" x14ac:dyDescent="0.25">
      <c r="A104" s="40"/>
      <c r="B104" s="11"/>
      <c r="C104" s="11"/>
      <c r="D104" s="4"/>
      <c r="E104" s="5"/>
      <c r="F104" s="41"/>
    </row>
    <row r="105" spans="1:6" x14ac:dyDescent="0.25">
      <c r="A105" s="42" t="s">
        <v>107</v>
      </c>
      <c r="B105" s="11"/>
      <c r="C105" s="11"/>
      <c r="D105" s="4"/>
      <c r="E105" s="5"/>
      <c r="F105" s="41"/>
    </row>
    <row r="106" spans="1:6" x14ac:dyDescent="0.25">
      <c r="A106" s="42" t="s">
        <v>98</v>
      </c>
      <c r="B106" s="11"/>
      <c r="C106" s="11"/>
      <c r="D106" s="4"/>
      <c r="E106" s="15" t="s">
        <v>66</v>
      </c>
      <c r="F106" s="45" t="s">
        <v>66</v>
      </c>
    </row>
    <row r="107" spans="1:6" x14ac:dyDescent="0.25">
      <c r="A107" s="40"/>
      <c r="B107" s="11"/>
      <c r="C107" s="11"/>
      <c r="D107" s="4"/>
      <c r="E107" s="5"/>
      <c r="F107" s="41"/>
    </row>
    <row r="108" spans="1:6" x14ac:dyDescent="0.25">
      <c r="A108" s="46" t="s">
        <v>108</v>
      </c>
      <c r="B108" s="26"/>
      <c r="C108" s="26"/>
      <c r="D108" s="27"/>
      <c r="E108" s="14">
        <v>2997.36</v>
      </c>
      <c r="F108" s="43">
        <v>2.1499999999999998E-2</v>
      </c>
    </row>
    <row r="109" spans="1:6" x14ac:dyDescent="0.25">
      <c r="A109" s="40"/>
      <c r="B109" s="11"/>
      <c r="C109" s="11"/>
      <c r="D109" s="4"/>
      <c r="E109" s="5"/>
      <c r="F109" s="41"/>
    </row>
    <row r="110" spans="1:6" x14ac:dyDescent="0.25">
      <c r="A110" s="42" t="s">
        <v>205</v>
      </c>
      <c r="B110" s="11"/>
      <c r="C110" s="11"/>
      <c r="D110" s="4"/>
      <c r="E110" s="5"/>
      <c r="F110" s="41"/>
    </row>
    <row r="111" spans="1:6" x14ac:dyDescent="0.25">
      <c r="A111" s="42" t="s">
        <v>206</v>
      </c>
      <c r="B111" s="11"/>
      <c r="C111" s="11"/>
      <c r="D111" s="4"/>
      <c r="E111" s="5"/>
      <c r="F111" s="41"/>
    </row>
    <row r="112" spans="1:6" x14ac:dyDescent="0.25">
      <c r="A112" s="40" t="s">
        <v>699</v>
      </c>
      <c r="B112" s="11" t="s">
        <v>700</v>
      </c>
      <c r="C112" s="11" t="s">
        <v>215</v>
      </c>
      <c r="D112" s="4">
        <v>9000000</v>
      </c>
      <c r="E112" s="5">
        <v>8923.74</v>
      </c>
      <c r="F112" s="41">
        <v>6.3700000000000007E-2</v>
      </c>
    </row>
    <row r="113" spans="1:6" x14ac:dyDescent="0.25">
      <c r="A113" s="40"/>
      <c r="B113" s="11"/>
      <c r="C113" s="11"/>
      <c r="D113" s="4"/>
      <c r="E113" s="5"/>
      <c r="F113" s="41"/>
    </row>
    <row r="114" spans="1:6" x14ac:dyDescent="0.25">
      <c r="A114" s="42" t="s">
        <v>523</v>
      </c>
      <c r="B114" s="11"/>
      <c r="C114" s="11"/>
      <c r="D114" s="4"/>
      <c r="E114" s="5"/>
      <c r="F114" s="41"/>
    </row>
    <row r="115" spans="1:6" x14ac:dyDescent="0.25">
      <c r="A115" s="40" t="s">
        <v>701</v>
      </c>
      <c r="B115" s="11" t="s">
        <v>702</v>
      </c>
      <c r="C115" s="11" t="s">
        <v>215</v>
      </c>
      <c r="D115" s="4">
        <v>6500000</v>
      </c>
      <c r="E115" s="5">
        <v>6471.12</v>
      </c>
      <c r="F115" s="41">
        <v>4.6199999999999998E-2</v>
      </c>
    </row>
    <row r="116" spans="1:6" x14ac:dyDescent="0.25">
      <c r="A116" s="40" t="s">
        <v>703</v>
      </c>
      <c r="B116" s="11" t="s">
        <v>704</v>
      </c>
      <c r="C116" s="11" t="s">
        <v>215</v>
      </c>
      <c r="D116" s="4">
        <v>2500000</v>
      </c>
      <c r="E116" s="5">
        <v>2484.42</v>
      </c>
      <c r="F116" s="41">
        <v>1.77E-2</v>
      </c>
    </row>
    <row r="117" spans="1:6" x14ac:dyDescent="0.25">
      <c r="A117" s="40"/>
      <c r="B117" s="11"/>
      <c r="C117" s="11"/>
      <c r="D117" s="4"/>
      <c r="E117" s="5"/>
      <c r="F117" s="41"/>
    </row>
    <row r="118" spans="1:6" x14ac:dyDescent="0.25">
      <c r="A118" s="46" t="s">
        <v>108</v>
      </c>
      <c r="B118" s="26"/>
      <c r="C118" s="26"/>
      <c r="D118" s="27"/>
      <c r="E118" s="14">
        <v>17879.28</v>
      </c>
      <c r="F118" s="43">
        <v>0.12759999999999999</v>
      </c>
    </row>
    <row r="119" spans="1:6" x14ac:dyDescent="0.25">
      <c r="A119" s="40"/>
      <c r="B119" s="11"/>
      <c r="C119" s="11"/>
      <c r="D119" s="4"/>
      <c r="E119" s="5"/>
      <c r="F119" s="41"/>
    </row>
    <row r="120" spans="1:6" x14ac:dyDescent="0.25">
      <c r="A120" s="42" t="s">
        <v>526</v>
      </c>
      <c r="B120" s="12"/>
      <c r="C120" s="12"/>
      <c r="D120" s="6"/>
      <c r="E120" s="7"/>
      <c r="F120" s="44"/>
    </row>
    <row r="121" spans="1:6" x14ac:dyDescent="0.25">
      <c r="A121" s="42" t="s">
        <v>527</v>
      </c>
      <c r="B121" s="12"/>
      <c r="C121" s="12"/>
      <c r="D121" s="6"/>
      <c r="E121" s="7"/>
      <c r="F121" s="44"/>
    </row>
    <row r="122" spans="1:6" x14ac:dyDescent="0.25">
      <c r="A122" s="40" t="s">
        <v>705</v>
      </c>
      <c r="B122" s="11"/>
      <c r="C122" s="11" t="s">
        <v>706</v>
      </c>
      <c r="D122" s="4">
        <v>100000000</v>
      </c>
      <c r="E122" s="5">
        <v>1000</v>
      </c>
      <c r="F122" s="41">
        <v>7.1000000000000004E-3</v>
      </c>
    </row>
    <row r="123" spans="1:6" x14ac:dyDescent="0.25">
      <c r="A123" s="40" t="s">
        <v>707</v>
      </c>
      <c r="B123" s="11"/>
      <c r="C123" s="11" t="s">
        <v>708</v>
      </c>
      <c r="D123" s="4">
        <v>100000000</v>
      </c>
      <c r="E123" s="5">
        <v>1000</v>
      </c>
      <c r="F123" s="41">
        <v>7.1000000000000004E-3</v>
      </c>
    </row>
    <row r="124" spans="1:6" x14ac:dyDescent="0.25">
      <c r="A124" s="40" t="s">
        <v>709</v>
      </c>
      <c r="B124" s="11"/>
      <c r="C124" s="11" t="s">
        <v>706</v>
      </c>
      <c r="D124" s="4">
        <v>100000000</v>
      </c>
      <c r="E124" s="5">
        <v>1000</v>
      </c>
      <c r="F124" s="41">
        <v>7.1000000000000004E-3</v>
      </c>
    </row>
    <row r="125" spans="1:6" x14ac:dyDescent="0.25">
      <c r="A125" s="42" t="s">
        <v>98</v>
      </c>
      <c r="B125" s="12"/>
      <c r="C125" s="12"/>
      <c r="D125" s="6"/>
      <c r="E125" s="14">
        <v>3000</v>
      </c>
      <c r="F125" s="43">
        <v>2.1299999999999999E-2</v>
      </c>
    </row>
    <row r="126" spans="1:6" x14ac:dyDescent="0.25">
      <c r="A126" s="46" t="s">
        <v>108</v>
      </c>
      <c r="B126" s="26"/>
      <c r="C126" s="26"/>
      <c r="D126" s="27"/>
      <c r="E126" s="9">
        <v>3000</v>
      </c>
      <c r="F126" s="48">
        <v>2.1299999999999999E-2</v>
      </c>
    </row>
    <row r="127" spans="1:6" x14ac:dyDescent="0.25">
      <c r="A127" s="40"/>
      <c r="B127" s="11"/>
      <c r="C127" s="11"/>
      <c r="D127" s="4"/>
      <c r="E127" s="5"/>
      <c r="F127" s="41"/>
    </row>
    <row r="128" spans="1:6" x14ac:dyDescent="0.25">
      <c r="A128" s="40"/>
      <c r="B128" s="11"/>
      <c r="C128" s="11"/>
      <c r="D128" s="4"/>
      <c r="E128" s="5"/>
      <c r="F128" s="41"/>
    </row>
    <row r="129" spans="1:6" x14ac:dyDescent="0.25">
      <c r="A129" s="42" t="s">
        <v>109</v>
      </c>
      <c r="B129" s="11"/>
      <c r="C129" s="11"/>
      <c r="D129" s="4"/>
      <c r="E129" s="5"/>
      <c r="F129" s="41"/>
    </row>
    <row r="130" spans="1:6" x14ac:dyDescent="0.25">
      <c r="A130" s="40" t="s">
        <v>110</v>
      </c>
      <c r="B130" s="11"/>
      <c r="C130" s="11"/>
      <c r="D130" s="4"/>
      <c r="E130" s="5">
        <v>4098.66</v>
      </c>
      <c r="F130" s="41">
        <v>2.93E-2</v>
      </c>
    </row>
    <row r="131" spans="1:6" x14ac:dyDescent="0.25">
      <c r="A131" s="42" t="s">
        <v>98</v>
      </c>
      <c r="B131" s="12"/>
      <c r="C131" s="12"/>
      <c r="D131" s="6"/>
      <c r="E131" s="14">
        <v>4098.66</v>
      </c>
      <c r="F131" s="43">
        <v>2.93E-2</v>
      </c>
    </row>
    <row r="132" spans="1:6" x14ac:dyDescent="0.25">
      <c r="A132" s="40"/>
      <c r="B132" s="11"/>
      <c r="C132" s="11"/>
      <c r="D132" s="4"/>
      <c r="E132" s="5"/>
      <c r="F132" s="41"/>
    </row>
    <row r="133" spans="1:6" x14ac:dyDescent="0.25">
      <c r="A133" s="46" t="s">
        <v>108</v>
      </c>
      <c r="B133" s="26"/>
      <c r="C133" s="26"/>
      <c r="D133" s="27"/>
      <c r="E133" s="14">
        <v>4098.66</v>
      </c>
      <c r="F133" s="43">
        <v>2.93E-2</v>
      </c>
    </row>
    <row r="134" spans="1:6" x14ac:dyDescent="0.25">
      <c r="A134" s="40" t="s">
        <v>111</v>
      </c>
      <c r="B134" s="11"/>
      <c r="C134" s="11"/>
      <c r="D134" s="4"/>
      <c r="E134" s="5">
        <v>1719.22</v>
      </c>
      <c r="F134" s="41">
        <v>1.2200000000000001E-2</v>
      </c>
    </row>
    <row r="135" spans="1:6" x14ac:dyDescent="0.25">
      <c r="A135" s="47" t="s">
        <v>112</v>
      </c>
      <c r="B135" s="13"/>
      <c r="C135" s="13"/>
      <c r="D135" s="8"/>
      <c r="E135" s="9">
        <v>140042.73000000001</v>
      </c>
      <c r="F135" s="48">
        <v>1</v>
      </c>
    </row>
    <row r="136" spans="1:6" x14ac:dyDescent="0.25">
      <c r="A136" s="32"/>
      <c r="B136" s="22"/>
      <c r="C136" s="22"/>
      <c r="D136" s="22"/>
      <c r="E136" s="22"/>
      <c r="F136" s="31"/>
    </row>
    <row r="137" spans="1:6" x14ac:dyDescent="0.25">
      <c r="A137" s="49" t="s">
        <v>595</v>
      </c>
      <c r="B137" s="22"/>
      <c r="C137" s="22"/>
      <c r="D137" s="22"/>
      <c r="E137" s="22"/>
      <c r="F137" s="31"/>
    </row>
    <row r="138" spans="1:6" x14ac:dyDescent="0.25">
      <c r="A138" s="49" t="s">
        <v>113</v>
      </c>
      <c r="B138" s="22"/>
      <c r="C138" s="22"/>
      <c r="D138" s="22"/>
      <c r="E138" s="22"/>
      <c r="F138" s="31"/>
    </row>
    <row r="139" spans="1:6" x14ac:dyDescent="0.25">
      <c r="A139" s="49" t="s">
        <v>114</v>
      </c>
      <c r="B139" s="22"/>
      <c r="C139" s="22"/>
      <c r="D139" s="22"/>
      <c r="E139" s="22"/>
      <c r="F139" s="31"/>
    </row>
    <row r="140" spans="1:6" x14ac:dyDescent="0.25">
      <c r="A140" s="32"/>
      <c r="B140" s="22"/>
      <c r="C140" s="22"/>
      <c r="D140" s="22"/>
      <c r="E140" s="22"/>
      <c r="F140" s="31"/>
    </row>
    <row r="141" spans="1:6" x14ac:dyDescent="0.25">
      <c r="A141" s="32"/>
      <c r="B141" s="22"/>
      <c r="C141" s="22"/>
      <c r="D141" s="22"/>
      <c r="E141" s="22"/>
      <c r="F141" s="31"/>
    </row>
    <row r="142" spans="1:6" x14ac:dyDescent="0.25">
      <c r="A142" s="32"/>
      <c r="B142" s="22"/>
      <c r="C142" s="22"/>
      <c r="D142" s="22"/>
      <c r="E142" s="22"/>
      <c r="F142" s="31"/>
    </row>
    <row r="143" spans="1:6" x14ac:dyDescent="0.25">
      <c r="A143" s="32"/>
      <c r="B143" s="22"/>
      <c r="C143" s="22"/>
      <c r="D143" s="22"/>
      <c r="E143" s="22"/>
      <c r="F143" s="31"/>
    </row>
    <row r="144" spans="1:6" x14ac:dyDescent="0.25">
      <c r="A144" s="49" t="s">
        <v>1183</v>
      </c>
      <c r="B144" s="22"/>
      <c r="C144" s="22"/>
      <c r="D144" s="22"/>
      <c r="E144" s="22"/>
      <c r="F144" s="31"/>
    </row>
    <row r="145" spans="1:6" x14ac:dyDescent="0.25">
      <c r="A145" s="50" t="s">
        <v>1184</v>
      </c>
      <c r="B145" s="21" t="s">
        <v>66</v>
      </c>
      <c r="C145" s="22"/>
      <c r="D145" s="22"/>
      <c r="E145" s="22"/>
      <c r="F145" s="31"/>
    </row>
    <row r="146" spans="1:6" x14ac:dyDescent="0.25">
      <c r="A146" s="32" t="s">
        <v>1270</v>
      </c>
      <c r="B146" s="22"/>
      <c r="C146" s="22"/>
      <c r="D146" s="22"/>
      <c r="E146" s="22"/>
      <c r="F146" s="31"/>
    </row>
    <row r="147" spans="1:6" x14ac:dyDescent="0.25">
      <c r="A147" s="32" t="s">
        <v>1185</v>
      </c>
      <c r="B147" s="22" t="s">
        <v>1186</v>
      </c>
      <c r="C147" s="22" t="s">
        <v>1186</v>
      </c>
      <c r="D147" s="22"/>
      <c r="E147" s="22"/>
      <c r="F147" s="31"/>
    </row>
    <row r="148" spans="1:6" x14ac:dyDescent="0.25">
      <c r="A148" s="32"/>
      <c r="B148" s="51">
        <v>43555</v>
      </c>
      <c r="C148" s="51">
        <v>43585</v>
      </c>
      <c r="D148" s="22"/>
      <c r="E148" s="22"/>
      <c r="F148" s="31"/>
    </row>
    <row r="149" spans="1:6" x14ac:dyDescent="0.25">
      <c r="A149" s="32" t="s">
        <v>1190</v>
      </c>
      <c r="B149" s="22">
        <v>15.2</v>
      </c>
      <c r="C149" s="22">
        <v>15.25</v>
      </c>
      <c r="D149" s="22"/>
      <c r="E149" s="22"/>
      <c r="F149" s="31"/>
    </row>
    <row r="150" spans="1:6" x14ac:dyDescent="0.25">
      <c r="A150" s="32" t="s">
        <v>1191</v>
      </c>
      <c r="B150" s="22">
        <v>24.64</v>
      </c>
      <c r="C150" s="22">
        <v>24.73</v>
      </c>
      <c r="D150" s="22"/>
      <c r="E150" s="22"/>
      <c r="F150" s="31"/>
    </row>
    <row r="151" spans="1:6" x14ac:dyDescent="0.25">
      <c r="A151" s="32" t="s">
        <v>1207</v>
      </c>
      <c r="B151" s="22">
        <v>20.16</v>
      </c>
      <c r="C151" s="22">
        <v>20.23</v>
      </c>
      <c r="D151" s="22"/>
      <c r="E151" s="22"/>
      <c r="F151" s="31"/>
    </row>
    <row r="152" spans="1:6" x14ac:dyDescent="0.25">
      <c r="A152" s="32" t="s">
        <v>1209</v>
      </c>
      <c r="B152" s="22">
        <v>12.97</v>
      </c>
      <c r="C152" s="22">
        <v>13</v>
      </c>
      <c r="D152" s="22"/>
      <c r="E152" s="22"/>
      <c r="F152" s="31"/>
    </row>
    <row r="153" spans="1:6" x14ac:dyDescent="0.25">
      <c r="A153" s="32" t="s">
        <v>1211</v>
      </c>
      <c r="B153" s="22">
        <v>23.56</v>
      </c>
      <c r="C153" s="22">
        <v>23.61</v>
      </c>
      <c r="D153" s="22"/>
      <c r="E153" s="22"/>
      <c r="F153" s="31"/>
    </row>
    <row r="154" spans="1:6" x14ac:dyDescent="0.25">
      <c r="A154" s="32" t="s">
        <v>1212</v>
      </c>
      <c r="B154" s="22">
        <v>19.13</v>
      </c>
      <c r="C154" s="22">
        <v>19.18</v>
      </c>
      <c r="D154" s="22"/>
      <c r="E154" s="22"/>
      <c r="F154" s="31"/>
    </row>
    <row r="155" spans="1:6" x14ac:dyDescent="0.25">
      <c r="A155" s="32"/>
      <c r="B155" s="22"/>
      <c r="C155" s="22"/>
      <c r="D155" s="22"/>
      <c r="E155" s="22"/>
      <c r="F155" s="31"/>
    </row>
    <row r="156" spans="1:6" x14ac:dyDescent="0.25">
      <c r="A156" s="61" t="s">
        <v>1201</v>
      </c>
      <c r="B156" s="21" t="s">
        <v>66</v>
      </c>
      <c r="C156" s="62"/>
      <c r="D156" s="22"/>
      <c r="E156" s="22"/>
      <c r="F156" s="31"/>
    </row>
    <row r="157" spans="1:6" x14ac:dyDescent="0.25">
      <c r="A157" s="61" t="s">
        <v>1202</v>
      </c>
      <c r="B157" s="21" t="s">
        <v>66</v>
      </c>
      <c r="C157" s="62"/>
      <c r="D157" s="22"/>
      <c r="E157" s="22"/>
      <c r="F157" s="31"/>
    </row>
    <row r="158" spans="1:6" ht="30" x14ac:dyDescent="0.25">
      <c r="A158" s="60" t="s">
        <v>1203</v>
      </c>
      <c r="B158" s="21" t="s">
        <v>66</v>
      </c>
      <c r="C158" s="62"/>
      <c r="D158" s="22"/>
      <c r="E158" s="22"/>
      <c r="F158" s="31"/>
    </row>
    <row r="159" spans="1:6" x14ac:dyDescent="0.25">
      <c r="A159" s="60" t="s">
        <v>1204</v>
      </c>
      <c r="B159" s="21" t="s">
        <v>66</v>
      </c>
      <c r="C159" s="62"/>
      <c r="D159" s="22"/>
      <c r="E159" s="22"/>
      <c r="F159" s="31"/>
    </row>
    <row r="160" spans="1:6" x14ac:dyDescent="0.25">
      <c r="A160" s="61" t="s">
        <v>1271</v>
      </c>
      <c r="B160" s="71">
        <v>4.28</v>
      </c>
      <c r="C160" s="62"/>
      <c r="D160" s="22"/>
      <c r="E160" s="22"/>
      <c r="F160" s="31"/>
    </row>
    <row r="161" spans="1:6" ht="30" x14ac:dyDescent="0.25">
      <c r="A161" s="60" t="s">
        <v>1268</v>
      </c>
      <c r="B161" s="21">
        <v>4015.0529999999999</v>
      </c>
      <c r="C161" s="62"/>
      <c r="D161" s="22"/>
      <c r="E161" s="22"/>
      <c r="F161" s="31"/>
    </row>
    <row r="162" spans="1:6" ht="30" x14ac:dyDescent="0.25">
      <c r="A162" s="60" t="s">
        <v>1269</v>
      </c>
      <c r="B162" s="21" t="s">
        <v>66</v>
      </c>
      <c r="C162" s="62"/>
      <c r="D162" s="22"/>
      <c r="E162" s="22"/>
      <c r="F162" s="31"/>
    </row>
    <row r="163" spans="1:6" x14ac:dyDescent="0.25">
      <c r="A163" s="60" t="s">
        <v>1272</v>
      </c>
      <c r="B163" s="21" t="s">
        <v>66</v>
      </c>
      <c r="C163" s="62"/>
      <c r="D163" s="22"/>
      <c r="E163" s="22"/>
      <c r="F163" s="31"/>
    </row>
    <row r="164" spans="1:6" ht="15.75" thickBot="1" x14ac:dyDescent="0.3">
      <c r="A164" s="57"/>
      <c r="B164" s="52"/>
      <c r="C164" s="52"/>
      <c r="D164" s="52"/>
      <c r="E164" s="52"/>
      <c r="F164" s="53"/>
    </row>
  </sheetData>
  <mergeCells count="3">
    <mergeCell ref="A4:F4"/>
    <mergeCell ref="A5:F5"/>
    <mergeCell ref="A2:B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Index</vt:lpstr>
      <vt:lpstr>EDACBF</vt:lpstr>
      <vt:lpstr>EDBPDF</vt:lpstr>
      <vt:lpstr>EDCDOF</vt:lpstr>
      <vt:lpstr>EDGSEC</vt:lpstr>
      <vt:lpstr>EDSTIF</vt:lpstr>
      <vt:lpstr>EDTREF</vt:lpstr>
      <vt:lpstr>EEARBF</vt:lpstr>
      <vt:lpstr>EEARFD</vt:lpstr>
      <vt:lpstr>EEDGEF</vt:lpstr>
      <vt:lpstr>EEECRF</vt:lpstr>
      <vt:lpstr>EEELSS</vt:lpstr>
      <vt:lpstr>EEEQTF</vt:lpstr>
      <vt:lpstr>EEESCF</vt:lpstr>
      <vt:lpstr>EEESSF</vt:lpstr>
      <vt:lpstr>EEMOF1</vt:lpstr>
      <vt:lpstr>EENF50</vt:lpstr>
      <vt:lpstr>EENFBA</vt:lpstr>
      <vt:lpstr>EENQ30</vt:lpstr>
      <vt:lpstr>EEPRUA</vt:lpstr>
      <vt:lpstr>EESMCF</vt:lpstr>
      <vt:lpstr>EETAXF</vt:lpstr>
      <vt:lpstr>EFMS38</vt:lpstr>
      <vt:lpstr>EFMS41</vt:lpstr>
      <vt:lpstr>EFMS49</vt:lpstr>
      <vt:lpstr>EFMS55</vt:lpstr>
      <vt:lpstr>ELLIQF</vt:lpstr>
      <vt:lpstr>EOASEF</vt:lpstr>
      <vt:lpstr>EOCHIF</vt:lpstr>
      <vt:lpstr>EOEDOF</vt:lpstr>
      <vt:lpstr>EOEMOP</vt:lpstr>
      <vt:lpstr>EOUSEF</vt:lpstr>
    </vt:vector>
  </TitlesOfParts>
  <Company>greysoft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g.greysoft.001</dc:creator>
  <cp:lastModifiedBy>Bodhita Sen - Public Markets</cp:lastModifiedBy>
  <dcterms:created xsi:type="dcterms:W3CDTF">2015-12-17T12:36:10Z</dcterms:created>
  <dcterms:modified xsi:type="dcterms:W3CDTF">2019-05-11T09:08:54Z</dcterms:modified>
</cp:coreProperties>
</file>